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Equipo de Riesgos 2023\Actualización Mapa de Riesgos 2023\PROCESOS\"/>
    </mc:Choice>
  </mc:AlternateContent>
  <bookViews>
    <workbookView xWindow="0" yWindow="0" windowWidth="10515" windowHeight="6075"/>
  </bookViews>
  <sheets>
    <sheet name="01-Mapa de riesgo-UO" sheetId="12" r:id="rId1"/>
    <sheet name="02-Plan Mitigación" sheetId="8" r:id="rId2"/>
    <sheet name="03-Seguimiento" sheetId="7" r:id="rId3"/>
    <sheet name="Hoja1" sheetId="9" state="hidden" r:id="rId4"/>
    <sheet name="INSTRUCTIVO" sheetId="10" r:id="rId5"/>
    <sheet name="ESCALA" sheetId="11" r:id="rId6"/>
    <sheet name="FACTORES" sheetId="13" r:id="rId7"/>
  </sheets>
  <definedNames>
    <definedName name="_xlnm._FilterDatabase" localSheetId="0" hidden="1">'01-Mapa de riesgo-UO'!$G$1:$AY$76</definedName>
    <definedName name="ACCION" localSheetId="0">'01-Mapa de riesgo-UO'!#REF!</definedName>
    <definedName name="ACCION">#REF!</definedName>
    <definedName name="ADMINISTRACIÓN_INSTITUCIONAL" localSheetId="0">'01-Mapa de riesgo-UO'!$BM$1048373:$BM$1048393</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'03-Seguimiento'!$C$1:$AA$13</definedName>
    <definedName name="ASEGURAMIENTO_DE_LA_CALIDAD_INSTITUCIONAL" localSheetId="0">'01-Mapa de riesgo-UO'!$BR$1048373:$BR$1048377</definedName>
    <definedName name="ASEGURAMIENTO_DE_LA_CALIDAD_INSTITUCIONAL">#REF!</definedName>
    <definedName name="ASUMIR">'03-Seguimiento'!$U$1048461</definedName>
    <definedName name="BIBLIOTECA_E_INFORMACIÓN_CIENTIFICA" localSheetId="0">'01-Mapa de riesgo-UO'!#REF!</definedName>
    <definedName name="BIBLIOTECA_E_INFORMACIÓN_CIENTIFICA">#REF!</definedName>
    <definedName name="BIENESTAR_INSTITUCIONAL" localSheetId="0">'01-Mapa de riesgo-UO'!$BN$1048373:$BN$1048376</definedName>
    <definedName name="BIENESTAR_INSTITUCIONAL">#REF!</definedName>
    <definedName name="BIENESTAR_INSTITUCIONAL_CALIDAD_DE_VIDA_E_INCLUSIÓN_EN_CONTEXTOS_UNIVERSITARIOS">'01-Mapa de riesgo-UO'!$BB$1048376</definedName>
    <definedName name="CLASE_RIESGO">'01-Mapa de riesgo-UO'!$G$1048372:$G$1048383</definedName>
    <definedName name="COBERTURA_CON_CALIDAD" localSheetId="0">'01-Mapa de riesgo-UO'!#REF!</definedName>
    <definedName name="COBERTURA_CON_CALIDAD">#REF!</definedName>
    <definedName name="COMPARTIR">'03-Seguimiento'!$V$1048461:$V$1048463</definedName>
    <definedName name="COMUNICACIONES" localSheetId="0">'01-Mapa de riesgo-UO'!#REF!</definedName>
    <definedName name="COMUNICACIONES">#REF!</definedName>
    <definedName name="Contable" localSheetId="0">'01-Mapa de riesgo-UO'!$I$1048380:$I$1048384</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riesgo-UO'!$BQ$1048373:$BQ$1048376</definedName>
    <definedName name="CONTROL_SEGUIMIENTO">#REF!</definedName>
    <definedName name="CONTROLES">'01-Mapa de riesgo-UO'!$P$1048372:$P$1048376</definedName>
    <definedName name="Corrupción" localSheetId="0">'01-Mapa de riesgo-UO'!$J$1048380:$J$1048382</definedName>
    <definedName name="Corrupción">#REF!</definedName>
    <definedName name="CREACIÓN_GESTIÓN_Y_TRANSFERENCIA_DEL_CONOCIMIENTO">'01-Mapa de riesgo-UO'!$BB$1048373</definedName>
    <definedName name="Cumplimiento" localSheetId="0">'01-Mapa de riesgo-UO'!$K$1048380:$K$1048384</definedName>
    <definedName name="CUMPLIMIENTO">'03-Seguimiento'!$U$1048452:$U$1048454</definedName>
    <definedName name="CUMPLIMIENTO_PARCIAL">'03-Seguimiento'!$W$1048452</definedName>
    <definedName name="CUMPLIMIENTO_TOTAL">'03-Seguimiento'!$V$1048452:$V$1048453</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riesgo-UO'!$BI$1048373:$BI$1048376</definedName>
    <definedName name="DIRECCIONAMIENTO_INSTITUCIONAL">#REF!</definedName>
    <definedName name="DOCENCIA" localSheetId="0">'01-Mapa de riesgo-UO'!$BJ$1048373:$BJ$1048388</definedName>
    <definedName name="DOCENCIA">#REF!</definedName>
    <definedName name="Documentados_Aplicados_Efectivos">'01-Mapa de riesgo-UO'!#REF!</definedName>
    <definedName name="EGRESADOS" localSheetId="0">'01-Mapa de riesgo-UO'!$BO$1048373</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'03-Seguimiento'!$Y$1048461:$Y$1048463</definedName>
    <definedName name="EXCELENCIA_ACADÉMICA_PARA_LA_FORMACIÓN_INTEGRAL">'01-Mapa de riesgo-UO'!$BB$1048372</definedName>
    <definedName name="EXTENSIÓN_PROYECCIÓN_SOCIAL" localSheetId="0">'01-Mapa de riesgo-UO'!$BL$1048373:$BL$1048394</definedName>
    <definedName name="EXTENSIÓN_PROYECCIÓN_SOCIAL">#REF!</definedName>
    <definedName name="EXTENSIÓN_PROYECCIÓN_SOCIAL_">'01-Mapa de riesgo-UO'!$AZ$1048381:$AZ$1048390</definedName>
    <definedName name="EXTERNO">'01-Mapa de riesgo-UO'!$F$1048372:$F$1048377</definedName>
    <definedName name="FACTOR">'01-Mapa de riesgo-UO'!$D$1048372:$D$1048373</definedName>
    <definedName name="FACULTAD_BELLAS_ARTES_HUMANIDADES" localSheetId="0">'01-Mapa de riesgo-UO'!#REF!</definedName>
    <definedName name="FACULTAD_BELLAS_ARTES_HUMANIDADES">#REF!</definedName>
    <definedName name="FACULTAD_CIENCIAS_AGRARIAS_AGROINDUSTRIA" localSheetId="0">'01-Mapa de riesgo-UO'!#REF!</definedName>
    <definedName name="FACULTAD_CIENCIAS_AGRARIAS_AGROINDUSTRIA">#REF!</definedName>
    <definedName name="FACULTAD_CIENCIAS_AMBIENTALES" localSheetId="0">'01-Mapa de riesgo-UO'!#REF!</definedName>
    <definedName name="FACULTAD_CIENCIAS_AMBIENTALES">#REF!</definedName>
    <definedName name="FACULTAD_CIENCIAS_BÁSICAS" localSheetId="0">'01-Mapa de riesgo-UO'!#REF!</definedName>
    <definedName name="FACULTAD_CIENCIAS_BÁSICAS">#REF!</definedName>
    <definedName name="FACULTAD_CIENCIAS_DE_LA_EDUCACIÓN" localSheetId="0">'01-Mapa de riesgo-UO'!#REF!</definedName>
    <definedName name="FACULTAD_CIENCIAS_DE_LA_EDUCACIÓN">#REF!</definedName>
    <definedName name="FACULTAD_CIENCIAS_DE_LA_SALUD" localSheetId="0">'01-Mapa de riesgo-UO'!#REF!</definedName>
    <definedName name="FACULTAD_CIENCIAS_DE_LA_SALUD">#REF!</definedName>
    <definedName name="FACULTAD_DE_CIENCIAS_EMPRESARIALES">'01-Mapa de riesgo-UO'!#REF!</definedName>
    <definedName name="FACULTAD_INGENIERÍA_INDUSTRIAL" localSheetId="0">'01-Mapa de riesgo-UO'!#REF!</definedName>
    <definedName name="FACULTAD_INGENIERÍA_INDUSTRIAL">#REF!</definedName>
    <definedName name="FACULTAD_INGENIERÍA_MECÁNICA" localSheetId="0">'01-Mapa de riesgo-UO'!#REF!</definedName>
    <definedName name="FACULTAD_INGENIERÍA_MECÁNICA">#REF!</definedName>
    <definedName name="FACULTAD_INGENIERÍAS" localSheetId="0">'01-Mapa de riesgo-UO'!#REF!</definedName>
    <definedName name="FACULTAD_INGENIERÍAS">#REF!</definedName>
    <definedName name="FACULTAD_TECNOLOGÍA">'01-Mapa de riesgo-UO'!#REF!</definedName>
    <definedName name="Financiero" localSheetId="0">'01-Mapa de riesgo-UO'!$O$1048380:$O$1048384</definedName>
    <definedName name="Financiero">#REF!</definedName>
    <definedName name="GESTIÓN_DE_DOCUMENTOS" localSheetId="0">'01-Mapa de riesgo-UO'!#REF!</definedName>
    <definedName name="GESTIÓN_DE_DOCUMENTOS">#REF!</definedName>
    <definedName name="GESTIÓN_DE_SERVICIOS_INSTITUCIONALES" localSheetId="0">'01-Mapa de riesgo-UO'!#REF!</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riesgo-UO'!$BB$1048374</definedName>
    <definedName name="GESTIÓN_FINANCIERA" localSheetId="0">'01-Mapa de riesgo-UO'!#REF!</definedName>
    <definedName name="GESTIÓN_FINANCIERA">#REF!</definedName>
    <definedName name="GESTIÓN_Y_SOSTENIBILIDAD_INSTITUCIONAL">'01-Mapa de riesgo-UO'!$BB$1048375</definedName>
    <definedName name="GRAVE" localSheetId="0">'01-Mapa de riesgo-UO'!$AV$1048373:$AV$1048376</definedName>
    <definedName name="GRAVE">'03-Seguimiento'!$F$1048466</definedName>
    <definedName name="GRUPO_INVESTIGACIÓN_AGUAS_SANEAMIENTO" localSheetId="0">'01-Mapa de riesgo-UO'!#REF!</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riesgo-UO'!$Q$1048380:$Q$1048382</definedName>
    <definedName name="Información">#REF!</definedName>
    <definedName name="INTERNACIONALIZACIÓN" localSheetId="0">'01-Mapa de riesgo-UO'!$BP$1048373</definedName>
    <definedName name="INTERNACIONALIZACIÓN">#REF!</definedName>
    <definedName name="INTERNO">'01-Mapa de riesgo-UO'!$E$1048372:$E$1048378</definedName>
    <definedName name="INVESTIGACIÓN_E_INNOVACIÓN" localSheetId="0">'01-Mapa de riesgo-UO'!$BK$1048373:$BK$1048383</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riesgo-UO'!#REF!</definedName>
    <definedName name="JURIDICA">#REF!</definedName>
    <definedName name="Laborales" localSheetId="0">'01-Mapa de riesgo-UO'!#REF!</definedName>
    <definedName name="Laborales">#REF!</definedName>
    <definedName name="LABORATORIO_AGUAS_ALIMENTOS" localSheetId="0">'01-Mapa de riesgo-UO'!#REF!</definedName>
    <definedName name="LABORATORIO_AGUAS_ALIMENTOS">#REF!</definedName>
    <definedName name="LABORATORIO_DE_METROOLOGIA_DE_VARIABLES_ELECTRICAS" localSheetId="0">'01-Mapa de riesgo-UO'!#REF!</definedName>
    <definedName name="LABORATORIO_DE_METROOLOGIA_DE_VARIABLES_ELECTRICAS">#REF!</definedName>
    <definedName name="LABORATORIO_ENSAYOS_NO_DESTRUCTIVOS_DESTRUCTIVOS" localSheetId="0">'01-Mapa de riesgo-UO'!#REF!</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riesgo-UO'!#REF!</definedName>
    <definedName name="LABORATORIO_GENÉTICA_MÉDICA" localSheetId="0">'01-Mapa de riesgo-UO'!#REF!</definedName>
    <definedName name="LABORATORIO_GENÉTICA_MÉDICA">#REF!</definedName>
    <definedName name="LABORATORIO_METROLOGÍA_DIMENSIONAL">'01-Mapa de riesgo-UO'!#REF!</definedName>
    <definedName name="LABORATORIO_QUÍMICA_AMBIENTAL" localSheetId="0">'01-Mapa de riesgo-UO'!#REF!</definedName>
    <definedName name="LABORATORIO_QUÍMICA_AMBIENTAL">#REF!</definedName>
    <definedName name="LEVE" localSheetId="0">'01-Mapa de riesgo-UO'!$AT$1048373</definedName>
    <definedName name="LEVE">'03-Seguimiento'!$H$1048466:$H$1048576</definedName>
    <definedName name="MAPA" localSheetId="0">'01-Mapa de riesgo-UO'!$A$1048372:$A$1048374</definedName>
    <definedName name="MAPA">#REF!</definedName>
    <definedName name="MODERADO" localSheetId="0">'01-Mapa de riesgo-UO'!$AU$1048373:$AU$1048375</definedName>
    <definedName name="MODERADO">'03-Seguimiento'!$G$1048466:$G$1048576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'03-Seguimiento'!$X$1048452</definedName>
    <definedName name="No_existen">'01-Mapa de riesgo-UO'!#REF!</definedName>
    <definedName name="OBJETIVOS" localSheetId="0">'01-Mapa de riesgo-UO'!#REF!</definedName>
    <definedName name="OBJETIVOS">#REF!</definedName>
    <definedName name="OEC">'01-Mapa de riesgo-UO'!$BB$1048380</definedName>
    <definedName name="Operacional" localSheetId="0">'01-Mapa de riesgo-UO'!$T$1048380:$T$1048384</definedName>
    <definedName name="Operacional">#REF!</definedName>
    <definedName name="ORGANISMO_CERTIFICADOR_DE_SISTEMAS_DE_GESTIÓN_QLCT" localSheetId="0">'01-Mapa de riesgo-UO'!#REF!</definedName>
    <definedName name="ORGANISMO_CERTIFICADOR_DE_SISTEMAS_DE_GESTIÓN_QLCT">#REF!</definedName>
    <definedName name="PDI" localSheetId="0">'01-Mapa de riesgo-UO'!$AZ$1048372:$AZ$1048376</definedName>
    <definedName name="PDI">#REF!</definedName>
    <definedName name="PERIODICIDAD">'01-Mapa de riesgo-UO'!$AI$1048372:$AI$1048381</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riesgo-UO'!$B$1048372:$B$1048381</definedName>
    <definedName name="PROCESOS">#REF!</definedName>
    <definedName name="PROCESOSA">'01-Mapa de riesgo-UO'!#REF!</definedName>
    <definedName name="RECTORÍA" localSheetId="0">'01-Mapa de riesgo-UO'!#REF!</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DUCIR">'03-Seguimiento'!$W$1048461:$W$1048463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riesgo-UO'!$AC$1048380:$AC$1048384</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riesgo-UO'!$7:$9</definedName>
    <definedName name="_xlnm.Print_Titles" localSheetId="1">'02-Plan Mitigación'!$6:$7</definedName>
    <definedName name="_xlnm.Print_Titles" localSheetId="2">'03-Seguimiento'!$6:$7</definedName>
    <definedName name="TRANSFERIR">'03-Seguimiento'!$X$1048461:$X$1048463</definedName>
    <definedName name="Transparencia" localSheetId="0">'01-Mapa de riesgo-UO'!#REF!</definedName>
    <definedName name="Transparencia">#REF!</definedName>
    <definedName name="UNIDAD">'01-Mapa de riesgo-UO'!$AX$1048372:$AX$1048413</definedName>
    <definedName name="UNIVIRTUAL" localSheetId="0">'01-Mapa de riesgo-UO'!#REF!</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riesgo-UO'!#REF!</definedName>
    <definedName name="VICERRECTORIA_ADMINISTRATIVA_FINANCIERA" localSheetId="0">'01-Mapa de riesgo-UO'!#REF!</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22" i="12" l="1"/>
  <c r="AK20" i="12" s="1"/>
  <c r="AJ20" i="12" s="1"/>
  <c r="AG22" i="12"/>
  <c r="AB22" i="12"/>
  <c r="W22" i="12"/>
  <c r="Q22" i="12"/>
  <c r="AL21" i="12"/>
  <c r="AG21" i="12"/>
  <c r="AB21" i="12"/>
  <c r="W21" i="12"/>
  <c r="V20" i="12" s="1"/>
  <c r="U20" i="12" s="1"/>
  <c r="Q21" i="12"/>
  <c r="AL20" i="12"/>
  <c r="AG20" i="12"/>
  <c r="AF20" i="12"/>
  <c r="AE20" i="12" s="1"/>
  <c r="AB20" i="12"/>
  <c r="AA20" i="12" s="1"/>
  <c r="Z20" i="12" s="1"/>
  <c r="W20" i="12"/>
  <c r="Q20" i="12"/>
  <c r="R20" i="12" s="1"/>
  <c r="S20" i="12" s="1"/>
  <c r="AL19" i="12"/>
  <c r="AG19" i="12"/>
  <c r="AB19" i="12"/>
  <c r="W19" i="12"/>
  <c r="Q19" i="12"/>
  <c r="AL18" i="12"/>
  <c r="AG18" i="12"/>
  <c r="AB18" i="12"/>
  <c r="W18" i="12"/>
  <c r="V17" i="12" s="1"/>
  <c r="U17" i="12" s="1"/>
  <c r="Q18" i="12"/>
  <c r="AL17" i="12"/>
  <c r="AK17" i="12"/>
  <c r="AJ17" i="12" s="1"/>
  <c r="AG17" i="12"/>
  <c r="AF17" i="12" s="1"/>
  <c r="AE17" i="12" s="1"/>
  <c r="AB17" i="12"/>
  <c r="AA17" i="12"/>
  <c r="Z17" i="12" s="1"/>
  <c r="W17" i="12"/>
  <c r="Q17" i="12"/>
  <c r="R17" i="12" s="1"/>
  <c r="S17" i="12" s="1"/>
  <c r="AL16" i="12"/>
  <c r="AK14" i="12" s="1"/>
  <c r="AJ14" i="12" s="1"/>
  <c r="AG16" i="12"/>
  <c r="AF14" i="12" s="1"/>
  <c r="AE14" i="12" s="1"/>
  <c r="AB16" i="12"/>
  <c r="W16" i="12"/>
  <c r="Q16" i="12"/>
  <c r="AL15" i="12"/>
  <c r="AG15" i="12"/>
  <c r="AB15" i="12"/>
  <c r="W15" i="12"/>
  <c r="Q15" i="12"/>
  <c r="AL14" i="12"/>
  <c r="AG14" i="12"/>
  <c r="AB14" i="12"/>
  <c r="AA14" i="12"/>
  <c r="Z14" i="12" s="1"/>
  <c r="W14" i="12"/>
  <c r="V14" i="12" s="1"/>
  <c r="U14" i="12" s="1"/>
  <c r="R14" i="12"/>
  <c r="S14" i="12" s="1"/>
  <c r="Q14" i="12"/>
  <c r="AL13" i="12" l="1"/>
  <c r="AG13" i="12"/>
  <c r="AB13" i="12"/>
  <c r="W13" i="12"/>
  <c r="Q13" i="12"/>
  <c r="AL12" i="12"/>
  <c r="AG12" i="12"/>
  <c r="AB12" i="12"/>
  <c r="W12" i="12"/>
  <c r="Q12" i="12"/>
  <c r="AL11" i="12"/>
  <c r="AK11" i="12"/>
  <c r="AJ11" i="12" s="1"/>
  <c r="AG11" i="12"/>
  <c r="AF11" i="12"/>
  <c r="AE11" i="12" s="1"/>
  <c r="AB11" i="12"/>
  <c r="AA11" i="12"/>
  <c r="Z11" i="12" s="1"/>
  <c r="W11" i="12"/>
  <c r="V11" i="12"/>
  <c r="U11" i="12" s="1"/>
  <c r="R11" i="12"/>
  <c r="S11" i="12" s="1"/>
  <c r="Q11" i="12"/>
  <c r="AN11" i="12" l="1"/>
  <c r="V68" i="12" l="1"/>
  <c r="U68" i="12" s="1"/>
  <c r="V71" i="12"/>
  <c r="U71" i="12" s="1"/>
  <c r="V74" i="12"/>
  <c r="U74" i="12" s="1"/>
  <c r="X5" i="7" l="1"/>
  <c r="P5" i="8"/>
  <c r="B8" i="7" l="1"/>
  <c r="Z5" i="7"/>
  <c r="Q5" i="8"/>
  <c r="O5" i="8"/>
  <c r="B8" i="8"/>
  <c r="M6" i="12"/>
  <c r="N5" i="7" s="1"/>
  <c r="D6" i="12"/>
  <c r="K5" i="8" l="1"/>
  <c r="G5" i="7"/>
  <c r="E5" i="7"/>
  <c r="C5" i="7"/>
  <c r="D5" i="8" l="1"/>
  <c r="C5" i="8"/>
  <c r="F5" i="8"/>
  <c r="B6" i="7" l="1"/>
  <c r="AL23" i="12" l="1"/>
  <c r="AL24" i="12"/>
  <c r="AL25" i="12"/>
  <c r="AL26" i="12"/>
  <c r="AL27" i="12"/>
  <c r="AL28" i="12"/>
  <c r="AL29" i="12"/>
  <c r="AL30" i="12"/>
  <c r="AL31" i="12"/>
  <c r="AL32" i="12"/>
  <c r="AK32" i="12" s="1"/>
  <c r="AJ32" i="12" s="1"/>
  <c r="AL33" i="12"/>
  <c r="AL34" i="12"/>
  <c r="AL35" i="12"/>
  <c r="AL36" i="12"/>
  <c r="AL37" i="12"/>
  <c r="AL38" i="12"/>
  <c r="AL39" i="12"/>
  <c r="AL40" i="12"/>
  <c r="AL41" i="12"/>
  <c r="AL42" i="12"/>
  <c r="AL43" i="12"/>
  <c r="AL44" i="12"/>
  <c r="AL45" i="12"/>
  <c r="AL46" i="12"/>
  <c r="AL47" i="12"/>
  <c r="AL48" i="12"/>
  <c r="AL49" i="12"/>
  <c r="AL50" i="12"/>
  <c r="AL51" i="12"/>
  <c r="AL52" i="12"/>
  <c r="AL53" i="12"/>
  <c r="AL54" i="12"/>
  <c r="AL55" i="12"/>
  <c r="AL56" i="12"/>
  <c r="AK56" i="12" s="1"/>
  <c r="AJ56" i="12" s="1"/>
  <c r="AL57" i="12"/>
  <c r="AL58" i="12"/>
  <c r="AL59" i="12"/>
  <c r="AL60" i="12"/>
  <c r="AL61" i="12"/>
  <c r="AL62" i="12"/>
  <c r="AL63" i="12"/>
  <c r="AL64" i="12"/>
  <c r="AL65" i="12"/>
  <c r="AL66" i="12"/>
  <c r="AL67" i="12"/>
  <c r="AL68" i="12"/>
  <c r="AL69" i="12"/>
  <c r="AL70" i="12"/>
  <c r="AL71" i="12"/>
  <c r="AL72" i="12"/>
  <c r="AL73" i="12"/>
  <c r="AL74" i="12"/>
  <c r="AL75" i="12"/>
  <c r="AL76" i="12"/>
  <c r="AK35" i="12" l="1"/>
  <c r="AJ35" i="12" s="1"/>
  <c r="AK59" i="12"/>
  <c r="AJ59" i="12" s="1"/>
  <c r="AK74" i="12"/>
  <c r="AJ74" i="12" s="1"/>
  <c r="AK50" i="12"/>
  <c r="AJ50" i="12" s="1"/>
  <c r="AK26" i="12"/>
  <c r="AJ26" i="12" s="1"/>
  <c r="AK65" i="12"/>
  <c r="AJ65" i="12" s="1"/>
  <c r="AK41" i="12"/>
  <c r="AJ41" i="12" s="1"/>
  <c r="AK71" i="12"/>
  <c r="AJ71" i="12" s="1"/>
  <c r="AK47" i="12"/>
  <c r="AJ47" i="12" s="1"/>
  <c r="AK23" i="12"/>
  <c r="AJ23" i="12" s="1"/>
  <c r="AK62" i="12"/>
  <c r="AJ62" i="12" s="1"/>
  <c r="AK38" i="12"/>
  <c r="AJ38" i="12" s="1"/>
  <c r="AK53" i="12"/>
  <c r="AJ53" i="12" s="1"/>
  <c r="AK29" i="12"/>
  <c r="AJ29" i="12" s="1"/>
  <c r="AK68" i="12"/>
  <c r="AJ68" i="12" s="1"/>
  <c r="AK44" i="12"/>
  <c r="AJ44" i="12" s="1"/>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V44" i="12" l="1"/>
  <c r="U44" i="12" s="1"/>
  <c r="V50" i="12"/>
  <c r="U50" i="12" s="1"/>
  <c r="V47" i="12"/>
  <c r="U47" i="12" s="1"/>
  <c r="V23" i="12"/>
  <c r="U23" i="12" s="1"/>
  <c r="V26" i="12"/>
  <c r="U26" i="12" s="1"/>
  <c r="V65" i="12"/>
  <c r="U65" i="12" s="1"/>
  <c r="V41" i="12"/>
  <c r="U41" i="12" s="1"/>
  <c r="V56" i="12"/>
  <c r="U56" i="12" s="1"/>
  <c r="V32" i="12"/>
  <c r="U32" i="12" s="1"/>
  <c r="V62" i="12"/>
  <c r="U62" i="12" s="1"/>
  <c r="V38" i="12"/>
  <c r="U38" i="12" s="1"/>
  <c r="V53" i="12"/>
  <c r="U53" i="12" s="1"/>
  <c r="V29" i="12"/>
  <c r="U29" i="12" s="1"/>
  <c r="V59" i="12"/>
  <c r="U59" i="12" s="1"/>
  <c r="V35" i="12"/>
  <c r="U35" i="12" s="1"/>
  <c r="AB26" i="12" l="1"/>
  <c r="AG26" i="12"/>
  <c r="AB27" i="12"/>
  <c r="AG27" i="12"/>
  <c r="AB28" i="12"/>
  <c r="AG28" i="12"/>
  <c r="AA26" i="12" l="1"/>
  <c r="Z26" i="12" s="1"/>
  <c r="AF26" i="12"/>
  <c r="AE26" i="12" s="1"/>
  <c r="AB23" i="12"/>
  <c r="AB24" i="12"/>
  <c r="AB25"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A74" i="12" l="1"/>
  <c r="Z74" i="12" s="1"/>
  <c r="AA23" i="12"/>
  <c r="Z23" i="12" s="1"/>
  <c r="AA71" i="12"/>
  <c r="Z71" i="12" s="1"/>
  <c r="AA53" i="12"/>
  <c r="Z53" i="12" s="1"/>
  <c r="AA29" i="12"/>
  <c r="Z29" i="12" s="1"/>
  <c r="AA50" i="12"/>
  <c r="Z50" i="12" s="1"/>
  <c r="AA47" i="12"/>
  <c r="Z47" i="12" s="1"/>
  <c r="AA44" i="12"/>
  <c r="Z44" i="12" s="1"/>
  <c r="AA68" i="12"/>
  <c r="Z68" i="12" s="1"/>
  <c r="AA59" i="12"/>
  <c r="Z59" i="12" s="1"/>
  <c r="AA35" i="12"/>
  <c r="Z35" i="12" s="1"/>
  <c r="AA65" i="12"/>
  <c r="Z65" i="12" s="1"/>
  <c r="AA41" i="12"/>
  <c r="Z41" i="12" s="1"/>
  <c r="AA56" i="12"/>
  <c r="Z56" i="12" s="1"/>
  <c r="AA32" i="12"/>
  <c r="Z32" i="12" s="1"/>
  <c r="AA62" i="12"/>
  <c r="Z62" i="12" s="1"/>
  <c r="AA38" i="12"/>
  <c r="Z38" i="12" s="1"/>
  <c r="I47" i="7"/>
  <c r="I71" i="7" l="1"/>
  <c r="I68" i="7"/>
  <c r="I65" i="7"/>
  <c r="I62" i="7"/>
  <c r="I59" i="7"/>
  <c r="I56" i="7"/>
  <c r="I53" i="7"/>
  <c r="I50" i="7"/>
  <c r="I44" i="7"/>
  <c r="I41" i="7"/>
  <c r="I38" i="7"/>
  <c r="I35" i="7"/>
  <c r="I32" i="7"/>
  <c r="I29" i="7"/>
  <c r="I26" i="7"/>
  <c r="I23" i="7"/>
  <c r="I20" i="7"/>
  <c r="I17" i="7"/>
  <c r="I14" i="7"/>
  <c r="I11" i="7"/>
  <c r="I8" i="7"/>
  <c r="Q83" i="7" l="1"/>
  <c r="L9" i="7"/>
  <c r="M9" i="7"/>
  <c r="N9" i="7"/>
  <c r="O9" i="7"/>
  <c r="P9" i="7"/>
  <c r="L10" i="7"/>
  <c r="M10" i="7"/>
  <c r="N10" i="7"/>
  <c r="O10" i="7"/>
  <c r="P10" i="7"/>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P8" i="7"/>
  <c r="O8" i="7"/>
  <c r="N8" i="7"/>
  <c r="M8" i="7"/>
  <c r="AG23" i="12" l="1"/>
  <c r="AG24" i="12"/>
  <c r="AG25" i="12"/>
  <c r="AG29" i="12"/>
  <c r="AG30" i="12"/>
  <c r="AG31" i="12"/>
  <c r="AG32" i="12"/>
  <c r="AG33" i="12"/>
  <c r="AG34" i="12"/>
  <c r="AG35" i="12"/>
  <c r="AF35" i="12" s="1"/>
  <c r="AE35" i="12" s="1"/>
  <c r="AG36" i="12"/>
  <c r="AG37" i="12"/>
  <c r="AG38" i="12"/>
  <c r="AF38" i="12" s="1"/>
  <c r="AE38" i="12" s="1"/>
  <c r="AG39" i="12"/>
  <c r="AG40" i="12"/>
  <c r="AG41" i="12"/>
  <c r="AG42" i="12"/>
  <c r="AG43" i="12"/>
  <c r="AG44" i="12"/>
  <c r="AG45" i="12"/>
  <c r="AG46" i="12"/>
  <c r="AG47" i="12"/>
  <c r="AG48" i="12"/>
  <c r="AG49" i="12"/>
  <c r="AG50" i="12"/>
  <c r="AG51" i="12"/>
  <c r="AG52" i="12"/>
  <c r="AG53" i="12"/>
  <c r="AG54" i="12"/>
  <c r="AG55" i="12"/>
  <c r="AG56" i="12"/>
  <c r="AG57" i="12"/>
  <c r="AG58" i="12"/>
  <c r="AG59" i="12"/>
  <c r="AG60" i="12"/>
  <c r="AG61" i="12"/>
  <c r="AG62" i="12"/>
  <c r="AF62" i="12" s="1"/>
  <c r="AE62" i="12" s="1"/>
  <c r="AG63" i="12"/>
  <c r="AG64" i="12"/>
  <c r="AG65" i="12"/>
  <c r="AG66" i="12"/>
  <c r="AG67" i="12"/>
  <c r="AG68" i="12"/>
  <c r="AF68" i="12" s="1"/>
  <c r="AE68" i="12" s="1"/>
  <c r="AG69" i="12"/>
  <c r="AG70" i="12"/>
  <c r="AG71" i="12"/>
  <c r="AG72" i="12"/>
  <c r="AG73" i="12"/>
  <c r="AG74" i="12"/>
  <c r="AG75" i="12"/>
  <c r="AG76" i="12"/>
  <c r="AF53" i="12" l="1"/>
  <c r="AE53" i="12" s="1"/>
  <c r="AF29" i="12"/>
  <c r="AE29" i="12" s="1"/>
  <c r="AF44" i="12"/>
  <c r="AE44" i="12" s="1"/>
  <c r="AF74" i="12"/>
  <c r="AE74" i="12" s="1"/>
  <c r="AF50" i="12"/>
  <c r="AE50" i="12" s="1"/>
  <c r="AF23" i="12"/>
  <c r="AE23" i="12" s="1"/>
  <c r="AF41" i="12"/>
  <c r="AE41" i="12" s="1"/>
  <c r="AF56" i="12"/>
  <c r="AE56" i="12" s="1"/>
  <c r="AF32" i="12"/>
  <c r="AE32" i="12" s="1"/>
  <c r="AF59" i="12"/>
  <c r="AE59" i="12" s="1"/>
  <c r="AF65" i="12"/>
  <c r="AE65" i="12" s="1"/>
  <c r="AF71" i="12"/>
  <c r="AE71" i="12" s="1"/>
  <c r="AF47" i="12"/>
  <c r="AE47" i="12" s="1"/>
  <c r="Q23" i="12" l="1"/>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AO11" i="12" l="1"/>
  <c r="Q8" i="7" s="1"/>
  <c r="I73" i="8"/>
  <c r="F73" i="8"/>
  <c r="I72" i="8"/>
  <c r="F72" i="8"/>
  <c r="N74" i="12"/>
  <c r="L74" i="12"/>
  <c r="I71" i="8"/>
  <c r="G71" i="8"/>
  <c r="F71" i="8"/>
  <c r="E71" i="8"/>
  <c r="D71" i="8"/>
  <c r="C71" i="8"/>
  <c r="B71" i="8"/>
  <c r="I70" i="8"/>
  <c r="F70" i="8"/>
  <c r="I69" i="8"/>
  <c r="F69" i="8"/>
  <c r="N71" i="12"/>
  <c r="L71" i="12"/>
  <c r="I68" i="8"/>
  <c r="G68" i="8"/>
  <c r="F68" i="8"/>
  <c r="E68" i="8"/>
  <c r="D68" i="8"/>
  <c r="C68" i="8"/>
  <c r="B68" i="8"/>
  <c r="B38" i="8"/>
  <c r="U8" i="7"/>
  <c r="T8" i="7"/>
  <c r="V8" i="7" s="1"/>
  <c r="U9" i="7"/>
  <c r="T9" i="7"/>
  <c r="V9" i="7" s="1"/>
  <c r="U10" i="7"/>
  <c r="T10" i="7"/>
  <c r="V10" i="7" s="1"/>
  <c r="B23" i="7"/>
  <c r="C23" i="7"/>
  <c r="D23" i="7"/>
  <c r="E23" i="7"/>
  <c r="F23" i="7"/>
  <c r="G23" i="7"/>
  <c r="N26" i="12"/>
  <c r="L26" i="12"/>
  <c r="T23" i="7"/>
  <c r="V23" i="7" s="1"/>
  <c r="U23" i="7"/>
  <c r="F24" i="7"/>
  <c r="T24" i="7"/>
  <c r="V24" i="7" s="1"/>
  <c r="U24" i="7"/>
  <c r="F25" i="7"/>
  <c r="T25" i="7"/>
  <c r="V25" i="7" s="1"/>
  <c r="U25" i="7"/>
  <c r="B26" i="7"/>
  <c r="C26" i="7"/>
  <c r="D26" i="7"/>
  <c r="E26" i="7"/>
  <c r="F26" i="7"/>
  <c r="G26" i="7"/>
  <c r="N29" i="12"/>
  <c r="L29" i="12"/>
  <c r="T26" i="7"/>
  <c r="V26" i="7" s="1"/>
  <c r="U26" i="7"/>
  <c r="F27" i="7"/>
  <c r="T27" i="7"/>
  <c r="V27" i="7" s="1"/>
  <c r="U27" i="7"/>
  <c r="F28" i="7"/>
  <c r="T28" i="7"/>
  <c r="V28" i="7" s="1"/>
  <c r="U28" i="7"/>
  <c r="B29" i="7"/>
  <c r="C29" i="7"/>
  <c r="D29" i="7"/>
  <c r="E29" i="7"/>
  <c r="F29" i="7"/>
  <c r="G29" i="7"/>
  <c r="N32" i="12"/>
  <c r="L32" i="12"/>
  <c r="T29" i="7"/>
  <c r="V29" i="7" s="1"/>
  <c r="U29" i="7"/>
  <c r="F30" i="7"/>
  <c r="T30" i="7"/>
  <c r="V30" i="7" s="1"/>
  <c r="U30" i="7"/>
  <c r="F31" i="7"/>
  <c r="T31" i="7"/>
  <c r="V31" i="7" s="1"/>
  <c r="U31" i="7"/>
  <c r="B32" i="7"/>
  <c r="C32" i="7"/>
  <c r="D32" i="7"/>
  <c r="E32" i="7"/>
  <c r="F32" i="7"/>
  <c r="G32" i="7"/>
  <c r="N35" i="12"/>
  <c r="L35" i="12"/>
  <c r="T32" i="7"/>
  <c r="V32" i="7" s="1"/>
  <c r="U32" i="7"/>
  <c r="F33" i="7"/>
  <c r="T33" i="7"/>
  <c r="V33" i="7" s="1"/>
  <c r="U33" i="7"/>
  <c r="F34" i="7"/>
  <c r="T34" i="7"/>
  <c r="V34" i="7" s="1"/>
  <c r="U34" i="7"/>
  <c r="B35" i="7"/>
  <c r="C35" i="7"/>
  <c r="D35" i="7"/>
  <c r="E35" i="7"/>
  <c r="F35" i="7"/>
  <c r="G35" i="7"/>
  <c r="N38" i="12"/>
  <c r="L38" i="12"/>
  <c r="T35" i="7"/>
  <c r="V35" i="7" s="1"/>
  <c r="U35" i="7"/>
  <c r="F36" i="7"/>
  <c r="T36" i="7"/>
  <c r="V36" i="7" s="1"/>
  <c r="U36" i="7"/>
  <c r="F37" i="7"/>
  <c r="T37" i="7"/>
  <c r="V37" i="7" s="1"/>
  <c r="U37" i="7"/>
  <c r="B38" i="7"/>
  <c r="C38" i="7"/>
  <c r="D38" i="7"/>
  <c r="E38" i="7"/>
  <c r="F38" i="7"/>
  <c r="G38" i="7"/>
  <c r="N41" i="12"/>
  <c r="L41" i="12"/>
  <c r="T38" i="7"/>
  <c r="V38" i="7" s="1"/>
  <c r="U38" i="7"/>
  <c r="F39" i="7"/>
  <c r="T39" i="7"/>
  <c r="V39" i="7" s="1"/>
  <c r="U39" i="7"/>
  <c r="F40" i="7"/>
  <c r="T40" i="7"/>
  <c r="V40" i="7" s="1"/>
  <c r="U40" i="7"/>
  <c r="B41" i="7"/>
  <c r="C41" i="7"/>
  <c r="D41" i="7"/>
  <c r="E41" i="7"/>
  <c r="F41" i="7"/>
  <c r="G41" i="7"/>
  <c r="N44" i="12"/>
  <c r="L44" i="12"/>
  <c r="T41" i="7"/>
  <c r="V41" i="7" s="1"/>
  <c r="U41" i="7"/>
  <c r="F42" i="7"/>
  <c r="T42" i="7"/>
  <c r="V42" i="7" s="1"/>
  <c r="U42" i="7"/>
  <c r="F43" i="7"/>
  <c r="T43" i="7"/>
  <c r="V43" i="7" s="1"/>
  <c r="U43" i="7"/>
  <c r="B44" i="7"/>
  <c r="C44" i="7"/>
  <c r="D44" i="7"/>
  <c r="E44" i="7"/>
  <c r="F44" i="7"/>
  <c r="G44" i="7"/>
  <c r="N47" i="12"/>
  <c r="L47" i="12"/>
  <c r="T44" i="7"/>
  <c r="V44" i="7" s="1"/>
  <c r="U44" i="7"/>
  <c r="F45" i="7"/>
  <c r="T45" i="7"/>
  <c r="V45" i="7" s="1"/>
  <c r="U45" i="7"/>
  <c r="F46" i="7"/>
  <c r="T46" i="7"/>
  <c r="V46" i="7" s="1"/>
  <c r="U46" i="7"/>
  <c r="B47" i="7"/>
  <c r="C47" i="7"/>
  <c r="D47" i="7"/>
  <c r="E47" i="7"/>
  <c r="F47" i="7"/>
  <c r="G47" i="7"/>
  <c r="N50" i="12"/>
  <c r="L50" i="12"/>
  <c r="T47" i="7"/>
  <c r="V47" i="7" s="1"/>
  <c r="U47" i="7"/>
  <c r="F48" i="7"/>
  <c r="T48" i="7"/>
  <c r="V48" i="7" s="1"/>
  <c r="U48" i="7"/>
  <c r="F49" i="7"/>
  <c r="T49" i="7"/>
  <c r="V49" i="7" s="1"/>
  <c r="U49" i="7"/>
  <c r="B50" i="7"/>
  <c r="C50" i="7"/>
  <c r="D50" i="7"/>
  <c r="E50" i="7"/>
  <c r="F50" i="7"/>
  <c r="G50" i="7"/>
  <c r="N53" i="12"/>
  <c r="L53" i="12"/>
  <c r="T50" i="7"/>
  <c r="V50" i="7" s="1"/>
  <c r="U50" i="7"/>
  <c r="F51" i="7"/>
  <c r="T51" i="7"/>
  <c r="V51" i="7" s="1"/>
  <c r="U51" i="7"/>
  <c r="F52" i="7"/>
  <c r="T52" i="7"/>
  <c r="V52" i="7" s="1"/>
  <c r="U52" i="7"/>
  <c r="B53" i="7"/>
  <c r="C53" i="7"/>
  <c r="D53" i="7"/>
  <c r="E53" i="7"/>
  <c r="F53" i="7"/>
  <c r="G53" i="7"/>
  <c r="N56" i="12"/>
  <c r="L56" i="12"/>
  <c r="T53" i="7"/>
  <c r="V53" i="7" s="1"/>
  <c r="U53" i="7"/>
  <c r="F54" i="7"/>
  <c r="T54" i="7"/>
  <c r="V54" i="7" s="1"/>
  <c r="U54" i="7"/>
  <c r="F55" i="7"/>
  <c r="T55" i="7"/>
  <c r="V55" i="7" s="1"/>
  <c r="U55" i="7"/>
  <c r="B56" i="7"/>
  <c r="C56" i="7"/>
  <c r="D56" i="7"/>
  <c r="E56" i="7"/>
  <c r="F56" i="7"/>
  <c r="G56" i="7"/>
  <c r="N59" i="12"/>
  <c r="L59" i="12"/>
  <c r="T56" i="7"/>
  <c r="V56" i="7" s="1"/>
  <c r="U56" i="7"/>
  <c r="F57" i="7"/>
  <c r="T57" i="7"/>
  <c r="V57" i="7" s="1"/>
  <c r="U57" i="7"/>
  <c r="F58" i="7"/>
  <c r="T58" i="7"/>
  <c r="V58" i="7" s="1"/>
  <c r="U58" i="7"/>
  <c r="B59" i="7"/>
  <c r="C59" i="7"/>
  <c r="D59" i="7"/>
  <c r="E59" i="7"/>
  <c r="F59" i="7"/>
  <c r="G59" i="7"/>
  <c r="N62" i="12"/>
  <c r="L62" i="12"/>
  <c r="T59" i="7"/>
  <c r="V59" i="7" s="1"/>
  <c r="U59" i="7"/>
  <c r="F60" i="7"/>
  <c r="T60" i="7"/>
  <c r="V60" i="7" s="1"/>
  <c r="U60" i="7"/>
  <c r="F61" i="7"/>
  <c r="T61" i="7"/>
  <c r="V61" i="7" s="1"/>
  <c r="U61" i="7"/>
  <c r="B62" i="7"/>
  <c r="C62" i="7"/>
  <c r="D62" i="7"/>
  <c r="E62" i="7"/>
  <c r="F62" i="7"/>
  <c r="G62" i="7"/>
  <c r="N65" i="12"/>
  <c r="L65" i="12"/>
  <c r="T62" i="7"/>
  <c r="V62" i="7" s="1"/>
  <c r="U62" i="7"/>
  <c r="F63" i="7"/>
  <c r="T63" i="7"/>
  <c r="V63" i="7" s="1"/>
  <c r="U63" i="7"/>
  <c r="F64" i="7"/>
  <c r="T64" i="7"/>
  <c r="V64" i="7" s="1"/>
  <c r="U64" i="7"/>
  <c r="B65" i="7"/>
  <c r="C65" i="7"/>
  <c r="D65" i="7"/>
  <c r="E65" i="7"/>
  <c r="F65" i="7"/>
  <c r="G65" i="7"/>
  <c r="N68" i="12"/>
  <c r="L68" i="12"/>
  <c r="T65" i="7"/>
  <c r="V65" i="7" s="1"/>
  <c r="U65" i="7"/>
  <c r="F66" i="7"/>
  <c r="T66" i="7"/>
  <c r="V66" i="7" s="1"/>
  <c r="U66" i="7"/>
  <c r="F67" i="7"/>
  <c r="T67" i="7"/>
  <c r="V67" i="7" s="1"/>
  <c r="U67" i="7"/>
  <c r="B68" i="7"/>
  <c r="C68" i="7"/>
  <c r="D68" i="7"/>
  <c r="E68" i="7"/>
  <c r="F68" i="7"/>
  <c r="G68" i="7"/>
  <c r="T68" i="7"/>
  <c r="V68" i="7" s="1"/>
  <c r="U68" i="7"/>
  <c r="F69" i="7"/>
  <c r="T69" i="7"/>
  <c r="V69" i="7" s="1"/>
  <c r="U69" i="7"/>
  <c r="F70" i="7"/>
  <c r="T70" i="7"/>
  <c r="V70" i="7" s="1"/>
  <c r="U70" i="7"/>
  <c r="B71" i="7"/>
  <c r="C71" i="7"/>
  <c r="D71" i="7"/>
  <c r="E71" i="7"/>
  <c r="F71" i="7"/>
  <c r="G71" i="7"/>
  <c r="T71" i="7"/>
  <c r="V71" i="7" s="1"/>
  <c r="U71" i="7"/>
  <c r="F72" i="7"/>
  <c r="T72" i="7"/>
  <c r="V72" i="7" s="1"/>
  <c r="U72" i="7"/>
  <c r="F73" i="7"/>
  <c r="T73" i="7"/>
  <c r="V73" i="7" s="1"/>
  <c r="U73" i="7"/>
  <c r="B65" i="8"/>
  <c r="C65" i="8"/>
  <c r="D65" i="8"/>
  <c r="E65" i="8"/>
  <c r="F65" i="8"/>
  <c r="G65" i="8"/>
  <c r="I65" i="8"/>
  <c r="F66" i="8"/>
  <c r="I66" i="8"/>
  <c r="F67" i="8"/>
  <c r="I67" i="8"/>
  <c r="B56" i="8"/>
  <c r="C56" i="8"/>
  <c r="D56" i="8"/>
  <c r="E56" i="8"/>
  <c r="F56" i="8"/>
  <c r="G56" i="8"/>
  <c r="I56" i="8"/>
  <c r="F57" i="8"/>
  <c r="I57" i="8"/>
  <c r="F58" i="8"/>
  <c r="I58" i="8"/>
  <c r="B59" i="8"/>
  <c r="C59" i="8"/>
  <c r="D59" i="8"/>
  <c r="E59" i="8"/>
  <c r="F59" i="8"/>
  <c r="G59" i="8"/>
  <c r="I59" i="8"/>
  <c r="F60" i="8"/>
  <c r="I60" i="8"/>
  <c r="F61" i="8"/>
  <c r="I61" i="8"/>
  <c r="B62" i="8"/>
  <c r="C62" i="8"/>
  <c r="D62" i="8"/>
  <c r="E62" i="8"/>
  <c r="F62" i="8"/>
  <c r="G62" i="8"/>
  <c r="I62" i="8"/>
  <c r="F63" i="8"/>
  <c r="I63" i="8"/>
  <c r="F64" i="8"/>
  <c r="I64" i="8"/>
  <c r="B44" i="8"/>
  <c r="C44" i="8"/>
  <c r="D44" i="8"/>
  <c r="E44" i="8"/>
  <c r="F44" i="8"/>
  <c r="G44" i="8"/>
  <c r="I44" i="8"/>
  <c r="F45" i="8"/>
  <c r="I45" i="8"/>
  <c r="F46" i="8"/>
  <c r="I46" i="8"/>
  <c r="B47" i="8"/>
  <c r="C47" i="8"/>
  <c r="D47" i="8"/>
  <c r="E47" i="8"/>
  <c r="F47" i="8"/>
  <c r="G47" i="8"/>
  <c r="I47" i="8"/>
  <c r="F48" i="8"/>
  <c r="I48" i="8"/>
  <c r="F49" i="8"/>
  <c r="I49" i="8"/>
  <c r="B50" i="8"/>
  <c r="C50" i="8"/>
  <c r="D50" i="8"/>
  <c r="E50" i="8"/>
  <c r="F50" i="8"/>
  <c r="G50" i="8"/>
  <c r="I50" i="8"/>
  <c r="F51" i="8"/>
  <c r="I51" i="8"/>
  <c r="F52" i="8"/>
  <c r="I52" i="8"/>
  <c r="B53" i="8"/>
  <c r="C53" i="8"/>
  <c r="D53" i="8"/>
  <c r="E53" i="8"/>
  <c r="F53" i="8"/>
  <c r="G53" i="8"/>
  <c r="I53" i="8"/>
  <c r="F54" i="8"/>
  <c r="I54" i="8"/>
  <c r="F55" i="8"/>
  <c r="I55" i="8"/>
  <c r="B32" i="8"/>
  <c r="C32" i="8"/>
  <c r="D32" i="8"/>
  <c r="E32" i="8"/>
  <c r="F32" i="8"/>
  <c r="G32" i="8"/>
  <c r="I32" i="8"/>
  <c r="F33" i="8"/>
  <c r="I33" i="8"/>
  <c r="F34" i="8"/>
  <c r="I34" i="8"/>
  <c r="B35" i="8"/>
  <c r="C35" i="8"/>
  <c r="D35" i="8"/>
  <c r="E35" i="8"/>
  <c r="F35" i="8"/>
  <c r="G35" i="8"/>
  <c r="I35" i="8"/>
  <c r="F36" i="8"/>
  <c r="I36" i="8"/>
  <c r="F37" i="8"/>
  <c r="I37" i="8"/>
  <c r="C38" i="8"/>
  <c r="D38" i="8"/>
  <c r="E38" i="8"/>
  <c r="F38" i="8"/>
  <c r="G38" i="8"/>
  <c r="I38" i="8"/>
  <c r="F39" i="8"/>
  <c r="I39" i="8"/>
  <c r="F40" i="8"/>
  <c r="I40" i="8"/>
  <c r="B41" i="8"/>
  <c r="C41" i="8"/>
  <c r="D41" i="8"/>
  <c r="E41" i="8"/>
  <c r="F41" i="8"/>
  <c r="G41" i="8"/>
  <c r="I41" i="8"/>
  <c r="F42" i="8"/>
  <c r="I42" i="8"/>
  <c r="F43" i="8"/>
  <c r="I43" i="8"/>
  <c r="B23" i="8"/>
  <c r="C23" i="8"/>
  <c r="D23" i="8"/>
  <c r="E23" i="8"/>
  <c r="F23" i="8"/>
  <c r="G23" i="8"/>
  <c r="I23" i="8"/>
  <c r="F24" i="8"/>
  <c r="I24" i="8"/>
  <c r="F25" i="8"/>
  <c r="I25" i="8"/>
  <c r="B26" i="8"/>
  <c r="C26" i="8"/>
  <c r="D26" i="8"/>
  <c r="E26" i="8"/>
  <c r="F26" i="8"/>
  <c r="G26" i="8"/>
  <c r="I26" i="8"/>
  <c r="F27" i="8"/>
  <c r="I27" i="8"/>
  <c r="F28" i="8"/>
  <c r="I28" i="8"/>
  <c r="B29" i="8"/>
  <c r="C29" i="8"/>
  <c r="D29" i="8"/>
  <c r="E29" i="8"/>
  <c r="F29" i="8"/>
  <c r="G29" i="8"/>
  <c r="I29" i="8"/>
  <c r="F30" i="8"/>
  <c r="I30" i="8"/>
  <c r="F31" i="8"/>
  <c r="I31" i="8"/>
  <c r="T11" i="7"/>
  <c r="V11" i="7" s="1"/>
  <c r="T12" i="7"/>
  <c r="V12" i="7" s="1"/>
  <c r="T13" i="7"/>
  <c r="V13" i="7" s="1"/>
  <c r="T14" i="7"/>
  <c r="V14" i="7" s="1"/>
  <c r="T15" i="7"/>
  <c r="V15" i="7" s="1"/>
  <c r="T16" i="7"/>
  <c r="V16" i="7" s="1"/>
  <c r="T17" i="7"/>
  <c r="V17" i="7" s="1"/>
  <c r="T18" i="7"/>
  <c r="V18" i="7" s="1"/>
  <c r="T19" i="7"/>
  <c r="V19" i="7" s="1"/>
  <c r="T20" i="7"/>
  <c r="V20" i="7" s="1"/>
  <c r="T21" i="7"/>
  <c r="V21" i="7" s="1"/>
  <c r="T22" i="7"/>
  <c r="V22" i="7" s="1"/>
  <c r="L11" i="12"/>
  <c r="L14" i="12"/>
  <c r="N11" i="12"/>
  <c r="N14" i="12"/>
  <c r="L8" i="7"/>
  <c r="F9" i="7"/>
  <c r="F10" i="7"/>
  <c r="F11" i="7"/>
  <c r="F12" i="7"/>
  <c r="F13" i="7"/>
  <c r="F14" i="7"/>
  <c r="F15" i="7"/>
  <c r="F16" i="7"/>
  <c r="F17" i="7"/>
  <c r="F18" i="7"/>
  <c r="F19" i="7"/>
  <c r="F20" i="7"/>
  <c r="F21" i="7"/>
  <c r="F22" i="7"/>
  <c r="F8" i="7"/>
  <c r="F9" i="8"/>
  <c r="F10" i="8"/>
  <c r="F11" i="8"/>
  <c r="F12" i="8"/>
  <c r="F13" i="8"/>
  <c r="F14" i="8"/>
  <c r="F15" i="8"/>
  <c r="F16" i="8"/>
  <c r="F17" i="8"/>
  <c r="F18" i="8"/>
  <c r="F19" i="8"/>
  <c r="F20" i="8"/>
  <c r="F21" i="8"/>
  <c r="F22" i="8"/>
  <c r="F8" i="8"/>
  <c r="U11" i="7"/>
  <c r="U12" i="7"/>
  <c r="U13" i="7"/>
  <c r="U14" i="7"/>
  <c r="U15" i="7"/>
  <c r="U16" i="7"/>
  <c r="U17" i="7"/>
  <c r="U18" i="7"/>
  <c r="U19" i="7"/>
  <c r="U20" i="7"/>
  <c r="U21" i="7"/>
  <c r="U22" i="7"/>
  <c r="L17" i="12"/>
  <c r="L20" i="12"/>
  <c r="L23" i="12"/>
  <c r="N17" i="12"/>
  <c r="N20" i="12"/>
  <c r="N23" i="12"/>
  <c r="B11" i="7"/>
  <c r="B14" i="7"/>
  <c r="B17" i="7"/>
  <c r="B20" i="7"/>
  <c r="C11" i="7"/>
  <c r="C14" i="7"/>
  <c r="C17" i="7"/>
  <c r="C20" i="7"/>
  <c r="D11" i="7"/>
  <c r="D14" i="7"/>
  <c r="D17" i="7"/>
  <c r="D20" i="7"/>
  <c r="E11" i="7"/>
  <c r="E14" i="7"/>
  <c r="E17" i="7"/>
  <c r="E20" i="7"/>
  <c r="G11" i="7"/>
  <c r="G14" i="7"/>
  <c r="G17" i="7"/>
  <c r="G20" i="7"/>
  <c r="G8" i="7"/>
  <c r="E8" i="7"/>
  <c r="D8" i="7"/>
  <c r="C8" i="7"/>
  <c r="I9" i="8"/>
  <c r="I10" i="8"/>
  <c r="I11" i="8"/>
  <c r="I12" i="8"/>
  <c r="I13" i="8"/>
  <c r="I14" i="8"/>
  <c r="I15" i="8"/>
  <c r="I16" i="8"/>
  <c r="I17" i="8"/>
  <c r="I18" i="8"/>
  <c r="I19" i="8"/>
  <c r="I20" i="8"/>
  <c r="I21" i="8"/>
  <c r="I22" i="8"/>
  <c r="I8" i="8"/>
  <c r="G11" i="8"/>
  <c r="G14" i="8"/>
  <c r="G17" i="8"/>
  <c r="G20" i="8"/>
  <c r="B14" i="8"/>
  <c r="C14" i="8"/>
  <c r="D14" i="8"/>
  <c r="E14" i="8"/>
  <c r="B17" i="8"/>
  <c r="C17" i="8"/>
  <c r="D17" i="8"/>
  <c r="E17" i="8"/>
  <c r="B20" i="8"/>
  <c r="C20" i="8"/>
  <c r="D20" i="8"/>
  <c r="E20" i="8"/>
  <c r="B11" i="8"/>
  <c r="C11" i="8"/>
  <c r="D11" i="8"/>
  <c r="E11" i="8"/>
  <c r="G8" i="8"/>
  <c r="E8" i="8"/>
  <c r="D8" i="8"/>
  <c r="C8" i="8"/>
  <c r="O11" i="12" l="1"/>
  <c r="R74" i="12"/>
  <c r="AN74" i="12" s="1"/>
  <c r="AN17" i="12"/>
  <c r="O74" i="12"/>
  <c r="O20" i="12"/>
  <c r="O41" i="12"/>
  <c r="O71" i="12"/>
  <c r="O53" i="12"/>
  <c r="O62" i="12"/>
  <c r="O38" i="12"/>
  <c r="O23" i="12"/>
  <c r="O65" i="12"/>
  <c r="O59" i="12"/>
  <c r="R23" i="12"/>
  <c r="AN23" i="12" s="1"/>
  <c r="R50" i="12"/>
  <c r="AN50" i="12" s="1"/>
  <c r="O35" i="12"/>
  <c r="O68" i="12"/>
  <c r="O29" i="12"/>
  <c r="O44" i="12"/>
  <c r="O56" i="12"/>
  <c r="R38" i="12"/>
  <c r="AN38" i="12" s="1"/>
  <c r="AN14" i="12"/>
  <c r="R65" i="12"/>
  <c r="AN65" i="12" s="1"/>
  <c r="R47" i="12"/>
  <c r="AN47" i="12" s="1"/>
  <c r="O32" i="12"/>
  <c r="R44" i="12"/>
  <c r="AN44" i="12" s="1"/>
  <c r="R29" i="12"/>
  <c r="AN29" i="12" s="1"/>
  <c r="AN20" i="12"/>
  <c r="R56" i="12"/>
  <c r="AN56" i="12" s="1"/>
  <c r="R35" i="12"/>
  <c r="AN35" i="12" s="1"/>
  <c r="R62" i="12"/>
  <c r="AN62" i="12" s="1"/>
  <c r="O17" i="12"/>
  <c r="O50" i="12"/>
  <c r="O26" i="12"/>
  <c r="R41" i="12"/>
  <c r="AN41" i="12" s="1"/>
  <c r="R32" i="12"/>
  <c r="AN32" i="12" s="1"/>
  <c r="R26" i="12"/>
  <c r="AN26" i="12" s="1"/>
  <c r="R68" i="12"/>
  <c r="AN68" i="12" s="1"/>
  <c r="R59" i="12"/>
  <c r="AN59" i="12" s="1"/>
  <c r="R53" i="12"/>
  <c r="AN53" i="12" s="1"/>
  <c r="R71" i="12"/>
  <c r="AN71" i="12" s="1"/>
  <c r="O14" i="12"/>
  <c r="O47" i="12"/>
  <c r="AP11" i="12" l="1"/>
  <c r="AQ11" i="12" s="1"/>
  <c r="H8" i="7" s="1"/>
  <c r="S32" i="12"/>
  <c r="S47" i="12"/>
  <c r="S59" i="12"/>
  <c r="S41" i="12"/>
  <c r="S62" i="12"/>
  <c r="S29" i="12"/>
  <c r="S65" i="12"/>
  <c r="S50" i="12"/>
  <c r="S68" i="12"/>
  <c r="S44" i="12"/>
  <c r="S23" i="12"/>
  <c r="S53" i="12"/>
  <c r="S35" i="12"/>
  <c r="S71" i="12"/>
  <c r="S26" i="12"/>
  <c r="S56" i="12"/>
  <c r="S38" i="12"/>
  <c r="S74" i="12"/>
  <c r="AO35" i="12" l="1"/>
  <c r="Q32" i="7" s="1"/>
  <c r="AO68" i="12"/>
  <c r="Q65" i="7" s="1"/>
  <c r="AO71" i="12"/>
  <c r="Q68" i="7" s="1"/>
  <c r="AO38" i="12"/>
  <c r="Q35" i="7" s="1"/>
  <c r="AO14" i="12"/>
  <c r="Q11" i="7" s="1"/>
  <c r="AO50" i="12"/>
  <c r="Q47" i="7" s="1"/>
  <c r="AO29" i="12"/>
  <c r="Q26" i="7" s="1"/>
  <c r="AO41" i="12"/>
  <c r="Q38" i="7" s="1"/>
  <c r="AO47" i="12"/>
  <c r="Q44" i="7" s="1"/>
  <c r="AO26" i="12"/>
  <c r="Q23" i="7" s="1"/>
  <c r="AO17" i="12"/>
  <c r="Q14" i="7" s="1"/>
  <c r="AO74" i="12"/>
  <c r="Q71" i="7" s="1"/>
  <c r="AO56" i="12"/>
  <c r="Q53" i="7" s="1"/>
  <c r="AO53" i="12"/>
  <c r="Q50" i="7" s="1"/>
  <c r="AO23" i="12"/>
  <c r="Q20" i="7" s="1"/>
  <c r="AO44" i="12"/>
  <c r="Q41" i="7" s="1"/>
  <c r="AO20" i="12"/>
  <c r="Q17" i="7" s="1"/>
  <c r="AO65" i="12"/>
  <c r="Q62" i="7" s="1"/>
  <c r="AO62" i="12"/>
  <c r="Q59" i="7" s="1"/>
  <c r="AO59" i="12"/>
  <c r="Q56" i="7" s="1"/>
  <c r="AO32" i="12"/>
  <c r="Q29" i="7" s="1"/>
  <c r="AP62" i="12"/>
  <c r="AQ62" i="12" s="1"/>
  <c r="AP14" i="12"/>
  <c r="AQ14" i="12" s="1"/>
  <c r="AP74" i="12"/>
  <c r="AQ74" i="12" s="1"/>
  <c r="AP71" i="12"/>
  <c r="AQ71" i="12" s="1"/>
  <c r="AP68" i="12"/>
  <c r="AQ68" i="12" s="1"/>
  <c r="AP65" i="12"/>
  <c r="AQ65" i="12" s="1"/>
  <c r="AP59" i="12"/>
  <c r="AQ59" i="12" s="1"/>
  <c r="AP56" i="12"/>
  <c r="AQ56" i="12" s="1"/>
  <c r="AP53" i="12"/>
  <c r="AQ53" i="12" s="1"/>
  <c r="AP50" i="12"/>
  <c r="AQ50" i="12" s="1"/>
  <c r="AP47" i="12"/>
  <c r="AQ47" i="12" s="1"/>
  <c r="AP44" i="12"/>
  <c r="AQ44" i="12" s="1"/>
  <c r="AP41" i="12"/>
  <c r="AQ41" i="12" s="1"/>
  <c r="AP38" i="12"/>
  <c r="AQ38" i="12" s="1"/>
  <c r="AP35" i="12"/>
  <c r="AQ35" i="12" s="1"/>
  <c r="AP32" i="12"/>
  <c r="AQ32" i="12" s="1"/>
  <c r="AP29" i="12"/>
  <c r="AQ29" i="12" s="1"/>
  <c r="AP26" i="12"/>
  <c r="AQ26" i="12" s="1"/>
  <c r="AP23" i="12"/>
  <c r="AQ23" i="12" s="1"/>
  <c r="AP20" i="12"/>
  <c r="AQ20" i="12" s="1"/>
  <c r="AP17" i="12"/>
  <c r="AQ17" i="12" s="1"/>
  <c r="H8" i="8"/>
  <c r="J8" i="8" s="1"/>
  <c r="H47" i="7" l="1"/>
  <c r="H11" i="7"/>
  <c r="H23" i="7"/>
  <c r="H26" i="8"/>
  <c r="J26" i="8" s="1"/>
  <c r="H50" i="8"/>
  <c r="J50" i="8" s="1"/>
  <c r="H59" i="8"/>
  <c r="J59" i="8" s="1"/>
  <c r="H20" i="8"/>
  <c r="J20" i="8" s="1"/>
  <c r="H53" i="7"/>
  <c r="H29" i="8"/>
  <c r="J29" i="8" s="1"/>
  <c r="H32" i="7"/>
  <c r="H56" i="8"/>
  <c r="J56" i="8" s="1"/>
  <c r="H71" i="8"/>
  <c r="J71" i="8" s="1"/>
  <c r="H35" i="8"/>
  <c r="J35" i="8" s="1"/>
  <c r="H62" i="7"/>
  <c r="H38" i="7"/>
  <c r="H65" i="8"/>
  <c r="J65" i="8" s="1"/>
  <c r="H44" i="7"/>
  <c r="H17" i="8"/>
  <c r="J17" i="8" s="1"/>
  <c r="H41" i="8"/>
  <c r="J41" i="8" s="1"/>
  <c r="H68" i="8"/>
  <c r="J68" i="8" s="1"/>
  <c r="H14" i="7"/>
  <c r="H11" i="8"/>
  <c r="J11" i="8" s="1"/>
  <c r="H35" i="7"/>
  <c r="H47" i="8"/>
  <c r="J47" i="8" s="1"/>
  <c r="H44" i="8"/>
  <c r="J44" i="8" s="1"/>
  <c r="H32" i="8"/>
  <c r="J32" i="8" s="1"/>
  <c r="H23" i="8"/>
  <c r="J23" i="8" s="1"/>
  <c r="H50" i="7"/>
  <c r="H29" i="7"/>
  <c r="H59" i="7"/>
  <c r="H62" i="8" l="1"/>
  <c r="J62" i="8" s="1"/>
  <c r="H26" i="7"/>
  <c r="H20" i="7"/>
  <c r="H68" i="7"/>
  <c r="H65" i="7"/>
  <c r="H71" i="7"/>
  <c r="H53" i="8"/>
  <c r="J53" i="8" s="1"/>
  <c r="H56" i="7"/>
  <c r="H38" i="8"/>
  <c r="J38" i="8" s="1"/>
  <c r="H17" i="7"/>
  <c r="H41" i="7"/>
  <c r="H14" i="8"/>
  <c r="J14" i="8" s="1"/>
</calcChain>
</file>

<file path=xl/sharedStrings.xml><?xml version="1.0" encoding="utf-8"?>
<sst xmlns="http://schemas.openxmlformats.org/spreadsheetml/2006/main" count="1034" uniqueCount="594">
  <si>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</si>
  <si>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</si>
  <si>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</si>
  <si>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</si>
  <si>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</si>
  <si>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</si>
  <si>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</si>
  <si>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</si>
  <si>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</si>
  <si>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</si>
  <si>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</si>
  <si>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</si>
  <si>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</si>
  <si>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</si>
  <si>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</si>
  <si>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</si>
  <si>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</si>
  <si>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</si>
  <si>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</si>
  <si>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</si>
  <si>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</si>
  <si>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</si>
  <si>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</si>
  <si>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</si>
  <si>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</si>
  <si>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</si>
  <si>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</si>
  <si>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</si>
  <si>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</si>
  <si>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</si>
  <si>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</si>
  <si>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</si>
  <si>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</si>
  <si>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</si>
  <si>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</si>
  <si>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</si>
  <si>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</si>
  <si>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</si>
  <si>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</si>
  <si>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</si>
  <si>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</si>
  <si>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</si>
  <si>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</si>
  <si>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</si>
  <si>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</si>
  <si>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</si>
  <si>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</si>
  <si>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</si>
  <si>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</si>
  <si>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</si>
  <si>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</si>
  <si>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</si>
  <si>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</si>
  <si>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</si>
  <si>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</si>
  <si>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</si>
  <si>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</si>
  <si>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</si>
  <si>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</si>
  <si>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</si>
  <si>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</si>
  <si>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</si>
  <si>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</si>
  <si>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</si>
  <si>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</si>
  <si>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</si>
  <si>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</si>
  <si>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</si>
  <si>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</si>
  <si>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</si>
  <si>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</si>
  <si>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</si>
  <si>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</si>
  <si>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</si>
  <si>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</si>
  <si>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</si>
  <si>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</si>
  <si>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</si>
  <si>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</si>
  <si>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</si>
  <si>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</si>
  <si>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</si>
  <si>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</si>
  <si>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</si>
  <si>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</si>
  <si>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</si>
  <si>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</si>
  <si>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</si>
  <si>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</si>
  <si>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</si>
  <si>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</si>
  <si>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</si>
  <si>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</si>
  <si>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</si>
  <si>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</si>
  <si>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</si>
  <si>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</si>
  <si>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</si>
  <si>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</si>
  <si>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</si>
  <si>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</si>
  <si>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</si>
  <si>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</si>
  <si>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</si>
  <si>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</si>
  <si>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</si>
  <si>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</si>
  <si>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</si>
  <si>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</si>
  <si>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</si>
  <si>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</si>
  <si>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</si>
  <si>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</si>
  <si>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</si>
  <si>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</si>
  <si>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</si>
  <si>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</si>
  <si>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</si>
  <si>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</si>
  <si>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</si>
  <si>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</si>
  <si>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</si>
  <si>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</si>
  <si>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</si>
  <si>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</si>
  <si>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</si>
  <si>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</si>
  <si>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</si>
  <si>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</si>
  <si>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</si>
  <si>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</si>
  <si>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</si>
  <si>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</si>
  <si>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</si>
  <si>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</si>
  <si>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</si>
  <si>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</si>
  <si>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</si>
  <si>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</si>
  <si>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</si>
  <si>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</si>
  <si>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</si>
  <si>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</si>
  <si>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</si>
  <si>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</si>
  <si>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</si>
  <si>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</si>
  <si>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</si>
  <si>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</si>
  <si>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</si>
  <si>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</si>
  <si>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</si>
  <si>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</si>
  <si>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</si>
  <si>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</si>
  <si>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</si>
  <si>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</si>
  <si>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</si>
  <si>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</si>
  <si>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</si>
  <si>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</si>
  <si>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</si>
  <si>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</si>
  <si>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</si>
  <si>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</si>
  <si>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</si>
  <si>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</si>
  <si>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</si>
  <si>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</si>
  <si>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</si>
  <si>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</si>
  <si>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</si>
  <si>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</si>
  <si>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</si>
  <si>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</si>
  <si>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</si>
  <si>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</si>
  <si>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</si>
  <si>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</si>
  <si>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</si>
  <si>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</si>
  <si>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</si>
  <si>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</si>
  <si>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</si>
  <si>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</si>
  <si>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</si>
  <si>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</si>
  <si>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</si>
  <si>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</si>
  <si>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</si>
  <si>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</si>
  <si>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</si>
  <si>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</si>
  <si>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</si>
  <si>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</si>
  <si>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</si>
  <si>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</si>
  <si>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</si>
  <si>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</si>
  <si>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</si>
  <si>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</si>
  <si>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</si>
  <si>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</si>
  <si>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</si>
  <si>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</si>
  <si>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</si>
  <si>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</si>
  <si>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</si>
  <si>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</si>
  <si>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</si>
  <si>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</si>
  <si>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</si>
  <si>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</si>
  <si>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</si>
  <si>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</si>
  <si>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</si>
  <si>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</si>
  <si>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</si>
  <si>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</si>
  <si>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</si>
  <si>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</si>
  <si>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</si>
  <si>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</si>
  <si>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</si>
  <si>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</si>
  <si>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</si>
  <si>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</si>
  <si>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</si>
  <si>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</si>
  <si>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</si>
  <si>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</si>
  <si>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</si>
  <si>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</si>
  <si>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</si>
  <si>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</si>
  <si>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</si>
  <si>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</si>
  <si>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</si>
  <si>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</si>
  <si>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</si>
  <si>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</si>
  <si>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</si>
  <si>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</si>
  <si>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</si>
  <si>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</si>
  <si>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</si>
  <si>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</si>
  <si>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</si>
  <si>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</si>
  <si>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</si>
  <si>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</si>
  <si>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</si>
  <si>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</si>
  <si>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</si>
  <si>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</si>
  <si>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</si>
  <si>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</si>
  <si>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</si>
  <si>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</si>
  <si>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</si>
  <si>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</si>
  <si>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</si>
  <si>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</si>
  <si>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</si>
  <si>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</si>
  <si>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</si>
  <si>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</si>
  <si>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</si>
  <si>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</si>
  <si>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</si>
  <si>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</si>
  <si>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</si>
  <si>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</si>
  <si>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</si>
  <si>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</si>
  <si>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</si>
  <si>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</si>
  <si>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</si>
  <si>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</si>
  <si>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</si>
  <si>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</si>
  <si>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</si>
  <si>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</si>
  <si>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</si>
  <si>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</si>
  <si>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</si>
  <si>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</si>
  <si>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</si>
  <si>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</si>
  <si>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</si>
  <si>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ALCANCE</t>
  </si>
  <si>
    <t>CLASE RIESGO</t>
  </si>
  <si>
    <t>ACCIONES</t>
  </si>
  <si>
    <t>NIVELES DE EXPOSICION</t>
  </si>
  <si>
    <t>RESPONSABLE</t>
  </si>
  <si>
    <t>UNIDAD ASOCIADA</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</si>
  <si>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</si>
  <si>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</si>
  <si>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</si>
  <si>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</si>
  <si>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</si>
  <si>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</si>
  <si>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</si>
  <si>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</si>
  <si>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</si>
  <si>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</si>
  <si>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</si>
  <si>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</si>
  <si>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</si>
  <si>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</si>
  <si>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</si>
  <si>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</si>
  <si>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</si>
  <si>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</si>
  <si>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</si>
  <si>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</si>
  <si>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</si>
  <si>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</si>
  <si>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</si>
  <si>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</si>
  <si>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</si>
  <si>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</si>
  <si>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</si>
  <si>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</si>
  <si>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</si>
  <si>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</si>
  <si>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</si>
  <si>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</si>
  <si>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</si>
  <si>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</si>
  <si>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</si>
  <si>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</si>
  <si>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</si>
  <si>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</si>
  <si>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</si>
  <si>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</si>
  <si>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</si>
  <si>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</si>
  <si>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</si>
  <si>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</si>
  <si>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</si>
  <si>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</si>
  <si>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</si>
  <si>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</si>
  <si>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</si>
  <si>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</si>
  <si>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</si>
  <si>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</si>
  <si>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</si>
  <si>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</si>
  <si>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</si>
  <si>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</si>
  <si>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</si>
  <si>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</si>
  <si>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</si>
  <si>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</si>
  <si>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</si>
  <si>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</si>
  <si>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</si>
  <si>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</si>
  <si>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</si>
  <si>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</si>
  <si>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</si>
  <si>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</si>
  <si>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</si>
  <si>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</si>
  <si>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</si>
  <si>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</si>
  <si>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</si>
  <si>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</si>
  <si>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</si>
  <si>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</si>
  <si>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</si>
  <si>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</si>
  <si>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</si>
  <si>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</si>
  <si>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</si>
  <si>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</si>
  <si>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</si>
  <si>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</si>
  <si>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</si>
  <si>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</si>
  <si>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</si>
  <si>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</si>
  <si>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</si>
  <si>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</si>
  <si>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</si>
  <si>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</si>
  <si>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</si>
  <si>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Regularmente_confiables</t>
  </si>
  <si>
    <t>Software/aplicativo asociado</t>
  </si>
  <si>
    <t>Responsable (Cargo)</t>
  </si>
  <si>
    <t>Propósito</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</si>
  <si>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</si>
  <si>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</si>
  <si>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</si>
  <si>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</si>
  <si>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</si>
  <si>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</si>
  <si>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</si>
  <si>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</si>
  <si>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</si>
  <si>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</si>
  <si>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</si>
  <si>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</si>
  <si>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</si>
  <si>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</si>
  <si>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</si>
  <si>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</si>
  <si>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</si>
  <si>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</si>
  <si>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</si>
  <si>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</si>
  <si>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</si>
  <si>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</si>
  <si>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</si>
  <si>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</si>
  <si>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</si>
  <si>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</si>
  <si>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</si>
  <si>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</si>
  <si>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</si>
  <si>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</si>
  <si>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</si>
  <si>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</si>
  <si>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</si>
  <si>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</si>
  <si>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</si>
  <si>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</si>
  <si>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</si>
  <si>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</si>
  <si>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</si>
  <si>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</si>
  <si>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</si>
  <si>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</si>
  <si>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</si>
  <si>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</si>
  <si>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UNIDAD ORGANIZACIONAL/
AREA</t>
  </si>
  <si>
    <t>REVISADO POR:</t>
  </si>
  <si>
    <t>RECTORIA</t>
  </si>
  <si>
    <t>SGC-FOR-011-04</t>
  </si>
  <si>
    <t>SGC-FOR-011-05</t>
  </si>
  <si>
    <t>SGC-FOR-011-06</t>
  </si>
  <si>
    <t>PILARES PDI</t>
  </si>
  <si>
    <t>EXCELENCIA_ACADÉMICA_PARA_LA_FORMACIÓN_INTEGRAL</t>
  </si>
  <si>
    <t>Transformar los procesos educativos  para la  consolidación de  una cultura institucional orientada a la calidad y excelencia académica.</t>
  </si>
  <si>
    <t>CREACIÓN_GESTIÓN_Y_TRANSFERENCIA_DEL_CONOCIMIENTO</t>
  </si>
  <si>
    <t>Fomentar  y fortalecer la Creación, Gestión y transferencia del conocimiento.</t>
  </si>
  <si>
    <t>GESTIÓN_DEL_CONTEXTO_Y_VISIBILIDAD_NACIONAL_E_INTERNACIONAL</t>
  </si>
  <si>
    <t>Fortalecer la gestión del contexto para lograr mayor impacto y visibilidad regional, nacional e internacional.</t>
  </si>
  <si>
    <t>GESTIÓN_Y_SOSTENIBILIDAD_INSTITUCIONAL</t>
  </si>
  <si>
    <t>Administrar y gestionar los recursos físicos, ambientales, tecnológicos, humanos y financieros orientados al desarrollo y la sostenibilidad institucional.</t>
  </si>
  <si>
    <t>BIENESTAR_INSTITUCIONAL_CALIDAD_DE_VIDA_E_INCLUSIÓN_EN_CONTEXTOS_UNIVERSITARIOS</t>
  </si>
  <si>
    <t>Contribuir a la formación integral,  el desarrollo social e intercultural y el acompañamiento integral, así como promover el ejercicio colectivo de la responsabilidad social aportando al mejoramiento de la calidad de vida de la comunidad universitaria.</t>
  </si>
  <si>
    <t>JHONIERS GUERRERO ERAZO</t>
  </si>
  <si>
    <t>MARTA LEONOR MARULANDA ÁNGEL</t>
  </si>
  <si>
    <t>FRANCISCO ANTONIO URIBE GÓMEZ</t>
  </si>
  <si>
    <t>VICERRECTORÍA_ADMINISTRATIVA_FINANCIERA_</t>
  </si>
  <si>
    <t>DIANA PATRICIA GÓMEZ BOTERO</t>
  </si>
  <si>
    <t>UNIDADES ORGANIZACIONALES ASOCIADAS A PROCESOS</t>
  </si>
  <si>
    <t>VICERRECTORIA INVESTIGACIONES, INNOVACIÓN Y EXTENSIÓN-Gestión Ambiental</t>
  </si>
  <si>
    <t>EXTENSIÓN_PROYECCIÓN_SOCIAL_</t>
  </si>
  <si>
    <t>ORGANISMO DE EVALUACION DE LA CONFORMIDAD (Laboratorios de ensayo, calibración y QLCT) QUE DILIGENCIA EL MAPA DE RIESGO</t>
  </si>
  <si>
    <t>OBJETIVO</t>
  </si>
  <si>
    <t xml:space="preserve">GRUPO DE RIESGOS </t>
  </si>
  <si>
    <t>REVISADO POR</t>
  </si>
  <si>
    <t>LABORATORIO_BIOLOGÍA_MOLECULAR</t>
  </si>
  <si>
    <t>JUAN CARLOS SEPÚLVEDA</t>
  </si>
  <si>
    <t>Cuatrimestral</t>
  </si>
  <si>
    <t>VICERRECTORÍA RESPONSABILIDAD SOCIAL Y BIENESTAR UNIVERSITARIO</t>
  </si>
  <si>
    <t xml:space="preserve">VICERRECTORÍA INVESTIGACIONES, INNOVACIÓN Y EXTENSIÓN </t>
  </si>
  <si>
    <t>RECURSOS INFORMÁTICOS Y EDUCATIVOS - CRIE</t>
  </si>
  <si>
    <t>GESTIÓN DEL TALENTO HUMANO</t>
  </si>
  <si>
    <t>GESTIÓN DE TECNOLOGÍAS INFORMÁTICAS Y SISTEMAS DE INFORMACIÓN</t>
  </si>
  <si>
    <t>ADMISIONES, REGISTRO Y CONTROL ACADÉMICO</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</si>
  <si>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</si>
  <si>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</si>
  <si>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</si>
  <si>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</si>
  <si>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</si>
  <si>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</si>
  <si>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Análisis de la medición</t>
  </si>
  <si>
    <t>Análisis de la aplicación del control existente</t>
  </si>
  <si>
    <t xml:space="preserve">-  Acciones preventivas de acuerdo al tipo de tratamiento, para lo cual deberá  seguir el procedimiento de toma de acciones SGC-PRO-006 </t>
  </si>
  <si>
    <t>Se deberá implementar inmediatamente las acciones preventivas que conlleven a evitar, reducir, transferir o compartir el riesgo de acuerdo al procedimiento de toma de acciones SGC-PRO-006 del Sistema Integral de Gestión.
Las acciones preventivas tomadas deberán conllevar a implementar nuevos controles que prevengan la materialización del riesgo y a mitigar el impacto.
Se debe implementar el plan de mitigación frente a a estos riesgos.</t>
  </si>
  <si>
    <t>Se deberá implementaracciones preventivas que conlleven a reducir, transferir o compartir el riesgo de acuerdo al procedimiento de toma de acciones SGC-PRO-006 del Sistema Integral de Gestión. 
Se deberá implementar acciones preventivas que conlleven a mejorar el diseño o eficacia de los controles existentes. 
La implementación de un plan de mitigación estará sujeto a las necesidades del usuario de la metodología</t>
  </si>
  <si>
    <t>FACTORES DE RIESGO</t>
  </si>
  <si>
    <t>TIPO DE FACTOR</t>
  </si>
  <si>
    <t>DEFINICIÓN</t>
  </si>
  <si>
    <t>Interno</t>
  </si>
  <si>
    <t>Incluye seguridad y salud en el
trabajo.
Se analiza posible dolo e
intención frente a la corrupción.</t>
  </si>
  <si>
    <t>Hurto de activos.</t>
  </si>
  <si>
    <t>Posibles comportamientos no éticos de los empleados.</t>
  </si>
  <si>
    <t>Fraude interno (corrupción, soborno).</t>
  </si>
  <si>
    <t>No se cuenta con las competencias laborales para el cargo</t>
  </si>
  <si>
    <t>Afectación a la Seguridad Salud en el Trabajo</t>
  </si>
  <si>
    <t>Evento relacionado con la pérdida de información atendida o registrada en los sistemas de información.</t>
  </si>
  <si>
    <t>Intrusión en página web.</t>
  </si>
  <si>
    <t>Intrusión en aplicativos.</t>
  </si>
  <si>
    <t>Daño en los sistemas de información.</t>
  </si>
  <si>
    <t xml:space="preserve"> Situaciones que pueden perjudicar los resultados operativos esperados y generar, como consecuencia, una carga financiera más elevada e impactos en la gestión presupuestal</t>
  </si>
  <si>
    <t>Inversiones con rendimientos financieros por debajo de lo esperado</t>
  </si>
  <si>
    <t>Disminución en los ingresos presupuestados</t>
  </si>
  <si>
    <t>Errores en la proyección presupuestal de ingresos y gastos</t>
  </si>
  <si>
    <t>Eventos relacionados con la ausencia de procedimientos o lineamientos que orienten el desarrollo de las acciones al interior de la Institución</t>
  </si>
  <si>
    <t>Ausencia de procedimientos o reglamentación en temas específicos</t>
  </si>
  <si>
    <t xml:space="preserve">Desactualización de procedimientos </t>
  </si>
  <si>
    <t>Falta de capacitación o socialización de procedimientos y reglamentaciones</t>
  </si>
  <si>
    <t>Eventos relacionados con la ausencia de una comunicación asertiva enfocada en la misión y visión de la organización.</t>
  </si>
  <si>
    <t>Uso inadecuado de la información.</t>
  </si>
  <si>
    <t>Ausencia de canales de información o comunicación</t>
  </si>
  <si>
    <t>Eventos relacionados con la
infraestructura tecnológica de
la Institución.</t>
  </si>
  <si>
    <t>Infrastructura tecnológica desactualizada.</t>
  </si>
  <si>
    <t>Caída de redes</t>
  </si>
  <si>
    <t>Fallas en el diseño y/o funcionamiento de los aplicativos.</t>
  </si>
  <si>
    <t>Daño de equipos</t>
  </si>
  <si>
    <t>Eventos relacionados con la infraestructura física de la entidad.</t>
  </si>
  <si>
    <t>Derrumbes</t>
  </si>
  <si>
    <t>Incendios</t>
  </si>
  <si>
    <t>Inundaciones</t>
  </si>
  <si>
    <t>Daños a activos fijos</t>
  </si>
  <si>
    <t>Mala planeación de la infrastructura fisica</t>
  </si>
  <si>
    <t>Externo</t>
  </si>
  <si>
    <t>Situaciones de incertidumbre debido a los cambios producidos por la situación económica del sector.</t>
  </si>
  <si>
    <t>Cambios en políticas de financiación nacional para el sector</t>
  </si>
  <si>
    <t>Disminución de la inversión</t>
  </si>
  <si>
    <t>Cambios en las variables macroeconomicas que impacten el presupuesto.</t>
  </si>
  <si>
    <t xml:space="preserve">Afectación o ausencia que tiene su origen en una situación de tipo social o cultural de la sociedad. </t>
  </si>
  <si>
    <t>Condiciones económicas</t>
  </si>
  <si>
    <t>Falta acceso a la educación</t>
  </si>
  <si>
    <t>Ambiente social y familiar</t>
  </si>
  <si>
    <t>Ambiente frustante</t>
  </si>
  <si>
    <t>Disturbios/desorden social que afecte la seguridad, tranquilidad, moralidad y salud pública.</t>
  </si>
  <si>
    <t>Alteración del orden publico/vandalismo</t>
  </si>
  <si>
    <t>Disputas y riñas en público.</t>
  </si>
  <si>
    <t>Ruidos excesivos/gritos.</t>
  </si>
  <si>
    <t>Concentración de grupos de personas sin medidas de bio-seguridad</t>
  </si>
  <si>
    <t>Afectación/incumplimiento de las obligaciones legales, normativas, politicas externas.</t>
  </si>
  <si>
    <t>No cumplimiento de una ley, norma, políticas.</t>
  </si>
  <si>
    <t>Desconocimiento u omisión de una ley, norma, politica.</t>
  </si>
  <si>
    <t>Eventos relacionados con la
infraestructura tecnológica.</t>
  </si>
  <si>
    <t>Caída de redes.</t>
  </si>
  <si>
    <t>Cambios tecnologicos a gran escala.</t>
  </si>
  <si>
    <t>Manejo de información a cargo de terceros (Servidores)</t>
  </si>
  <si>
    <t>Medio  Ambientales</t>
  </si>
  <si>
    <t>Eventos ocasionados de forma natural o por acción humana donde se produzca daño en el medio ambiente y a la institución.</t>
  </si>
  <si>
    <t>Naturales: tanto físicos (Vendavales, Terremotos) como biológicos (proliferación de algas, plagas…).</t>
  </si>
  <si>
    <t>Actos mal intencionados de terceros.</t>
  </si>
  <si>
    <t>Disminución del recurso entregado por la vicerrectoría administrativa para el programa del PDI desarrollo docente.</t>
  </si>
  <si>
    <t>Desfinanciación para la ejecución de propuestas de formación enfocadas al bienestar docente</t>
  </si>
  <si>
    <t>Desmotivación del personal docente de la institución
Bajo rendimiento de los  docentes
Detrimento de la calidad de los programas académicos</t>
  </si>
  <si>
    <t>Uso del recurso en actividades que no aportan al bienestar docente.</t>
  </si>
  <si>
    <t>Distribución efectiva del presupuesto desde la Vicerrectoria Administraiva y Financiera, según necesidades presupuestadas por el programa</t>
  </si>
  <si>
    <t>Transitorio: profesional vicerrectoría administrativa</t>
  </si>
  <si>
    <t>Preventivo</t>
  </si>
  <si>
    <t>Contratista: orden de servicio</t>
  </si>
  <si>
    <t>% de disminución de los recursos financieros para el desarrollo de propuesta de formación frente al año inmediatamente anterior</t>
  </si>
  <si>
    <t>Riesgos no identificados ni valorados mediante metodología definida por SGSST</t>
  </si>
  <si>
    <t>Materialización de un riesgo que se no se tenga identificado en la matriz de peligros y riesgos ocupacionales en las áreas de la universidad</t>
  </si>
  <si>
    <t>No identificar los peligros y cuantificar los riesgos, significa que existe una gran probabilidad de materialización por la ausencia de mecanismos de control.</t>
  </si>
  <si>
    <t xml:space="preserve">*Consecuencias para la salud del colaborador
*Aumento de la siniestralidad laboral 
*Consecuencias económicas y legales  para la Institución 
</t>
  </si>
  <si>
    <t>Que no se tengan en cuenta todas las sedes y centros de trabajo de la Universidad, tanto internas como externas</t>
  </si>
  <si>
    <t>Deficiente intervención de los riesgos de acuerdo a la priorización y controles definidos</t>
  </si>
  <si>
    <t>Metodología definida (procedimiento escrito)</t>
  </si>
  <si>
    <t>Profesionales Contratista SST</t>
  </si>
  <si>
    <t xml:space="preserve">Inventario de áreas internas y externas de la universidad </t>
  </si>
  <si>
    <t>Revision por parte de integrantes del equipo SST y grupos de apoyo o partes interesadas (ARL, COPASST, MINTRABAJO, COMITÉ DE EMERGENCIAS)</t>
  </si>
  <si>
    <t xml:space="preserve">Nro de riegos materializados que no estaban incluidos en la matriz de peligros y riesgos </t>
  </si>
  <si>
    <t xml:space="preserve">Uso de herramienta virtual de la ARL </t>
  </si>
  <si>
    <t>Programación y visitas a todas las áreas</t>
  </si>
  <si>
    <t>Revisiones periódicas a las matrices construidas y seguimiento al plan de trabajo</t>
  </si>
  <si>
    <t xml:space="preserve">No realizar las gestiones correspondientes para la aplicación de las diferentes mediciones </t>
  </si>
  <si>
    <t>No intervención de los resultados de las diferentes mediciones realizadas por Gestión del Talento Humano  que pueden afectar el clima organizacional</t>
  </si>
  <si>
    <t xml:space="preserve">Realizar mediciones de clima, riesgo psicosocial  y evaluaciones y no intervenir los resultados puede afectar la calidad de vida, el bienestar , el desempeño de los colaboradores. </t>
  </si>
  <si>
    <t xml:space="preserve">1. Aumento de la insatisfacción del
personal
2. Deficiencias en la calidad de vida
laboral
3. Impacto en el proceso de calidad de la Institución no solo en lo academico sino en el mismo proceso </t>
  </si>
  <si>
    <t xml:space="preserve">Insuficiente participación y compromiso por parte de los Lideres tanto en la medición como la intervención </t>
  </si>
  <si>
    <t>No se cuenta con el recurso para realizar la intervención (capacidad)</t>
  </si>
  <si>
    <t xml:space="preserve">Aplicar las directrices establecidas por la Institución </t>
  </si>
  <si>
    <t xml:space="preserve">Profesional I-Transitorio-Profesionales Contratistas </t>
  </si>
  <si>
    <t xml:space="preserve">Sensibilizar a los lideres en la importancia de realizar este tipo de ejercicios </t>
  </si>
  <si>
    <t xml:space="preserve">Planear las mediciones y gestionar los recursos </t>
  </si>
  <si>
    <t>Nro de intervenciones realizadas/Nro de intervenciones a realizar</t>
  </si>
  <si>
    <t>* Falta de documentación, divulgación y socialización de buenas practicas de lecciones aprendidas.</t>
  </si>
  <si>
    <t xml:space="preserve">Fuga del conocimiento clave adquirido durante la permanencia en la Institución del colaborador </t>
  </si>
  <si>
    <t xml:space="preserve">Ante el retiro de los colaboradores de la Institución, se pierde el acceso a las buenas prácticas y conocimiento consolidado durante la permanencia del colaborador que permitan resultados óptimos relacionados con la productividad </t>
  </si>
  <si>
    <t xml:space="preserve">
*Falta de innovación 
* Duplicidad de esfuerzos, recursos invertidos y desconocimiento de buenas prácticas y lecciones aprendidas. 
* Perdída de continuidad en la sostenibilidad y mejora de los procesos.
*Aumento de riesgos en la solución de
problemas y toma de decisiones</t>
  </si>
  <si>
    <t>*Falta de aplicación de mecanismos 
para transferir y capitalizar el
conocimiento.</t>
  </si>
  <si>
    <t xml:space="preserve">* Retiro de personas con
conocimiento clave en
la Institución </t>
  </si>
  <si>
    <t xml:space="preserve">Procedimientos principales de la dependencia documentados en el sistema de gestión de calidad </t>
  </si>
  <si>
    <t xml:space="preserve">Equipo profesionales Sistema de Gestión de Calidad </t>
  </si>
  <si>
    <t xml:space="preserve">Prueba piloto implementación fuga del conocimiento </t>
  </si>
  <si>
    <t xml:space="preserve">Identificar la metodologia a aplicarse  durante prueba piloto </t>
  </si>
  <si>
    <t xml:space="preserve">Identificar las personas que tienen conocimiento clave </t>
  </si>
  <si>
    <t>Distribución efectiva del presupuesto asignado en la Vicerrectoría Académica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</si>
</sst>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55"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7"/>
      <color rgb="FF000000"/>
      <name val="Calibri"/>
      <family val="2"/>
      <scheme val="minor"/>
    </font>
    <font>
      <sz val="7"/>
      <color rgb="FF000000"/>
      <name val="Calibri"/>
      <family val="2"/>
      <scheme val="minor"/>
    </font>
    <font>
      <u/>
      <sz val="10"/>
      <color theme="10"/>
      <name val="Arial"/>
      <family val="2"/>
    </font>
    <font>
      <b/>
      <sz val="9"/>
      <color rgb="FF000000"/>
      <name val="Calibri"/>
      <family val="2"/>
      <scheme val="minor"/>
    </font>
    <font>
      <sz val="9"/>
      <color rgb="FF000000"/>
      <name val="Calibri"/>
      <family val="2"/>
      <scheme val="minor"/>
    </font>
    <font>
      <sz val="16"/>
      <name val="Calibri"/>
      <family val="2"/>
      <scheme val="minor"/>
    </font>
    <font>
      <sz val="12"/>
      <name val="Calibri"/>
      <family val="2"/>
      <scheme val="minor"/>
    </font>
    <font>
      <sz val="11"/>
      <name val="Calibri"/>
      <family val="2"/>
      <scheme val="minor"/>
    </font>
    <font>
      <b/>
      <sz val="12"/>
      <color theme="1"/>
      <name val="Calibri"/>
      <family val="2"/>
    </font>
    <font>
      <b/>
      <sz val="11"/>
      <color theme="1"/>
      <name val="Calibri"/>
      <family val="2"/>
    </font>
    <font>
      <b/>
      <sz val="11"/>
      <color theme="1"/>
      <name val="Arial"/>
      <family val="2"/>
    </font>
    <font>
      <b/>
      <i/>
      <sz val="11"/>
      <name val="Calibri"/>
      <family val="2"/>
    </font>
    <font>
      <sz val="11"/>
      <name val="Arial"/>
      <family val="2"/>
    </font>
    <font>
      <b/>
      <i/>
      <sz val="11"/>
      <color theme="1"/>
      <name val="Calibri"/>
      <family val="2"/>
    </font>
  </fonts>
  <fills count="22">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rgb="FFFFFFFF"/>
        <bgColor indexed="64"/>
      </patternFill>
    </fill>
    <fill>
      <patternFill patternType="solid">
        <fgColor theme="0" tint="-0.34998626667073579"/>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
      <patternFill patternType="solid">
        <fgColor theme="0" tint="-0.14999847407452621"/>
        <bgColor indexed="64"/>
      </patternFill>
    </fill>
  </fills>
  <borders count="9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thin">
        <color rgb="FF000000"/>
      </left>
      <right style="thin">
        <color rgb="FF000000"/>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thin">
        <color rgb="FF000000"/>
      </bottom>
      <diagonal/>
    </border>
    <border>
      <left style="thin">
        <color rgb="FF000000"/>
      </left>
      <right/>
      <top/>
      <bottom/>
      <diagonal/>
    </border>
    <border>
      <left style="medium">
        <color indexed="64"/>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bottom style="medium">
        <color indexed="64"/>
      </bottom>
      <diagonal/>
    </border>
  </borders>
  <cellStyleXfs count="3">
    <xf numFmtId="0" fontId="0" fillId="0" borderId="0"/>
    <xf numFmtId="9" fontId="7" fillId="0" borderId="0" applyFont="0" applyFill="0" applyBorder="0" applyAlignment="0" applyProtection="0"/>
    <xf numFmtId="0" fontId="43" fillId="0" borderId="0" applyNumberFormat="0" applyFill="0" applyBorder="0" applyAlignment="0" applyProtection="0"/>
  </cellStyleXfs>
  <cellXfs count="687">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3" xfId="0" applyFont="1" applyFill="1" applyBorder="1" applyAlignment="1" applyProtection="1">
      <alignment vertical="center" wrapText="1"/>
      <protection locked="0"/>
    </xf>
    <xf numFmtId="0" fontId="13" fillId="2" borderId="13"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6"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8" xfId="0" applyFont="1" applyBorder="1"/>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30" fillId="0" borderId="0" xfId="0" applyFont="1" applyAlignment="1">
      <alignment vertical="center"/>
    </xf>
    <xf numFmtId="0" fontId="5" fillId="2" borderId="0" xfId="0" applyFont="1" applyFill="1" applyAlignment="1">
      <alignment horizontal="center" vertical="center"/>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0" fontId="3" fillId="2" borderId="40" xfId="0" applyFont="1" applyFill="1" applyBorder="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1" fillId="0" borderId="12"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7" xfId="0" applyFont="1" applyFill="1" applyBorder="1" applyAlignment="1" applyProtection="1">
      <alignment vertical="center" wrapText="1"/>
    </xf>
    <xf numFmtId="0" fontId="15" fillId="2" borderId="17" xfId="0" applyFont="1" applyFill="1" applyBorder="1" applyAlignment="1" applyProtection="1">
      <alignment horizontal="center" vertical="top" wrapText="1"/>
    </xf>
    <xf numFmtId="0" fontId="13" fillId="10" borderId="17" xfId="0" applyFont="1" applyFill="1" applyBorder="1" applyAlignment="1" applyProtection="1">
      <alignment horizontal="center" vertical="center" wrapText="1"/>
    </xf>
    <xf numFmtId="0" fontId="13" fillId="5" borderId="17"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34" fillId="2" borderId="55"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8" fillId="2" borderId="5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2" borderId="3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4"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2"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4" fillId="2" borderId="41"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xf>
    <xf numFmtId="0" fontId="4"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8" fillId="8" borderId="34" xfId="0" applyFont="1" applyFill="1" applyBorder="1" applyAlignment="1">
      <alignment horizontal="center" vertical="center" wrapText="1"/>
    </xf>
    <xf numFmtId="0" fontId="38" fillId="4" borderId="47"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38" fillId="6" borderId="47" xfId="0" applyFont="1" applyFill="1" applyBorder="1" applyAlignment="1">
      <alignment horizontal="center" vertical="center" wrapText="1"/>
    </xf>
    <xf numFmtId="0" fontId="38" fillId="14" borderId="35"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9" fillId="10" borderId="0" xfId="0" applyFont="1" applyFill="1" applyAlignment="1">
      <alignment horizontal="center" vertical="center" wrapText="1"/>
    </xf>
    <xf numFmtId="0" fontId="39" fillId="0" borderId="0" xfId="0" applyFont="1"/>
    <xf numFmtId="14" fontId="21" fillId="2" borderId="13"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7" fillId="10" borderId="0" xfId="0" applyFont="1" applyFill="1" applyBorder="1" applyAlignment="1">
      <alignment horizontal="center" vertical="center" wrapText="1"/>
    </xf>
    <xf numFmtId="0" fontId="36"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1" fillId="0" borderId="60" xfId="0" applyFont="1" applyBorder="1" applyAlignment="1">
      <alignment horizontal="center" vertical="center" wrapText="1"/>
    </xf>
    <xf numFmtId="0" fontId="41" fillId="0" borderId="62" xfId="0" applyFont="1" applyBorder="1" applyAlignment="1">
      <alignment horizontal="center" vertical="center" wrapText="1"/>
    </xf>
    <xf numFmtId="0" fontId="34" fillId="2" borderId="4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44" fillId="0" borderId="60" xfId="0" applyFont="1" applyBorder="1" applyAlignment="1">
      <alignment horizontal="center" vertical="center" wrapText="1"/>
    </xf>
    <xf numFmtId="0" fontId="45" fillId="0" borderId="61" xfId="0" applyFont="1" applyBorder="1" applyAlignment="1">
      <alignment horizontal="center" vertical="center" wrapText="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0" fontId="44"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12" xfId="0" applyFont="1" applyBorder="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41"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17" fillId="2" borderId="3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2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28" fillId="16" borderId="1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36" xfId="0" applyBorder="1" applyAlignment="1">
      <alignment horizontal="justify"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29" fillId="2" borderId="1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24" fillId="2" borderId="3" xfId="0" applyFont="1" applyFill="1" applyBorder="1" applyAlignment="1" applyProtection="1">
      <alignment horizontal="center" vertical="center"/>
    </xf>
    <xf numFmtId="0" fontId="24" fillId="2" borderId="3" xfId="0" applyFont="1" applyFill="1" applyBorder="1" applyAlignment="1" applyProtection="1">
      <alignment horizontal="center" vertical="center"/>
      <protection hidden="1"/>
    </xf>
    <xf numFmtId="0" fontId="20" fillId="0" borderId="24" xfId="0" applyFont="1" applyFill="1" applyBorder="1" applyAlignment="1" applyProtection="1">
      <alignment horizontal="right" vertical="top" wrapText="1"/>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9" fontId="19" fillId="9" borderId="13" xfId="0" applyNumberFormat="1" applyFont="1" applyFill="1" applyBorder="1" applyAlignment="1" applyProtection="1">
      <alignment horizontal="center" vertical="center" wrapText="1"/>
    </xf>
    <xf numFmtId="0" fontId="19" fillId="9" borderId="13" xfId="0" applyFont="1" applyFill="1" applyBorder="1" applyAlignment="1" applyProtection="1">
      <alignment horizontal="center" vertical="center" wrapText="1"/>
      <protection hidden="1"/>
    </xf>
    <xf numFmtId="9" fontId="19" fillId="9" borderId="13" xfId="0" applyNumberFormat="1" applyFont="1" applyFill="1" applyBorder="1" applyAlignment="1" applyProtection="1">
      <alignment horizontal="center" vertical="center" wrapText="1"/>
      <protection hidden="1"/>
    </xf>
    <xf numFmtId="0" fontId="19" fillId="9" borderId="13" xfId="0" applyFont="1" applyFill="1" applyBorder="1" applyAlignment="1" applyProtection="1">
      <alignment vertical="center" wrapText="1"/>
      <protection hidden="1"/>
    </xf>
    <xf numFmtId="0" fontId="20" fillId="9" borderId="13" xfId="0" applyFont="1" applyFill="1" applyBorder="1" applyAlignment="1" applyProtection="1">
      <alignment horizontal="center" vertical="center" wrapText="1"/>
    </xf>
    <xf numFmtId="0" fontId="17" fillId="2" borderId="1" xfId="0" applyFont="1" applyFill="1" applyBorder="1" applyAlignment="1" applyProtection="1">
      <alignment vertical="center" wrapText="1"/>
    </xf>
    <xf numFmtId="0" fontId="26" fillId="15" borderId="68" xfId="0" applyFont="1" applyFill="1" applyBorder="1" applyAlignment="1" applyProtection="1">
      <alignment horizontal="center" vertical="center" wrapText="1"/>
    </xf>
    <xf numFmtId="0" fontId="23" fillId="9" borderId="68" xfId="0" applyFont="1" applyFill="1" applyBorder="1" applyAlignment="1" applyProtection="1">
      <alignment horizontal="center" vertical="center" wrapText="1"/>
    </xf>
    <xf numFmtId="14" fontId="17" fillId="18" borderId="51" xfId="0" applyNumberFormat="1" applyFont="1" applyFill="1" applyBorder="1" applyAlignment="1" applyProtection="1">
      <alignment horizontal="center" vertical="center"/>
      <protection locked="0"/>
    </xf>
    <xf numFmtId="0" fontId="48" fillId="15" borderId="68" xfId="0" applyFont="1" applyFill="1" applyBorder="1" applyAlignment="1" applyProtection="1">
      <alignment horizontal="center" vertical="center" wrapText="1"/>
    </xf>
    <xf numFmtId="14" fontId="24" fillId="18" borderId="20" xfId="0" applyNumberFormat="1" applyFont="1" applyFill="1" applyBorder="1" applyAlignment="1" applyProtection="1">
      <alignment vertical="center" wrapText="1"/>
      <protection locked="0"/>
    </xf>
    <xf numFmtId="0" fontId="23" fillId="9" borderId="19" xfId="0" applyFont="1" applyFill="1" applyBorder="1" applyAlignment="1" applyProtection="1">
      <alignment vertical="center" wrapText="1"/>
    </xf>
    <xf numFmtId="0" fontId="22" fillId="9" borderId="68" xfId="0" applyFont="1" applyFill="1" applyBorder="1" applyAlignment="1" applyProtection="1">
      <alignment horizontal="center" vertical="center" wrapText="1"/>
    </xf>
    <xf numFmtId="0" fontId="23" fillId="17" borderId="68"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27" fillId="15" borderId="68" xfId="0" applyFont="1" applyFill="1" applyBorder="1" applyAlignment="1" applyProtection="1">
      <alignment vertical="center" wrapText="1"/>
    </xf>
    <xf numFmtId="0" fontId="16" fillId="9" borderId="68" xfId="0" applyFont="1" applyFill="1" applyBorder="1" applyAlignment="1" applyProtection="1">
      <alignment vertical="center" wrapText="1"/>
    </xf>
    <xf numFmtId="14" fontId="48" fillId="19" borderId="51" xfId="0" applyNumberFormat="1"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9" borderId="13"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19" fillId="9" borderId="38" xfId="0" applyFont="1" applyFill="1" applyBorder="1" applyAlignment="1" applyProtection="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73" xfId="0" applyFont="1" applyBorder="1" applyAlignment="1">
      <alignment horizontal="center" vertical="center" wrapText="1"/>
    </xf>
    <xf numFmtId="0" fontId="16" fillId="9" borderId="50" xfId="0" applyFont="1" applyFill="1" applyBorder="1" applyAlignment="1" applyProtection="1">
      <alignment vertical="center" wrapText="1"/>
    </xf>
    <xf numFmtId="0" fontId="19" fillId="9" borderId="30" xfId="0" applyFont="1" applyFill="1" applyBorder="1" applyAlignment="1" applyProtection="1">
      <alignment horizontal="center" vertical="center" wrapText="1"/>
    </xf>
    <xf numFmtId="14" fontId="21" fillId="2" borderId="10" xfId="0" applyNumberFormat="1" applyFont="1" applyFill="1" applyBorder="1" applyAlignment="1" applyProtection="1">
      <alignment horizontal="center" vertical="center" wrapText="1"/>
      <protection locked="0"/>
    </xf>
    <xf numFmtId="14" fontId="21" fillId="2" borderId="21" xfId="0" applyNumberFormat="1" applyFont="1" applyFill="1" applyBorder="1" applyAlignment="1" applyProtection="1">
      <alignment horizontal="center" vertical="center" wrapText="1"/>
      <protection locked="0"/>
    </xf>
    <xf numFmtId="14" fontId="21" fillId="2" borderId="74" xfId="0" applyNumberFormat="1" applyFont="1" applyFill="1" applyBorder="1" applyAlignment="1" applyProtection="1">
      <alignment horizontal="center" vertical="center" wrapText="1"/>
      <protection locked="0"/>
    </xf>
    <xf numFmtId="0" fontId="4" fillId="20"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20" borderId="55" xfId="0" applyFont="1" applyFill="1" applyBorder="1" applyAlignment="1">
      <alignment horizontal="center" vertical="center" wrapText="1"/>
    </xf>
    <xf numFmtId="0" fontId="4" fillId="20" borderId="56" xfId="0" applyFont="1" applyFill="1" applyBorder="1" applyAlignment="1">
      <alignment horizontal="center" vertical="center" wrapText="1"/>
    </xf>
    <xf numFmtId="0" fontId="4" fillId="20" borderId="75" xfId="0" applyFont="1" applyFill="1" applyBorder="1" applyAlignment="1">
      <alignment horizontal="center" vertical="center" wrapText="1"/>
    </xf>
    <xf numFmtId="0" fontId="13" fillId="0" borderId="0" xfId="0" applyFont="1" applyBorder="1" applyAlignment="1">
      <alignment horizontal="center" vertical="center" wrapText="1"/>
    </xf>
    <xf numFmtId="0" fontId="17" fillId="0" borderId="0" xfId="0" applyFont="1" applyAlignment="1">
      <alignment horizontal="center"/>
    </xf>
    <xf numFmtId="164" fontId="45" fillId="0" borderId="63" xfId="0" applyNumberFormat="1" applyFont="1" applyBorder="1" applyAlignment="1">
      <alignment horizontal="center" vertical="center" wrapText="1"/>
    </xf>
    <xf numFmtId="164" fontId="42" fillId="0" borderId="63" xfId="0" applyNumberFormat="1" applyFont="1" applyBorder="1" applyAlignment="1">
      <alignment horizontal="center" vertical="center" wrapText="1"/>
    </xf>
    <xf numFmtId="0" fontId="2" fillId="2" borderId="47" xfId="0" applyFont="1" applyFill="1" applyBorder="1" applyAlignment="1">
      <alignment horizontal="center" vertical="center" wrapText="1"/>
    </xf>
    <xf numFmtId="0" fontId="16" fillId="9" borderId="13" xfId="0" applyFont="1" applyFill="1" applyBorder="1" applyAlignment="1" applyProtection="1">
      <alignment horizontal="center" vertical="center" wrapText="1"/>
    </xf>
    <xf numFmtId="0" fontId="50" fillId="21" borderId="47" xfId="0" applyFont="1" applyFill="1" applyBorder="1" applyAlignment="1">
      <alignment horizontal="center"/>
    </xf>
    <xf numFmtId="0" fontId="50" fillId="21" borderId="76" xfId="0" applyFont="1" applyFill="1" applyBorder="1" applyAlignment="1">
      <alignment horizontal="center"/>
    </xf>
    <xf numFmtId="0" fontId="50" fillId="21" borderId="77" xfId="0" applyFont="1" applyFill="1" applyBorder="1" applyAlignment="1">
      <alignment horizontal="center"/>
    </xf>
    <xf numFmtId="0" fontId="50" fillId="21" borderId="78" xfId="0" applyFont="1" applyFill="1" applyBorder="1" applyAlignment="1">
      <alignment horizontal="center"/>
    </xf>
    <xf numFmtId="0" fontId="5" fillId="0" borderId="61" xfId="0" applyFont="1" applyBorder="1" applyAlignment="1">
      <alignment horizontal="left"/>
    </xf>
    <xf numFmtId="0" fontId="5" fillId="0" borderId="63" xfId="0" applyFont="1" applyBorder="1" applyAlignment="1">
      <alignment horizontal="left" wrapText="1"/>
    </xf>
    <xf numFmtId="0" fontId="5" fillId="0" borderId="63" xfId="0" applyFont="1" applyBorder="1" applyAlignment="1">
      <alignment horizontal="left"/>
    </xf>
    <xf numFmtId="0" fontId="5" fillId="0" borderId="67" xfId="0" applyFont="1" applyBorder="1" applyAlignment="1">
      <alignment horizontal="left" wrapText="1"/>
    </xf>
    <xf numFmtId="0" fontId="5" fillId="0" borderId="85" xfId="0" applyFont="1" applyBorder="1" applyAlignment="1">
      <alignment horizontal="left" wrapText="1"/>
    </xf>
    <xf numFmtId="0" fontId="5" fillId="0" borderId="61" xfId="0" applyFont="1" applyBorder="1" applyAlignment="1">
      <alignment vertical="center" wrapText="1"/>
    </xf>
    <xf numFmtId="0" fontId="5" fillId="0" borderId="63" xfId="0" applyFont="1" applyBorder="1" applyAlignment="1">
      <alignment vertical="center" wrapText="1"/>
    </xf>
    <xf numFmtId="0" fontId="5" fillId="0" borderId="85" xfId="0" applyFont="1" applyBorder="1" applyAlignment="1">
      <alignment vertical="center" wrapText="1"/>
    </xf>
    <xf numFmtId="0" fontId="5" fillId="0" borderId="87" xfId="0" applyFont="1" applyBorder="1" applyAlignment="1">
      <alignment vertical="center" wrapText="1"/>
    </xf>
    <xf numFmtId="0" fontId="5" fillId="0" borderId="67" xfId="0" applyFont="1" applyBorder="1" applyAlignment="1">
      <alignment vertical="center" wrapText="1"/>
    </xf>
    <xf numFmtId="0" fontId="5" fillId="0" borderId="12" xfId="0" applyFont="1" applyBorder="1" applyAlignment="1">
      <alignment vertical="center" wrapText="1"/>
    </xf>
    <xf numFmtId="0" fontId="5" fillId="0" borderId="91" xfId="0" applyFont="1" applyBorder="1" applyAlignment="1">
      <alignment vertical="center" wrapText="1"/>
    </xf>
    <xf numFmtId="0" fontId="39" fillId="0" borderId="61" xfId="0" applyFont="1" applyBorder="1" applyAlignment="1">
      <alignment vertical="center" wrapText="1"/>
    </xf>
    <xf numFmtId="0" fontId="39" fillId="0" borderId="63" xfId="0" applyFont="1" applyBorder="1" applyAlignment="1">
      <alignment vertical="center" wrapText="1"/>
    </xf>
    <xf numFmtId="0" fontId="39" fillId="0" borderId="67" xfId="0" applyFont="1" applyBorder="1" applyAlignment="1">
      <alignment vertical="center" wrapText="1"/>
    </xf>
    <xf numFmtId="0" fontId="5" fillId="0" borderId="94" xfId="0" applyFont="1" applyBorder="1" applyAlignment="1">
      <alignment vertical="center" wrapText="1"/>
    </xf>
    <xf numFmtId="0" fontId="39" fillId="0" borderId="91" xfId="0" applyFont="1" applyBorder="1" applyAlignment="1">
      <alignment vertical="center" wrapText="1"/>
    </xf>
    <xf numFmtId="0" fontId="39" fillId="0" borderId="63" xfId="0" applyFont="1" applyBorder="1" applyAlignment="1">
      <alignment wrapText="1"/>
    </xf>
    <xf numFmtId="0" fontId="39" fillId="0" borderId="94" xfId="0" applyFont="1" applyBorder="1" applyAlignment="1">
      <alignment vertical="center" wrapText="1"/>
    </xf>
    <xf numFmtId="0" fontId="5" fillId="0" borderId="95" xfId="0" applyFont="1" applyBorder="1" applyAlignment="1">
      <alignment vertical="center" wrapText="1"/>
    </xf>
    <xf numFmtId="0" fontId="13" fillId="2" borderId="2" xfId="0" applyFont="1" applyFill="1" applyBorder="1" applyAlignment="1" applyProtection="1">
      <alignment horizontal="center" vertical="center" wrapText="1"/>
      <protection hidden="1"/>
    </xf>
    <xf numFmtId="0" fontId="15" fillId="2"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5" fillId="0" borderId="91" xfId="0" applyFont="1" applyFill="1" applyBorder="1" applyAlignment="1">
      <alignment vertical="center" wrapText="1"/>
    </xf>
    <xf numFmtId="0" fontId="5" fillId="0" borderId="63" xfId="0" applyFont="1" applyFill="1" applyBorder="1" applyAlignment="1">
      <alignment vertical="center" wrapText="1"/>
    </xf>
    <xf numFmtId="0" fontId="5" fillId="0" borderId="94" xfId="0" applyFont="1" applyFill="1" applyBorder="1" applyAlignment="1">
      <alignment vertical="center" wrapText="1"/>
    </xf>
    <xf numFmtId="0" fontId="21" fillId="2" borderId="11" xfId="0" applyFont="1" applyFill="1" applyBorder="1" applyAlignment="1" applyProtection="1">
      <alignment horizontal="center" vertical="center" wrapText="1"/>
      <protection locked="0"/>
    </xf>
    <xf numFmtId="0" fontId="17" fillId="10" borderId="2" xfId="0"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34" fillId="2" borderId="48"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24" fillId="9" borderId="68" xfId="0" applyFont="1" applyFill="1" applyBorder="1" applyAlignment="1" applyProtection="1">
      <alignment horizontal="center" vertical="center" wrapText="1"/>
    </xf>
    <xf numFmtId="0" fontId="24" fillId="9" borderId="69" xfId="0" applyFont="1" applyFill="1" applyBorder="1" applyAlignment="1" applyProtection="1">
      <alignment horizontal="center" vertical="center"/>
    </xf>
    <xf numFmtId="0" fontId="24" fillId="9" borderId="68"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47" fillId="19" borderId="68" xfId="0" applyFont="1" applyFill="1" applyBorder="1" applyAlignment="1" applyProtection="1">
      <alignment horizontal="center" vertical="center" wrapText="1"/>
    </xf>
    <xf numFmtId="0" fontId="16" fillId="9" borderId="68" xfId="0" applyFont="1" applyFill="1" applyBorder="1" applyAlignment="1" applyProtection="1">
      <alignment horizontal="center" vertical="center" wrapText="1"/>
    </xf>
    <xf numFmtId="0" fontId="46" fillId="19" borderId="50" xfId="0" applyFont="1" applyFill="1" applyBorder="1" applyAlignment="1" applyProtection="1">
      <alignment horizontal="center" vertical="center" wrapText="1"/>
    </xf>
    <xf numFmtId="0" fontId="46" fillId="19" borderId="44" xfId="0" applyFont="1" applyFill="1" applyBorder="1" applyAlignment="1" applyProtection="1">
      <alignment horizontal="center" vertical="center" wrapText="1"/>
    </xf>
    <xf numFmtId="0" fontId="46" fillId="19" borderId="49"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2" borderId="13"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15" fillId="2" borderId="13"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13" fillId="2" borderId="13" xfId="0" applyFont="1" applyFill="1" applyBorder="1" applyAlignment="1" applyProtection="1">
      <alignment horizontal="center" vertical="center" wrapText="1"/>
      <protection locked="0" hidden="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2" fillId="10" borderId="11" xfId="0" applyFont="1" applyFill="1" applyBorder="1" applyAlignment="1" applyProtection="1">
      <alignment horizontal="center" vertical="center" wrapText="1"/>
      <protection locked="0"/>
    </xf>
    <xf numFmtId="0" fontId="2" fillId="10" borderId="32"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xf>
    <xf numFmtId="0" fontId="23" fillId="9" borderId="19" xfId="0" applyFont="1" applyFill="1" applyBorder="1" applyAlignment="1" applyProtection="1">
      <alignment horizontal="center" vertical="center" wrapText="1"/>
    </xf>
    <xf numFmtId="0" fontId="23" fillId="9" borderId="2"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5" fillId="2" borderId="1" xfId="2" applyFont="1" applyFill="1" applyBorder="1" applyAlignment="1" applyProtection="1">
      <alignment horizontal="center" vertical="center" wrapText="1"/>
      <protection locked="0"/>
    </xf>
    <xf numFmtId="0" fontId="5" fillId="2" borderId="2" xfId="2"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9" fontId="16" fillId="0" borderId="2" xfId="0" applyNumberFormat="1"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23" fillId="9" borderId="9"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3" fillId="9" borderId="24" xfId="0" applyFont="1" applyFill="1" applyBorder="1" applyAlignment="1" applyProtection="1">
      <alignment horizontal="center" vertical="center" wrapText="1"/>
    </xf>
    <xf numFmtId="0" fontId="23" fillId="9" borderId="26" xfId="0"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9" borderId="25" xfId="0"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wrapText="1"/>
    </xf>
    <xf numFmtId="0" fontId="23" fillId="9" borderId="27" xfId="0" applyFont="1" applyFill="1" applyBorder="1" applyAlignment="1" applyProtection="1">
      <alignment horizontal="center" vertical="center" wrapText="1"/>
    </xf>
    <xf numFmtId="0" fontId="23" fillId="9" borderId="70" xfId="0" applyFont="1" applyFill="1" applyBorder="1" applyAlignment="1" applyProtection="1">
      <alignment horizontal="center" vertical="center" wrapText="1"/>
    </xf>
    <xf numFmtId="0" fontId="16" fillId="0" borderId="11"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protection locked="0" hidden="1"/>
    </xf>
    <xf numFmtId="0" fontId="19" fillId="9"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5" fillId="10" borderId="11" xfId="0" applyFont="1" applyFill="1" applyBorder="1" applyAlignment="1" applyProtection="1">
      <alignment horizontal="center" vertical="center" wrapText="1"/>
      <protection locked="0"/>
    </xf>
    <xf numFmtId="0" fontId="15" fillId="10" borderId="32"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xf>
    <xf numFmtId="0" fontId="3"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34" fillId="10" borderId="11" xfId="0" applyFont="1" applyFill="1" applyBorder="1" applyAlignment="1" applyProtection="1">
      <alignment horizontal="center" vertical="center" wrapText="1"/>
      <protection locked="0"/>
    </xf>
    <xf numFmtId="0" fontId="35" fillId="2" borderId="43"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19" fillId="9" borderId="13"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hidden="1"/>
    </xf>
    <xf numFmtId="0" fontId="5" fillId="2" borderId="13" xfId="2" applyFont="1" applyFill="1" applyBorder="1" applyAlignment="1" applyProtection="1">
      <alignment horizontal="center" vertical="center" wrapText="1"/>
      <protection locked="0"/>
    </xf>
    <xf numFmtId="0" fontId="16" fillId="9" borderId="48"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41"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6" fillId="9" borderId="42" xfId="0" applyFont="1" applyFill="1" applyBorder="1" applyAlignment="1" applyProtection="1">
      <alignment horizontal="center" vertical="center" wrapText="1"/>
    </xf>
    <xf numFmtId="0" fontId="16" fillId="9" borderId="36" xfId="0" applyFont="1" applyFill="1" applyBorder="1" applyAlignment="1" applyProtection="1">
      <alignment horizontal="center" vertical="center" wrapText="1"/>
    </xf>
    <xf numFmtId="0" fontId="27" fillId="9" borderId="69" xfId="0" applyFont="1" applyFill="1" applyBorder="1" applyAlignment="1" applyProtection="1">
      <alignment horizontal="center" vertical="center"/>
    </xf>
    <xf numFmtId="0" fontId="27" fillId="9" borderId="68" xfId="0" applyFont="1" applyFill="1" applyBorder="1" applyAlignment="1" applyProtection="1">
      <alignment horizontal="center" vertical="center"/>
    </xf>
    <xf numFmtId="0" fontId="27" fillId="9" borderId="68"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6" fillId="9" borderId="41" xfId="0" applyFont="1" applyFill="1" applyBorder="1" applyAlignment="1" applyProtection="1">
      <alignment horizontal="center" vertical="center" wrapText="1"/>
    </xf>
    <xf numFmtId="0" fontId="16" fillId="9" borderId="32" xfId="0" applyFont="1" applyFill="1" applyBorder="1" applyAlignment="1" applyProtection="1">
      <alignment horizontal="center" vertical="center" wrapText="1"/>
    </xf>
    <xf numFmtId="0" fontId="16" fillId="9" borderId="17" xfId="0" applyFont="1" applyFill="1" applyBorder="1" applyAlignment="1" applyProtection="1">
      <alignment horizontal="center" vertical="center" wrapText="1"/>
    </xf>
    <xf numFmtId="0" fontId="47" fillId="15" borderId="68" xfId="0" applyFont="1" applyFill="1" applyBorder="1" applyAlignment="1" applyProtection="1">
      <alignment horizontal="center" vertical="center" wrapText="1"/>
    </xf>
    <xf numFmtId="0" fontId="15" fillId="2" borderId="30"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15" fillId="2" borderId="52"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53" xfId="0" applyFont="1" applyFill="1" applyBorder="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xf>
    <xf numFmtId="0" fontId="19" fillId="2" borderId="42"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9" fillId="2" borderId="36"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9" fontId="15" fillId="5" borderId="1" xfId="1" applyNumberFormat="1" applyFont="1" applyFill="1" applyBorder="1" applyAlignment="1" applyProtection="1">
      <alignment horizontal="center" vertical="center" wrapText="1"/>
      <protection locked="0"/>
    </xf>
    <xf numFmtId="0" fontId="24" fillId="9" borderId="48" xfId="0" applyFont="1" applyFill="1" applyBorder="1" applyAlignment="1" applyProtection="1">
      <alignment horizontal="center" vertical="center"/>
    </xf>
    <xf numFmtId="0" fontId="24" fillId="9" borderId="19" xfId="0" applyFont="1" applyFill="1" applyBorder="1" applyAlignment="1" applyProtection="1">
      <alignment horizontal="center" vertical="center"/>
    </xf>
    <xf numFmtId="0" fontId="47" fillId="15" borderId="19" xfId="0" applyFont="1" applyFill="1" applyBorder="1" applyAlignment="1" applyProtection="1">
      <alignment horizontal="center" vertical="center" wrapText="1"/>
    </xf>
    <xf numFmtId="0" fontId="27" fillId="9" borderId="19" xfId="0" applyFont="1" applyFill="1" applyBorder="1" applyAlignment="1" applyProtection="1">
      <alignment horizontal="center" vertical="center" wrapText="1"/>
    </xf>
    <xf numFmtId="0" fontId="24" fillId="9" borderId="19" xfId="0" applyFont="1" applyFill="1" applyBorder="1" applyAlignment="1" applyProtection="1">
      <alignment horizontal="center" vertical="center" wrapText="1"/>
    </xf>
    <xf numFmtId="0" fontId="26" fillId="15" borderId="19"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5" borderId="13" xfId="1" applyNumberFormat="1"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6" fillId="9" borderId="12"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protection locked="0"/>
    </xf>
    <xf numFmtId="0" fontId="19" fillId="0" borderId="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3" xfId="0" applyFont="1" applyBorder="1" applyAlignment="1">
      <alignment horizontal="center" vertical="top"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22" xfId="0" applyFont="1" applyBorder="1" applyAlignment="1">
      <alignment horizontal="center" vertical="top" wrapText="1"/>
    </xf>
    <xf numFmtId="0" fontId="19" fillId="0" borderId="28" xfId="0" applyFont="1" applyBorder="1" applyAlignment="1">
      <alignment horizontal="center" vertical="top" wrapText="1"/>
    </xf>
    <xf numFmtId="0" fontId="17" fillId="0" borderId="0" xfId="0" applyFont="1" applyBorder="1" applyAlignment="1">
      <alignment horizontal="center"/>
    </xf>
    <xf numFmtId="0" fontId="17" fillId="0" borderId="25" xfId="0" applyFont="1" applyBorder="1" applyAlignment="1">
      <alignment horizontal="center"/>
    </xf>
    <xf numFmtId="0" fontId="19" fillId="0" borderId="25" xfId="0" applyFont="1" applyBorder="1" applyAlignment="1">
      <alignment horizontal="center" vertical="top" wrapText="1"/>
    </xf>
    <xf numFmtId="0" fontId="19" fillId="0" borderId="0" xfId="0" applyFont="1" applyBorder="1" applyAlignment="1">
      <alignment horizontal="center" vertical="center" wrapText="1"/>
    </xf>
    <xf numFmtId="0" fontId="18" fillId="0" borderId="0" xfId="0" applyFont="1" applyBorder="1" applyAlignment="1">
      <alignment horizontal="justify" vertical="top" wrapText="1"/>
    </xf>
    <xf numFmtId="0" fontId="19" fillId="0" borderId="7" xfId="0" applyFont="1" applyBorder="1" applyAlignment="1">
      <alignment horizontal="center" wrapText="1"/>
    </xf>
    <xf numFmtId="0" fontId="17" fillId="0" borderId="4" xfId="0" applyFont="1" applyBorder="1" applyAlignment="1">
      <alignment horizontal="center"/>
    </xf>
    <xf numFmtId="0" fontId="13" fillId="0" borderId="4" xfId="0" applyFont="1" applyBorder="1" applyAlignment="1">
      <alignment horizontal="center" vertical="top" wrapText="1"/>
    </xf>
    <xf numFmtId="0" fontId="17" fillId="0" borderId="3" xfId="0" applyFont="1" applyBorder="1" applyAlignment="1">
      <alignment horizontal="center"/>
    </xf>
    <xf numFmtId="0" fontId="13" fillId="0" borderId="0" xfId="0" quotePrefix="1" applyFont="1" applyBorder="1" applyAlignment="1">
      <alignment horizontal="left" vertical="center" wrapText="1"/>
    </xf>
    <xf numFmtId="0" fontId="13" fillId="0" borderId="0" xfId="0" applyFont="1" applyBorder="1" applyAlignment="1">
      <alignment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0" xfId="0" applyFont="1" applyBorder="1" applyAlignment="1">
      <alignment horizontal="left" vertical="top" wrapText="1"/>
    </xf>
    <xf numFmtId="0" fontId="19" fillId="0" borderId="29" xfId="0" applyFont="1" applyBorder="1" applyAlignment="1">
      <alignment horizontal="center" vertical="top" wrapText="1"/>
    </xf>
    <xf numFmtId="0" fontId="17" fillId="0" borderId="9" xfId="0" applyFont="1" applyBorder="1" applyAlignment="1">
      <alignment horizontal="center"/>
    </xf>
    <xf numFmtId="0" fontId="17" fillId="0" borderId="26" xfId="0" applyFont="1" applyBorder="1" applyAlignment="1">
      <alignment horizontal="center"/>
    </xf>
    <xf numFmtId="0" fontId="17" fillId="0" borderId="33" xfId="0" applyFont="1" applyBorder="1" applyAlignment="1">
      <alignment horizontal="center"/>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0" xfId="0" applyFont="1" applyBorder="1" applyAlignment="1">
      <alignment horizontal="center" vertical="top" wrapText="1"/>
    </xf>
    <xf numFmtId="0" fontId="13" fillId="0" borderId="0" xfId="0" quotePrefix="1" applyFont="1" applyFill="1" applyBorder="1" applyAlignment="1">
      <alignment horizontal="left" vertical="center" wrapText="1"/>
    </xf>
    <xf numFmtId="0" fontId="13" fillId="0" borderId="0" xfId="0" applyFont="1" applyFill="1" applyBorder="1" applyAlignment="1">
      <alignment horizontal="left" vertical="center" wrapText="1"/>
    </xf>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16" xfId="0" applyFont="1" applyBorder="1" applyAlignment="1">
      <alignment horizontal="center"/>
    </xf>
    <xf numFmtId="0" fontId="23" fillId="0" borderId="31" xfId="0" applyFont="1" applyBorder="1" applyAlignment="1">
      <alignment horizont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3" fillId="10" borderId="0" xfId="0" applyFont="1" applyFill="1" applyBorder="1" applyAlignment="1">
      <alignment horizontal="center" vertical="center" wrapText="1"/>
    </xf>
    <xf numFmtId="0" fontId="40" fillId="10" borderId="0" xfId="0" applyFont="1" applyFill="1" applyBorder="1" applyAlignment="1">
      <alignment horizontal="center" vertical="center"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5" xfId="0" applyFont="1" applyFill="1" applyBorder="1" applyAlignment="1">
      <alignment horizontal="center"/>
    </xf>
    <xf numFmtId="0" fontId="3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2"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19" fillId="0" borderId="24" xfId="0" applyFont="1" applyBorder="1" applyAlignment="1">
      <alignment horizontal="center" vertical="top" wrapText="1"/>
    </xf>
    <xf numFmtId="0" fontId="19" fillId="0" borderId="5" xfId="0" applyFont="1" applyBorder="1" applyAlignment="1">
      <alignment horizontal="center" vertical="top" wrapText="1"/>
    </xf>
    <xf numFmtId="0" fontId="9" fillId="0" borderId="22"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35"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3" fillId="10" borderId="46"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40" fillId="10" borderId="46" xfId="0" applyFont="1" applyFill="1" applyBorder="1" applyAlignment="1">
      <alignment horizontal="center" vertical="center" wrapText="1"/>
    </xf>
    <xf numFmtId="0" fontId="40" fillId="10" borderId="35"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9" fillId="10" borderId="6" xfId="0" applyFont="1" applyFill="1" applyBorder="1" applyAlignment="1">
      <alignment horizontal="right" vertical="center" wrapText="1"/>
    </xf>
    <xf numFmtId="0" fontId="39" fillId="0" borderId="90" xfId="0" applyFont="1" applyBorder="1" applyAlignment="1">
      <alignment horizontal="center" vertical="center" wrapText="1"/>
    </xf>
    <xf numFmtId="0" fontId="5" fillId="0" borderId="82" xfId="0" applyFont="1" applyBorder="1" applyAlignment="1">
      <alignment vertical="center" wrapText="1"/>
    </xf>
    <xf numFmtId="0" fontId="54" fillId="0" borderId="79" xfId="0" applyFont="1" applyBorder="1" applyAlignment="1">
      <alignment horizontal="center" vertical="center" wrapText="1"/>
    </xf>
    <xf numFmtId="0" fontId="53" fillId="0" borderId="83" xfId="0" applyFont="1" applyBorder="1"/>
    <xf numFmtId="0" fontId="39" fillId="0" borderId="80" xfId="0" applyFont="1" applyBorder="1" applyAlignment="1">
      <alignment horizontal="center" vertical="center" wrapText="1"/>
    </xf>
    <xf numFmtId="0" fontId="5" fillId="0" borderId="86" xfId="0" applyFont="1" applyBorder="1" applyAlignment="1">
      <alignment vertical="center"/>
    </xf>
    <xf numFmtId="0" fontId="51" fillId="0" borderId="46"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54" fillId="0" borderId="81" xfId="0" applyFont="1" applyBorder="1" applyAlignment="1">
      <alignment horizontal="center" vertical="center" wrapText="1"/>
    </xf>
    <xf numFmtId="0" fontId="53" fillId="0" borderId="81" xfId="0" applyFont="1" applyBorder="1"/>
    <xf numFmtId="0" fontId="0" fillId="0" borderId="82" xfId="0" applyFont="1" applyBorder="1" applyAlignment="1">
      <alignment horizontal="center" vertical="center" wrapText="1"/>
    </xf>
    <xf numFmtId="0" fontId="53" fillId="0" borderId="82" xfId="0" applyFont="1" applyBorder="1"/>
    <xf numFmtId="0" fontId="54" fillId="0" borderId="89" xfId="0" applyFont="1" applyBorder="1" applyAlignment="1">
      <alignment horizontal="center" vertical="center" wrapText="1"/>
    </xf>
    <xf numFmtId="0" fontId="53" fillId="0" borderId="92" xfId="0" applyFont="1" applyBorder="1"/>
    <xf numFmtId="0" fontId="5" fillId="0" borderId="82" xfId="0" applyFont="1" applyBorder="1"/>
    <xf numFmtId="0" fontId="5" fillId="0" borderId="93" xfId="0" applyFont="1" applyBorder="1"/>
    <xf numFmtId="0" fontId="5" fillId="0" borderId="82" xfId="0" applyFont="1" applyBorder="1" applyAlignment="1">
      <alignment vertical="center"/>
    </xf>
    <xf numFmtId="0" fontId="5" fillId="0" borderId="93" xfId="0" applyFont="1" applyBorder="1" applyAlignment="1">
      <alignment vertical="center"/>
    </xf>
    <xf numFmtId="0" fontId="49" fillId="21" borderId="43" xfId="0" applyFont="1" applyFill="1" applyBorder="1" applyAlignment="1">
      <alignment horizontal="center"/>
    </xf>
    <xf numFmtId="0" fontId="49" fillId="21" borderId="44" xfId="0" applyFont="1" applyFill="1" applyBorder="1" applyAlignment="1">
      <alignment horizontal="center"/>
    </xf>
    <xf numFmtId="0" fontId="49" fillId="21" borderId="45" xfId="0" applyFont="1" applyFill="1" applyBorder="1" applyAlignment="1">
      <alignment horizontal="center"/>
    </xf>
    <xf numFmtId="0" fontId="52"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3" fillId="0" borderId="82" xfId="0" applyFont="1" applyBorder="1" applyAlignment="1">
      <alignment vertical="center" wrapText="1"/>
    </xf>
    <xf numFmtId="0" fontId="53" fillId="0" borderId="84" xfId="0" applyFont="1" applyBorder="1" applyAlignment="1">
      <alignment vertical="center" wrapText="1"/>
    </xf>
    <xf numFmtId="0" fontId="0" fillId="0" borderId="80" xfId="0" applyFont="1" applyBorder="1" applyAlignment="1">
      <alignment horizontal="center" vertical="center" wrapText="1"/>
    </xf>
    <xf numFmtId="0" fontId="53" fillId="0" borderId="82" xfId="0" applyFont="1" applyBorder="1" applyAlignment="1">
      <alignment vertical="center"/>
    </xf>
    <xf numFmtId="0" fontId="53" fillId="0" borderId="86" xfId="0" applyFont="1" applyBorder="1" applyAlignment="1">
      <alignment vertical="center"/>
    </xf>
    <xf numFmtId="0" fontId="5" fillId="0" borderId="82" xfId="0" applyFont="1" applyBorder="1" applyAlignment="1">
      <alignment horizontal="center" vertical="center" wrapText="1"/>
    </xf>
    <xf numFmtId="0" fontId="53" fillId="0" borderId="88" xfId="0" applyFont="1" applyBorder="1"/>
    <xf numFmtId="0" fontId="0" fillId="0" borderId="90" xfId="0" applyFont="1" applyBorder="1" applyAlignment="1">
      <alignment horizontal="center" vertical="center" wrapText="1"/>
    </xf>
    <xf numFmtId="0" fontId="5" fillId="0" borderId="90" xfId="0" applyFont="1" applyBorder="1" applyAlignment="1">
      <alignment horizontal="center" vertical="center" wrapText="1"/>
    </xf>
    <xf numFmtId="0" fontId="52" fillId="0" borderId="89" xfId="0" applyFont="1" applyFill="1" applyBorder="1" applyAlignment="1">
      <alignment horizontal="center" vertical="center" wrapText="1"/>
    </xf>
    <xf numFmtId="0" fontId="53" fillId="0" borderId="81" xfId="0" applyFont="1" applyFill="1" applyBorder="1"/>
    <xf numFmtId="0" fontId="53" fillId="0" borderId="92" xfId="0" applyFont="1" applyFill="1" applyBorder="1"/>
    <xf numFmtId="0" fontId="5" fillId="0" borderId="90" xfId="0" applyFont="1" applyFill="1" applyBorder="1" applyAlignment="1">
      <alignment horizontal="center" vertical="center" wrapText="1"/>
    </xf>
    <xf numFmtId="0" fontId="5" fillId="0" borderId="82" xfId="0" applyFont="1" applyFill="1" applyBorder="1" applyAlignment="1">
      <alignment vertical="center" wrapText="1"/>
    </xf>
    <xf numFmtId="0" fontId="5" fillId="0" borderId="93" xfId="0" applyFont="1" applyFill="1" applyBorder="1" applyAlignment="1">
      <alignment vertical="center" wrapText="1"/>
    </xf>
    <xf numFmtId="0" fontId="53" fillId="0" borderId="84" xfId="0" applyFont="1" applyBorder="1"/>
    <xf numFmtId="0" fontId="13" fillId="0" borderId="2" xfId="0" applyFont="1" applyFill="1" applyBorder="1" applyAlignment="1" applyProtection="1">
      <alignment horizontal="center" vertical="center" wrapText="1"/>
      <protection locked="0"/>
    </xf>
  </cellXfs>
  <cellStyles count="3">
    <cellStyle name="Hipervínculo" xfId="2" builtinId="8"/>
    <cellStyle name="Normal" xfId="0" builtinId="0"/>
    <cellStyle name="Porcentaje" xfId="1" builtinId="5"/>
  </cellStyles>
  <dxfs count="420">
    <dxf>
      <fill>
        <patternFill patternType="darkGray"/>
      </fill>
    </dxf>
    <dxf>
      <font>
        <color rgb="FF9C0006"/>
      </font>
      <fill>
        <patternFill>
          <bgColor rgb="FFFFC7CE"/>
        </patternFill>
      </fill>
    </dxf>
    <dxf>
      <font>
        <color rgb="FF9C0006"/>
      </font>
      <fill>
        <patternFill>
          <bgColor rgb="FFFFC7CE"/>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CCFFFF"/>
      <color rgb="FFCCFFCC"/>
      <color rgb="FFF3FFF4"/>
      <color rgb="FFE8FEE9"/>
      <color rgb="FF6BA42C"/>
      <color rgb="FFFFCC00"/>
      <color rgb="FFFF5050"/>
      <color rgb="FFFFFFCC"/>
      <color rgb="FFBCE292"/>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49</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74</xdr:row>
      <xdr:rowOff>137319</xdr:rowOff>
    </xdr:from>
    <xdr:to>
      <xdr:col>11</xdr:col>
      <xdr:colOff>1309688</xdr:colOff>
      <xdr:row>78</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74</xdr:row>
      <xdr:rowOff>89695</xdr:rowOff>
    </xdr:from>
    <xdr:to>
      <xdr:col>13</xdr:col>
      <xdr:colOff>107155</xdr:colOff>
      <xdr:row>78</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74</xdr:row>
      <xdr:rowOff>159883</xdr:rowOff>
    </xdr:from>
    <xdr:to>
      <xdr:col>10</xdr:col>
      <xdr:colOff>952500</xdr:colOff>
      <xdr:row>78</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79</xdr:row>
      <xdr:rowOff>89694</xdr:rowOff>
    </xdr:from>
    <xdr:to>
      <xdr:col>12</xdr:col>
      <xdr:colOff>530793</xdr:colOff>
      <xdr:row>84</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0</xdr:colOff>
      <xdr:row>0</xdr:row>
      <xdr:rowOff>0</xdr:rowOff>
    </xdr:from>
    <xdr:to>
      <xdr:col>1</xdr:col>
      <xdr:colOff>498930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1043216" cy="938106"/>
        </a:xfrm>
        <a:prstGeom prst="rect">
          <a:avLst/>
        </a:prstGeom>
        <a:noFill/>
        <a:ln>
          <a:noFill/>
        </a:ln>
      </xdr:spPr>
    </xdr:pic>
    <xdr:clientData/>
  </xdr:twoCellAnchor>
  <xdr:twoCellAnchor>
    <xdr:from>
      <xdr:col>13</xdr:col>
      <xdr:colOff>238125</xdr:colOff>
      <xdr:row>74</xdr:row>
      <xdr:rowOff>111125</xdr:rowOff>
    </xdr:from>
    <xdr:to>
      <xdr:col>13</xdr:col>
      <xdr:colOff>1558348</xdr:colOff>
      <xdr:row>78</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76</xdr:row>
      <xdr:rowOff>158750</xdr:rowOff>
    </xdr:from>
    <xdr:to>
      <xdr:col>17</xdr:col>
      <xdr:colOff>963037</xdr:colOff>
      <xdr:row>80</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76</xdr:row>
      <xdr:rowOff>152400</xdr:rowOff>
    </xdr:from>
    <xdr:to>
      <xdr:col>18</xdr:col>
      <xdr:colOff>210128</xdr:colOff>
      <xdr:row>80</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76</xdr:row>
      <xdr:rowOff>133350</xdr:rowOff>
    </xdr:from>
    <xdr:to>
      <xdr:col>14</xdr:col>
      <xdr:colOff>886836</xdr:colOff>
      <xdr:row>80</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81</xdr:row>
      <xdr:rowOff>19050</xdr:rowOff>
    </xdr:from>
    <xdr:to>
      <xdr:col>17</xdr:col>
      <xdr:colOff>1628775</xdr:colOff>
      <xdr:row>86</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77</xdr:row>
      <xdr:rowOff>11906</xdr:rowOff>
    </xdr:from>
    <xdr:to>
      <xdr:col>26</xdr:col>
      <xdr:colOff>1070192</xdr:colOff>
      <xdr:row>80</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96</xdr:row>
      <xdr:rowOff>137583</xdr:rowOff>
    </xdr:from>
    <xdr:to>
      <xdr:col>7</xdr:col>
      <xdr:colOff>145521</xdr:colOff>
      <xdr:row>100</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96</xdr:row>
      <xdr:rowOff>137583</xdr:rowOff>
    </xdr:from>
    <xdr:to>
      <xdr:col>11</xdr:col>
      <xdr:colOff>360317</xdr:colOff>
      <xdr:row>100</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96</xdr:row>
      <xdr:rowOff>139891</xdr:rowOff>
    </xdr:from>
    <xdr:to>
      <xdr:col>13</xdr:col>
      <xdr:colOff>453786</xdr:colOff>
      <xdr:row>100</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101</xdr:row>
      <xdr:rowOff>60371</xdr:rowOff>
    </xdr:from>
    <xdr:to>
      <xdr:col>12</xdr:col>
      <xdr:colOff>533737</xdr:colOff>
      <xdr:row>105</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37</xdr:row>
      <xdr:rowOff>254002</xdr:rowOff>
    </xdr:from>
    <xdr:to>
      <xdr:col>19</xdr:col>
      <xdr:colOff>188291</xdr:colOff>
      <xdr:row>68</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048418"/>
  <sheetViews>
    <sheetView tabSelected="1" zoomScale="80" zoomScaleNormal="80" zoomScaleSheetLayoutView="130" workbookViewId="0">
      <selection activeCell="H11" sqref="H11:H13"/>
    </sheetView>
  </sheetViews>
  <sheetFormatPr baseColWidth="10" defaultColWidth="11.42578125" defaultRowHeight="12.75" x14ac:dyDescent="0.2"/>
  <cols>
    <col min="1" max="1" width="6" style="3" customWidth="1"/>
    <col min="2" max="2" width="18.7109375" style="3" customWidth="1"/>
    <col min="3" max="3" width="28.140625" style="3" customWidth="1"/>
    <col min="4" max="5" width="21.140625" style="3" customWidth="1"/>
    <col min="6" max="6" width="29.7109375" style="3" customWidth="1"/>
    <col min="7" max="7" width="21.7109375" style="4" customWidth="1"/>
    <col min="8" max="8" width="30" style="4" customWidth="1"/>
    <col min="9" max="9" width="28.7109375" style="4" customWidth="1"/>
    <col min="10" max="10" width="28.42578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4.42578125" style="4" customWidth="1"/>
    <col min="17" max="17" width="3.85546875" style="4" hidden="1" customWidth="1"/>
    <col min="18" max="18" width="3.42578125" style="4" hidden="1" customWidth="1"/>
    <col min="19" max="19" width="4.7109375" style="4" hidden="1" customWidth="1"/>
    <col min="20" max="20" width="28" style="4" customWidth="1"/>
    <col min="21" max="21" width="5.7109375" style="4" hidden="1" customWidth="1"/>
    <col min="22" max="22" width="5" style="202" hidden="1" customWidth="1"/>
    <col min="23" max="23" width="3.28515625" style="202" hidden="1" customWidth="1"/>
    <col min="24" max="24" width="16.140625" style="4" customWidth="1"/>
    <col min="25" max="25" width="13.7109375" style="4" customWidth="1"/>
    <col min="26" max="26" width="5.7109375" style="202" hidden="1" customWidth="1"/>
    <col min="27" max="27" width="5" style="202" hidden="1" customWidth="1"/>
    <col min="28" max="28" width="3.7109375" style="202" hidden="1" customWidth="1"/>
    <col min="29" max="29" width="16.85546875" style="4" customWidth="1"/>
    <col min="30" max="30" width="14.85546875" style="4" customWidth="1"/>
    <col min="31" max="31" width="4.42578125" style="202" hidden="1" customWidth="1"/>
    <col min="32" max="32" width="4.85546875" style="202" hidden="1" customWidth="1"/>
    <col min="33" max="33" width="8.7109375" style="202" hidden="1" customWidth="1"/>
    <col min="34" max="34" width="15.85546875" style="4" customWidth="1"/>
    <col min="35" max="35" width="15.28515625" style="4" customWidth="1"/>
    <col min="36" max="36" width="3.42578125" style="202" hidden="1" customWidth="1"/>
    <col min="37" max="37" width="6.28515625" style="202" hidden="1" customWidth="1"/>
    <col min="38" max="38" width="5.28515625" style="202" hidden="1" customWidth="1"/>
    <col min="39" max="39" width="15.7109375" style="4" customWidth="1"/>
    <col min="40" max="40" width="11.28515625" style="4" hidden="1" customWidth="1"/>
    <col min="41" max="41" width="21.7109375" style="41" customWidth="1"/>
    <col min="42" max="42" width="15.140625" style="4" customWidth="1"/>
    <col min="43" max="43" width="17.140625" style="4" customWidth="1"/>
    <col min="44" max="44" width="25.5703125" style="4" customWidth="1"/>
    <col min="45" max="45" width="19.28515625" style="4" customWidth="1"/>
    <col min="46" max="46" width="18" style="53" customWidth="1"/>
    <col min="47" max="47" width="30.5703125" style="53" customWidth="1"/>
    <col min="48" max="48" width="20.42578125" style="53" customWidth="1"/>
    <col min="49" max="49" width="20.42578125" style="53" hidden="1" customWidth="1"/>
    <col min="50" max="50" width="30.140625" style="53" customWidth="1"/>
    <col min="51" max="51" width="17" style="53" customWidth="1"/>
    <col min="52" max="52" width="11.42578125" style="53"/>
    <col min="53" max="53" width="15.140625" style="53" customWidth="1"/>
    <col min="54" max="55" width="11.42578125" style="53"/>
    <col min="56" max="56" width="25.140625" style="3" customWidth="1"/>
    <col min="57" max="59" width="11.42578125" style="3"/>
    <col min="60" max="60" width="12.7109375" style="3" customWidth="1"/>
    <col min="61" max="61" width="18" style="3" customWidth="1"/>
    <col min="62" max="62" width="16.28515625" style="3" customWidth="1"/>
    <col min="63" max="63" width="19.28515625" style="3" customWidth="1"/>
    <col min="64" max="64" width="21.5703125" style="3" customWidth="1"/>
    <col min="65" max="65" width="20.85546875" style="3" customWidth="1"/>
    <col min="66" max="66" width="22.7109375" style="3" customWidth="1"/>
    <col min="67" max="67" width="18.42578125" style="3" customWidth="1"/>
    <col min="68" max="68" width="22.85546875" style="3" customWidth="1"/>
    <col min="69" max="69" width="23.85546875" style="3" customWidth="1"/>
    <col min="70" max="70" width="31.42578125" style="3" customWidth="1"/>
    <col min="71" max="16384" width="11.42578125" style="3"/>
  </cols>
  <sheetData>
    <row r="1" spans="1:57" s="1" customFormat="1" ht="18.75" customHeight="1" x14ac:dyDescent="0.2">
      <c r="A1" s="94"/>
      <c r="B1" s="95"/>
      <c r="C1" s="95"/>
      <c r="D1" s="95"/>
      <c r="E1" s="95"/>
      <c r="F1" s="95"/>
      <c r="G1" s="95"/>
      <c r="H1" s="95"/>
      <c r="I1" s="88"/>
      <c r="J1" s="88"/>
      <c r="K1" s="88"/>
      <c r="L1" s="88"/>
      <c r="M1" s="88"/>
      <c r="N1" s="88"/>
      <c r="O1" s="88"/>
      <c r="P1" s="88"/>
      <c r="Q1" s="88"/>
      <c r="R1" s="88"/>
      <c r="S1" s="88"/>
      <c r="T1" s="88"/>
      <c r="U1" s="88"/>
      <c r="V1" s="201"/>
      <c r="W1" s="201"/>
      <c r="X1" s="88"/>
      <c r="Y1" s="88"/>
      <c r="Z1" s="201"/>
      <c r="AA1" s="201"/>
      <c r="AB1" s="201"/>
      <c r="AC1" s="88"/>
      <c r="AD1" s="88"/>
      <c r="AE1" s="201"/>
      <c r="AF1" s="201"/>
      <c r="AG1" s="201"/>
      <c r="AH1" s="88"/>
      <c r="AI1" s="88"/>
      <c r="AJ1" s="201"/>
      <c r="AK1" s="201"/>
      <c r="AL1" s="201"/>
      <c r="AM1" s="88"/>
      <c r="AN1" s="88"/>
      <c r="AO1" s="165"/>
      <c r="AP1" s="88"/>
      <c r="AQ1" s="392"/>
      <c r="AR1" s="97"/>
      <c r="AS1" s="97"/>
      <c r="AT1" s="96"/>
      <c r="AU1" s="97"/>
      <c r="AV1" s="223" t="s">
        <v>63</v>
      </c>
      <c r="AW1" s="302"/>
      <c r="AX1" s="224" t="s">
        <v>440</v>
      </c>
      <c r="AZ1" s="49"/>
      <c r="BA1" s="49"/>
      <c r="BB1" s="49"/>
      <c r="BC1" s="49"/>
    </row>
    <row r="2" spans="1:57" s="1" customFormat="1" ht="18.75" customHeight="1" x14ac:dyDescent="0.2">
      <c r="A2" s="98"/>
      <c r="B2" s="25"/>
      <c r="C2" s="25"/>
      <c r="D2" s="25"/>
      <c r="E2" s="25"/>
      <c r="F2" s="25"/>
      <c r="G2" s="25"/>
      <c r="H2" s="25"/>
      <c r="I2" s="394" t="s">
        <v>65</v>
      </c>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3"/>
      <c r="AR2" s="47"/>
      <c r="AS2" s="47"/>
      <c r="AT2" s="47"/>
      <c r="AU2" s="48"/>
      <c r="AV2" s="225" t="s">
        <v>431</v>
      </c>
      <c r="AW2" s="303"/>
      <c r="AX2" s="226">
        <v>3</v>
      </c>
      <c r="AZ2" s="49"/>
      <c r="BA2" s="49"/>
      <c r="BB2" s="49"/>
      <c r="BC2" s="49"/>
    </row>
    <row r="3" spans="1:57" s="1" customFormat="1" ht="18.75" customHeight="1" x14ac:dyDescent="0.2">
      <c r="A3" s="98"/>
      <c r="B3" s="25"/>
      <c r="C3" s="25"/>
      <c r="D3" s="25"/>
      <c r="E3" s="25"/>
      <c r="F3" s="25"/>
      <c r="G3" s="25"/>
      <c r="H3" s="25"/>
      <c r="I3" s="394" t="s">
        <v>50</v>
      </c>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3"/>
      <c r="AR3" s="47"/>
      <c r="AS3" s="47"/>
      <c r="AT3" s="47"/>
      <c r="AU3" s="48"/>
      <c r="AV3" s="225" t="s">
        <v>432</v>
      </c>
      <c r="AW3" s="303"/>
      <c r="AX3" s="317">
        <v>44958</v>
      </c>
      <c r="AZ3" s="49"/>
      <c r="BA3" s="49"/>
      <c r="BB3" s="49"/>
      <c r="BC3" s="49"/>
    </row>
    <row r="4" spans="1:57" s="1" customFormat="1" ht="19.5" customHeight="1" thickBot="1" x14ac:dyDescent="0.25">
      <c r="A4" s="98"/>
      <c r="B4" s="25"/>
      <c r="C4" s="25"/>
      <c r="D4" s="25"/>
      <c r="E4" s="25"/>
      <c r="F4" s="25"/>
      <c r="G4" s="25"/>
      <c r="H4" s="25"/>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3"/>
      <c r="AR4" s="47"/>
      <c r="AS4" s="47"/>
      <c r="AT4" s="47"/>
      <c r="AU4" s="48"/>
      <c r="AV4" s="227" t="s">
        <v>433</v>
      </c>
      <c r="AW4" s="304"/>
      <c r="AX4" s="228" t="s">
        <v>434</v>
      </c>
      <c r="AZ4" s="49"/>
      <c r="BA4" s="49"/>
      <c r="BB4" s="49"/>
      <c r="BC4" s="49"/>
    </row>
    <row r="5" spans="1:57" s="1" customFormat="1" ht="19.5" customHeight="1" thickBot="1" x14ac:dyDescent="0.25">
      <c r="A5" s="94"/>
      <c r="B5" s="95"/>
      <c r="C5" s="95"/>
      <c r="D5" s="95"/>
      <c r="E5" s="95"/>
      <c r="F5" s="95"/>
      <c r="G5" s="95"/>
      <c r="H5" s="95"/>
      <c r="I5" s="269"/>
      <c r="J5" s="269"/>
      <c r="K5" s="269"/>
      <c r="L5" s="269"/>
      <c r="M5" s="269"/>
      <c r="N5" s="269"/>
      <c r="O5" s="269"/>
      <c r="P5" s="269"/>
      <c r="Q5" s="269"/>
      <c r="R5" s="269"/>
      <c r="S5" s="269"/>
      <c r="T5" s="269"/>
      <c r="U5" s="269"/>
      <c r="V5" s="270"/>
      <c r="W5" s="270"/>
      <c r="X5" s="269"/>
      <c r="Y5" s="269"/>
      <c r="Z5" s="270"/>
      <c r="AA5" s="270"/>
      <c r="AB5" s="270"/>
      <c r="AC5" s="269"/>
      <c r="AD5" s="269"/>
      <c r="AE5" s="270"/>
      <c r="AF5" s="270"/>
      <c r="AG5" s="270"/>
      <c r="AH5" s="269"/>
      <c r="AI5" s="269"/>
      <c r="AJ5" s="270"/>
      <c r="AK5" s="270"/>
      <c r="AL5" s="270"/>
      <c r="AM5" s="269"/>
      <c r="AN5" s="269"/>
      <c r="AO5" s="269"/>
      <c r="AP5" s="269"/>
      <c r="AQ5" s="299"/>
      <c r="AR5" s="96"/>
      <c r="AS5" s="96"/>
      <c r="AT5" s="96"/>
      <c r="AU5" s="97"/>
      <c r="AV5" s="97"/>
      <c r="AW5" s="97"/>
      <c r="AX5" s="271"/>
      <c r="AY5" s="49"/>
      <c r="AZ5" s="49"/>
      <c r="BA5" s="49"/>
      <c r="BB5" s="49"/>
      <c r="BC5" s="49"/>
    </row>
    <row r="6" spans="1:57" s="1" customFormat="1" ht="75" customHeight="1" thickBot="1" x14ac:dyDescent="0.25">
      <c r="A6" s="360" t="s">
        <v>156</v>
      </c>
      <c r="B6" s="361"/>
      <c r="C6" s="300" t="s">
        <v>150</v>
      </c>
      <c r="D6" s="359" t="str">
        <f>IF($C$6=$A$1048374,$H$1048373, $H$1048372)</f>
        <v>UNIDAD ORGANIZACIONALQUE DILIGENCIA EL MAPA DE RIESGO</v>
      </c>
      <c r="E6" s="359"/>
      <c r="F6" s="359"/>
      <c r="G6" s="362" t="s">
        <v>162</v>
      </c>
      <c r="H6" s="362"/>
      <c r="I6" s="362"/>
      <c r="J6" s="364" t="s">
        <v>463</v>
      </c>
      <c r="K6" s="364"/>
      <c r="L6" s="289"/>
      <c r="M6" s="365" t="str">
        <f>IF(G6=B1048372,C1048372,IF(G6=B1048373,C1048373,IF(G6=B1048374,C1048374,IF(G6=B1048375,C1048375,IF(G6=B1048376,C1048376,IF(G6=B1048377,C1048377,IF(G6=B1048378,C1048378,IF(G6=B1048379,C1048379,IF(G6=B1048380,C1048380,IF(G6=B1048381,C1048381,IF(G6=$AZ$1048372,BC1048372,IF(G6=AZ1048373,BC1048373,IF(G6=AZ1048374,BC1048374,IF(G6=AZ1048375,BC1048375,IF(G6=AZ1048376,BC1048376,IF(G6=OEC,C1048375," "))))))))))))))))</f>
        <v>Promover el bienestar de la comunidad universitaria, contribuyendo al desarrollo humano, social e intercultural de sus integrantes, en concordancia con la misión Institucional.</v>
      </c>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7"/>
      <c r="AP6" s="364" t="s">
        <v>438</v>
      </c>
      <c r="AQ6" s="364"/>
      <c r="AR6" s="363" t="s">
        <v>464</v>
      </c>
      <c r="AS6" s="363"/>
      <c r="AT6" s="363"/>
      <c r="AU6" s="363"/>
      <c r="AV6" s="290" t="s">
        <v>51</v>
      </c>
      <c r="AW6" s="305"/>
      <c r="AX6" s="291">
        <v>45002</v>
      </c>
      <c r="AY6" s="49"/>
      <c r="AZ6" s="49"/>
      <c r="BA6" s="49"/>
      <c r="BB6" s="49"/>
      <c r="BC6" s="49"/>
    </row>
    <row r="7" spans="1:57" s="1" customFormat="1" ht="27.75" customHeight="1" x14ac:dyDescent="0.2">
      <c r="A7" s="459" t="s">
        <v>52</v>
      </c>
      <c r="B7" s="401" t="s">
        <v>73</v>
      </c>
      <c r="C7" s="401"/>
      <c r="D7" s="401"/>
      <c r="E7" s="401"/>
      <c r="F7" s="401"/>
      <c r="G7" s="401"/>
      <c r="H7" s="401"/>
      <c r="I7" s="401"/>
      <c r="J7" s="401"/>
      <c r="K7" s="401" t="s">
        <v>74</v>
      </c>
      <c r="L7" s="401"/>
      <c r="M7" s="401"/>
      <c r="N7" s="401"/>
      <c r="O7" s="401"/>
      <c r="P7" s="401" t="s">
        <v>69</v>
      </c>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t="s">
        <v>70</v>
      </c>
      <c r="AQ7" s="401"/>
      <c r="AR7" s="401" t="s">
        <v>31</v>
      </c>
      <c r="AS7" s="401"/>
      <c r="AT7" s="417" t="s">
        <v>75</v>
      </c>
      <c r="AU7" s="418"/>
      <c r="AV7" s="418"/>
      <c r="AW7" s="418"/>
      <c r="AX7" s="419"/>
      <c r="AY7" s="49"/>
      <c r="AZ7" s="49"/>
      <c r="BA7" s="49"/>
      <c r="BB7" s="49"/>
      <c r="BC7" s="49"/>
    </row>
    <row r="8" spans="1:57" s="1" customFormat="1" ht="12.75" customHeight="1" x14ac:dyDescent="0.2">
      <c r="A8" s="460"/>
      <c r="B8" s="402"/>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20"/>
      <c r="AU8" s="421"/>
      <c r="AV8" s="421"/>
      <c r="AW8" s="421"/>
      <c r="AX8" s="422"/>
      <c r="AY8" s="49"/>
      <c r="AZ8" s="49"/>
      <c r="BA8" s="49"/>
      <c r="BB8" s="49"/>
      <c r="BC8" s="49"/>
    </row>
    <row r="9" spans="1:57" s="76" customFormat="1" ht="44.45" customHeight="1" x14ac:dyDescent="0.2">
      <c r="A9" s="460"/>
      <c r="B9" s="403" t="s">
        <v>437</v>
      </c>
      <c r="C9" s="403"/>
      <c r="D9" s="403" t="s">
        <v>259</v>
      </c>
      <c r="E9" s="403" t="s">
        <v>260</v>
      </c>
      <c r="F9" s="403" t="s">
        <v>29</v>
      </c>
      <c r="G9" s="403" t="s">
        <v>68</v>
      </c>
      <c r="H9" s="403" t="s">
        <v>4</v>
      </c>
      <c r="I9" s="403" t="s">
        <v>0</v>
      </c>
      <c r="J9" s="403" t="s">
        <v>30</v>
      </c>
      <c r="K9" s="403" t="s">
        <v>5</v>
      </c>
      <c r="L9" s="297"/>
      <c r="M9" s="403" t="s">
        <v>6</v>
      </c>
      <c r="N9" s="297"/>
      <c r="O9" s="403" t="s">
        <v>275</v>
      </c>
      <c r="P9" s="431" t="s">
        <v>413</v>
      </c>
      <c r="Q9" s="431"/>
      <c r="R9" s="431"/>
      <c r="S9" s="431"/>
      <c r="T9" s="431"/>
      <c r="U9" s="431" t="s">
        <v>412</v>
      </c>
      <c r="V9" s="431"/>
      <c r="W9" s="431"/>
      <c r="X9" s="431"/>
      <c r="Y9" s="431"/>
      <c r="Z9" s="431"/>
      <c r="AA9" s="431"/>
      <c r="AB9" s="431"/>
      <c r="AC9" s="431"/>
      <c r="AD9" s="431"/>
      <c r="AE9" s="431"/>
      <c r="AF9" s="431"/>
      <c r="AG9" s="431"/>
      <c r="AH9" s="431"/>
      <c r="AI9" s="431"/>
      <c r="AJ9" s="431"/>
      <c r="AK9" s="431"/>
      <c r="AL9" s="431"/>
      <c r="AM9" s="431"/>
      <c r="AN9" s="431" t="s">
        <v>397</v>
      </c>
      <c r="AO9" s="431"/>
      <c r="AP9" s="402"/>
      <c r="AQ9" s="402"/>
      <c r="AR9" s="402"/>
      <c r="AS9" s="402"/>
      <c r="AT9" s="423"/>
      <c r="AU9" s="424"/>
      <c r="AV9" s="424"/>
      <c r="AW9" s="424"/>
      <c r="AX9" s="425"/>
      <c r="AY9" s="49"/>
      <c r="AZ9" s="49"/>
      <c r="BA9" s="49"/>
      <c r="BB9" s="50"/>
      <c r="BC9" s="50"/>
    </row>
    <row r="10" spans="1:57" s="156" customFormat="1" ht="75" customHeight="1" thickBot="1" x14ac:dyDescent="0.25">
      <c r="A10" s="461"/>
      <c r="B10" s="404"/>
      <c r="C10" s="404"/>
      <c r="D10" s="404"/>
      <c r="E10" s="404"/>
      <c r="F10" s="404"/>
      <c r="G10" s="404"/>
      <c r="H10" s="404"/>
      <c r="I10" s="404"/>
      <c r="J10" s="404"/>
      <c r="K10" s="404"/>
      <c r="L10" s="298"/>
      <c r="M10" s="404"/>
      <c r="N10" s="298"/>
      <c r="O10" s="404"/>
      <c r="P10" s="454" t="s">
        <v>408</v>
      </c>
      <c r="Q10" s="454"/>
      <c r="R10" s="454"/>
      <c r="S10" s="274">
        <v>0.6</v>
      </c>
      <c r="T10" s="296" t="s">
        <v>315</v>
      </c>
      <c r="U10" s="274">
        <v>0.05</v>
      </c>
      <c r="V10" s="275"/>
      <c r="W10" s="275"/>
      <c r="X10" s="296" t="s">
        <v>410</v>
      </c>
      <c r="Y10" s="296" t="s">
        <v>321</v>
      </c>
      <c r="Z10" s="276">
        <v>0.15</v>
      </c>
      <c r="AA10" s="275"/>
      <c r="AB10" s="275"/>
      <c r="AC10" s="296" t="s">
        <v>411</v>
      </c>
      <c r="AD10" s="296" t="s">
        <v>407</v>
      </c>
      <c r="AE10" s="276">
        <v>0.1</v>
      </c>
      <c r="AF10" s="275"/>
      <c r="AG10" s="275"/>
      <c r="AH10" s="296" t="s">
        <v>414</v>
      </c>
      <c r="AI10" s="296" t="s">
        <v>316</v>
      </c>
      <c r="AJ10" s="276">
        <v>0.1</v>
      </c>
      <c r="AK10" s="277"/>
      <c r="AL10" s="277"/>
      <c r="AM10" s="296" t="s">
        <v>396</v>
      </c>
      <c r="AN10" s="296" t="s">
        <v>314</v>
      </c>
      <c r="AO10" s="296" t="s">
        <v>318</v>
      </c>
      <c r="AP10" s="278" t="s">
        <v>276</v>
      </c>
      <c r="AQ10" s="298" t="s">
        <v>313</v>
      </c>
      <c r="AR10" s="296" t="s">
        <v>398</v>
      </c>
      <c r="AS10" s="296" t="s">
        <v>279</v>
      </c>
      <c r="AT10" s="296" t="s">
        <v>66</v>
      </c>
      <c r="AU10" s="296" t="s">
        <v>67</v>
      </c>
      <c r="AV10" s="296" t="s">
        <v>274</v>
      </c>
      <c r="AW10" s="306"/>
      <c r="AX10" s="301" t="s">
        <v>264</v>
      </c>
      <c r="AY10" s="49"/>
      <c r="AZ10" s="49"/>
      <c r="BA10" s="49"/>
      <c r="BB10" s="50"/>
      <c r="BC10" s="50"/>
    </row>
    <row r="11" spans="1:57" s="76" customFormat="1" ht="65.099999999999994" customHeight="1" x14ac:dyDescent="0.2">
      <c r="A11" s="463">
        <v>1</v>
      </c>
      <c r="B11" s="405" t="s">
        <v>174</v>
      </c>
      <c r="C11" s="405"/>
      <c r="D11" s="79" t="s">
        <v>261</v>
      </c>
      <c r="E11" s="79" t="s">
        <v>34</v>
      </c>
      <c r="F11" s="81" t="s">
        <v>548</v>
      </c>
      <c r="G11" s="374" t="s">
        <v>107</v>
      </c>
      <c r="H11" s="376" t="s">
        <v>549</v>
      </c>
      <c r="I11" s="377" t="s">
        <v>549</v>
      </c>
      <c r="J11" s="374" t="s">
        <v>550</v>
      </c>
      <c r="K11" s="413" t="s">
        <v>125</v>
      </c>
      <c r="L11" s="414">
        <f t="shared" ref="L11:L14" si="0">IF(K11="ALTA",5,IF(K11="MEDIO ALTA",4,IF(K11="MEDIA",3,IF(K11="MEDIO BAJA",2,IF(K11="BAJA",1,0)))))</f>
        <v>1</v>
      </c>
      <c r="M11" s="413" t="s">
        <v>139</v>
      </c>
      <c r="N11" s="414">
        <f>IF(M11="ALTO",5,IF(M11="MEDIO ALTO",4,IF(M11="MEDIO",3,IF(M11="MEDIO BAJO",2,IF(M11="BAJO",1,0)))))</f>
        <v>1</v>
      </c>
      <c r="O11" s="414">
        <f>N11*L11</f>
        <v>1</v>
      </c>
      <c r="P11" s="160" t="s">
        <v>320</v>
      </c>
      <c r="Q11" s="161">
        <f t="shared" ref="Q11:Q22" si="1">IF(P11=$P$1048376,1,IF(P11=$P$1048372,5,IF(P11=$P$1048373,4,IF(P11=$P$1048374,3,IF(P11=$P$1048375,2,0)))))</f>
        <v>1</v>
      </c>
      <c r="R11" s="371">
        <f>ROUND(AVERAGEIF(Q11:Q13,"&gt;0"),0)</f>
        <v>1</v>
      </c>
      <c r="S11" s="371">
        <f>R11*0.6</f>
        <v>0.6</v>
      </c>
      <c r="T11" s="349" t="s">
        <v>552</v>
      </c>
      <c r="U11" s="432">
        <f>IF(P11="No_existen",5*$U$10,V11*$U$10)</f>
        <v>0.2</v>
      </c>
      <c r="V11" s="430">
        <f>ROUND(AVERAGEIF(W11:W13,"&gt;0"),0)</f>
        <v>4</v>
      </c>
      <c r="W11" s="347">
        <f t="shared" ref="W11:W22" si="2">IF(X11=$X$1048374,1,IF(X11=$X$1048373,2,IF(X11=$X$1048372,4,IF(P11="No_existen",5,0))))</f>
        <v>4</v>
      </c>
      <c r="X11" s="349" t="s">
        <v>323</v>
      </c>
      <c r="Y11" s="349"/>
      <c r="Z11" s="387">
        <f>IF(P11="No_existen",5*$Z$10,AA11*$Z$10)</f>
        <v>0.15</v>
      </c>
      <c r="AA11" s="371">
        <f>ROUND(AVERAGEIF(AB11:AB13,"&gt;0"),0)</f>
        <v>1</v>
      </c>
      <c r="AB11" s="345">
        <f t="shared" ref="AB11:AB22" si="3">IF(AC11=$AD$1048373,1,IF(AC11=$AD$1048372,4,IF(P11="No_existen",5,0)))</f>
        <v>1</v>
      </c>
      <c r="AC11" s="349" t="s">
        <v>300</v>
      </c>
      <c r="AD11" s="349" t="s">
        <v>553</v>
      </c>
      <c r="AE11" s="387">
        <f>IF(P11="No_existen",5*$AE$10,AF11*$AE$10)</f>
        <v>0.1</v>
      </c>
      <c r="AF11" s="371">
        <f>ROUND(AVERAGEIF(AG11:AG13,"&gt;0"),0)</f>
        <v>1</v>
      </c>
      <c r="AG11" s="345">
        <f t="shared" ref="AG11:AG22" si="4">IF(AH11=$AH$1048372,1,IF(AH11=$AH$1048373,4,IF(P11="No_existen",5,0)))</f>
        <v>1</v>
      </c>
      <c r="AH11" s="349" t="s">
        <v>297</v>
      </c>
      <c r="AI11" s="349" t="s">
        <v>304</v>
      </c>
      <c r="AJ11" s="387">
        <f t="shared" ref="AJ11" si="5">IF(P11="No_existen",5*$AJ$10,AK11*$AJ$10)</f>
        <v>0.1</v>
      </c>
      <c r="AK11" s="371">
        <f>ROUND(AVERAGEIF(AL11:AL13,"&gt;0"),0)</f>
        <v>1</v>
      </c>
      <c r="AL11" s="345">
        <f t="shared" ref="AL11:AL22" si="6">IF(AM11="Preventivo",1,IF(AM11="Detectivo",4, IF(P11="No_existen",5,0)))</f>
        <v>1</v>
      </c>
      <c r="AM11" s="349" t="s">
        <v>554</v>
      </c>
      <c r="AN11" s="370">
        <f>ROUND(AVERAGE(R11,V11,AA11,AF11,AK11),0)</f>
        <v>2</v>
      </c>
      <c r="AO11" s="429" t="str">
        <f>IF(AN11&lt;1.5,"FUERTE",IF(AND(AN11&gt;=1.5,AN11&lt;2.5),"ACEPTABLE",IF(AN11&gt;=5,"INEXISTENTE","DÉBIL")))</f>
        <v>ACEPTABLE</v>
      </c>
      <c r="AP11" s="445">
        <f>IF(O11=0,0,ROUND((O11*AN11),0))</f>
        <v>2</v>
      </c>
      <c r="AQ11" s="395" t="str">
        <f>IF(AP11&gt;=36,"GRAVE", IF(AP11&lt;=10, "LEVE", "MODERADO"))</f>
        <v>LEVE</v>
      </c>
      <c r="AR11" s="416" t="s">
        <v>556</v>
      </c>
      <c r="AS11" s="415">
        <v>0</v>
      </c>
      <c r="AT11" s="51" t="s">
        <v>87</v>
      </c>
      <c r="AU11" s="272"/>
      <c r="AV11" s="273"/>
      <c r="AW11" s="307"/>
      <c r="AX11" s="106"/>
      <c r="AY11" s="49"/>
      <c r="AZ11" s="49"/>
      <c r="BA11" s="49"/>
      <c r="BB11" s="102"/>
      <c r="BC11" s="102"/>
      <c r="BD11" s="78"/>
      <c r="BE11" s="78"/>
    </row>
    <row r="12" spans="1:57" s="76" customFormat="1" ht="74.25" customHeight="1" x14ac:dyDescent="0.2">
      <c r="A12" s="380"/>
      <c r="B12" s="406"/>
      <c r="C12" s="406"/>
      <c r="D12" s="79" t="s">
        <v>261</v>
      </c>
      <c r="E12" s="79" t="s">
        <v>34</v>
      </c>
      <c r="F12" s="81" t="s">
        <v>551</v>
      </c>
      <c r="G12" s="374"/>
      <c r="H12" s="377"/>
      <c r="I12" s="377"/>
      <c r="J12" s="374"/>
      <c r="K12" s="379"/>
      <c r="L12" s="378"/>
      <c r="M12" s="379"/>
      <c r="N12" s="378"/>
      <c r="O12" s="378"/>
      <c r="P12" s="160" t="s">
        <v>320</v>
      </c>
      <c r="Q12" s="161">
        <f t="shared" si="1"/>
        <v>1</v>
      </c>
      <c r="R12" s="371"/>
      <c r="S12" s="371"/>
      <c r="T12" s="686" t="s">
        <v>593</v>
      </c>
      <c r="U12" s="433"/>
      <c r="V12" s="387"/>
      <c r="W12" s="347">
        <f t="shared" si="2"/>
        <v>4</v>
      </c>
      <c r="X12" s="349" t="s">
        <v>323</v>
      </c>
      <c r="Y12" s="349"/>
      <c r="Z12" s="387"/>
      <c r="AA12" s="371"/>
      <c r="AB12" s="345">
        <f t="shared" si="3"/>
        <v>1</v>
      </c>
      <c r="AC12" s="349" t="s">
        <v>300</v>
      </c>
      <c r="AD12" s="349" t="s">
        <v>555</v>
      </c>
      <c r="AE12" s="387"/>
      <c r="AF12" s="371"/>
      <c r="AG12" s="345">
        <f t="shared" si="4"/>
        <v>1</v>
      </c>
      <c r="AH12" s="349" t="s">
        <v>297</v>
      </c>
      <c r="AI12" s="349" t="s">
        <v>304</v>
      </c>
      <c r="AJ12" s="387"/>
      <c r="AK12" s="371"/>
      <c r="AL12" s="345">
        <f t="shared" si="6"/>
        <v>1</v>
      </c>
      <c r="AM12" s="349" t="s">
        <v>554</v>
      </c>
      <c r="AN12" s="371"/>
      <c r="AO12" s="369"/>
      <c r="AP12" s="400"/>
      <c r="AQ12" s="396"/>
      <c r="AR12" s="416"/>
      <c r="AS12" s="416"/>
      <c r="AT12" s="51" t="s">
        <v>87</v>
      </c>
      <c r="AU12" s="51"/>
      <c r="AV12" s="104"/>
      <c r="AW12" s="308"/>
      <c r="AX12" s="106"/>
      <c r="AY12" s="49"/>
      <c r="AZ12" s="49"/>
      <c r="BA12" s="49"/>
      <c r="BB12" s="102"/>
      <c r="BC12" s="102"/>
      <c r="BD12" s="78"/>
      <c r="BE12" s="78"/>
    </row>
    <row r="13" spans="1:57" s="76" customFormat="1" ht="65.099999999999994" customHeight="1" thickBot="1" x14ac:dyDescent="0.25">
      <c r="A13" s="380"/>
      <c r="B13" s="406"/>
      <c r="C13" s="406"/>
      <c r="D13" s="79"/>
      <c r="E13" s="79"/>
      <c r="F13" s="81"/>
      <c r="G13" s="374"/>
      <c r="H13" s="377"/>
      <c r="I13" s="377"/>
      <c r="J13" s="374"/>
      <c r="K13" s="379"/>
      <c r="L13" s="378"/>
      <c r="M13" s="379"/>
      <c r="N13" s="378"/>
      <c r="O13" s="378"/>
      <c r="P13" s="160"/>
      <c r="Q13" s="161">
        <f t="shared" si="1"/>
        <v>0</v>
      </c>
      <c r="R13" s="371"/>
      <c r="S13" s="371"/>
      <c r="T13" s="349"/>
      <c r="U13" s="433"/>
      <c r="V13" s="387"/>
      <c r="W13" s="347">
        <f t="shared" si="2"/>
        <v>0</v>
      </c>
      <c r="X13" s="349"/>
      <c r="Y13" s="349"/>
      <c r="Z13" s="387"/>
      <c r="AA13" s="371"/>
      <c r="AB13" s="345">
        <f t="shared" si="3"/>
        <v>0</v>
      </c>
      <c r="AC13" s="349"/>
      <c r="AD13" s="349"/>
      <c r="AE13" s="387"/>
      <c r="AF13" s="371"/>
      <c r="AG13" s="345">
        <f t="shared" si="4"/>
        <v>0</v>
      </c>
      <c r="AH13" s="349"/>
      <c r="AI13" s="349"/>
      <c r="AJ13" s="387"/>
      <c r="AK13" s="371"/>
      <c r="AL13" s="345">
        <f t="shared" si="6"/>
        <v>0</v>
      </c>
      <c r="AM13" s="349"/>
      <c r="AN13" s="371"/>
      <c r="AO13" s="369"/>
      <c r="AP13" s="400"/>
      <c r="AQ13" s="396"/>
      <c r="AR13" s="416"/>
      <c r="AS13" s="416"/>
      <c r="AT13" s="51"/>
      <c r="AU13" s="51"/>
      <c r="AV13" s="104"/>
      <c r="AW13" s="308"/>
      <c r="AX13" s="106"/>
      <c r="AY13" s="49"/>
      <c r="AZ13" s="49"/>
      <c r="BA13" s="49"/>
      <c r="BB13" s="50"/>
      <c r="BC13" s="50"/>
    </row>
    <row r="14" spans="1:57" s="76" customFormat="1" ht="64.5" customHeight="1" x14ac:dyDescent="0.2">
      <c r="A14" s="380">
        <v>2</v>
      </c>
      <c r="B14" s="406" t="s">
        <v>472</v>
      </c>
      <c r="C14" s="406"/>
      <c r="D14" s="79" t="s">
        <v>261</v>
      </c>
      <c r="E14" s="79" t="s">
        <v>35</v>
      </c>
      <c r="F14" s="81" t="s">
        <v>557</v>
      </c>
      <c r="G14" s="374" t="s">
        <v>109</v>
      </c>
      <c r="H14" s="407" t="s">
        <v>558</v>
      </c>
      <c r="I14" s="410" t="s">
        <v>559</v>
      </c>
      <c r="J14" s="438" t="s">
        <v>560</v>
      </c>
      <c r="K14" s="379" t="s">
        <v>102</v>
      </c>
      <c r="L14" s="378">
        <f t="shared" si="0"/>
        <v>3</v>
      </c>
      <c r="M14" s="379" t="s">
        <v>138</v>
      </c>
      <c r="N14" s="378">
        <f t="shared" ref="N14:N74" si="7">IF(M14="ALTO",5,IF(M14="MEDIO ALTO",4,IF(M14="MEDIO",3,IF(M14="MEDIO BAJO",2,IF(M14="BAJO",1,0)))))</f>
        <v>3</v>
      </c>
      <c r="O14" s="378">
        <f t="shared" ref="O14" si="8">N14*L14</f>
        <v>9</v>
      </c>
      <c r="P14" s="160" t="s">
        <v>320</v>
      </c>
      <c r="Q14" s="161">
        <f t="shared" si="1"/>
        <v>1</v>
      </c>
      <c r="R14" s="371">
        <f>ROUND(AVERAGEIF(Q14:Q16,"&gt;0"),0)</f>
        <v>1</v>
      </c>
      <c r="S14" s="371">
        <f>R14*0.6</f>
        <v>0.6</v>
      </c>
      <c r="T14" s="346" t="s">
        <v>563</v>
      </c>
      <c r="U14" s="432">
        <f>IF(P14="No_existen",5*$U$10,V14*$U$10)</f>
        <v>0.2</v>
      </c>
      <c r="V14" s="430">
        <f>ROUND(AVERAGEIF(W14:W16,"&gt;0"),0)</f>
        <v>4</v>
      </c>
      <c r="W14" s="347">
        <f t="shared" si="2"/>
        <v>4</v>
      </c>
      <c r="X14" s="349" t="s">
        <v>323</v>
      </c>
      <c r="Y14" s="349"/>
      <c r="Z14" s="387">
        <f>IF(P14="No_existen",5*$Z$10,AA14*$Z$10)</f>
        <v>0.15</v>
      </c>
      <c r="AA14" s="371">
        <f>ROUND(AVERAGEIF(AB14:AB16,"&gt;0"),0)</f>
        <v>1</v>
      </c>
      <c r="AB14" s="345">
        <f t="shared" si="3"/>
        <v>1</v>
      </c>
      <c r="AC14" s="349" t="s">
        <v>300</v>
      </c>
      <c r="AD14" s="349" t="s">
        <v>564</v>
      </c>
      <c r="AE14" s="387">
        <f t="shared" ref="AE14" si="9">IF(P14="No_existen",5*$AE$10,AF14*$AE$10)</f>
        <v>0.1</v>
      </c>
      <c r="AF14" s="371">
        <f>ROUND(AVERAGEIF(AG14:AG16,"&gt;0"),0)</f>
        <v>1</v>
      </c>
      <c r="AG14" s="345">
        <f t="shared" si="4"/>
        <v>1</v>
      </c>
      <c r="AH14" s="349" t="s">
        <v>297</v>
      </c>
      <c r="AI14" s="348" t="s">
        <v>304</v>
      </c>
      <c r="AJ14" s="387">
        <f t="shared" ref="AJ14" si="10">IF(P14="No_existen",5*$AJ$10,AK14*$AJ$10)</f>
        <v>0.1</v>
      </c>
      <c r="AK14" s="371">
        <f>ROUND(AVERAGEIF(AL14:AL16,"&gt;0"),0)</f>
        <v>1</v>
      </c>
      <c r="AL14" s="345">
        <f t="shared" si="6"/>
        <v>1</v>
      </c>
      <c r="AM14" s="348" t="s">
        <v>554</v>
      </c>
      <c r="AN14" s="370">
        <f t="shared" ref="AN14" si="11">ROUND(AVERAGE(R14,V14,AA14,AF14,AK14),0)</f>
        <v>2</v>
      </c>
      <c r="AO14" s="369" t="str">
        <f t="shared" ref="AO14" si="12">IF(AN14&lt;1.5,"FUERTE",IF(AND(AN14&gt;=1.5,AN14&lt;2.5),"ACEPTABLE",IF(AN14&gt;=5,"INEXISTENTE","DÉBIL")))</f>
        <v>ACEPTABLE</v>
      </c>
      <c r="AP14" s="400">
        <f>IF(O14=0,0,ROUND((O14*AN14),0))</f>
        <v>18</v>
      </c>
      <c r="AQ14" s="395" t="str">
        <f t="shared" ref="AQ14" si="13">IF(AP14&gt;=36,"GRAVE", IF(AP14&lt;=10, "LEVE", "MODERADO"))</f>
        <v>MODERADO</v>
      </c>
      <c r="AR14" s="426" t="s">
        <v>567</v>
      </c>
      <c r="AS14" s="416">
        <v>1</v>
      </c>
      <c r="AT14" s="353" t="s">
        <v>88</v>
      </c>
      <c r="AU14" s="346" t="s">
        <v>568</v>
      </c>
      <c r="AV14" s="104">
        <v>45291</v>
      </c>
      <c r="AW14" s="308"/>
      <c r="AX14" s="106"/>
      <c r="AY14" s="49"/>
      <c r="AZ14" s="49"/>
      <c r="BA14" s="49"/>
      <c r="BB14" s="50"/>
      <c r="BC14" s="50"/>
    </row>
    <row r="15" spans="1:57" s="76" customFormat="1" ht="64.5" customHeight="1" x14ac:dyDescent="0.2">
      <c r="A15" s="380"/>
      <c r="B15" s="406"/>
      <c r="C15" s="406"/>
      <c r="D15" s="79" t="s">
        <v>261</v>
      </c>
      <c r="E15" s="79" t="s">
        <v>35</v>
      </c>
      <c r="F15" s="81" t="s">
        <v>561</v>
      </c>
      <c r="G15" s="374"/>
      <c r="H15" s="408"/>
      <c r="I15" s="411"/>
      <c r="J15" s="439"/>
      <c r="K15" s="379"/>
      <c r="L15" s="378"/>
      <c r="M15" s="379"/>
      <c r="N15" s="378"/>
      <c r="O15" s="378"/>
      <c r="P15" s="160" t="s">
        <v>320</v>
      </c>
      <c r="Q15" s="161">
        <f t="shared" si="1"/>
        <v>1</v>
      </c>
      <c r="R15" s="371"/>
      <c r="S15" s="371"/>
      <c r="T15" s="346" t="s">
        <v>565</v>
      </c>
      <c r="U15" s="433"/>
      <c r="V15" s="387"/>
      <c r="W15" s="347">
        <f t="shared" si="2"/>
        <v>4</v>
      </c>
      <c r="X15" s="349" t="s">
        <v>323</v>
      </c>
      <c r="Y15" s="349"/>
      <c r="Z15" s="387"/>
      <c r="AA15" s="371"/>
      <c r="AB15" s="345">
        <f t="shared" si="3"/>
        <v>1</v>
      </c>
      <c r="AC15" s="349" t="s">
        <v>300</v>
      </c>
      <c r="AD15" s="349" t="s">
        <v>564</v>
      </c>
      <c r="AE15" s="387"/>
      <c r="AF15" s="371"/>
      <c r="AG15" s="345">
        <f t="shared" si="4"/>
        <v>1</v>
      </c>
      <c r="AH15" s="349" t="s">
        <v>297</v>
      </c>
      <c r="AI15" s="348" t="s">
        <v>304</v>
      </c>
      <c r="AJ15" s="387"/>
      <c r="AK15" s="371"/>
      <c r="AL15" s="345">
        <f t="shared" si="6"/>
        <v>1</v>
      </c>
      <c r="AM15" s="348" t="s">
        <v>554</v>
      </c>
      <c r="AN15" s="371"/>
      <c r="AO15" s="369"/>
      <c r="AP15" s="400"/>
      <c r="AQ15" s="396"/>
      <c r="AR15" s="427"/>
      <c r="AS15" s="416"/>
      <c r="AT15" s="353" t="s">
        <v>88</v>
      </c>
      <c r="AU15" s="346" t="s">
        <v>569</v>
      </c>
      <c r="AV15" s="104">
        <v>45291</v>
      </c>
      <c r="AW15" s="308"/>
      <c r="AX15" s="106"/>
      <c r="AY15" s="49"/>
      <c r="AZ15" s="49"/>
      <c r="BA15" s="49"/>
      <c r="BB15" s="50"/>
      <c r="BC15" s="50"/>
    </row>
    <row r="16" spans="1:57" s="76" customFormat="1" ht="64.5" customHeight="1" thickBot="1" x14ac:dyDescent="0.25">
      <c r="A16" s="380"/>
      <c r="B16" s="406"/>
      <c r="C16" s="406"/>
      <c r="D16" s="79" t="s">
        <v>261</v>
      </c>
      <c r="E16" s="79" t="s">
        <v>35</v>
      </c>
      <c r="F16" s="81" t="s">
        <v>562</v>
      </c>
      <c r="G16" s="374"/>
      <c r="H16" s="409"/>
      <c r="I16" s="412"/>
      <c r="J16" s="440"/>
      <c r="K16" s="379"/>
      <c r="L16" s="378"/>
      <c r="M16" s="379"/>
      <c r="N16" s="378"/>
      <c r="O16" s="378"/>
      <c r="P16" s="160" t="s">
        <v>320</v>
      </c>
      <c r="Q16" s="161">
        <f t="shared" si="1"/>
        <v>1</v>
      </c>
      <c r="R16" s="371"/>
      <c r="S16" s="371"/>
      <c r="T16" s="346" t="s">
        <v>566</v>
      </c>
      <c r="U16" s="433"/>
      <c r="V16" s="387"/>
      <c r="W16" s="347">
        <f t="shared" si="2"/>
        <v>4</v>
      </c>
      <c r="X16" s="349" t="s">
        <v>323</v>
      </c>
      <c r="Y16" s="349"/>
      <c r="Z16" s="387"/>
      <c r="AA16" s="371"/>
      <c r="AB16" s="345">
        <f t="shared" si="3"/>
        <v>1</v>
      </c>
      <c r="AC16" s="349" t="s">
        <v>300</v>
      </c>
      <c r="AD16" s="349" t="s">
        <v>564</v>
      </c>
      <c r="AE16" s="387"/>
      <c r="AF16" s="371"/>
      <c r="AG16" s="345">
        <f t="shared" si="4"/>
        <v>1</v>
      </c>
      <c r="AH16" s="349" t="s">
        <v>297</v>
      </c>
      <c r="AI16" s="348" t="s">
        <v>308</v>
      </c>
      <c r="AJ16" s="387"/>
      <c r="AK16" s="371"/>
      <c r="AL16" s="345">
        <f t="shared" si="6"/>
        <v>1</v>
      </c>
      <c r="AM16" s="348" t="s">
        <v>554</v>
      </c>
      <c r="AN16" s="371"/>
      <c r="AO16" s="369"/>
      <c r="AP16" s="400"/>
      <c r="AQ16" s="396"/>
      <c r="AR16" s="428"/>
      <c r="AS16" s="416"/>
      <c r="AT16" s="353" t="s">
        <v>88</v>
      </c>
      <c r="AU16" s="346" t="s">
        <v>570</v>
      </c>
      <c r="AV16" s="104">
        <v>45291</v>
      </c>
      <c r="AW16" s="308"/>
      <c r="AX16" s="106"/>
      <c r="AY16" s="49"/>
      <c r="AZ16" s="49"/>
      <c r="BA16" s="49"/>
      <c r="BB16" s="50"/>
      <c r="BC16" s="50"/>
    </row>
    <row r="17" spans="1:55" s="76" customFormat="1" ht="64.5" customHeight="1" x14ac:dyDescent="0.2">
      <c r="A17" s="380">
        <v>3</v>
      </c>
      <c r="B17" s="406" t="s">
        <v>472</v>
      </c>
      <c r="C17" s="406"/>
      <c r="D17" s="79" t="s">
        <v>261</v>
      </c>
      <c r="E17" s="79" t="s">
        <v>35</v>
      </c>
      <c r="F17" s="354" t="s">
        <v>571</v>
      </c>
      <c r="G17" s="374" t="s">
        <v>103</v>
      </c>
      <c r="H17" s="451" t="s">
        <v>572</v>
      </c>
      <c r="I17" s="397" t="s">
        <v>573</v>
      </c>
      <c r="J17" s="434" t="s">
        <v>574</v>
      </c>
      <c r="K17" s="379" t="s">
        <v>148</v>
      </c>
      <c r="L17" s="378">
        <f t="shared" ref="L17" si="14">IF(K17="ALTA",5,IF(K17="MEDIO ALTA",4,IF(K17="MEDIA",3,IF(K17="MEDIO BAJA",2,IF(K17="BAJA",1,0)))))</f>
        <v>2</v>
      </c>
      <c r="M17" s="379" t="s">
        <v>139</v>
      </c>
      <c r="N17" s="378">
        <f t="shared" si="7"/>
        <v>1</v>
      </c>
      <c r="O17" s="378">
        <f t="shared" ref="O17" si="15">N17*L17</f>
        <v>2</v>
      </c>
      <c r="P17" s="160" t="s">
        <v>320</v>
      </c>
      <c r="Q17" s="161">
        <f t="shared" si="1"/>
        <v>1</v>
      </c>
      <c r="R17" s="371">
        <f>ROUND(AVERAGEIF(Q17:Q19,"&gt;0"),0)</f>
        <v>2</v>
      </c>
      <c r="S17" s="371">
        <f>R17*0.6</f>
        <v>1.2</v>
      </c>
      <c r="T17" s="349" t="s">
        <v>577</v>
      </c>
      <c r="U17" s="432">
        <f>IF(P17="No_existen",5*$U$10,V17*$U$10)</f>
        <v>0.2</v>
      </c>
      <c r="V17" s="430">
        <f>ROUND(AVERAGEIF(W17:W19,"&gt;0"),0)</f>
        <v>4</v>
      </c>
      <c r="W17" s="347">
        <f t="shared" si="2"/>
        <v>4</v>
      </c>
      <c r="X17" s="349" t="s">
        <v>323</v>
      </c>
      <c r="Y17" s="349"/>
      <c r="Z17" s="387">
        <f>IF(P17="No_existen",5*$Z$10,AA17*$Z$10)</f>
        <v>0.15</v>
      </c>
      <c r="AA17" s="371">
        <f>ROUND(AVERAGEIF(AB17:AB19,"&gt;0"),0)</f>
        <v>1</v>
      </c>
      <c r="AB17" s="345">
        <f t="shared" si="3"/>
        <v>1</v>
      </c>
      <c r="AC17" s="349" t="s">
        <v>300</v>
      </c>
      <c r="AD17" s="349" t="s">
        <v>578</v>
      </c>
      <c r="AE17" s="387">
        <f>IF(P17="No_existen",5*$AE$10,AF17*$AE$10)</f>
        <v>0.1</v>
      </c>
      <c r="AF17" s="371">
        <f>ROUND(AVERAGEIF(AG17:AG19,"&gt;0"),0)</f>
        <v>1</v>
      </c>
      <c r="AG17" s="345">
        <f t="shared" si="4"/>
        <v>1</v>
      </c>
      <c r="AH17" s="349" t="s">
        <v>297</v>
      </c>
      <c r="AI17" s="349" t="s">
        <v>304</v>
      </c>
      <c r="AJ17" s="387">
        <f t="shared" ref="AJ17" si="16">IF(P17="No_existen",5*$AJ$10,AK17*$AJ$10)</f>
        <v>0.1</v>
      </c>
      <c r="AK17" s="371">
        <f>ROUND(AVERAGEIF(AL17:AL19,"&gt;0"),0)</f>
        <v>1</v>
      </c>
      <c r="AL17" s="345">
        <f t="shared" si="6"/>
        <v>1</v>
      </c>
      <c r="AM17" s="349" t="s">
        <v>554</v>
      </c>
      <c r="AN17" s="370">
        <f t="shared" ref="AN17" si="17">ROUND(AVERAGE(R17,V17,AA17,AF17,AK17),0)</f>
        <v>2</v>
      </c>
      <c r="AO17" s="369" t="str">
        <f t="shared" ref="AO17" si="18">IF(AN17&lt;1.5,"FUERTE",IF(AND(AN17&gt;=1.5,AN17&lt;2.5),"ACEPTABLE",IF(AN17&gt;=5,"INEXISTENTE","DÉBIL")))</f>
        <v>ACEPTABLE</v>
      </c>
      <c r="AP17" s="400">
        <f>IF(O17=0,0,ROUND((O17*AN17),0))</f>
        <v>4</v>
      </c>
      <c r="AQ17" s="395" t="str">
        <f t="shared" ref="AQ17" si="19">IF(AP17&gt;=36,"GRAVE", IF(AP17&lt;=10, "LEVE", "MODERADO"))</f>
        <v>LEVE</v>
      </c>
      <c r="AR17" s="416" t="s">
        <v>581</v>
      </c>
      <c r="AS17" s="415">
        <v>0.8</v>
      </c>
      <c r="AT17" s="51" t="s">
        <v>87</v>
      </c>
      <c r="AU17" s="51"/>
      <c r="AV17" s="104"/>
      <c r="AW17" s="308"/>
      <c r="AX17" s="106"/>
      <c r="AY17" s="49"/>
      <c r="AZ17" s="49"/>
      <c r="BA17" s="49"/>
      <c r="BB17" s="50"/>
      <c r="BC17" s="50"/>
    </row>
    <row r="18" spans="1:55" s="76" customFormat="1" ht="64.5" customHeight="1" x14ac:dyDescent="0.2">
      <c r="A18" s="380"/>
      <c r="B18" s="406"/>
      <c r="C18" s="406"/>
      <c r="D18" s="79" t="s">
        <v>261</v>
      </c>
      <c r="E18" s="79" t="s">
        <v>35</v>
      </c>
      <c r="F18" s="354" t="s">
        <v>575</v>
      </c>
      <c r="G18" s="374"/>
      <c r="H18" s="398"/>
      <c r="I18" s="398"/>
      <c r="J18" s="435"/>
      <c r="K18" s="379"/>
      <c r="L18" s="378"/>
      <c r="M18" s="379"/>
      <c r="N18" s="378"/>
      <c r="O18" s="378"/>
      <c r="P18" s="160" t="s">
        <v>319</v>
      </c>
      <c r="Q18" s="161">
        <f t="shared" si="1"/>
        <v>2</v>
      </c>
      <c r="R18" s="371"/>
      <c r="S18" s="371"/>
      <c r="T18" s="349" t="s">
        <v>579</v>
      </c>
      <c r="U18" s="433"/>
      <c r="V18" s="387"/>
      <c r="W18" s="347">
        <f t="shared" si="2"/>
        <v>4</v>
      </c>
      <c r="X18" s="349" t="s">
        <v>323</v>
      </c>
      <c r="Y18" s="349"/>
      <c r="Z18" s="387"/>
      <c r="AA18" s="371"/>
      <c r="AB18" s="345">
        <f t="shared" si="3"/>
        <v>1</v>
      </c>
      <c r="AC18" s="349" t="s">
        <v>300</v>
      </c>
      <c r="AD18" s="349" t="s">
        <v>578</v>
      </c>
      <c r="AE18" s="387"/>
      <c r="AF18" s="371"/>
      <c r="AG18" s="345">
        <f t="shared" si="4"/>
        <v>1</v>
      </c>
      <c r="AH18" s="349" t="s">
        <v>297</v>
      </c>
      <c r="AI18" s="349" t="s">
        <v>304</v>
      </c>
      <c r="AJ18" s="387"/>
      <c r="AK18" s="371"/>
      <c r="AL18" s="345">
        <f t="shared" si="6"/>
        <v>1</v>
      </c>
      <c r="AM18" s="349" t="s">
        <v>554</v>
      </c>
      <c r="AN18" s="371"/>
      <c r="AO18" s="369"/>
      <c r="AP18" s="400"/>
      <c r="AQ18" s="396"/>
      <c r="AR18" s="416"/>
      <c r="AS18" s="416"/>
      <c r="AT18" s="51" t="s">
        <v>87</v>
      </c>
      <c r="AU18" s="51"/>
      <c r="AV18" s="104"/>
      <c r="AW18" s="308"/>
      <c r="AX18" s="106"/>
      <c r="AY18" s="49"/>
      <c r="AZ18" s="49"/>
      <c r="BA18" s="49"/>
      <c r="BB18" s="50"/>
      <c r="BC18" s="50"/>
    </row>
    <row r="19" spans="1:55" s="76" customFormat="1" ht="64.5" customHeight="1" thickBot="1" x14ac:dyDescent="0.25">
      <c r="A19" s="380"/>
      <c r="B19" s="406"/>
      <c r="C19" s="406"/>
      <c r="D19" s="79" t="s">
        <v>261</v>
      </c>
      <c r="E19" s="79" t="s">
        <v>35</v>
      </c>
      <c r="F19" s="79" t="s">
        <v>576</v>
      </c>
      <c r="G19" s="374"/>
      <c r="H19" s="399"/>
      <c r="I19" s="399"/>
      <c r="J19" s="436"/>
      <c r="K19" s="379"/>
      <c r="L19" s="378"/>
      <c r="M19" s="379"/>
      <c r="N19" s="378"/>
      <c r="O19" s="378"/>
      <c r="P19" s="160" t="s">
        <v>319</v>
      </c>
      <c r="Q19" s="161">
        <f t="shared" si="1"/>
        <v>2</v>
      </c>
      <c r="R19" s="371"/>
      <c r="S19" s="371"/>
      <c r="T19" s="349" t="s">
        <v>580</v>
      </c>
      <c r="U19" s="433"/>
      <c r="V19" s="387"/>
      <c r="W19" s="347">
        <f t="shared" si="2"/>
        <v>4</v>
      </c>
      <c r="X19" s="349" t="s">
        <v>323</v>
      </c>
      <c r="Y19" s="349"/>
      <c r="Z19" s="387"/>
      <c r="AA19" s="371"/>
      <c r="AB19" s="345">
        <f t="shared" si="3"/>
        <v>1</v>
      </c>
      <c r="AC19" s="349" t="s">
        <v>300</v>
      </c>
      <c r="AD19" s="349" t="s">
        <v>578</v>
      </c>
      <c r="AE19" s="387"/>
      <c r="AF19" s="371"/>
      <c r="AG19" s="345">
        <f t="shared" si="4"/>
        <v>1</v>
      </c>
      <c r="AH19" s="349" t="s">
        <v>297</v>
      </c>
      <c r="AI19" s="349" t="s">
        <v>304</v>
      </c>
      <c r="AJ19" s="387"/>
      <c r="AK19" s="371"/>
      <c r="AL19" s="345">
        <f t="shared" si="6"/>
        <v>1</v>
      </c>
      <c r="AM19" s="349" t="s">
        <v>554</v>
      </c>
      <c r="AN19" s="371"/>
      <c r="AO19" s="369"/>
      <c r="AP19" s="400"/>
      <c r="AQ19" s="396"/>
      <c r="AR19" s="416"/>
      <c r="AS19" s="416"/>
      <c r="AT19" s="51" t="s">
        <v>87</v>
      </c>
      <c r="AU19" s="51"/>
      <c r="AV19" s="104"/>
      <c r="AW19" s="308"/>
      <c r="AX19" s="106"/>
      <c r="AY19" s="49"/>
      <c r="AZ19" s="49"/>
      <c r="BA19" s="49"/>
      <c r="BB19" s="50"/>
      <c r="BC19" s="50"/>
    </row>
    <row r="20" spans="1:55" s="76" customFormat="1" ht="64.5" customHeight="1" x14ac:dyDescent="0.2">
      <c r="A20" s="380">
        <v>4</v>
      </c>
      <c r="B20" s="406" t="s">
        <v>472</v>
      </c>
      <c r="C20" s="406"/>
      <c r="D20" s="79" t="s">
        <v>261</v>
      </c>
      <c r="E20" s="79" t="s">
        <v>35</v>
      </c>
      <c r="F20" s="79" t="s">
        <v>582</v>
      </c>
      <c r="G20" s="374" t="s">
        <v>111</v>
      </c>
      <c r="H20" s="376" t="s">
        <v>583</v>
      </c>
      <c r="I20" s="374" t="s">
        <v>584</v>
      </c>
      <c r="J20" s="375" t="s">
        <v>585</v>
      </c>
      <c r="K20" s="379" t="s">
        <v>102</v>
      </c>
      <c r="L20" s="378">
        <f t="shared" ref="L20" si="20">IF(K20="ALTA",5,IF(K20="MEDIO ALTA",4,IF(K20="MEDIA",3,IF(K20="MEDIO BAJA",2,IF(K20="BAJA",1,0)))))</f>
        <v>3</v>
      </c>
      <c r="M20" s="379" t="s">
        <v>138</v>
      </c>
      <c r="N20" s="378">
        <f t="shared" si="7"/>
        <v>3</v>
      </c>
      <c r="O20" s="378">
        <f t="shared" ref="O20" si="21">N20*L20</f>
        <v>9</v>
      </c>
      <c r="P20" s="160" t="s">
        <v>320</v>
      </c>
      <c r="Q20" s="161">
        <f t="shared" si="1"/>
        <v>1</v>
      </c>
      <c r="R20" s="371">
        <f>ROUND(AVERAGEIF(Q20:Q22,"&gt;0"),0)</f>
        <v>1</v>
      </c>
      <c r="S20" s="371">
        <f>R20*0.6</f>
        <v>0.6</v>
      </c>
      <c r="T20" s="349" t="s">
        <v>588</v>
      </c>
      <c r="U20" s="432">
        <f>IF(P20="No_existen",5*$U$10,V20*$U$10)</f>
        <v>0.2</v>
      </c>
      <c r="V20" s="430">
        <f>ROUND(AVERAGEIF(W20:W22,"&gt;0"),0)</f>
        <v>4</v>
      </c>
      <c r="W20" s="347">
        <f t="shared" si="2"/>
        <v>4</v>
      </c>
      <c r="X20" s="349" t="s">
        <v>323</v>
      </c>
      <c r="Y20" s="349"/>
      <c r="Z20" s="387">
        <f t="shared" ref="Z20" si="22">IF(P20="No_existen",5*$Z$10,AA20*$Z$10)</f>
        <v>0.15</v>
      </c>
      <c r="AA20" s="371">
        <f>ROUND(AVERAGEIF(AB20:AB22,"&gt;0"),0)</f>
        <v>1</v>
      </c>
      <c r="AB20" s="345">
        <f t="shared" si="3"/>
        <v>1</v>
      </c>
      <c r="AC20" s="349" t="s">
        <v>300</v>
      </c>
      <c r="AD20" s="349" t="s">
        <v>589</v>
      </c>
      <c r="AE20" s="387">
        <f t="shared" ref="AE20" si="23">IF(P20="No_existen",5*$AE$10,AF20*$AE$10)</f>
        <v>0.1</v>
      </c>
      <c r="AF20" s="371">
        <f t="shared" ref="AF20" si="24">ROUND(AVERAGEIF(AG20:AG22,"&gt;0"),0)</f>
        <v>1</v>
      </c>
      <c r="AG20" s="345">
        <f t="shared" si="4"/>
        <v>1</v>
      </c>
      <c r="AH20" s="349" t="s">
        <v>297</v>
      </c>
      <c r="AI20" s="349" t="s">
        <v>312</v>
      </c>
      <c r="AJ20" s="387">
        <f t="shared" ref="AJ20" si="25">IF(P20="No_existen",5*$AJ$10,AK20*$AJ$10)</f>
        <v>0.1</v>
      </c>
      <c r="AK20" s="371">
        <f t="shared" ref="AK20" si="26">ROUND(AVERAGEIF(AL20:AL22,"&gt;0"),0)</f>
        <v>1</v>
      </c>
      <c r="AL20" s="345">
        <f t="shared" si="6"/>
        <v>1</v>
      </c>
      <c r="AM20" s="349" t="s">
        <v>554</v>
      </c>
      <c r="AN20" s="370">
        <f t="shared" ref="AN20" si="27">ROUND(AVERAGE(R20,V20,AA20,AF20,AK20),0)</f>
        <v>2</v>
      </c>
      <c r="AO20" s="369" t="str">
        <f t="shared" ref="AO20" si="28">IF(AN20&lt;1.5,"FUERTE",IF(AND(AN20&gt;=1.5,AN20&lt;2.5),"ACEPTABLE",IF(AN20&gt;=5,"INEXISTENTE","DÉBIL")))</f>
        <v>ACEPTABLE</v>
      </c>
      <c r="AP20" s="400">
        <f t="shared" ref="AP20" si="29">IF(O20=0,0,ROUND((O20*AN20),0))</f>
        <v>18</v>
      </c>
      <c r="AQ20" s="395" t="str">
        <f t="shared" ref="AQ20" si="30">IF(AP20&gt;=36,"GRAVE", IF(AP20&lt;=10, "LEVE", "MODERADO"))</f>
        <v>MODERADO</v>
      </c>
      <c r="AR20" s="416" t="s">
        <v>590</v>
      </c>
      <c r="AS20" s="415">
        <v>0.5</v>
      </c>
      <c r="AT20" s="51" t="s">
        <v>88</v>
      </c>
      <c r="AU20" s="51" t="s">
        <v>591</v>
      </c>
      <c r="AV20" s="104">
        <v>45290</v>
      </c>
      <c r="AW20" s="308"/>
      <c r="AX20" s="106"/>
      <c r="AY20" s="49"/>
      <c r="AZ20" s="49"/>
      <c r="BA20" s="49"/>
      <c r="BB20" s="50"/>
      <c r="BC20" s="50"/>
    </row>
    <row r="21" spans="1:55" s="76" customFormat="1" ht="64.5" customHeight="1" x14ac:dyDescent="0.2">
      <c r="A21" s="380"/>
      <c r="B21" s="406"/>
      <c r="C21" s="406"/>
      <c r="D21" s="79" t="s">
        <v>261</v>
      </c>
      <c r="E21" s="79" t="s">
        <v>35</v>
      </c>
      <c r="F21" s="79" t="s">
        <v>586</v>
      </c>
      <c r="G21" s="374"/>
      <c r="H21" s="377"/>
      <c r="I21" s="374"/>
      <c r="J21" s="375"/>
      <c r="K21" s="379"/>
      <c r="L21" s="378"/>
      <c r="M21" s="379"/>
      <c r="N21" s="378"/>
      <c r="O21" s="378"/>
      <c r="P21" s="160"/>
      <c r="Q21" s="161">
        <f t="shared" si="1"/>
        <v>0</v>
      </c>
      <c r="R21" s="371"/>
      <c r="S21" s="371"/>
      <c r="T21" s="349"/>
      <c r="U21" s="433"/>
      <c r="V21" s="387"/>
      <c r="W21" s="347">
        <f t="shared" si="2"/>
        <v>0</v>
      </c>
      <c r="X21" s="349"/>
      <c r="Y21" s="349"/>
      <c r="Z21" s="387"/>
      <c r="AA21" s="371"/>
      <c r="AB21" s="345">
        <f t="shared" si="3"/>
        <v>0</v>
      </c>
      <c r="AC21" s="349"/>
      <c r="AD21" s="349"/>
      <c r="AE21" s="387"/>
      <c r="AF21" s="371"/>
      <c r="AG21" s="345">
        <f t="shared" si="4"/>
        <v>0</v>
      </c>
      <c r="AH21" s="349"/>
      <c r="AI21" s="349"/>
      <c r="AJ21" s="387"/>
      <c r="AK21" s="371"/>
      <c r="AL21" s="345">
        <f t="shared" si="6"/>
        <v>0</v>
      </c>
      <c r="AM21" s="349"/>
      <c r="AN21" s="371"/>
      <c r="AO21" s="369"/>
      <c r="AP21" s="400"/>
      <c r="AQ21" s="396"/>
      <c r="AR21" s="416"/>
      <c r="AS21" s="416"/>
      <c r="AT21" s="51" t="s">
        <v>88</v>
      </c>
      <c r="AU21" s="51" t="s">
        <v>592</v>
      </c>
      <c r="AV21" s="104">
        <v>45290</v>
      </c>
      <c r="AW21" s="308"/>
      <c r="AX21" s="106"/>
      <c r="AY21" s="49"/>
      <c r="AZ21" s="49"/>
      <c r="BA21" s="49"/>
      <c r="BB21" s="50"/>
      <c r="BC21" s="50"/>
    </row>
    <row r="22" spans="1:55" s="76" customFormat="1" ht="64.5" customHeight="1" x14ac:dyDescent="0.2">
      <c r="A22" s="380"/>
      <c r="B22" s="406"/>
      <c r="C22" s="406"/>
      <c r="D22" s="79" t="s">
        <v>261</v>
      </c>
      <c r="E22" s="79" t="s">
        <v>32</v>
      </c>
      <c r="F22" s="79" t="s">
        <v>587</v>
      </c>
      <c r="G22" s="374"/>
      <c r="H22" s="377"/>
      <c r="I22" s="374"/>
      <c r="J22" s="375"/>
      <c r="K22" s="379"/>
      <c r="L22" s="378"/>
      <c r="M22" s="379"/>
      <c r="N22" s="378"/>
      <c r="O22" s="378"/>
      <c r="P22" s="160"/>
      <c r="Q22" s="161">
        <f t="shared" si="1"/>
        <v>0</v>
      </c>
      <c r="R22" s="371"/>
      <c r="S22" s="371"/>
      <c r="T22" s="349"/>
      <c r="U22" s="433"/>
      <c r="V22" s="387"/>
      <c r="W22" s="347">
        <f t="shared" si="2"/>
        <v>0</v>
      </c>
      <c r="X22" s="349"/>
      <c r="Y22" s="349"/>
      <c r="Z22" s="387"/>
      <c r="AA22" s="371"/>
      <c r="AB22" s="345">
        <f t="shared" si="3"/>
        <v>0</v>
      </c>
      <c r="AC22" s="349"/>
      <c r="AD22" s="349"/>
      <c r="AE22" s="387"/>
      <c r="AF22" s="371"/>
      <c r="AG22" s="345">
        <f t="shared" si="4"/>
        <v>0</v>
      </c>
      <c r="AH22" s="349"/>
      <c r="AI22" s="349"/>
      <c r="AJ22" s="387"/>
      <c r="AK22" s="371"/>
      <c r="AL22" s="345">
        <f t="shared" si="6"/>
        <v>0</v>
      </c>
      <c r="AM22" s="349"/>
      <c r="AN22" s="371"/>
      <c r="AO22" s="369"/>
      <c r="AP22" s="400"/>
      <c r="AQ22" s="396"/>
      <c r="AR22" s="416"/>
      <c r="AS22" s="416"/>
      <c r="AT22" s="51"/>
      <c r="AU22" s="355"/>
      <c r="AV22" s="104"/>
      <c r="AW22" s="308"/>
      <c r="AX22" s="106"/>
      <c r="AY22" s="49"/>
      <c r="AZ22" s="49"/>
      <c r="BA22" s="49"/>
      <c r="BB22" s="50"/>
      <c r="BC22" s="50"/>
    </row>
    <row r="23" spans="1:55" s="76" customFormat="1" ht="64.5" customHeight="1" x14ac:dyDescent="0.2">
      <c r="A23" s="380">
        <v>5</v>
      </c>
      <c r="B23" s="406"/>
      <c r="C23" s="406"/>
      <c r="D23" s="79"/>
      <c r="E23" s="79"/>
      <c r="F23" s="79"/>
      <c r="G23" s="374"/>
      <c r="H23" s="376"/>
      <c r="I23" s="374"/>
      <c r="J23" s="375"/>
      <c r="K23" s="379"/>
      <c r="L23" s="378">
        <f t="shared" ref="L23" si="31">IF(K23="ALTA",5,IF(K23="MEDIO ALTA",4,IF(K23="MEDIA",3,IF(K23="MEDIO BAJA",2,IF(K23="BAJA",1,0)))))</f>
        <v>0</v>
      </c>
      <c r="M23" s="379"/>
      <c r="N23" s="378">
        <f t="shared" si="7"/>
        <v>0</v>
      </c>
      <c r="O23" s="378">
        <f t="shared" ref="O23" si="32">N23*L23</f>
        <v>0</v>
      </c>
      <c r="P23" s="160"/>
      <c r="Q23" s="161">
        <f t="shared" ref="Q23:Q75" si="33">IF(P23=$P$1048376,1,IF(P23=$P$1048372,5,IF(P23=$P$1048373,4,IF(P23=$P$1048374,3,IF(P23=$P$1048375,2,0)))))</f>
        <v>0</v>
      </c>
      <c r="R23" s="371" t="e">
        <f t="shared" ref="R23" si="34">ROUND(AVERAGEIF(Q23:Q25,"&gt;0"),0)</f>
        <v>#DIV/0!</v>
      </c>
      <c r="S23" s="371" t="e">
        <f t="shared" ref="S23" si="35">R23*0.6</f>
        <v>#DIV/0!</v>
      </c>
      <c r="T23" s="293"/>
      <c r="U23" s="432" t="e">
        <f t="shared" ref="U23" si="36">IF(P23="No_existen",5*$U$10,V23*$U$10)</f>
        <v>#DIV/0!</v>
      </c>
      <c r="V23" s="386" t="e">
        <f t="shared" ref="V23" si="37">ROUND(AVERAGEIF(W23:W25,"&gt;0"),0)</f>
        <v>#DIV/0!</v>
      </c>
      <c r="W23" s="292">
        <f t="shared" ref="W23:W67" si="38">IF(X23=$X$1048374,1,IF(X23=$X$1048373,2,IF(X23=$X$1048372,4,IF(P23="No_existen",5,0))))</f>
        <v>0</v>
      </c>
      <c r="X23" s="293"/>
      <c r="Y23" s="293"/>
      <c r="Z23" s="386" t="e">
        <f t="shared" ref="Z23" si="39">IF(P23="No_existen",5*$Z$10,AA23*$Z$10)</f>
        <v>#DIV/0!</v>
      </c>
      <c r="AA23" s="370" t="e">
        <f t="shared" ref="AA23" si="40">ROUND(AVERAGEIF(AB23:AB25,"&gt;0"),0)</f>
        <v>#DIV/0!</v>
      </c>
      <c r="AB23" s="294">
        <f t="shared" ref="AB23:AB75" si="41">IF(AC23=$AD$1048373,1,IF(AC23=$AD$1048372,4,IF(P23="No_existen",5,0)))</f>
        <v>0</v>
      </c>
      <c r="AC23" s="293"/>
      <c r="AD23" s="293"/>
      <c r="AE23" s="386" t="e">
        <f t="shared" ref="AE23" si="42">IF(P23="No_existen",5*$AE$10,AF23*$AE$10)</f>
        <v>#DIV/0!</v>
      </c>
      <c r="AF23" s="370" t="e">
        <f t="shared" ref="AF23" si="43">ROUND(AVERAGEIF(AG23:AG25,"&gt;0"),0)</f>
        <v>#DIV/0!</v>
      </c>
      <c r="AG23" s="294">
        <f t="shared" ref="AG23:AG75" si="44">IF(AH23=$AH$1048372,1,IF(AH23=$AH$1048373,4,IF(P23="No_existen",5,0)))</f>
        <v>0</v>
      </c>
      <c r="AH23" s="293"/>
      <c r="AI23" s="293"/>
      <c r="AJ23" s="386" t="e">
        <f t="shared" ref="AJ23" si="45">IF(P23="No_existen",5*$AJ$10,AK23*$AJ$10)</f>
        <v>#DIV/0!</v>
      </c>
      <c r="AK23" s="370" t="e">
        <f t="shared" ref="AK23" si="46">ROUND(AVERAGEIF(AL23:AL25,"&gt;0"),0)</f>
        <v>#DIV/0!</v>
      </c>
      <c r="AL23" s="294">
        <f t="shared" ref="AL23:AL75" si="47">IF(AM23="Preventivo",1,IF(AM23="Detectivo",4, IF(P23="No_existen",5,0)))</f>
        <v>0</v>
      </c>
      <c r="AM23" s="293"/>
      <c r="AN23" s="370" t="e">
        <f t="shared" ref="AN23" si="48">ROUND(AVERAGE(R23,V23,AA23,AF23,AK23),0)</f>
        <v>#DIV/0!</v>
      </c>
      <c r="AO23" s="369" t="e">
        <f t="shared" ref="AO23" si="49">IF(AN23&lt;1.5,"FUERTE",IF(AND(AN23&gt;=1.5,AN23&lt;2.5),"ACEPTABLE",IF(AN23&gt;=5,"INEXISTENTE","DÉBIL")))</f>
        <v>#DIV/0!</v>
      </c>
      <c r="AP23" s="400">
        <f t="shared" ref="AP23" si="50">IF(O23=0,0,ROUND((O23*AN23),0))</f>
        <v>0</v>
      </c>
      <c r="AQ23" s="395" t="str">
        <f t="shared" ref="AQ23" si="51">IF(AP23&gt;=36,"GRAVE", IF(AP23&lt;=10, "LEVE", "MODERADO"))</f>
        <v>LEVE</v>
      </c>
      <c r="AR23" s="443"/>
      <c r="AS23" s="443"/>
      <c r="AT23" s="51"/>
      <c r="AU23" s="51"/>
      <c r="AV23" s="104"/>
      <c r="AW23" s="308"/>
      <c r="AX23" s="106"/>
      <c r="AY23" s="49"/>
      <c r="AZ23" s="49"/>
      <c r="BA23" s="49"/>
      <c r="BB23" s="50"/>
      <c r="BC23" s="50"/>
    </row>
    <row r="24" spans="1:55" s="76" customFormat="1" ht="64.5" customHeight="1" x14ac:dyDescent="0.2">
      <c r="A24" s="380"/>
      <c r="B24" s="406"/>
      <c r="C24" s="406"/>
      <c r="D24" s="79"/>
      <c r="E24" s="79"/>
      <c r="F24" s="79"/>
      <c r="G24" s="374"/>
      <c r="H24" s="377"/>
      <c r="I24" s="374"/>
      <c r="J24" s="375"/>
      <c r="K24" s="379"/>
      <c r="L24" s="378"/>
      <c r="M24" s="379"/>
      <c r="N24" s="378"/>
      <c r="O24" s="378"/>
      <c r="P24" s="160"/>
      <c r="Q24" s="161">
        <f t="shared" si="33"/>
        <v>0</v>
      </c>
      <c r="R24" s="371"/>
      <c r="S24" s="371"/>
      <c r="T24" s="293"/>
      <c r="U24" s="433"/>
      <c r="V24" s="387"/>
      <c r="W24" s="292">
        <f t="shared" si="38"/>
        <v>0</v>
      </c>
      <c r="X24" s="293"/>
      <c r="Y24" s="293"/>
      <c r="Z24" s="387"/>
      <c r="AA24" s="371"/>
      <c r="AB24" s="294">
        <f t="shared" si="41"/>
        <v>0</v>
      </c>
      <c r="AC24" s="293"/>
      <c r="AD24" s="293"/>
      <c r="AE24" s="387"/>
      <c r="AF24" s="371"/>
      <c r="AG24" s="294">
        <f t="shared" si="44"/>
        <v>0</v>
      </c>
      <c r="AH24" s="293"/>
      <c r="AI24" s="293"/>
      <c r="AJ24" s="387"/>
      <c r="AK24" s="371"/>
      <c r="AL24" s="294">
        <f t="shared" si="47"/>
        <v>0</v>
      </c>
      <c r="AM24" s="293"/>
      <c r="AN24" s="371"/>
      <c r="AO24" s="369"/>
      <c r="AP24" s="400"/>
      <c r="AQ24" s="396"/>
      <c r="AR24" s="443"/>
      <c r="AS24" s="443"/>
      <c r="AT24" s="51"/>
      <c r="AU24" s="51"/>
      <c r="AV24" s="104"/>
      <c r="AW24" s="308"/>
      <c r="AX24" s="106"/>
      <c r="AY24" s="49"/>
      <c r="AZ24" s="49"/>
      <c r="BA24" s="49"/>
      <c r="BB24" s="50"/>
      <c r="BC24" s="50"/>
    </row>
    <row r="25" spans="1:55" s="76" customFormat="1" ht="64.5" customHeight="1" x14ac:dyDescent="0.2">
      <c r="A25" s="380"/>
      <c r="B25" s="406"/>
      <c r="C25" s="406"/>
      <c r="D25" s="79"/>
      <c r="E25" s="79"/>
      <c r="F25" s="79"/>
      <c r="G25" s="374"/>
      <c r="H25" s="377"/>
      <c r="I25" s="374"/>
      <c r="J25" s="375"/>
      <c r="K25" s="379"/>
      <c r="L25" s="378"/>
      <c r="M25" s="379"/>
      <c r="N25" s="378"/>
      <c r="O25" s="378"/>
      <c r="P25" s="160"/>
      <c r="Q25" s="161">
        <f t="shared" si="33"/>
        <v>0</v>
      </c>
      <c r="R25" s="371"/>
      <c r="S25" s="371"/>
      <c r="T25" s="293"/>
      <c r="U25" s="433"/>
      <c r="V25" s="387"/>
      <c r="W25" s="292">
        <f t="shared" si="38"/>
        <v>0</v>
      </c>
      <c r="X25" s="293"/>
      <c r="Y25" s="293"/>
      <c r="Z25" s="387"/>
      <c r="AA25" s="371"/>
      <c r="AB25" s="294">
        <f t="shared" si="41"/>
        <v>0</v>
      </c>
      <c r="AC25" s="293"/>
      <c r="AD25" s="293"/>
      <c r="AE25" s="387"/>
      <c r="AF25" s="371"/>
      <c r="AG25" s="294">
        <f t="shared" si="44"/>
        <v>0</v>
      </c>
      <c r="AH25" s="293"/>
      <c r="AI25" s="293"/>
      <c r="AJ25" s="387"/>
      <c r="AK25" s="371"/>
      <c r="AL25" s="294">
        <f t="shared" si="47"/>
        <v>0</v>
      </c>
      <c r="AM25" s="293"/>
      <c r="AN25" s="371"/>
      <c r="AO25" s="369"/>
      <c r="AP25" s="400"/>
      <c r="AQ25" s="396"/>
      <c r="AR25" s="443"/>
      <c r="AS25" s="443"/>
      <c r="AT25" s="51"/>
      <c r="AU25" s="51"/>
      <c r="AV25" s="104"/>
      <c r="AW25" s="308"/>
      <c r="AX25" s="106"/>
      <c r="AY25" s="49"/>
      <c r="AZ25" s="49"/>
      <c r="BA25" s="49"/>
      <c r="BB25" s="50"/>
      <c r="BC25" s="50"/>
    </row>
    <row r="26" spans="1:55" s="101" customFormat="1" ht="64.5" customHeight="1" x14ac:dyDescent="0.2">
      <c r="A26" s="380">
        <v>6</v>
      </c>
      <c r="B26" s="406"/>
      <c r="C26" s="406"/>
      <c r="D26" s="79"/>
      <c r="E26" s="79"/>
      <c r="F26" s="79"/>
      <c r="G26" s="374"/>
      <c r="H26" s="376"/>
      <c r="I26" s="374"/>
      <c r="J26" s="375"/>
      <c r="K26" s="379"/>
      <c r="L26" s="378">
        <f t="shared" ref="L26" si="52">IF(K26="ALTA",5,IF(K26="MEDIO ALTA",4,IF(K26="MEDIA",3,IF(K26="MEDIO BAJA",2,IF(K26="BAJA",1,0)))))</f>
        <v>0</v>
      </c>
      <c r="M26" s="379"/>
      <c r="N26" s="378">
        <f t="shared" ref="N26" si="53">IF(M26="ALTO",5,IF(M26="MEDIO ALTO",4,IF(M26="MEDIO",3,IF(M26="MEDIO BAJO",2,IF(M26="BAJO",1,0)))))</f>
        <v>0</v>
      </c>
      <c r="O26" s="378">
        <f t="shared" ref="O26:O71" si="54">N26*L26</f>
        <v>0</v>
      </c>
      <c r="P26" s="160"/>
      <c r="Q26" s="161">
        <f t="shared" si="33"/>
        <v>0</v>
      </c>
      <c r="R26" s="371" t="e">
        <f t="shared" ref="R26:R71" si="55">ROUND(AVERAGEIF(Q26:Q28,"&gt;0"),0)</f>
        <v>#DIV/0!</v>
      </c>
      <c r="S26" s="371" t="e">
        <f t="shared" ref="S26" si="56">R26*0.6</f>
        <v>#DIV/0!</v>
      </c>
      <c r="T26" s="293"/>
      <c r="U26" s="432" t="e">
        <f t="shared" ref="U26" si="57">IF(P26="No_existen",5*$U$10,V26*$U$10)</f>
        <v>#DIV/0!</v>
      </c>
      <c r="V26" s="386" t="e">
        <f t="shared" ref="V26" si="58">ROUND(AVERAGEIF(W26:W28,"&gt;0"),0)</f>
        <v>#DIV/0!</v>
      </c>
      <c r="W26" s="292">
        <f t="shared" si="38"/>
        <v>0</v>
      </c>
      <c r="X26" s="293"/>
      <c r="Y26" s="293"/>
      <c r="Z26" s="386" t="e">
        <f t="shared" ref="Z26" si="59">IF(P26="No_existen",5*$Z$10,AA26*$Z$10)</f>
        <v>#DIV/0!</v>
      </c>
      <c r="AA26" s="370" t="e">
        <f t="shared" ref="AA26" si="60">ROUND(AVERAGEIF(AB26:AB28,"&gt;0"),0)</f>
        <v>#DIV/0!</v>
      </c>
      <c r="AB26" s="294">
        <f t="shared" si="41"/>
        <v>0</v>
      </c>
      <c r="AC26" s="293"/>
      <c r="AD26" s="293"/>
      <c r="AE26" s="386" t="e">
        <f t="shared" ref="AE26" si="61">IF(P26="No_existen",5*$AE$10,AF26*$AE$10)</f>
        <v>#DIV/0!</v>
      </c>
      <c r="AF26" s="370" t="e">
        <f t="shared" ref="AF26" si="62">ROUND(AVERAGEIF(AG26:AG28,"&gt;0"),0)</f>
        <v>#DIV/0!</v>
      </c>
      <c r="AG26" s="294">
        <f t="shared" si="44"/>
        <v>0</v>
      </c>
      <c r="AH26" s="293"/>
      <c r="AI26" s="293"/>
      <c r="AJ26" s="386" t="e">
        <f t="shared" ref="AJ26" si="63">IF(P26="No_existen",5*$AJ$10,AK26*$AJ$10)</f>
        <v>#DIV/0!</v>
      </c>
      <c r="AK26" s="370" t="e">
        <f t="shared" ref="AK26" si="64">ROUND(AVERAGEIF(AL26:AL28,"&gt;0"),0)</f>
        <v>#DIV/0!</v>
      </c>
      <c r="AL26" s="294">
        <f t="shared" si="47"/>
        <v>0</v>
      </c>
      <c r="AM26" s="293"/>
      <c r="AN26" s="370" t="e">
        <f t="shared" ref="AN26" si="65">ROUND(AVERAGE(R26,V26,AA26,AF26,AK26),0)</f>
        <v>#DIV/0!</v>
      </c>
      <c r="AO26" s="369" t="e">
        <f t="shared" ref="AO26" si="66">IF(AN26&lt;1.5,"FUERTE",IF(AND(AN26&gt;=1.5,AN26&lt;2.5),"ACEPTABLE",IF(AN26&gt;=5,"INEXISTENTE","DÉBIL")))</f>
        <v>#DIV/0!</v>
      </c>
      <c r="AP26" s="400">
        <f t="shared" ref="AP26" si="67">IF(O26=0,0,ROUND((O26*AN26),0))</f>
        <v>0</v>
      </c>
      <c r="AQ26" s="395" t="str">
        <f t="shared" ref="AQ26" si="68">IF(AP26&gt;=36,"GRAVE", IF(AP26&lt;=10, "LEVE", "MODERADO"))</f>
        <v>LEVE</v>
      </c>
      <c r="AR26" s="443"/>
      <c r="AS26" s="443"/>
      <c r="AT26" s="51"/>
      <c r="AU26" s="51"/>
      <c r="AV26" s="104"/>
      <c r="AW26" s="308"/>
      <c r="AX26" s="106"/>
      <c r="AY26" s="49"/>
      <c r="AZ26" s="49"/>
      <c r="BA26" s="49"/>
      <c r="BB26" s="50"/>
      <c r="BC26" s="50"/>
    </row>
    <row r="27" spans="1:55" s="101" customFormat="1" ht="64.5" customHeight="1" x14ac:dyDescent="0.2">
      <c r="A27" s="380"/>
      <c r="B27" s="406"/>
      <c r="C27" s="406"/>
      <c r="D27" s="79"/>
      <c r="E27" s="79"/>
      <c r="F27" s="79"/>
      <c r="G27" s="374"/>
      <c r="H27" s="377"/>
      <c r="I27" s="374"/>
      <c r="J27" s="375"/>
      <c r="K27" s="379"/>
      <c r="L27" s="378"/>
      <c r="M27" s="379"/>
      <c r="N27" s="378"/>
      <c r="O27" s="378"/>
      <c r="P27" s="160"/>
      <c r="Q27" s="161">
        <f t="shared" si="33"/>
        <v>0</v>
      </c>
      <c r="R27" s="371"/>
      <c r="S27" s="371"/>
      <c r="T27" s="293"/>
      <c r="U27" s="433"/>
      <c r="V27" s="387"/>
      <c r="W27" s="292">
        <f t="shared" si="38"/>
        <v>0</v>
      </c>
      <c r="X27" s="293"/>
      <c r="Y27" s="293"/>
      <c r="Z27" s="387"/>
      <c r="AA27" s="371"/>
      <c r="AB27" s="294">
        <f t="shared" si="41"/>
        <v>0</v>
      </c>
      <c r="AC27" s="293"/>
      <c r="AD27" s="293"/>
      <c r="AE27" s="387"/>
      <c r="AF27" s="371"/>
      <c r="AG27" s="294">
        <f t="shared" si="44"/>
        <v>0</v>
      </c>
      <c r="AH27" s="293"/>
      <c r="AI27" s="293"/>
      <c r="AJ27" s="387"/>
      <c r="AK27" s="371"/>
      <c r="AL27" s="294">
        <f t="shared" si="47"/>
        <v>0</v>
      </c>
      <c r="AM27" s="293"/>
      <c r="AN27" s="371"/>
      <c r="AO27" s="369"/>
      <c r="AP27" s="400"/>
      <c r="AQ27" s="396"/>
      <c r="AR27" s="443"/>
      <c r="AS27" s="443"/>
      <c r="AT27" s="51"/>
      <c r="AU27" s="51"/>
      <c r="AV27" s="104"/>
      <c r="AW27" s="308"/>
      <c r="AX27" s="106"/>
      <c r="AY27" s="49"/>
      <c r="AZ27" s="49"/>
      <c r="BA27" s="49"/>
      <c r="BB27" s="50"/>
      <c r="BC27" s="50"/>
    </row>
    <row r="28" spans="1:55" s="101" customFormat="1" ht="64.5" customHeight="1" x14ac:dyDescent="0.2">
      <c r="A28" s="380"/>
      <c r="B28" s="406"/>
      <c r="C28" s="406"/>
      <c r="D28" s="79"/>
      <c r="E28" s="79"/>
      <c r="F28" s="79"/>
      <c r="G28" s="374"/>
      <c r="H28" s="377"/>
      <c r="I28" s="374"/>
      <c r="J28" s="375"/>
      <c r="K28" s="379"/>
      <c r="L28" s="378"/>
      <c r="M28" s="379"/>
      <c r="N28" s="378"/>
      <c r="O28" s="378"/>
      <c r="P28" s="160"/>
      <c r="Q28" s="161">
        <f t="shared" si="33"/>
        <v>0</v>
      </c>
      <c r="R28" s="371"/>
      <c r="S28" s="371"/>
      <c r="T28" s="293"/>
      <c r="U28" s="433"/>
      <c r="V28" s="387"/>
      <c r="W28" s="292">
        <f t="shared" si="38"/>
        <v>0</v>
      </c>
      <c r="X28" s="293"/>
      <c r="Y28" s="293"/>
      <c r="Z28" s="387"/>
      <c r="AA28" s="371"/>
      <c r="AB28" s="294">
        <f t="shared" si="41"/>
        <v>0</v>
      </c>
      <c r="AC28" s="293"/>
      <c r="AD28" s="293"/>
      <c r="AE28" s="387"/>
      <c r="AF28" s="371"/>
      <c r="AG28" s="294">
        <f t="shared" si="44"/>
        <v>0</v>
      </c>
      <c r="AH28" s="293"/>
      <c r="AI28" s="293"/>
      <c r="AJ28" s="387"/>
      <c r="AK28" s="371"/>
      <c r="AL28" s="294">
        <f t="shared" si="47"/>
        <v>0</v>
      </c>
      <c r="AM28" s="293"/>
      <c r="AN28" s="371"/>
      <c r="AO28" s="369"/>
      <c r="AP28" s="400"/>
      <c r="AQ28" s="396"/>
      <c r="AR28" s="443"/>
      <c r="AS28" s="443"/>
      <c r="AT28" s="51"/>
      <c r="AU28" s="51"/>
      <c r="AV28" s="104"/>
      <c r="AW28" s="308"/>
      <c r="AX28" s="106"/>
      <c r="AY28" s="49"/>
      <c r="AZ28" s="49"/>
      <c r="BA28" s="49"/>
      <c r="BB28" s="50"/>
      <c r="BC28" s="50"/>
    </row>
    <row r="29" spans="1:55" s="101" customFormat="1" ht="64.5" customHeight="1" x14ac:dyDescent="0.2">
      <c r="A29" s="380">
        <v>7</v>
      </c>
      <c r="B29" s="406"/>
      <c r="C29" s="406"/>
      <c r="D29" s="79"/>
      <c r="E29" s="79"/>
      <c r="F29" s="79"/>
      <c r="G29" s="374"/>
      <c r="H29" s="376"/>
      <c r="I29" s="374"/>
      <c r="J29" s="375"/>
      <c r="K29" s="379"/>
      <c r="L29" s="378">
        <f t="shared" ref="L29" si="69">IF(K29="ALTA",5,IF(K29="MEDIO ALTA",4,IF(K29="MEDIA",3,IF(K29="MEDIO BAJA",2,IF(K29="BAJA",1,0)))))</f>
        <v>0</v>
      </c>
      <c r="M29" s="379"/>
      <c r="N29" s="378">
        <f t="shared" ref="N29" si="70">IF(M29="ALTO",5,IF(M29="MEDIO ALTO",4,IF(M29="MEDIO",3,IF(M29="MEDIO BAJO",2,IF(M29="BAJO",1,0)))))</f>
        <v>0</v>
      </c>
      <c r="O29" s="378">
        <f t="shared" si="54"/>
        <v>0</v>
      </c>
      <c r="P29" s="160"/>
      <c r="Q29" s="161">
        <f t="shared" si="33"/>
        <v>0</v>
      </c>
      <c r="R29" s="371" t="e">
        <f t="shared" si="55"/>
        <v>#DIV/0!</v>
      </c>
      <c r="S29" s="371" t="e">
        <f t="shared" ref="S29" si="71">R29*0.6</f>
        <v>#DIV/0!</v>
      </c>
      <c r="T29" s="293"/>
      <c r="U29" s="432" t="e">
        <f t="shared" ref="U29" si="72">IF(P29="No_existen",5*$U$10,V29*$U$10)</f>
        <v>#DIV/0!</v>
      </c>
      <c r="V29" s="386" t="e">
        <f t="shared" ref="V29" si="73">ROUND(AVERAGEIF(W29:W31,"&gt;0"),0)</f>
        <v>#DIV/0!</v>
      </c>
      <c r="W29" s="292">
        <f t="shared" si="38"/>
        <v>0</v>
      </c>
      <c r="X29" s="293"/>
      <c r="Y29" s="293"/>
      <c r="Z29" s="386" t="e">
        <f t="shared" ref="Z29" si="74">IF(P29="No_existen",5*$Z$10,AA29*$Z$10)</f>
        <v>#DIV/0!</v>
      </c>
      <c r="AA29" s="370" t="e">
        <f t="shared" ref="AA29" si="75">ROUND(AVERAGEIF(AB29:AB31,"&gt;0"),0)</f>
        <v>#DIV/0!</v>
      </c>
      <c r="AB29" s="294">
        <f t="shared" si="41"/>
        <v>0</v>
      </c>
      <c r="AC29" s="293"/>
      <c r="AD29" s="293"/>
      <c r="AE29" s="386" t="e">
        <f t="shared" ref="AE29" si="76">IF(P29="No_existen",5*$AE$10,AF29*$AE$10)</f>
        <v>#DIV/0!</v>
      </c>
      <c r="AF29" s="370" t="e">
        <f t="shared" ref="AF29" si="77">ROUND(AVERAGEIF(AG29:AG31,"&gt;0"),0)</f>
        <v>#DIV/0!</v>
      </c>
      <c r="AG29" s="294">
        <f t="shared" si="44"/>
        <v>0</v>
      </c>
      <c r="AH29" s="293"/>
      <c r="AI29" s="293"/>
      <c r="AJ29" s="386" t="e">
        <f t="shared" ref="AJ29" si="78">IF(P29="No_existen",5*$AJ$10,AK29*$AJ$10)</f>
        <v>#DIV/0!</v>
      </c>
      <c r="AK29" s="370" t="e">
        <f t="shared" ref="AK29" si="79">ROUND(AVERAGEIF(AL29:AL31,"&gt;0"),0)</f>
        <v>#DIV/0!</v>
      </c>
      <c r="AL29" s="294">
        <f t="shared" si="47"/>
        <v>0</v>
      </c>
      <c r="AM29" s="293"/>
      <c r="AN29" s="370" t="e">
        <f t="shared" ref="AN29" si="80">ROUND(AVERAGE(R29,V29,AA29,AF29,AK29),0)</f>
        <v>#DIV/0!</v>
      </c>
      <c r="AO29" s="369" t="e">
        <f t="shared" ref="AO29" si="81">IF(AN29&lt;1.5,"FUERTE",IF(AND(AN29&gt;=1.5,AN29&lt;2.5),"ACEPTABLE",IF(AN29&gt;=5,"INEXISTENTE","DÉBIL")))</f>
        <v>#DIV/0!</v>
      </c>
      <c r="AP29" s="400">
        <f t="shared" ref="AP29" si="82">IF(O29=0,0,ROUND((O29*AN29),0))</f>
        <v>0</v>
      </c>
      <c r="AQ29" s="395" t="str">
        <f t="shared" ref="AQ29" si="83">IF(AP29&gt;=36,"GRAVE", IF(AP29&lt;=10, "LEVE", "MODERADO"))</f>
        <v>LEVE</v>
      </c>
      <c r="AR29" s="443"/>
      <c r="AS29" s="443"/>
      <c r="AT29" s="51"/>
      <c r="AU29" s="51"/>
      <c r="AV29" s="104"/>
      <c r="AW29" s="308"/>
      <c r="AX29" s="106"/>
      <c r="AY29" s="49"/>
      <c r="AZ29" s="49"/>
      <c r="BA29" s="49"/>
      <c r="BB29" s="50"/>
      <c r="BC29" s="50"/>
    </row>
    <row r="30" spans="1:55" s="101" customFormat="1" ht="64.5" customHeight="1" x14ac:dyDescent="0.2">
      <c r="A30" s="380"/>
      <c r="B30" s="406"/>
      <c r="C30" s="406"/>
      <c r="D30" s="79"/>
      <c r="E30" s="79"/>
      <c r="F30" s="79"/>
      <c r="G30" s="374"/>
      <c r="H30" s="377"/>
      <c r="I30" s="374"/>
      <c r="J30" s="375"/>
      <c r="K30" s="379"/>
      <c r="L30" s="378"/>
      <c r="M30" s="379"/>
      <c r="N30" s="378"/>
      <c r="O30" s="378"/>
      <c r="P30" s="160"/>
      <c r="Q30" s="161">
        <f t="shared" si="33"/>
        <v>0</v>
      </c>
      <c r="R30" s="371"/>
      <c r="S30" s="371"/>
      <c r="T30" s="293"/>
      <c r="U30" s="433"/>
      <c r="V30" s="387"/>
      <c r="W30" s="292">
        <f t="shared" si="38"/>
        <v>0</v>
      </c>
      <c r="X30" s="293"/>
      <c r="Y30" s="293"/>
      <c r="Z30" s="387"/>
      <c r="AA30" s="371"/>
      <c r="AB30" s="294">
        <f t="shared" si="41"/>
        <v>0</v>
      </c>
      <c r="AC30" s="293"/>
      <c r="AD30" s="293"/>
      <c r="AE30" s="387"/>
      <c r="AF30" s="371"/>
      <c r="AG30" s="294">
        <f t="shared" si="44"/>
        <v>0</v>
      </c>
      <c r="AH30" s="293"/>
      <c r="AI30" s="293"/>
      <c r="AJ30" s="387"/>
      <c r="AK30" s="371"/>
      <c r="AL30" s="294">
        <f t="shared" si="47"/>
        <v>0</v>
      </c>
      <c r="AM30" s="293"/>
      <c r="AN30" s="371"/>
      <c r="AO30" s="369"/>
      <c r="AP30" s="400"/>
      <c r="AQ30" s="396"/>
      <c r="AR30" s="443"/>
      <c r="AS30" s="443"/>
      <c r="AT30" s="51"/>
      <c r="AU30" s="51"/>
      <c r="AV30" s="104"/>
      <c r="AW30" s="308"/>
      <c r="AX30" s="106"/>
      <c r="AY30" s="49"/>
      <c r="AZ30" s="49"/>
      <c r="BA30" s="49"/>
      <c r="BB30" s="50"/>
      <c r="BC30" s="50"/>
    </row>
    <row r="31" spans="1:55" s="101" customFormat="1" ht="64.5" customHeight="1" x14ac:dyDescent="0.2">
      <c r="A31" s="380"/>
      <c r="B31" s="406"/>
      <c r="C31" s="406"/>
      <c r="D31" s="79"/>
      <c r="E31" s="79"/>
      <c r="F31" s="79"/>
      <c r="G31" s="374"/>
      <c r="H31" s="377"/>
      <c r="I31" s="374"/>
      <c r="J31" s="375"/>
      <c r="K31" s="379"/>
      <c r="L31" s="378"/>
      <c r="M31" s="379"/>
      <c r="N31" s="378"/>
      <c r="O31" s="378"/>
      <c r="P31" s="160"/>
      <c r="Q31" s="161">
        <f t="shared" si="33"/>
        <v>0</v>
      </c>
      <c r="R31" s="371"/>
      <c r="S31" s="371"/>
      <c r="T31" s="293"/>
      <c r="U31" s="433"/>
      <c r="V31" s="387"/>
      <c r="W31" s="292">
        <f t="shared" si="38"/>
        <v>0</v>
      </c>
      <c r="X31" s="293"/>
      <c r="Y31" s="293"/>
      <c r="Z31" s="387"/>
      <c r="AA31" s="371"/>
      <c r="AB31" s="294">
        <f t="shared" si="41"/>
        <v>0</v>
      </c>
      <c r="AC31" s="293"/>
      <c r="AD31" s="293"/>
      <c r="AE31" s="387"/>
      <c r="AF31" s="371"/>
      <c r="AG31" s="294">
        <f t="shared" si="44"/>
        <v>0</v>
      </c>
      <c r="AH31" s="293"/>
      <c r="AI31" s="293"/>
      <c r="AJ31" s="387"/>
      <c r="AK31" s="371"/>
      <c r="AL31" s="294">
        <f t="shared" si="47"/>
        <v>0</v>
      </c>
      <c r="AM31" s="293"/>
      <c r="AN31" s="371"/>
      <c r="AO31" s="369"/>
      <c r="AP31" s="400"/>
      <c r="AQ31" s="396"/>
      <c r="AR31" s="443"/>
      <c r="AS31" s="443"/>
      <c r="AT31" s="51"/>
      <c r="AU31" s="51"/>
      <c r="AV31" s="104"/>
      <c r="AW31" s="308"/>
      <c r="AX31" s="106"/>
      <c r="AY31" s="49"/>
      <c r="AZ31" s="49"/>
      <c r="BA31" s="49"/>
      <c r="BB31" s="50"/>
      <c r="BC31" s="50"/>
    </row>
    <row r="32" spans="1:55" s="101" customFormat="1" ht="64.5" customHeight="1" x14ac:dyDescent="0.2">
      <c r="A32" s="380">
        <v>8</v>
      </c>
      <c r="B32" s="406"/>
      <c r="C32" s="406"/>
      <c r="D32" s="79"/>
      <c r="E32" s="79"/>
      <c r="F32" s="79"/>
      <c r="G32" s="374"/>
      <c r="H32" s="376"/>
      <c r="I32" s="374"/>
      <c r="J32" s="375"/>
      <c r="K32" s="379"/>
      <c r="L32" s="378">
        <f t="shared" ref="L32" si="84">IF(K32="ALTA",5,IF(K32="MEDIO ALTA",4,IF(K32="MEDIA",3,IF(K32="MEDIO BAJA",2,IF(K32="BAJA",1,0)))))</f>
        <v>0</v>
      </c>
      <c r="M32" s="379"/>
      <c r="N32" s="378">
        <f t="shared" ref="N32" si="85">IF(M32="ALTO",5,IF(M32="MEDIO ALTO",4,IF(M32="MEDIO",3,IF(M32="MEDIO BAJO",2,IF(M32="BAJO",1,0)))))</f>
        <v>0</v>
      </c>
      <c r="O32" s="378">
        <f t="shared" si="54"/>
        <v>0</v>
      </c>
      <c r="P32" s="160"/>
      <c r="Q32" s="161">
        <f t="shared" si="33"/>
        <v>0</v>
      </c>
      <c r="R32" s="371" t="e">
        <f t="shared" si="55"/>
        <v>#DIV/0!</v>
      </c>
      <c r="S32" s="371" t="e">
        <f t="shared" ref="S32" si="86">R32*0.6</f>
        <v>#DIV/0!</v>
      </c>
      <c r="T32" s="293"/>
      <c r="U32" s="432" t="e">
        <f t="shared" ref="U32" si="87">IF(P32="No_existen",5*$U$10,V32*$U$10)</f>
        <v>#DIV/0!</v>
      </c>
      <c r="V32" s="386" t="e">
        <f t="shared" ref="V32" si="88">ROUND(AVERAGEIF(W32:W34,"&gt;0"),0)</f>
        <v>#DIV/0!</v>
      </c>
      <c r="W32" s="292">
        <f t="shared" si="38"/>
        <v>0</v>
      </c>
      <c r="X32" s="293"/>
      <c r="Y32" s="293"/>
      <c r="Z32" s="386" t="e">
        <f t="shared" ref="Z32" si="89">IF(P32="No_existen",5*$Z$10,AA32*$Z$10)</f>
        <v>#DIV/0!</v>
      </c>
      <c r="AA32" s="370" t="e">
        <f t="shared" ref="AA32" si="90">ROUND(AVERAGEIF(AB32:AB34,"&gt;0"),0)</f>
        <v>#DIV/0!</v>
      </c>
      <c r="AB32" s="294">
        <f t="shared" si="41"/>
        <v>0</v>
      </c>
      <c r="AC32" s="293"/>
      <c r="AD32" s="293"/>
      <c r="AE32" s="386" t="e">
        <f t="shared" ref="AE32" si="91">IF(P32="No_existen",5*$AE$10,AF32*$AE$10)</f>
        <v>#DIV/0!</v>
      </c>
      <c r="AF32" s="370" t="e">
        <f t="shared" ref="AF32" si="92">ROUND(AVERAGEIF(AG32:AG34,"&gt;0"),0)</f>
        <v>#DIV/0!</v>
      </c>
      <c r="AG32" s="294">
        <f t="shared" si="44"/>
        <v>0</v>
      </c>
      <c r="AH32" s="293"/>
      <c r="AI32" s="293"/>
      <c r="AJ32" s="386" t="e">
        <f t="shared" ref="AJ32" si="93">IF(P32="No_existen",5*$AJ$10,AK32*$AJ$10)</f>
        <v>#DIV/0!</v>
      </c>
      <c r="AK32" s="370" t="e">
        <f t="shared" ref="AK32" si="94">ROUND(AVERAGEIF(AL32:AL34,"&gt;0"),0)</f>
        <v>#DIV/0!</v>
      </c>
      <c r="AL32" s="294">
        <f t="shared" si="47"/>
        <v>0</v>
      </c>
      <c r="AM32" s="293"/>
      <c r="AN32" s="370" t="e">
        <f t="shared" ref="AN32" si="95">ROUND(AVERAGE(R32,V32,AA32,AF32,AK32),0)</f>
        <v>#DIV/0!</v>
      </c>
      <c r="AO32" s="369" t="e">
        <f t="shared" ref="AO32" si="96">IF(AN32&lt;1.5,"FUERTE",IF(AND(AN32&gt;=1.5,AN32&lt;2.5),"ACEPTABLE",IF(AN32&gt;=5,"INEXISTENTE","DÉBIL")))</f>
        <v>#DIV/0!</v>
      </c>
      <c r="AP32" s="400">
        <f t="shared" ref="AP32" si="97">IF(O32=0,0,ROUND((O32*AN32),0))</f>
        <v>0</v>
      </c>
      <c r="AQ32" s="395" t="str">
        <f t="shared" ref="AQ32" si="98">IF(AP32&gt;=36,"GRAVE", IF(AP32&lt;=10, "LEVE", "MODERADO"))</f>
        <v>LEVE</v>
      </c>
      <c r="AR32" s="443"/>
      <c r="AS32" s="443"/>
      <c r="AT32" s="51"/>
      <c r="AU32" s="51"/>
      <c r="AV32" s="104"/>
      <c r="AW32" s="308"/>
      <c r="AX32" s="106"/>
      <c r="AY32" s="49"/>
      <c r="AZ32" s="49"/>
      <c r="BA32" s="49"/>
      <c r="BB32" s="50"/>
      <c r="BC32" s="50"/>
    </row>
    <row r="33" spans="1:55" s="101" customFormat="1" ht="64.5" customHeight="1" x14ac:dyDescent="0.2">
      <c r="A33" s="380"/>
      <c r="B33" s="406"/>
      <c r="C33" s="406"/>
      <c r="D33" s="79"/>
      <c r="E33" s="79"/>
      <c r="F33" s="79"/>
      <c r="G33" s="374"/>
      <c r="H33" s="377"/>
      <c r="I33" s="374"/>
      <c r="J33" s="375"/>
      <c r="K33" s="379"/>
      <c r="L33" s="378"/>
      <c r="M33" s="379"/>
      <c r="N33" s="378"/>
      <c r="O33" s="378"/>
      <c r="P33" s="160"/>
      <c r="Q33" s="161">
        <f t="shared" si="33"/>
        <v>0</v>
      </c>
      <c r="R33" s="371"/>
      <c r="S33" s="371"/>
      <c r="T33" s="293"/>
      <c r="U33" s="433"/>
      <c r="V33" s="387"/>
      <c r="W33" s="292">
        <f t="shared" si="38"/>
        <v>0</v>
      </c>
      <c r="X33" s="293"/>
      <c r="Y33" s="293"/>
      <c r="Z33" s="387"/>
      <c r="AA33" s="371"/>
      <c r="AB33" s="294">
        <f t="shared" si="41"/>
        <v>0</v>
      </c>
      <c r="AC33" s="293"/>
      <c r="AD33" s="293"/>
      <c r="AE33" s="387"/>
      <c r="AF33" s="371"/>
      <c r="AG33" s="294">
        <f t="shared" si="44"/>
        <v>0</v>
      </c>
      <c r="AH33" s="293"/>
      <c r="AI33" s="293"/>
      <c r="AJ33" s="387"/>
      <c r="AK33" s="371"/>
      <c r="AL33" s="294">
        <f t="shared" si="47"/>
        <v>0</v>
      </c>
      <c r="AM33" s="293"/>
      <c r="AN33" s="371"/>
      <c r="AO33" s="369"/>
      <c r="AP33" s="400"/>
      <c r="AQ33" s="396"/>
      <c r="AR33" s="443"/>
      <c r="AS33" s="443"/>
      <c r="AT33" s="51"/>
      <c r="AU33" s="51"/>
      <c r="AV33" s="104"/>
      <c r="AW33" s="308"/>
      <c r="AX33" s="106"/>
      <c r="AY33" s="49"/>
      <c r="AZ33" s="49"/>
      <c r="BA33" s="49"/>
      <c r="BB33" s="50"/>
      <c r="BC33" s="50"/>
    </row>
    <row r="34" spans="1:55" s="101" customFormat="1" ht="64.5" customHeight="1" x14ac:dyDescent="0.2">
      <c r="A34" s="380"/>
      <c r="B34" s="406"/>
      <c r="C34" s="406"/>
      <c r="D34" s="79"/>
      <c r="E34" s="79"/>
      <c r="F34" s="79"/>
      <c r="G34" s="374"/>
      <c r="H34" s="377"/>
      <c r="I34" s="374"/>
      <c r="J34" s="375"/>
      <c r="K34" s="379"/>
      <c r="L34" s="378"/>
      <c r="M34" s="379"/>
      <c r="N34" s="378"/>
      <c r="O34" s="378"/>
      <c r="P34" s="160"/>
      <c r="Q34" s="161">
        <f t="shared" si="33"/>
        <v>0</v>
      </c>
      <c r="R34" s="371"/>
      <c r="S34" s="371"/>
      <c r="T34" s="293"/>
      <c r="U34" s="433"/>
      <c r="V34" s="387"/>
      <c r="W34" s="292">
        <f t="shared" si="38"/>
        <v>0</v>
      </c>
      <c r="X34" s="293"/>
      <c r="Y34" s="293"/>
      <c r="Z34" s="387"/>
      <c r="AA34" s="371"/>
      <c r="AB34" s="294">
        <f t="shared" si="41"/>
        <v>0</v>
      </c>
      <c r="AC34" s="293"/>
      <c r="AD34" s="293"/>
      <c r="AE34" s="387"/>
      <c r="AF34" s="371"/>
      <c r="AG34" s="294">
        <f t="shared" si="44"/>
        <v>0</v>
      </c>
      <c r="AH34" s="293"/>
      <c r="AI34" s="293"/>
      <c r="AJ34" s="387"/>
      <c r="AK34" s="371"/>
      <c r="AL34" s="294">
        <f t="shared" si="47"/>
        <v>0</v>
      </c>
      <c r="AM34" s="293"/>
      <c r="AN34" s="371"/>
      <c r="AO34" s="369"/>
      <c r="AP34" s="400"/>
      <c r="AQ34" s="396"/>
      <c r="AR34" s="443"/>
      <c r="AS34" s="443"/>
      <c r="AT34" s="51"/>
      <c r="AU34" s="51"/>
      <c r="AV34" s="104"/>
      <c r="AW34" s="308"/>
      <c r="AX34" s="106"/>
      <c r="AY34" s="49"/>
      <c r="AZ34" s="49"/>
      <c r="BA34" s="49"/>
      <c r="BB34" s="50"/>
      <c r="BC34" s="50"/>
    </row>
    <row r="35" spans="1:55" s="101" customFormat="1" ht="64.5" customHeight="1" x14ac:dyDescent="0.2">
      <c r="A35" s="380">
        <v>9</v>
      </c>
      <c r="B35" s="406"/>
      <c r="C35" s="406"/>
      <c r="D35" s="79"/>
      <c r="E35" s="79"/>
      <c r="F35" s="79"/>
      <c r="G35" s="374"/>
      <c r="H35" s="376"/>
      <c r="I35" s="374"/>
      <c r="J35" s="375"/>
      <c r="K35" s="379"/>
      <c r="L35" s="378">
        <f t="shared" ref="L35" si="99">IF(K35="ALTA",5,IF(K35="MEDIO ALTA",4,IF(K35="MEDIA",3,IF(K35="MEDIO BAJA",2,IF(K35="BAJA",1,0)))))</f>
        <v>0</v>
      </c>
      <c r="M35" s="379"/>
      <c r="N35" s="378">
        <f t="shared" ref="N35" si="100">IF(M35="ALTO",5,IF(M35="MEDIO ALTO",4,IF(M35="MEDIO",3,IF(M35="MEDIO BAJO",2,IF(M35="BAJO",1,0)))))</f>
        <v>0</v>
      </c>
      <c r="O35" s="378">
        <f t="shared" si="54"/>
        <v>0</v>
      </c>
      <c r="P35" s="160"/>
      <c r="Q35" s="161">
        <f t="shared" si="33"/>
        <v>0</v>
      </c>
      <c r="R35" s="371" t="e">
        <f t="shared" si="55"/>
        <v>#DIV/0!</v>
      </c>
      <c r="S35" s="371" t="e">
        <f t="shared" ref="S35" si="101">R35*0.6</f>
        <v>#DIV/0!</v>
      </c>
      <c r="T35" s="293"/>
      <c r="U35" s="432" t="e">
        <f t="shared" ref="U35" si="102">IF(P35="No_existen",5*$U$10,V35*$U$10)</f>
        <v>#DIV/0!</v>
      </c>
      <c r="V35" s="386" t="e">
        <f t="shared" ref="V35" si="103">ROUND(AVERAGEIF(W35:W37,"&gt;0"),0)</f>
        <v>#DIV/0!</v>
      </c>
      <c r="W35" s="292">
        <f t="shared" si="38"/>
        <v>0</v>
      </c>
      <c r="X35" s="293"/>
      <c r="Y35" s="293"/>
      <c r="Z35" s="386" t="e">
        <f t="shared" ref="Z35" si="104">IF(P35="No_existen",5*$Z$10,AA35*$Z$10)</f>
        <v>#DIV/0!</v>
      </c>
      <c r="AA35" s="370" t="e">
        <f t="shared" ref="AA35" si="105">ROUND(AVERAGEIF(AB35:AB37,"&gt;0"),0)</f>
        <v>#DIV/0!</v>
      </c>
      <c r="AB35" s="294">
        <f t="shared" si="41"/>
        <v>0</v>
      </c>
      <c r="AC35" s="293"/>
      <c r="AD35" s="293"/>
      <c r="AE35" s="386" t="e">
        <f t="shared" ref="AE35" si="106">IF(P35="No_existen",5*$AE$10,AF35*$AE$10)</f>
        <v>#DIV/0!</v>
      </c>
      <c r="AF35" s="370" t="e">
        <f t="shared" ref="AF35" si="107">ROUND(AVERAGEIF(AG35:AG37,"&gt;0"),0)</f>
        <v>#DIV/0!</v>
      </c>
      <c r="AG35" s="294">
        <f t="shared" si="44"/>
        <v>0</v>
      </c>
      <c r="AH35" s="293"/>
      <c r="AI35" s="293"/>
      <c r="AJ35" s="386" t="e">
        <f t="shared" ref="AJ35" si="108">IF(P35="No_existen",5*$AJ$10,AK35*$AJ$10)</f>
        <v>#DIV/0!</v>
      </c>
      <c r="AK35" s="370" t="e">
        <f t="shared" ref="AK35" si="109">ROUND(AVERAGEIF(AL35:AL37,"&gt;0"),0)</f>
        <v>#DIV/0!</v>
      </c>
      <c r="AL35" s="294">
        <f t="shared" si="47"/>
        <v>0</v>
      </c>
      <c r="AM35" s="293"/>
      <c r="AN35" s="370" t="e">
        <f t="shared" ref="AN35" si="110">ROUND(AVERAGE(R35,V35,AA35,AF35,AK35),0)</f>
        <v>#DIV/0!</v>
      </c>
      <c r="AO35" s="369" t="e">
        <f t="shared" ref="AO35" si="111">IF(AN35&lt;1.5,"FUERTE",IF(AND(AN35&gt;=1.5,AN35&lt;2.5),"ACEPTABLE",IF(AN35&gt;=5,"INEXISTENTE","DÉBIL")))</f>
        <v>#DIV/0!</v>
      </c>
      <c r="AP35" s="400">
        <f t="shared" ref="AP35" si="112">IF(O35=0,0,ROUND((O35*AN35),0))</f>
        <v>0</v>
      </c>
      <c r="AQ35" s="395" t="str">
        <f t="shared" ref="AQ35" si="113">IF(AP35&gt;=36,"GRAVE", IF(AP35&lt;=10, "LEVE", "MODERADO"))</f>
        <v>LEVE</v>
      </c>
      <c r="AR35" s="443"/>
      <c r="AS35" s="443"/>
      <c r="AT35" s="51"/>
      <c r="AU35" s="51"/>
      <c r="AV35" s="104"/>
      <c r="AW35" s="308"/>
      <c r="AX35" s="106"/>
      <c r="AY35" s="49"/>
      <c r="AZ35" s="49"/>
      <c r="BA35" s="49"/>
      <c r="BB35" s="50"/>
      <c r="BC35" s="50"/>
    </row>
    <row r="36" spans="1:55" s="101" customFormat="1" ht="64.5" customHeight="1" x14ac:dyDescent="0.2">
      <c r="A36" s="380"/>
      <c r="B36" s="406"/>
      <c r="C36" s="406"/>
      <c r="D36" s="79"/>
      <c r="E36" s="79"/>
      <c r="F36" s="79"/>
      <c r="G36" s="374"/>
      <c r="H36" s="377"/>
      <c r="I36" s="374"/>
      <c r="J36" s="375"/>
      <c r="K36" s="379"/>
      <c r="L36" s="378"/>
      <c r="M36" s="379"/>
      <c r="N36" s="378"/>
      <c r="O36" s="378"/>
      <c r="P36" s="160"/>
      <c r="Q36" s="161">
        <f t="shared" si="33"/>
        <v>0</v>
      </c>
      <c r="R36" s="371"/>
      <c r="S36" s="371"/>
      <c r="T36" s="293"/>
      <c r="U36" s="433"/>
      <c r="V36" s="387"/>
      <c r="W36" s="292">
        <f t="shared" si="38"/>
        <v>0</v>
      </c>
      <c r="X36" s="293"/>
      <c r="Y36" s="293"/>
      <c r="Z36" s="387"/>
      <c r="AA36" s="371"/>
      <c r="AB36" s="294">
        <f t="shared" si="41"/>
        <v>0</v>
      </c>
      <c r="AC36" s="293"/>
      <c r="AD36" s="293"/>
      <c r="AE36" s="387"/>
      <c r="AF36" s="371"/>
      <c r="AG36" s="294">
        <f t="shared" si="44"/>
        <v>0</v>
      </c>
      <c r="AH36" s="293"/>
      <c r="AI36" s="293"/>
      <c r="AJ36" s="387"/>
      <c r="AK36" s="371"/>
      <c r="AL36" s="294">
        <f t="shared" si="47"/>
        <v>0</v>
      </c>
      <c r="AM36" s="293"/>
      <c r="AN36" s="371"/>
      <c r="AO36" s="369"/>
      <c r="AP36" s="400"/>
      <c r="AQ36" s="396"/>
      <c r="AR36" s="443"/>
      <c r="AS36" s="443"/>
      <c r="AT36" s="51"/>
      <c r="AU36" s="51"/>
      <c r="AV36" s="104"/>
      <c r="AW36" s="308"/>
      <c r="AX36" s="106"/>
      <c r="AY36" s="49"/>
      <c r="AZ36" s="49"/>
      <c r="BA36" s="49"/>
      <c r="BB36" s="50"/>
      <c r="BC36" s="50"/>
    </row>
    <row r="37" spans="1:55" s="101" customFormat="1" ht="64.5" customHeight="1" x14ac:dyDescent="0.2">
      <c r="A37" s="380"/>
      <c r="B37" s="406"/>
      <c r="C37" s="406"/>
      <c r="D37" s="79"/>
      <c r="E37" s="79"/>
      <c r="F37" s="79"/>
      <c r="G37" s="374"/>
      <c r="H37" s="377"/>
      <c r="I37" s="374"/>
      <c r="J37" s="375"/>
      <c r="K37" s="379"/>
      <c r="L37" s="378"/>
      <c r="M37" s="379"/>
      <c r="N37" s="378"/>
      <c r="O37" s="378"/>
      <c r="P37" s="160"/>
      <c r="Q37" s="161">
        <f t="shared" si="33"/>
        <v>0</v>
      </c>
      <c r="R37" s="371"/>
      <c r="S37" s="371"/>
      <c r="T37" s="293"/>
      <c r="U37" s="433"/>
      <c r="V37" s="387"/>
      <c r="W37" s="292">
        <f t="shared" si="38"/>
        <v>0</v>
      </c>
      <c r="X37" s="293"/>
      <c r="Y37" s="293"/>
      <c r="Z37" s="387"/>
      <c r="AA37" s="371"/>
      <c r="AB37" s="294">
        <f t="shared" si="41"/>
        <v>0</v>
      </c>
      <c r="AC37" s="293"/>
      <c r="AD37" s="293"/>
      <c r="AE37" s="387"/>
      <c r="AF37" s="371"/>
      <c r="AG37" s="294">
        <f t="shared" si="44"/>
        <v>0</v>
      </c>
      <c r="AH37" s="293"/>
      <c r="AI37" s="293"/>
      <c r="AJ37" s="387"/>
      <c r="AK37" s="371"/>
      <c r="AL37" s="294">
        <f t="shared" si="47"/>
        <v>0</v>
      </c>
      <c r="AM37" s="293"/>
      <c r="AN37" s="371"/>
      <c r="AO37" s="369"/>
      <c r="AP37" s="400"/>
      <c r="AQ37" s="396"/>
      <c r="AR37" s="443"/>
      <c r="AS37" s="443"/>
      <c r="AT37" s="51"/>
      <c r="AU37" s="51"/>
      <c r="AV37" s="104"/>
      <c r="AW37" s="308"/>
      <c r="AX37" s="106"/>
      <c r="AY37" s="49"/>
      <c r="AZ37" s="49"/>
      <c r="BA37" s="49"/>
      <c r="BB37" s="50"/>
      <c r="BC37" s="50"/>
    </row>
    <row r="38" spans="1:55" s="101" customFormat="1" ht="64.5" customHeight="1" x14ac:dyDescent="0.2">
      <c r="A38" s="380">
        <v>10</v>
      </c>
      <c r="B38" s="406"/>
      <c r="C38" s="406"/>
      <c r="D38" s="79"/>
      <c r="E38" s="79"/>
      <c r="F38" s="79"/>
      <c r="G38" s="374"/>
      <c r="H38" s="376"/>
      <c r="I38" s="374"/>
      <c r="J38" s="375"/>
      <c r="K38" s="379"/>
      <c r="L38" s="378">
        <f t="shared" ref="L38" si="114">IF(K38="ALTA",5,IF(K38="MEDIO ALTA",4,IF(K38="MEDIA",3,IF(K38="MEDIO BAJA",2,IF(K38="BAJA",1,0)))))</f>
        <v>0</v>
      </c>
      <c r="M38" s="379"/>
      <c r="N38" s="378">
        <f t="shared" ref="N38" si="115">IF(M38="ALTO",5,IF(M38="MEDIO ALTO",4,IF(M38="MEDIO",3,IF(M38="MEDIO BAJO",2,IF(M38="BAJO",1,0)))))</f>
        <v>0</v>
      </c>
      <c r="O38" s="378">
        <f t="shared" si="54"/>
        <v>0</v>
      </c>
      <c r="P38" s="160"/>
      <c r="Q38" s="161">
        <f t="shared" si="33"/>
        <v>0</v>
      </c>
      <c r="R38" s="371" t="e">
        <f t="shared" si="55"/>
        <v>#DIV/0!</v>
      </c>
      <c r="S38" s="371" t="e">
        <f t="shared" ref="S38" si="116">R38*0.6</f>
        <v>#DIV/0!</v>
      </c>
      <c r="T38" s="293"/>
      <c r="U38" s="432" t="e">
        <f t="shared" ref="U38" si="117">IF(P38="No_existen",5*$U$10,V38*$U$10)</f>
        <v>#DIV/0!</v>
      </c>
      <c r="V38" s="386" t="e">
        <f t="shared" ref="V38" si="118">ROUND(AVERAGEIF(W38:W40,"&gt;0"),0)</f>
        <v>#DIV/0!</v>
      </c>
      <c r="W38" s="292">
        <f t="shared" si="38"/>
        <v>0</v>
      </c>
      <c r="X38" s="293"/>
      <c r="Y38" s="293"/>
      <c r="Z38" s="386" t="e">
        <f t="shared" ref="Z38" si="119">IF(P38="No_existen",5*$Z$10,AA38*$Z$10)</f>
        <v>#DIV/0!</v>
      </c>
      <c r="AA38" s="370" t="e">
        <f t="shared" ref="AA38" si="120">ROUND(AVERAGEIF(AB38:AB40,"&gt;0"),0)</f>
        <v>#DIV/0!</v>
      </c>
      <c r="AB38" s="294">
        <f t="shared" si="41"/>
        <v>0</v>
      </c>
      <c r="AC38" s="293"/>
      <c r="AD38" s="293"/>
      <c r="AE38" s="386" t="e">
        <f t="shared" ref="AE38" si="121">IF(P38="No_existen",5*$AE$10,AF38*$AE$10)</f>
        <v>#DIV/0!</v>
      </c>
      <c r="AF38" s="370" t="e">
        <f t="shared" ref="AF38" si="122">ROUND(AVERAGEIF(AG38:AG40,"&gt;0"),0)</f>
        <v>#DIV/0!</v>
      </c>
      <c r="AG38" s="294">
        <f t="shared" si="44"/>
        <v>0</v>
      </c>
      <c r="AH38" s="293"/>
      <c r="AI38" s="293"/>
      <c r="AJ38" s="386" t="e">
        <f t="shared" ref="AJ38" si="123">IF(P38="No_existen",5*$AJ$10,AK38*$AJ$10)</f>
        <v>#DIV/0!</v>
      </c>
      <c r="AK38" s="370" t="e">
        <f t="shared" ref="AK38" si="124">ROUND(AVERAGEIF(AL38:AL40,"&gt;0"),0)</f>
        <v>#DIV/0!</v>
      </c>
      <c r="AL38" s="294">
        <f t="shared" si="47"/>
        <v>0</v>
      </c>
      <c r="AM38" s="293"/>
      <c r="AN38" s="370" t="e">
        <f t="shared" ref="AN38" si="125">ROUND(AVERAGE(R38,V38,AA38,AF38,AK38),0)</f>
        <v>#DIV/0!</v>
      </c>
      <c r="AO38" s="369" t="e">
        <f t="shared" ref="AO38" si="126">IF(AN38&lt;1.5,"FUERTE",IF(AND(AN38&gt;=1.5,AN38&lt;2.5),"ACEPTABLE",IF(AN38&gt;=5,"INEXISTENTE","DÉBIL")))</f>
        <v>#DIV/0!</v>
      </c>
      <c r="AP38" s="400">
        <f t="shared" ref="AP38" si="127">IF(O38=0,0,ROUND((O38*AN38),0))</f>
        <v>0</v>
      </c>
      <c r="AQ38" s="395" t="str">
        <f t="shared" ref="AQ38" si="128">IF(AP38&gt;=36,"GRAVE", IF(AP38&lt;=10, "LEVE", "MODERADO"))</f>
        <v>LEVE</v>
      </c>
      <c r="AR38" s="443"/>
      <c r="AS38" s="443"/>
      <c r="AT38" s="51"/>
      <c r="AU38" s="51"/>
      <c r="AV38" s="104"/>
      <c r="AW38" s="308"/>
      <c r="AX38" s="106"/>
      <c r="AY38" s="49"/>
      <c r="AZ38" s="49"/>
      <c r="BA38" s="49"/>
      <c r="BB38" s="50"/>
      <c r="BC38" s="50"/>
    </row>
    <row r="39" spans="1:55" s="101" customFormat="1" ht="64.5" customHeight="1" x14ac:dyDescent="0.2">
      <c r="A39" s="380"/>
      <c r="B39" s="406"/>
      <c r="C39" s="406"/>
      <c r="D39" s="79"/>
      <c r="E39" s="79"/>
      <c r="F39" s="79"/>
      <c r="G39" s="374"/>
      <c r="H39" s="377"/>
      <c r="I39" s="374"/>
      <c r="J39" s="375"/>
      <c r="K39" s="379"/>
      <c r="L39" s="378"/>
      <c r="M39" s="379"/>
      <c r="N39" s="378"/>
      <c r="O39" s="378"/>
      <c r="P39" s="160"/>
      <c r="Q39" s="161">
        <f t="shared" si="33"/>
        <v>0</v>
      </c>
      <c r="R39" s="371"/>
      <c r="S39" s="371"/>
      <c r="T39" s="293"/>
      <c r="U39" s="433"/>
      <c r="V39" s="387"/>
      <c r="W39" s="292">
        <f t="shared" si="38"/>
        <v>0</v>
      </c>
      <c r="X39" s="293"/>
      <c r="Y39" s="293"/>
      <c r="Z39" s="387"/>
      <c r="AA39" s="371"/>
      <c r="AB39" s="294">
        <f t="shared" si="41"/>
        <v>0</v>
      </c>
      <c r="AC39" s="293"/>
      <c r="AD39" s="293"/>
      <c r="AE39" s="387"/>
      <c r="AF39" s="371"/>
      <c r="AG39" s="294">
        <f t="shared" si="44"/>
        <v>0</v>
      </c>
      <c r="AH39" s="293"/>
      <c r="AI39" s="293"/>
      <c r="AJ39" s="387"/>
      <c r="AK39" s="371"/>
      <c r="AL39" s="294">
        <f t="shared" si="47"/>
        <v>0</v>
      </c>
      <c r="AM39" s="293"/>
      <c r="AN39" s="371"/>
      <c r="AO39" s="369"/>
      <c r="AP39" s="400"/>
      <c r="AQ39" s="396"/>
      <c r="AR39" s="443"/>
      <c r="AS39" s="443"/>
      <c r="AT39" s="51"/>
      <c r="AU39" s="51"/>
      <c r="AV39" s="104"/>
      <c r="AW39" s="308"/>
      <c r="AX39" s="106"/>
      <c r="AY39" s="49"/>
      <c r="AZ39" s="49"/>
      <c r="BA39" s="49"/>
      <c r="BB39" s="50"/>
      <c r="BC39" s="50"/>
    </row>
    <row r="40" spans="1:55" s="101" customFormat="1" ht="64.5" customHeight="1" x14ac:dyDescent="0.2">
      <c r="A40" s="380"/>
      <c r="B40" s="406"/>
      <c r="C40" s="406"/>
      <c r="D40" s="79"/>
      <c r="E40" s="79"/>
      <c r="F40" s="79"/>
      <c r="G40" s="374"/>
      <c r="H40" s="377"/>
      <c r="I40" s="374"/>
      <c r="J40" s="375"/>
      <c r="K40" s="379"/>
      <c r="L40" s="378"/>
      <c r="M40" s="379"/>
      <c r="N40" s="378"/>
      <c r="O40" s="378"/>
      <c r="P40" s="160"/>
      <c r="Q40" s="161">
        <f t="shared" si="33"/>
        <v>0</v>
      </c>
      <c r="R40" s="371"/>
      <c r="S40" s="371"/>
      <c r="T40" s="293"/>
      <c r="U40" s="433"/>
      <c r="V40" s="387"/>
      <c r="W40" s="292">
        <f t="shared" si="38"/>
        <v>0</v>
      </c>
      <c r="X40" s="293"/>
      <c r="Y40" s="293"/>
      <c r="Z40" s="387"/>
      <c r="AA40" s="371"/>
      <c r="AB40" s="294">
        <f t="shared" si="41"/>
        <v>0</v>
      </c>
      <c r="AC40" s="293"/>
      <c r="AD40" s="293"/>
      <c r="AE40" s="387"/>
      <c r="AF40" s="371"/>
      <c r="AG40" s="294">
        <f t="shared" si="44"/>
        <v>0</v>
      </c>
      <c r="AH40" s="293"/>
      <c r="AI40" s="293"/>
      <c r="AJ40" s="387"/>
      <c r="AK40" s="371"/>
      <c r="AL40" s="294">
        <f t="shared" si="47"/>
        <v>0</v>
      </c>
      <c r="AM40" s="293"/>
      <c r="AN40" s="371"/>
      <c r="AO40" s="369"/>
      <c r="AP40" s="400"/>
      <c r="AQ40" s="396"/>
      <c r="AR40" s="443"/>
      <c r="AS40" s="443"/>
      <c r="AT40" s="51"/>
      <c r="AU40" s="51"/>
      <c r="AV40" s="104"/>
      <c r="AW40" s="308"/>
      <c r="AX40" s="106"/>
      <c r="AY40" s="49"/>
      <c r="AZ40" s="49"/>
      <c r="BA40" s="49"/>
      <c r="BB40" s="50"/>
      <c r="BC40" s="50"/>
    </row>
    <row r="41" spans="1:55" s="105" customFormat="1" ht="64.5" customHeight="1" x14ac:dyDescent="0.2">
      <c r="A41" s="380">
        <v>11</v>
      </c>
      <c r="B41" s="406"/>
      <c r="C41" s="406"/>
      <c r="D41" s="79"/>
      <c r="E41" s="79"/>
      <c r="F41" s="79"/>
      <c r="G41" s="374"/>
      <c r="H41" s="376"/>
      <c r="I41" s="374"/>
      <c r="J41" s="375"/>
      <c r="K41" s="379"/>
      <c r="L41" s="378">
        <f t="shared" ref="L41" si="129">IF(K41="ALTA",5,IF(K41="MEDIO ALTA",4,IF(K41="MEDIA",3,IF(K41="MEDIO BAJA",2,IF(K41="BAJA",1,0)))))</f>
        <v>0</v>
      </c>
      <c r="M41" s="379"/>
      <c r="N41" s="378">
        <f t="shared" ref="N41" si="130">IF(M41="ALTO",5,IF(M41="MEDIO ALTO",4,IF(M41="MEDIO",3,IF(M41="MEDIO BAJO",2,IF(M41="BAJO",1,0)))))</f>
        <v>0</v>
      </c>
      <c r="O41" s="378">
        <f t="shared" si="54"/>
        <v>0</v>
      </c>
      <c r="P41" s="160"/>
      <c r="Q41" s="161">
        <f t="shared" si="33"/>
        <v>0</v>
      </c>
      <c r="R41" s="371" t="e">
        <f t="shared" si="55"/>
        <v>#DIV/0!</v>
      </c>
      <c r="S41" s="371" t="e">
        <f t="shared" ref="S41" si="131">R41*0.6</f>
        <v>#DIV/0!</v>
      </c>
      <c r="T41" s="293"/>
      <c r="U41" s="432" t="e">
        <f t="shared" ref="U41" si="132">IF(P41="No_existen",5*$U$10,V41*$U$10)</f>
        <v>#DIV/0!</v>
      </c>
      <c r="V41" s="386" t="e">
        <f t="shared" ref="V41" si="133">ROUND(AVERAGEIF(W41:W43,"&gt;0"),0)</f>
        <v>#DIV/0!</v>
      </c>
      <c r="W41" s="292">
        <f t="shared" si="38"/>
        <v>0</v>
      </c>
      <c r="X41" s="293"/>
      <c r="Y41" s="293"/>
      <c r="Z41" s="386" t="e">
        <f t="shared" ref="Z41" si="134">IF(P41="No_existen",5*$Z$10,AA41*$Z$10)</f>
        <v>#DIV/0!</v>
      </c>
      <c r="AA41" s="370" t="e">
        <f t="shared" ref="AA41" si="135">ROUND(AVERAGEIF(AB41:AB43,"&gt;0"),0)</f>
        <v>#DIV/0!</v>
      </c>
      <c r="AB41" s="294">
        <f t="shared" si="41"/>
        <v>0</v>
      </c>
      <c r="AC41" s="293"/>
      <c r="AD41" s="293"/>
      <c r="AE41" s="386" t="e">
        <f t="shared" ref="AE41" si="136">IF(P41="No_existen",5*$AE$10,AF41*$AE$10)</f>
        <v>#DIV/0!</v>
      </c>
      <c r="AF41" s="370" t="e">
        <f t="shared" ref="AF41" si="137">ROUND(AVERAGEIF(AG41:AG43,"&gt;0"),0)</f>
        <v>#DIV/0!</v>
      </c>
      <c r="AG41" s="294">
        <f t="shared" si="44"/>
        <v>0</v>
      </c>
      <c r="AH41" s="293"/>
      <c r="AI41" s="293"/>
      <c r="AJ41" s="386" t="e">
        <f t="shared" ref="AJ41" si="138">IF(P41="No_existen",5*$AJ$10,AK41*$AJ$10)</f>
        <v>#DIV/0!</v>
      </c>
      <c r="AK41" s="370" t="e">
        <f t="shared" ref="AK41" si="139">ROUND(AVERAGEIF(AL41:AL43,"&gt;0"),0)</f>
        <v>#DIV/0!</v>
      </c>
      <c r="AL41" s="294">
        <f t="shared" si="47"/>
        <v>0</v>
      </c>
      <c r="AM41" s="293"/>
      <c r="AN41" s="370" t="e">
        <f t="shared" ref="AN41" si="140">ROUND(AVERAGE(R41,V41,AA41,AF41,AK41),0)</f>
        <v>#DIV/0!</v>
      </c>
      <c r="AO41" s="369" t="e">
        <f t="shared" ref="AO41" si="141">IF(AN41&lt;1.5,"FUERTE",IF(AND(AN41&gt;=1.5,AN41&lt;2.5),"ACEPTABLE",IF(AN41&gt;=5,"INEXISTENTE","DÉBIL")))</f>
        <v>#DIV/0!</v>
      </c>
      <c r="AP41" s="400">
        <f t="shared" ref="AP41" si="142">IF(O41=0,0,ROUND((O41*AN41),0))</f>
        <v>0</v>
      </c>
      <c r="AQ41" s="395" t="str">
        <f t="shared" ref="AQ41" si="143">IF(AP41&gt;=36,"GRAVE", IF(AP41&lt;=10, "LEVE", "MODERADO"))</f>
        <v>LEVE</v>
      </c>
      <c r="AR41" s="443"/>
      <c r="AS41" s="443"/>
      <c r="AT41" s="51"/>
      <c r="AU41" s="51"/>
      <c r="AV41" s="104"/>
      <c r="AW41" s="308"/>
      <c r="AX41" s="106"/>
      <c r="AY41" s="49"/>
      <c r="AZ41" s="49"/>
      <c r="BA41" s="49"/>
      <c r="BB41" s="50"/>
      <c r="BC41" s="50"/>
    </row>
    <row r="42" spans="1:55" s="105" customFormat="1" ht="64.5" customHeight="1" x14ac:dyDescent="0.2">
      <c r="A42" s="380"/>
      <c r="B42" s="406"/>
      <c r="C42" s="406"/>
      <c r="D42" s="79"/>
      <c r="E42" s="79"/>
      <c r="F42" s="79"/>
      <c r="G42" s="374"/>
      <c r="H42" s="377"/>
      <c r="I42" s="374"/>
      <c r="J42" s="375"/>
      <c r="K42" s="379"/>
      <c r="L42" s="378"/>
      <c r="M42" s="379"/>
      <c r="N42" s="378"/>
      <c r="O42" s="378"/>
      <c r="P42" s="160"/>
      <c r="Q42" s="161">
        <f t="shared" si="33"/>
        <v>0</v>
      </c>
      <c r="R42" s="371"/>
      <c r="S42" s="371"/>
      <c r="T42" s="293"/>
      <c r="U42" s="433"/>
      <c r="V42" s="387"/>
      <c r="W42" s="292">
        <f t="shared" si="38"/>
        <v>0</v>
      </c>
      <c r="X42" s="293"/>
      <c r="Y42" s="293"/>
      <c r="Z42" s="387"/>
      <c r="AA42" s="371"/>
      <c r="AB42" s="294">
        <f t="shared" si="41"/>
        <v>0</v>
      </c>
      <c r="AC42" s="293"/>
      <c r="AD42" s="293"/>
      <c r="AE42" s="387"/>
      <c r="AF42" s="371"/>
      <c r="AG42" s="294">
        <f t="shared" si="44"/>
        <v>0</v>
      </c>
      <c r="AH42" s="293"/>
      <c r="AI42" s="293"/>
      <c r="AJ42" s="387"/>
      <c r="AK42" s="371"/>
      <c r="AL42" s="294">
        <f t="shared" si="47"/>
        <v>0</v>
      </c>
      <c r="AM42" s="293"/>
      <c r="AN42" s="371"/>
      <c r="AO42" s="369"/>
      <c r="AP42" s="400"/>
      <c r="AQ42" s="396"/>
      <c r="AR42" s="443"/>
      <c r="AS42" s="443"/>
      <c r="AT42" s="51"/>
      <c r="AU42" s="51"/>
      <c r="AV42" s="104"/>
      <c r="AW42" s="308"/>
      <c r="AX42" s="106"/>
      <c r="AY42" s="49"/>
      <c r="AZ42" s="49"/>
      <c r="BA42" s="49"/>
      <c r="BB42" s="50"/>
      <c r="BC42" s="50"/>
    </row>
    <row r="43" spans="1:55" s="105" customFormat="1" ht="64.5" customHeight="1" x14ac:dyDescent="0.2">
      <c r="A43" s="380"/>
      <c r="B43" s="406"/>
      <c r="C43" s="406"/>
      <c r="D43" s="79"/>
      <c r="E43" s="79"/>
      <c r="F43" s="79"/>
      <c r="G43" s="374"/>
      <c r="H43" s="377"/>
      <c r="I43" s="374"/>
      <c r="J43" s="375"/>
      <c r="K43" s="379"/>
      <c r="L43" s="378"/>
      <c r="M43" s="379"/>
      <c r="N43" s="378"/>
      <c r="O43" s="378"/>
      <c r="P43" s="160"/>
      <c r="Q43" s="161">
        <f t="shared" si="33"/>
        <v>0</v>
      </c>
      <c r="R43" s="371"/>
      <c r="S43" s="371"/>
      <c r="T43" s="293"/>
      <c r="U43" s="433"/>
      <c r="V43" s="387"/>
      <c r="W43" s="292">
        <f t="shared" si="38"/>
        <v>0</v>
      </c>
      <c r="X43" s="293"/>
      <c r="Y43" s="293"/>
      <c r="Z43" s="387"/>
      <c r="AA43" s="371"/>
      <c r="AB43" s="294">
        <f t="shared" si="41"/>
        <v>0</v>
      </c>
      <c r="AC43" s="293"/>
      <c r="AD43" s="293"/>
      <c r="AE43" s="387"/>
      <c r="AF43" s="371"/>
      <c r="AG43" s="294">
        <f t="shared" si="44"/>
        <v>0</v>
      </c>
      <c r="AH43" s="293"/>
      <c r="AI43" s="293"/>
      <c r="AJ43" s="387"/>
      <c r="AK43" s="371"/>
      <c r="AL43" s="294">
        <f t="shared" si="47"/>
        <v>0</v>
      </c>
      <c r="AM43" s="293"/>
      <c r="AN43" s="371"/>
      <c r="AO43" s="369"/>
      <c r="AP43" s="400"/>
      <c r="AQ43" s="396"/>
      <c r="AR43" s="443"/>
      <c r="AS43" s="443"/>
      <c r="AT43" s="51"/>
      <c r="AU43" s="51"/>
      <c r="AV43" s="104"/>
      <c r="AW43" s="308"/>
      <c r="AX43" s="106"/>
      <c r="AY43" s="49"/>
      <c r="AZ43" s="49"/>
      <c r="BA43" s="49"/>
      <c r="BB43" s="50"/>
      <c r="BC43" s="50"/>
    </row>
    <row r="44" spans="1:55" s="105" customFormat="1" ht="64.5" customHeight="1" x14ac:dyDescent="0.2">
      <c r="A44" s="380">
        <v>12</v>
      </c>
      <c r="B44" s="406"/>
      <c r="C44" s="406"/>
      <c r="D44" s="79"/>
      <c r="E44" s="79"/>
      <c r="F44" s="79"/>
      <c r="G44" s="374"/>
      <c r="H44" s="376"/>
      <c r="I44" s="374"/>
      <c r="J44" s="375"/>
      <c r="K44" s="379"/>
      <c r="L44" s="378">
        <f t="shared" ref="L44" si="144">IF(K44="ALTA",5,IF(K44="MEDIO ALTA",4,IF(K44="MEDIA",3,IF(K44="MEDIO BAJA",2,IF(K44="BAJA",1,0)))))</f>
        <v>0</v>
      </c>
      <c r="M44" s="379"/>
      <c r="N44" s="378">
        <f t="shared" ref="N44" si="145">IF(M44="ALTO",5,IF(M44="MEDIO ALTO",4,IF(M44="MEDIO",3,IF(M44="MEDIO BAJO",2,IF(M44="BAJO",1,0)))))</f>
        <v>0</v>
      </c>
      <c r="O44" s="378">
        <f t="shared" si="54"/>
        <v>0</v>
      </c>
      <c r="P44" s="160"/>
      <c r="Q44" s="161">
        <f t="shared" si="33"/>
        <v>0</v>
      </c>
      <c r="R44" s="371" t="e">
        <f t="shared" si="55"/>
        <v>#DIV/0!</v>
      </c>
      <c r="S44" s="371" t="e">
        <f t="shared" ref="S44" si="146">R44*0.6</f>
        <v>#DIV/0!</v>
      </c>
      <c r="T44" s="293"/>
      <c r="U44" s="432" t="e">
        <f t="shared" ref="U44" si="147">IF(P44="No_existen",5*$U$10,V44*$U$10)</f>
        <v>#DIV/0!</v>
      </c>
      <c r="V44" s="386" t="e">
        <f t="shared" ref="V44" si="148">ROUND(AVERAGEIF(W44:W46,"&gt;0"),0)</f>
        <v>#DIV/0!</v>
      </c>
      <c r="W44" s="292">
        <f t="shared" si="38"/>
        <v>0</v>
      </c>
      <c r="X44" s="293"/>
      <c r="Y44" s="293"/>
      <c r="Z44" s="386" t="e">
        <f t="shared" ref="Z44" si="149">IF(P44="No_existen",5*$Z$10,AA44*$Z$10)</f>
        <v>#DIV/0!</v>
      </c>
      <c r="AA44" s="370" t="e">
        <f t="shared" ref="AA44" si="150">ROUND(AVERAGEIF(AB44:AB46,"&gt;0"),0)</f>
        <v>#DIV/0!</v>
      </c>
      <c r="AB44" s="294">
        <f t="shared" si="41"/>
        <v>0</v>
      </c>
      <c r="AC44" s="293"/>
      <c r="AD44" s="293"/>
      <c r="AE44" s="386" t="e">
        <f t="shared" ref="AE44" si="151">IF(P44="No_existen",5*$AE$10,AF44*$AE$10)</f>
        <v>#DIV/0!</v>
      </c>
      <c r="AF44" s="370" t="e">
        <f t="shared" ref="AF44" si="152">ROUND(AVERAGEIF(AG44:AG46,"&gt;0"),0)</f>
        <v>#DIV/0!</v>
      </c>
      <c r="AG44" s="294">
        <f t="shared" si="44"/>
        <v>0</v>
      </c>
      <c r="AH44" s="293"/>
      <c r="AI44" s="293"/>
      <c r="AJ44" s="386" t="e">
        <f t="shared" ref="AJ44" si="153">IF(P44="No_existen",5*$AJ$10,AK44*$AJ$10)</f>
        <v>#DIV/0!</v>
      </c>
      <c r="AK44" s="370" t="e">
        <f t="shared" ref="AK44" si="154">ROUND(AVERAGEIF(AL44:AL46,"&gt;0"),0)</f>
        <v>#DIV/0!</v>
      </c>
      <c r="AL44" s="294">
        <f t="shared" si="47"/>
        <v>0</v>
      </c>
      <c r="AM44" s="293"/>
      <c r="AN44" s="370" t="e">
        <f t="shared" ref="AN44" si="155">ROUND(AVERAGE(R44,V44,AA44,AF44,AK44),0)</f>
        <v>#DIV/0!</v>
      </c>
      <c r="AO44" s="369" t="e">
        <f t="shared" ref="AO44" si="156">IF(AN44&lt;1.5,"FUERTE",IF(AND(AN44&gt;=1.5,AN44&lt;2.5),"ACEPTABLE",IF(AN44&gt;=5,"INEXISTENTE","DÉBIL")))</f>
        <v>#DIV/0!</v>
      </c>
      <c r="AP44" s="400">
        <f t="shared" ref="AP44" si="157">IF(O44=0,0,ROUND((O44*AN44),0))</f>
        <v>0</v>
      </c>
      <c r="AQ44" s="395" t="str">
        <f t="shared" ref="AQ44" si="158">IF(AP44&gt;=36,"GRAVE", IF(AP44&lt;=10, "LEVE", "MODERADO"))</f>
        <v>LEVE</v>
      </c>
      <c r="AR44" s="443"/>
      <c r="AS44" s="443"/>
      <c r="AT44" s="51"/>
      <c r="AU44" s="51"/>
      <c r="AV44" s="104"/>
      <c r="AW44" s="308"/>
      <c r="AX44" s="106"/>
      <c r="AY44" s="49"/>
      <c r="AZ44" s="49"/>
      <c r="BA44" s="49"/>
      <c r="BB44" s="50"/>
      <c r="BC44" s="50"/>
    </row>
    <row r="45" spans="1:55" s="105" customFormat="1" ht="64.5" customHeight="1" x14ac:dyDescent="0.2">
      <c r="A45" s="380"/>
      <c r="B45" s="406"/>
      <c r="C45" s="406"/>
      <c r="D45" s="79"/>
      <c r="E45" s="79"/>
      <c r="F45" s="79"/>
      <c r="G45" s="374"/>
      <c r="H45" s="377"/>
      <c r="I45" s="374"/>
      <c r="J45" s="375"/>
      <c r="K45" s="379"/>
      <c r="L45" s="378"/>
      <c r="M45" s="379"/>
      <c r="N45" s="378"/>
      <c r="O45" s="378"/>
      <c r="P45" s="160"/>
      <c r="Q45" s="161">
        <f t="shared" si="33"/>
        <v>0</v>
      </c>
      <c r="R45" s="371"/>
      <c r="S45" s="371"/>
      <c r="T45" s="293"/>
      <c r="U45" s="433"/>
      <c r="V45" s="387"/>
      <c r="W45" s="292">
        <f t="shared" si="38"/>
        <v>0</v>
      </c>
      <c r="X45" s="293"/>
      <c r="Y45" s="293"/>
      <c r="Z45" s="387"/>
      <c r="AA45" s="371"/>
      <c r="AB45" s="294">
        <f t="shared" si="41"/>
        <v>0</v>
      </c>
      <c r="AC45" s="293"/>
      <c r="AD45" s="293"/>
      <c r="AE45" s="387"/>
      <c r="AF45" s="371"/>
      <c r="AG45" s="294">
        <f t="shared" si="44"/>
        <v>0</v>
      </c>
      <c r="AH45" s="293"/>
      <c r="AI45" s="293"/>
      <c r="AJ45" s="387"/>
      <c r="AK45" s="371"/>
      <c r="AL45" s="294">
        <f t="shared" si="47"/>
        <v>0</v>
      </c>
      <c r="AM45" s="293"/>
      <c r="AN45" s="371"/>
      <c r="AO45" s="369"/>
      <c r="AP45" s="400"/>
      <c r="AQ45" s="396"/>
      <c r="AR45" s="443"/>
      <c r="AS45" s="443"/>
      <c r="AT45" s="51"/>
      <c r="AU45" s="51"/>
      <c r="AV45" s="104"/>
      <c r="AW45" s="308"/>
      <c r="AX45" s="106"/>
      <c r="AY45" s="49"/>
      <c r="AZ45" s="49"/>
      <c r="BA45" s="49"/>
      <c r="BB45" s="50"/>
      <c r="BC45" s="50"/>
    </row>
    <row r="46" spans="1:55" s="105" customFormat="1" ht="64.5" customHeight="1" x14ac:dyDescent="0.2">
      <c r="A46" s="380"/>
      <c r="B46" s="406"/>
      <c r="C46" s="406"/>
      <c r="D46" s="79"/>
      <c r="E46" s="79"/>
      <c r="F46" s="79"/>
      <c r="G46" s="374"/>
      <c r="H46" s="377"/>
      <c r="I46" s="374"/>
      <c r="J46" s="375"/>
      <c r="K46" s="379"/>
      <c r="L46" s="378"/>
      <c r="M46" s="379"/>
      <c r="N46" s="378"/>
      <c r="O46" s="378"/>
      <c r="P46" s="160"/>
      <c r="Q46" s="161">
        <f t="shared" si="33"/>
        <v>0</v>
      </c>
      <c r="R46" s="371"/>
      <c r="S46" s="371"/>
      <c r="T46" s="293"/>
      <c r="U46" s="433"/>
      <c r="V46" s="387"/>
      <c r="W46" s="292">
        <f t="shared" si="38"/>
        <v>0</v>
      </c>
      <c r="X46" s="293"/>
      <c r="Y46" s="293"/>
      <c r="Z46" s="387"/>
      <c r="AA46" s="371"/>
      <c r="AB46" s="294">
        <f t="shared" si="41"/>
        <v>0</v>
      </c>
      <c r="AC46" s="293"/>
      <c r="AD46" s="293"/>
      <c r="AE46" s="387"/>
      <c r="AF46" s="371"/>
      <c r="AG46" s="294">
        <f t="shared" si="44"/>
        <v>0</v>
      </c>
      <c r="AH46" s="293"/>
      <c r="AI46" s="293"/>
      <c r="AJ46" s="387"/>
      <c r="AK46" s="371"/>
      <c r="AL46" s="294">
        <f t="shared" si="47"/>
        <v>0</v>
      </c>
      <c r="AM46" s="293"/>
      <c r="AN46" s="371"/>
      <c r="AO46" s="369"/>
      <c r="AP46" s="400"/>
      <c r="AQ46" s="396"/>
      <c r="AR46" s="443"/>
      <c r="AS46" s="443"/>
      <c r="AT46" s="51"/>
      <c r="AU46" s="51"/>
      <c r="AV46" s="104"/>
      <c r="AW46" s="308"/>
      <c r="AX46" s="106"/>
      <c r="AY46" s="49"/>
      <c r="AZ46" s="49"/>
      <c r="BA46" s="49"/>
      <c r="BB46" s="50"/>
      <c r="BC46" s="50"/>
    </row>
    <row r="47" spans="1:55" s="105" customFormat="1" ht="64.5" customHeight="1" x14ac:dyDescent="0.2">
      <c r="A47" s="380">
        <v>13</v>
      </c>
      <c r="B47" s="406"/>
      <c r="C47" s="406"/>
      <c r="D47" s="79"/>
      <c r="E47" s="79"/>
      <c r="F47" s="79"/>
      <c r="G47" s="374"/>
      <c r="H47" s="446"/>
      <c r="I47" s="448"/>
      <c r="J47" s="375"/>
      <c r="K47" s="379"/>
      <c r="L47" s="378">
        <f t="shared" ref="L47" si="159">IF(K47="ALTA",5,IF(K47="MEDIO ALTA",4,IF(K47="MEDIA",3,IF(K47="MEDIO BAJA",2,IF(K47="BAJA",1,0)))))</f>
        <v>0</v>
      </c>
      <c r="M47" s="379"/>
      <c r="N47" s="378">
        <f t="shared" ref="N47" si="160">IF(M47="ALTO",5,IF(M47="MEDIO ALTO",4,IF(M47="MEDIO",3,IF(M47="MEDIO BAJO",2,IF(M47="BAJO",1,0)))))</f>
        <v>0</v>
      </c>
      <c r="O47" s="378">
        <f t="shared" si="54"/>
        <v>0</v>
      </c>
      <c r="P47" s="160"/>
      <c r="Q47" s="161">
        <f t="shared" si="33"/>
        <v>0</v>
      </c>
      <c r="R47" s="371" t="e">
        <f t="shared" si="55"/>
        <v>#DIV/0!</v>
      </c>
      <c r="S47" s="371" t="e">
        <f t="shared" ref="S47" si="161">R47*0.6</f>
        <v>#DIV/0!</v>
      </c>
      <c r="T47" s="293"/>
      <c r="U47" s="432" t="e">
        <f t="shared" ref="U47" si="162">IF(P47="No_existen",5*$U$10,V47*$U$10)</f>
        <v>#DIV/0!</v>
      </c>
      <c r="V47" s="386" t="e">
        <f t="shared" ref="V47" si="163">ROUND(AVERAGEIF(W47:W49,"&gt;0"),0)</f>
        <v>#DIV/0!</v>
      </c>
      <c r="W47" s="292">
        <f t="shared" si="38"/>
        <v>0</v>
      </c>
      <c r="X47" s="293"/>
      <c r="Y47" s="293"/>
      <c r="Z47" s="386" t="e">
        <f t="shared" ref="Z47" si="164">IF(P47="No_existen",5*$Z$10,AA47*$Z$10)</f>
        <v>#DIV/0!</v>
      </c>
      <c r="AA47" s="370" t="e">
        <f t="shared" ref="AA47" si="165">ROUND(AVERAGEIF(AB47:AB49,"&gt;0"),0)</f>
        <v>#DIV/0!</v>
      </c>
      <c r="AB47" s="294">
        <f t="shared" si="41"/>
        <v>0</v>
      </c>
      <c r="AC47" s="293"/>
      <c r="AD47" s="293"/>
      <c r="AE47" s="386" t="e">
        <f t="shared" ref="AE47" si="166">IF(P47="No_existen",5*$AE$10,AF47*$AE$10)</f>
        <v>#DIV/0!</v>
      </c>
      <c r="AF47" s="370" t="e">
        <f t="shared" ref="AF47" si="167">ROUND(AVERAGEIF(AG47:AG49,"&gt;0"),0)</f>
        <v>#DIV/0!</v>
      </c>
      <c r="AG47" s="294">
        <f t="shared" si="44"/>
        <v>0</v>
      </c>
      <c r="AH47" s="293"/>
      <c r="AI47" s="293"/>
      <c r="AJ47" s="386" t="e">
        <f t="shared" ref="AJ47" si="168">IF(P47="No_existen",5*$AJ$10,AK47*$AJ$10)</f>
        <v>#DIV/0!</v>
      </c>
      <c r="AK47" s="370" t="e">
        <f t="shared" ref="AK47" si="169">ROUND(AVERAGEIF(AL47:AL49,"&gt;0"),0)</f>
        <v>#DIV/0!</v>
      </c>
      <c r="AL47" s="294">
        <f t="shared" si="47"/>
        <v>0</v>
      </c>
      <c r="AM47" s="293"/>
      <c r="AN47" s="370" t="e">
        <f t="shared" ref="AN47" si="170">ROUND(AVERAGE(R47,V47,AA47,AF47,AK47),0)</f>
        <v>#DIV/0!</v>
      </c>
      <c r="AO47" s="369" t="e">
        <f t="shared" ref="AO47" si="171">IF(AN47&lt;1.5,"FUERTE",IF(AND(AN47&gt;=1.5,AN47&lt;2.5),"ACEPTABLE",IF(AN47&gt;=5,"INEXISTENTE","DÉBIL")))</f>
        <v>#DIV/0!</v>
      </c>
      <c r="AP47" s="400">
        <f t="shared" ref="AP47" si="172">IF(O47=0,0,ROUND((O47*AN47),0))</f>
        <v>0</v>
      </c>
      <c r="AQ47" s="395" t="str">
        <f t="shared" ref="AQ47" si="173">IF(AP47&gt;=36,"GRAVE", IF(AP47&lt;=10, "LEVE", "MODERADO"))</f>
        <v>LEVE</v>
      </c>
      <c r="AR47" s="443"/>
      <c r="AS47" s="443"/>
      <c r="AT47" s="51"/>
      <c r="AU47" s="51"/>
      <c r="AV47" s="104"/>
      <c r="AW47" s="308"/>
      <c r="AX47" s="106"/>
      <c r="AY47" s="49"/>
      <c r="AZ47" s="49"/>
      <c r="BA47" s="49"/>
      <c r="BB47" s="50"/>
      <c r="BC47" s="50"/>
    </row>
    <row r="48" spans="1:55" s="105" customFormat="1" ht="64.5" customHeight="1" x14ac:dyDescent="0.2">
      <c r="A48" s="380"/>
      <c r="B48" s="406"/>
      <c r="C48" s="406"/>
      <c r="D48" s="79"/>
      <c r="E48" s="79"/>
      <c r="F48" s="79"/>
      <c r="G48" s="374"/>
      <c r="H48" s="447"/>
      <c r="I48" s="448"/>
      <c r="J48" s="375"/>
      <c r="K48" s="379"/>
      <c r="L48" s="378"/>
      <c r="M48" s="379"/>
      <c r="N48" s="378"/>
      <c r="O48" s="378"/>
      <c r="P48" s="160"/>
      <c r="Q48" s="161">
        <f t="shared" si="33"/>
        <v>0</v>
      </c>
      <c r="R48" s="371"/>
      <c r="S48" s="371"/>
      <c r="T48" s="293"/>
      <c r="U48" s="433"/>
      <c r="V48" s="387"/>
      <c r="W48" s="292">
        <f t="shared" si="38"/>
        <v>0</v>
      </c>
      <c r="X48" s="293"/>
      <c r="Y48" s="293"/>
      <c r="Z48" s="387"/>
      <c r="AA48" s="371"/>
      <c r="AB48" s="294">
        <f t="shared" si="41"/>
        <v>0</v>
      </c>
      <c r="AC48" s="293"/>
      <c r="AD48" s="293"/>
      <c r="AE48" s="387"/>
      <c r="AF48" s="371"/>
      <c r="AG48" s="294">
        <f t="shared" si="44"/>
        <v>0</v>
      </c>
      <c r="AH48" s="293"/>
      <c r="AI48" s="293"/>
      <c r="AJ48" s="387"/>
      <c r="AK48" s="371"/>
      <c r="AL48" s="294">
        <f t="shared" si="47"/>
        <v>0</v>
      </c>
      <c r="AM48" s="293"/>
      <c r="AN48" s="371"/>
      <c r="AO48" s="369"/>
      <c r="AP48" s="400"/>
      <c r="AQ48" s="396"/>
      <c r="AR48" s="443"/>
      <c r="AS48" s="443"/>
      <c r="AT48" s="51"/>
      <c r="AU48" s="51"/>
      <c r="AV48" s="104"/>
      <c r="AW48" s="308"/>
      <c r="AX48" s="106"/>
      <c r="AY48" s="49"/>
      <c r="AZ48" s="49"/>
      <c r="BA48" s="49"/>
      <c r="BB48" s="50"/>
      <c r="BC48" s="50"/>
    </row>
    <row r="49" spans="1:55" s="105" customFormat="1" ht="64.5" customHeight="1" x14ac:dyDescent="0.2">
      <c r="A49" s="380"/>
      <c r="B49" s="406"/>
      <c r="C49" s="406"/>
      <c r="D49" s="79"/>
      <c r="E49" s="79"/>
      <c r="F49" s="79"/>
      <c r="G49" s="374"/>
      <c r="H49" s="447"/>
      <c r="I49" s="448"/>
      <c r="J49" s="375"/>
      <c r="K49" s="379"/>
      <c r="L49" s="378"/>
      <c r="M49" s="379"/>
      <c r="N49" s="378"/>
      <c r="O49" s="378"/>
      <c r="P49" s="160"/>
      <c r="Q49" s="161">
        <f t="shared" si="33"/>
        <v>0</v>
      </c>
      <c r="R49" s="371"/>
      <c r="S49" s="371"/>
      <c r="T49" s="293"/>
      <c r="U49" s="433"/>
      <c r="V49" s="387"/>
      <c r="W49" s="292">
        <f t="shared" si="38"/>
        <v>0</v>
      </c>
      <c r="X49" s="293"/>
      <c r="Y49" s="293"/>
      <c r="Z49" s="387"/>
      <c r="AA49" s="371"/>
      <c r="AB49" s="294">
        <f t="shared" si="41"/>
        <v>0</v>
      </c>
      <c r="AC49" s="293"/>
      <c r="AD49" s="293"/>
      <c r="AE49" s="387"/>
      <c r="AF49" s="371"/>
      <c r="AG49" s="294">
        <f t="shared" si="44"/>
        <v>0</v>
      </c>
      <c r="AH49" s="293"/>
      <c r="AI49" s="293"/>
      <c r="AJ49" s="387"/>
      <c r="AK49" s="371"/>
      <c r="AL49" s="294">
        <f t="shared" si="47"/>
        <v>0</v>
      </c>
      <c r="AM49" s="293"/>
      <c r="AN49" s="371"/>
      <c r="AO49" s="369"/>
      <c r="AP49" s="400"/>
      <c r="AQ49" s="396"/>
      <c r="AR49" s="443"/>
      <c r="AS49" s="443"/>
      <c r="AT49" s="51"/>
      <c r="AU49" s="51"/>
      <c r="AV49" s="104"/>
      <c r="AW49" s="308"/>
      <c r="AX49" s="106"/>
      <c r="AY49" s="49"/>
      <c r="AZ49" s="49"/>
      <c r="BA49" s="49"/>
      <c r="BB49" s="50"/>
      <c r="BC49" s="50"/>
    </row>
    <row r="50" spans="1:55" s="105" customFormat="1" ht="64.5" customHeight="1" x14ac:dyDescent="0.2">
      <c r="A50" s="380">
        <v>14</v>
      </c>
      <c r="B50" s="406"/>
      <c r="C50" s="406"/>
      <c r="D50" s="79"/>
      <c r="E50" s="79"/>
      <c r="F50" s="79"/>
      <c r="G50" s="374"/>
      <c r="H50" s="376"/>
      <c r="I50" s="374"/>
      <c r="J50" s="375"/>
      <c r="K50" s="379"/>
      <c r="L50" s="378">
        <f t="shared" ref="L50" si="174">IF(K50="ALTA",5,IF(K50="MEDIO ALTA",4,IF(K50="MEDIA",3,IF(K50="MEDIO BAJA",2,IF(K50="BAJA",1,0)))))</f>
        <v>0</v>
      </c>
      <c r="M50" s="379"/>
      <c r="N50" s="378">
        <f t="shared" ref="N50" si="175">IF(M50="ALTO",5,IF(M50="MEDIO ALTO",4,IF(M50="MEDIO",3,IF(M50="MEDIO BAJO",2,IF(M50="BAJO",1,0)))))</f>
        <v>0</v>
      </c>
      <c r="O50" s="378">
        <f t="shared" si="54"/>
        <v>0</v>
      </c>
      <c r="P50" s="160"/>
      <c r="Q50" s="161">
        <f t="shared" si="33"/>
        <v>0</v>
      </c>
      <c r="R50" s="371" t="e">
        <f t="shared" si="55"/>
        <v>#DIV/0!</v>
      </c>
      <c r="S50" s="371" t="e">
        <f t="shared" ref="S50" si="176">R50*0.6</f>
        <v>#DIV/0!</v>
      </c>
      <c r="T50" s="293"/>
      <c r="U50" s="432" t="e">
        <f t="shared" ref="U50" si="177">IF(P50="No_existen",5*$U$10,V50*$U$10)</f>
        <v>#DIV/0!</v>
      </c>
      <c r="V50" s="386" t="e">
        <f t="shared" ref="V50" si="178">ROUND(AVERAGEIF(W50:W52,"&gt;0"),0)</f>
        <v>#DIV/0!</v>
      </c>
      <c r="W50" s="292">
        <f t="shared" si="38"/>
        <v>0</v>
      </c>
      <c r="X50" s="293"/>
      <c r="Y50" s="293"/>
      <c r="Z50" s="386" t="e">
        <f t="shared" ref="Z50" si="179">IF(P50="No_existen",5*$Z$10,AA50*$Z$10)</f>
        <v>#DIV/0!</v>
      </c>
      <c r="AA50" s="370" t="e">
        <f t="shared" ref="AA50" si="180">ROUND(AVERAGEIF(AB50:AB52,"&gt;0"),0)</f>
        <v>#DIV/0!</v>
      </c>
      <c r="AB50" s="294">
        <f t="shared" si="41"/>
        <v>0</v>
      </c>
      <c r="AC50" s="293"/>
      <c r="AD50" s="293"/>
      <c r="AE50" s="386" t="e">
        <f t="shared" ref="AE50" si="181">IF(P50="No_existen",5*$AE$10,AF50*$AE$10)</f>
        <v>#DIV/0!</v>
      </c>
      <c r="AF50" s="370" t="e">
        <f t="shared" ref="AF50" si="182">ROUND(AVERAGEIF(AG50:AG52,"&gt;0"),0)</f>
        <v>#DIV/0!</v>
      </c>
      <c r="AG50" s="294">
        <f t="shared" si="44"/>
        <v>0</v>
      </c>
      <c r="AH50" s="293"/>
      <c r="AI50" s="293"/>
      <c r="AJ50" s="386" t="e">
        <f t="shared" ref="AJ50" si="183">IF(P50="No_existen",5*$AJ$10,AK50*$AJ$10)</f>
        <v>#DIV/0!</v>
      </c>
      <c r="AK50" s="370" t="e">
        <f t="shared" ref="AK50" si="184">ROUND(AVERAGEIF(AL50:AL52,"&gt;0"),0)</f>
        <v>#DIV/0!</v>
      </c>
      <c r="AL50" s="294">
        <f t="shared" si="47"/>
        <v>0</v>
      </c>
      <c r="AM50" s="293"/>
      <c r="AN50" s="370" t="e">
        <f t="shared" ref="AN50" si="185">ROUND(AVERAGE(R50,V50,AA50,AF50,AK50),0)</f>
        <v>#DIV/0!</v>
      </c>
      <c r="AO50" s="369" t="e">
        <f t="shared" ref="AO50" si="186">IF(AN50&lt;1.5,"FUERTE",IF(AND(AN50&gt;=1.5,AN50&lt;2.5),"ACEPTABLE",IF(AN50&gt;=5,"INEXISTENTE","DÉBIL")))</f>
        <v>#DIV/0!</v>
      </c>
      <c r="AP50" s="400">
        <f t="shared" ref="AP50" si="187">IF(O50=0,0,ROUND((O50*AN50),0))</f>
        <v>0</v>
      </c>
      <c r="AQ50" s="395" t="str">
        <f t="shared" ref="AQ50" si="188">IF(AP50&gt;=36,"GRAVE", IF(AP50&lt;=10, "LEVE", "MODERADO"))</f>
        <v>LEVE</v>
      </c>
      <c r="AR50" s="443"/>
      <c r="AS50" s="443"/>
      <c r="AT50" s="51"/>
      <c r="AU50" s="51"/>
      <c r="AV50" s="104"/>
      <c r="AW50" s="308"/>
      <c r="AX50" s="106"/>
      <c r="AY50" s="49"/>
      <c r="AZ50" s="49"/>
      <c r="BA50" s="49"/>
      <c r="BB50" s="50"/>
      <c r="BC50" s="50"/>
    </row>
    <row r="51" spans="1:55" s="105" customFormat="1" ht="64.5" customHeight="1" x14ac:dyDescent="0.2">
      <c r="A51" s="380"/>
      <c r="B51" s="406"/>
      <c r="C51" s="406"/>
      <c r="D51" s="79"/>
      <c r="E51" s="79"/>
      <c r="F51" s="79"/>
      <c r="G51" s="374"/>
      <c r="H51" s="377"/>
      <c r="I51" s="374"/>
      <c r="J51" s="375"/>
      <c r="K51" s="379"/>
      <c r="L51" s="378"/>
      <c r="M51" s="379"/>
      <c r="N51" s="378"/>
      <c r="O51" s="378"/>
      <c r="P51" s="160"/>
      <c r="Q51" s="161">
        <f t="shared" si="33"/>
        <v>0</v>
      </c>
      <c r="R51" s="371"/>
      <c r="S51" s="371"/>
      <c r="T51" s="293"/>
      <c r="U51" s="433"/>
      <c r="V51" s="387"/>
      <c r="W51" s="292">
        <f t="shared" si="38"/>
        <v>0</v>
      </c>
      <c r="X51" s="293"/>
      <c r="Y51" s="293"/>
      <c r="Z51" s="387"/>
      <c r="AA51" s="371"/>
      <c r="AB51" s="294">
        <f t="shared" si="41"/>
        <v>0</v>
      </c>
      <c r="AC51" s="293"/>
      <c r="AD51" s="293"/>
      <c r="AE51" s="387"/>
      <c r="AF51" s="371"/>
      <c r="AG51" s="294">
        <f t="shared" si="44"/>
        <v>0</v>
      </c>
      <c r="AH51" s="293"/>
      <c r="AI51" s="293"/>
      <c r="AJ51" s="387"/>
      <c r="AK51" s="371"/>
      <c r="AL51" s="294">
        <f t="shared" si="47"/>
        <v>0</v>
      </c>
      <c r="AM51" s="293"/>
      <c r="AN51" s="371"/>
      <c r="AO51" s="369"/>
      <c r="AP51" s="400"/>
      <c r="AQ51" s="396"/>
      <c r="AR51" s="443"/>
      <c r="AS51" s="443"/>
      <c r="AT51" s="51"/>
      <c r="AU51" s="51"/>
      <c r="AV51" s="104"/>
      <c r="AW51" s="308"/>
      <c r="AX51" s="106"/>
      <c r="AY51" s="49"/>
      <c r="AZ51" s="49"/>
      <c r="BA51" s="49"/>
      <c r="BB51" s="50"/>
      <c r="BC51" s="50"/>
    </row>
    <row r="52" spans="1:55" s="105" customFormat="1" ht="64.5" customHeight="1" x14ac:dyDescent="0.2">
      <c r="A52" s="380"/>
      <c r="B52" s="406"/>
      <c r="C52" s="406"/>
      <c r="D52" s="79"/>
      <c r="E52" s="79"/>
      <c r="F52" s="79"/>
      <c r="G52" s="374"/>
      <c r="H52" s="377"/>
      <c r="I52" s="374"/>
      <c r="J52" s="375"/>
      <c r="K52" s="379"/>
      <c r="L52" s="378"/>
      <c r="M52" s="379"/>
      <c r="N52" s="378"/>
      <c r="O52" s="378"/>
      <c r="P52" s="160"/>
      <c r="Q52" s="161">
        <f t="shared" si="33"/>
        <v>0</v>
      </c>
      <c r="R52" s="371"/>
      <c r="S52" s="371"/>
      <c r="T52" s="293"/>
      <c r="U52" s="433"/>
      <c r="V52" s="387"/>
      <c r="W52" s="292">
        <f t="shared" si="38"/>
        <v>0</v>
      </c>
      <c r="X52" s="293"/>
      <c r="Y52" s="293"/>
      <c r="Z52" s="387"/>
      <c r="AA52" s="371"/>
      <c r="AB52" s="294">
        <f t="shared" si="41"/>
        <v>0</v>
      </c>
      <c r="AC52" s="293"/>
      <c r="AD52" s="293"/>
      <c r="AE52" s="387"/>
      <c r="AF52" s="371"/>
      <c r="AG52" s="294">
        <f t="shared" si="44"/>
        <v>0</v>
      </c>
      <c r="AH52" s="293"/>
      <c r="AI52" s="293"/>
      <c r="AJ52" s="387"/>
      <c r="AK52" s="371"/>
      <c r="AL52" s="294">
        <f t="shared" si="47"/>
        <v>0</v>
      </c>
      <c r="AM52" s="293"/>
      <c r="AN52" s="371"/>
      <c r="AO52" s="369"/>
      <c r="AP52" s="400"/>
      <c r="AQ52" s="396"/>
      <c r="AR52" s="443"/>
      <c r="AS52" s="443"/>
      <c r="AT52" s="51"/>
      <c r="AU52" s="51"/>
      <c r="AV52" s="104"/>
      <c r="AW52" s="308"/>
      <c r="AX52" s="106"/>
      <c r="AY52" s="49"/>
      <c r="AZ52" s="49"/>
      <c r="BA52" s="49"/>
      <c r="BB52" s="50"/>
      <c r="BC52" s="50"/>
    </row>
    <row r="53" spans="1:55" s="105" customFormat="1" ht="64.5" customHeight="1" x14ac:dyDescent="0.2">
      <c r="A53" s="380">
        <v>15</v>
      </c>
      <c r="B53" s="406"/>
      <c r="C53" s="406"/>
      <c r="D53" s="79"/>
      <c r="E53" s="79"/>
      <c r="F53" s="79"/>
      <c r="G53" s="374"/>
      <c r="H53" s="376"/>
      <c r="I53" s="374"/>
      <c r="J53" s="375"/>
      <c r="K53" s="379"/>
      <c r="L53" s="378">
        <f t="shared" ref="L53" si="189">IF(K53="ALTA",5,IF(K53="MEDIO ALTA",4,IF(K53="MEDIA",3,IF(K53="MEDIO BAJA",2,IF(K53="BAJA",1,0)))))</f>
        <v>0</v>
      </c>
      <c r="M53" s="379"/>
      <c r="N53" s="378">
        <f t="shared" ref="N53" si="190">IF(M53="ALTO",5,IF(M53="MEDIO ALTO",4,IF(M53="MEDIO",3,IF(M53="MEDIO BAJO",2,IF(M53="BAJO",1,0)))))</f>
        <v>0</v>
      </c>
      <c r="O53" s="378">
        <f t="shared" si="54"/>
        <v>0</v>
      </c>
      <c r="P53" s="160"/>
      <c r="Q53" s="161">
        <f t="shared" si="33"/>
        <v>0</v>
      </c>
      <c r="R53" s="371" t="e">
        <f t="shared" si="55"/>
        <v>#DIV/0!</v>
      </c>
      <c r="S53" s="371" t="e">
        <f t="shared" ref="S53" si="191">R53*0.6</f>
        <v>#DIV/0!</v>
      </c>
      <c r="T53" s="293"/>
      <c r="U53" s="432" t="e">
        <f t="shared" ref="U53" si="192">IF(P53="No_existen",5*$U$10,V53*$U$10)</f>
        <v>#DIV/0!</v>
      </c>
      <c r="V53" s="386" t="e">
        <f t="shared" ref="V53" si="193">ROUND(AVERAGEIF(W53:W55,"&gt;0"),0)</f>
        <v>#DIV/0!</v>
      </c>
      <c r="W53" s="292">
        <f t="shared" si="38"/>
        <v>0</v>
      </c>
      <c r="X53" s="293"/>
      <c r="Y53" s="293"/>
      <c r="Z53" s="386" t="e">
        <f t="shared" ref="Z53" si="194">IF(P53="No_existen",5*$Z$10,AA53*$Z$10)</f>
        <v>#DIV/0!</v>
      </c>
      <c r="AA53" s="370" t="e">
        <f t="shared" ref="AA53" si="195">ROUND(AVERAGEIF(AB53:AB55,"&gt;0"),0)</f>
        <v>#DIV/0!</v>
      </c>
      <c r="AB53" s="294">
        <f t="shared" si="41"/>
        <v>0</v>
      </c>
      <c r="AC53" s="293"/>
      <c r="AD53" s="293"/>
      <c r="AE53" s="386" t="e">
        <f t="shared" ref="AE53" si="196">IF(P53="No_existen",5*$AE$10,AF53*$AE$10)</f>
        <v>#DIV/0!</v>
      </c>
      <c r="AF53" s="370" t="e">
        <f t="shared" ref="AF53" si="197">ROUND(AVERAGEIF(AG53:AG55,"&gt;0"),0)</f>
        <v>#DIV/0!</v>
      </c>
      <c r="AG53" s="294">
        <f t="shared" si="44"/>
        <v>0</v>
      </c>
      <c r="AH53" s="293"/>
      <c r="AI53" s="293"/>
      <c r="AJ53" s="386" t="e">
        <f t="shared" ref="AJ53" si="198">IF(P53="No_existen",5*$AJ$10,AK53*$AJ$10)</f>
        <v>#DIV/0!</v>
      </c>
      <c r="AK53" s="370" t="e">
        <f t="shared" ref="AK53" si="199">ROUND(AVERAGEIF(AL53:AL55,"&gt;0"),0)</f>
        <v>#DIV/0!</v>
      </c>
      <c r="AL53" s="294">
        <f t="shared" si="47"/>
        <v>0</v>
      </c>
      <c r="AM53" s="293"/>
      <c r="AN53" s="370" t="e">
        <f t="shared" ref="AN53" si="200">ROUND(AVERAGE(R53,V53,AA53,AF53,AK53),0)</f>
        <v>#DIV/0!</v>
      </c>
      <c r="AO53" s="369" t="e">
        <f t="shared" ref="AO53" si="201">IF(AN53&lt;1.5,"FUERTE",IF(AND(AN53&gt;=1.5,AN53&lt;2.5),"ACEPTABLE",IF(AN53&gt;=5,"INEXISTENTE","DÉBIL")))</f>
        <v>#DIV/0!</v>
      </c>
      <c r="AP53" s="400">
        <f t="shared" ref="AP53" si="202">IF(O53=0,0,ROUND((O53*AN53),0))</f>
        <v>0</v>
      </c>
      <c r="AQ53" s="395" t="str">
        <f t="shared" ref="AQ53" si="203">IF(AP53&gt;=36,"GRAVE", IF(AP53&lt;=10, "LEVE", "MODERADO"))</f>
        <v>LEVE</v>
      </c>
      <c r="AR53" s="443"/>
      <c r="AS53" s="443"/>
      <c r="AT53" s="51"/>
      <c r="AU53" s="51"/>
      <c r="AV53" s="104"/>
      <c r="AW53" s="308"/>
      <c r="AX53" s="106"/>
      <c r="AY53" s="49"/>
      <c r="AZ53" s="49"/>
      <c r="BA53" s="49"/>
      <c r="BB53" s="50"/>
      <c r="BC53" s="50"/>
    </row>
    <row r="54" spans="1:55" s="105" customFormat="1" ht="64.5" customHeight="1" x14ac:dyDescent="0.2">
      <c r="A54" s="380"/>
      <c r="B54" s="406"/>
      <c r="C54" s="406"/>
      <c r="D54" s="79"/>
      <c r="E54" s="79"/>
      <c r="F54" s="79"/>
      <c r="G54" s="374"/>
      <c r="H54" s="377"/>
      <c r="I54" s="374"/>
      <c r="J54" s="375"/>
      <c r="K54" s="379"/>
      <c r="L54" s="378"/>
      <c r="M54" s="379"/>
      <c r="N54" s="378"/>
      <c r="O54" s="378"/>
      <c r="P54" s="160"/>
      <c r="Q54" s="161">
        <f t="shared" si="33"/>
        <v>0</v>
      </c>
      <c r="R54" s="371"/>
      <c r="S54" s="371"/>
      <c r="T54" s="293"/>
      <c r="U54" s="433"/>
      <c r="V54" s="387"/>
      <c r="W54" s="292">
        <f t="shared" si="38"/>
        <v>0</v>
      </c>
      <c r="X54" s="293"/>
      <c r="Y54" s="293"/>
      <c r="Z54" s="387"/>
      <c r="AA54" s="371"/>
      <c r="AB54" s="294">
        <f t="shared" si="41"/>
        <v>0</v>
      </c>
      <c r="AC54" s="293"/>
      <c r="AD54" s="293"/>
      <c r="AE54" s="387"/>
      <c r="AF54" s="371"/>
      <c r="AG54" s="294">
        <f t="shared" si="44"/>
        <v>0</v>
      </c>
      <c r="AH54" s="293"/>
      <c r="AI54" s="293"/>
      <c r="AJ54" s="387"/>
      <c r="AK54" s="371"/>
      <c r="AL54" s="294">
        <f t="shared" si="47"/>
        <v>0</v>
      </c>
      <c r="AM54" s="293"/>
      <c r="AN54" s="371"/>
      <c r="AO54" s="369"/>
      <c r="AP54" s="400"/>
      <c r="AQ54" s="396"/>
      <c r="AR54" s="443"/>
      <c r="AS54" s="443"/>
      <c r="AT54" s="51"/>
      <c r="AU54" s="51"/>
      <c r="AV54" s="104"/>
      <c r="AW54" s="308"/>
      <c r="AX54" s="106"/>
      <c r="AY54" s="49"/>
      <c r="AZ54" s="49"/>
      <c r="BA54" s="49"/>
      <c r="BB54" s="50"/>
      <c r="BC54" s="50"/>
    </row>
    <row r="55" spans="1:55" s="105" customFormat="1" ht="64.5" customHeight="1" x14ac:dyDescent="0.2">
      <c r="A55" s="380"/>
      <c r="B55" s="406"/>
      <c r="C55" s="406"/>
      <c r="D55" s="79"/>
      <c r="E55" s="79"/>
      <c r="F55" s="79"/>
      <c r="G55" s="374"/>
      <c r="H55" s="377"/>
      <c r="I55" s="374"/>
      <c r="J55" s="375"/>
      <c r="K55" s="379"/>
      <c r="L55" s="378"/>
      <c r="M55" s="379"/>
      <c r="N55" s="378"/>
      <c r="O55" s="378"/>
      <c r="P55" s="160"/>
      <c r="Q55" s="161">
        <f t="shared" si="33"/>
        <v>0</v>
      </c>
      <c r="R55" s="371"/>
      <c r="S55" s="371"/>
      <c r="T55" s="293"/>
      <c r="U55" s="433"/>
      <c r="V55" s="387"/>
      <c r="W55" s="292">
        <f t="shared" si="38"/>
        <v>0</v>
      </c>
      <c r="X55" s="293"/>
      <c r="Y55" s="293"/>
      <c r="Z55" s="387"/>
      <c r="AA55" s="371"/>
      <c r="AB55" s="294">
        <f t="shared" si="41"/>
        <v>0</v>
      </c>
      <c r="AC55" s="293"/>
      <c r="AD55" s="293"/>
      <c r="AE55" s="387"/>
      <c r="AF55" s="371"/>
      <c r="AG55" s="294">
        <f t="shared" si="44"/>
        <v>0</v>
      </c>
      <c r="AH55" s="293"/>
      <c r="AI55" s="293"/>
      <c r="AJ55" s="387"/>
      <c r="AK55" s="371"/>
      <c r="AL55" s="294">
        <f t="shared" si="47"/>
        <v>0</v>
      </c>
      <c r="AM55" s="293"/>
      <c r="AN55" s="371"/>
      <c r="AO55" s="369"/>
      <c r="AP55" s="400"/>
      <c r="AQ55" s="396"/>
      <c r="AR55" s="443"/>
      <c r="AS55" s="443"/>
      <c r="AT55" s="51"/>
      <c r="AU55" s="51"/>
      <c r="AV55" s="104"/>
      <c r="AW55" s="308"/>
      <c r="AX55" s="106"/>
      <c r="AY55" s="49"/>
      <c r="AZ55" s="49"/>
      <c r="BA55" s="49"/>
      <c r="BB55" s="50"/>
      <c r="BC55" s="50"/>
    </row>
    <row r="56" spans="1:55" s="105" customFormat="1" ht="64.5" customHeight="1" x14ac:dyDescent="0.2">
      <c r="A56" s="380">
        <v>16</v>
      </c>
      <c r="B56" s="406"/>
      <c r="C56" s="406"/>
      <c r="D56" s="79"/>
      <c r="E56" s="79"/>
      <c r="F56" s="79"/>
      <c r="G56" s="374"/>
      <c r="H56" s="376"/>
      <c r="I56" s="374"/>
      <c r="J56" s="375"/>
      <c r="K56" s="379"/>
      <c r="L56" s="378">
        <f t="shared" ref="L56" si="204">IF(K56="ALTA",5,IF(K56="MEDIO ALTA",4,IF(K56="MEDIA",3,IF(K56="MEDIO BAJA",2,IF(K56="BAJA",1,0)))))</f>
        <v>0</v>
      </c>
      <c r="M56" s="379"/>
      <c r="N56" s="378">
        <f t="shared" ref="N56" si="205">IF(M56="ALTO",5,IF(M56="MEDIO ALTO",4,IF(M56="MEDIO",3,IF(M56="MEDIO BAJO",2,IF(M56="BAJO",1,0)))))</f>
        <v>0</v>
      </c>
      <c r="O56" s="378">
        <f t="shared" si="54"/>
        <v>0</v>
      </c>
      <c r="P56" s="160"/>
      <c r="Q56" s="161">
        <f t="shared" si="33"/>
        <v>0</v>
      </c>
      <c r="R56" s="371" t="e">
        <f t="shared" si="55"/>
        <v>#DIV/0!</v>
      </c>
      <c r="S56" s="371" t="e">
        <f t="shared" ref="S56" si="206">R56*0.6</f>
        <v>#DIV/0!</v>
      </c>
      <c r="T56" s="293"/>
      <c r="U56" s="432" t="e">
        <f t="shared" ref="U56" si="207">IF(P56="No_existen",5*$U$10,V56*$U$10)</f>
        <v>#DIV/0!</v>
      </c>
      <c r="V56" s="386" t="e">
        <f t="shared" ref="V56" si="208">ROUND(AVERAGEIF(W56:W58,"&gt;0"),0)</f>
        <v>#DIV/0!</v>
      </c>
      <c r="W56" s="292">
        <f t="shared" si="38"/>
        <v>0</v>
      </c>
      <c r="X56" s="293"/>
      <c r="Y56" s="293"/>
      <c r="Z56" s="386" t="e">
        <f t="shared" ref="Z56" si="209">IF(P56="No_existen",5*$Z$10,AA56*$Z$10)</f>
        <v>#DIV/0!</v>
      </c>
      <c r="AA56" s="370" t="e">
        <f t="shared" ref="AA56" si="210">ROUND(AVERAGEIF(AB56:AB58,"&gt;0"),0)</f>
        <v>#DIV/0!</v>
      </c>
      <c r="AB56" s="294">
        <f t="shared" si="41"/>
        <v>0</v>
      </c>
      <c r="AC56" s="293"/>
      <c r="AD56" s="293"/>
      <c r="AE56" s="386" t="e">
        <f t="shared" ref="AE56" si="211">IF(P56="No_existen",5*$AE$10,AF56*$AE$10)</f>
        <v>#DIV/0!</v>
      </c>
      <c r="AF56" s="370" t="e">
        <f t="shared" ref="AF56" si="212">ROUND(AVERAGEIF(AG56:AG58,"&gt;0"),0)</f>
        <v>#DIV/0!</v>
      </c>
      <c r="AG56" s="294">
        <f t="shared" si="44"/>
        <v>0</v>
      </c>
      <c r="AH56" s="293"/>
      <c r="AI56" s="293"/>
      <c r="AJ56" s="386" t="e">
        <f t="shared" ref="AJ56" si="213">IF(P56="No_existen",5*$AJ$10,AK56*$AJ$10)</f>
        <v>#DIV/0!</v>
      </c>
      <c r="AK56" s="370" t="e">
        <f t="shared" ref="AK56" si="214">ROUND(AVERAGEIF(AL56:AL58,"&gt;0"),0)</f>
        <v>#DIV/0!</v>
      </c>
      <c r="AL56" s="294">
        <f t="shared" si="47"/>
        <v>0</v>
      </c>
      <c r="AM56" s="293"/>
      <c r="AN56" s="370" t="e">
        <f t="shared" ref="AN56" si="215">ROUND(AVERAGE(R56,V56,AA56,AF56,AK56),0)</f>
        <v>#DIV/0!</v>
      </c>
      <c r="AO56" s="369" t="e">
        <f t="shared" ref="AO56" si="216">IF(AN56&lt;1.5,"FUERTE",IF(AND(AN56&gt;=1.5,AN56&lt;2.5),"ACEPTABLE",IF(AN56&gt;=5,"INEXISTENTE","DÉBIL")))</f>
        <v>#DIV/0!</v>
      </c>
      <c r="AP56" s="400">
        <f t="shared" ref="AP56" si="217">IF(O56=0,0,ROUND((O56*AN56),0))</f>
        <v>0</v>
      </c>
      <c r="AQ56" s="395" t="str">
        <f t="shared" ref="AQ56" si="218">IF(AP56&gt;=36,"GRAVE", IF(AP56&lt;=10, "LEVE", "MODERADO"))</f>
        <v>LEVE</v>
      </c>
      <c r="AR56" s="443"/>
      <c r="AS56" s="443"/>
      <c r="AT56" s="51"/>
      <c r="AU56" s="51"/>
      <c r="AV56" s="104"/>
      <c r="AW56" s="308"/>
      <c r="AX56" s="106"/>
      <c r="AY56" s="49"/>
      <c r="AZ56" s="49"/>
      <c r="BA56" s="49"/>
      <c r="BB56" s="50"/>
      <c r="BC56" s="50"/>
    </row>
    <row r="57" spans="1:55" s="105" customFormat="1" ht="64.5" customHeight="1" x14ac:dyDescent="0.2">
      <c r="A57" s="380"/>
      <c r="B57" s="406"/>
      <c r="C57" s="406"/>
      <c r="D57" s="79"/>
      <c r="E57" s="79"/>
      <c r="F57" s="79"/>
      <c r="G57" s="374"/>
      <c r="H57" s="377"/>
      <c r="I57" s="374"/>
      <c r="J57" s="375"/>
      <c r="K57" s="379"/>
      <c r="L57" s="378"/>
      <c r="M57" s="379"/>
      <c r="N57" s="378"/>
      <c r="O57" s="378"/>
      <c r="P57" s="160"/>
      <c r="Q57" s="161">
        <f t="shared" si="33"/>
        <v>0</v>
      </c>
      <c r="R57" s="371"/>
      <c r="S57" s="371"/>
      <c r="T57" s="293"/>
      <c r="U57" s="433"/>
      <c r="V57" s="387"/>
      <c r="W57" s="292">
        <f t="shared" si="38"/>
        <v>0</v>
      </c>
      <c r="X57" s="293"/>
      <c r="Y57" s="293"/>
      <c r="Z57" s="387"/>
      <c r="AA57" s="371"/>
      <c r="AB57" s="294">
        <f t="shared" si="41"/>
        <v>0</v>
      </c>
      <c r="AC57" s="293"/>
      <c r="AD57" s="293"/>
      <c r="AE57" s="387"/>
      <c r="AF57" s="371"/>
      <c r="AG57" s="294">
        <f t="shared" si="44"/>
        <v>0</v>
      </c>
      <c r="AH57" s="293"/>
      <c r="AI57" s="293"/>
      <c r="AJ57" s="387"/>
      <c r="AK57" s="371"/>
      <c r="AL57" s="294">
        <f t="shared" si="47"/>
        <v>0</v>
      </c>
      <c r="AM57" s="293"/>
      <c r="AN57" s="371"/>
      <c r="AO57" s="369"/>
      <c r="AP57" s="400"/>
      <c r="AQ57" s="396"/>
      <c r="AR57" s="443"/>
      <c r="AS57" s="443"/>
      <c r="AT57" s="51"/>
      <c r="AU57" s="51"/>
      <c r="AV57" s="104"/>
      <c r="AW57" s="308"/>
      <c r="AX57" s="106"/>
      <c r="AY57" s="49"/>
      <c r="AZ57" s="49"/>
      <c r="BA57" s="49"/>
      <c r="BB57" s="50"/>
      <c r="BC57" s="50"/>
    </row>
    <row r="58" spans="1:55" s="105" customFormat="1" ht="64.5" customHeight="1" x14ac:dyDescent="0.2">
      <c r="A58" s="380"/>
      <c r="B58" s="406"/>
      <c r="C58" s="406"/>
      <c r="D58" s="79"/>
      <c r="E58" s="79"/>
      <c r="F58" s="79"/>
      <c r="G58" s="374"/>
      <c r="H58" s="377"/>
      <c r="I58" s="374"/>
      <c r="J58" s="375"/>
      <c r="K58" s="379"/>
      <c r="L58" s="378"/>
      <c r="M58" s="379"/>
      <c r="N58" s="378"/>
      <c r="O58" s="378"/>
      <c r="P58" s="160"/>
      <c r="Q58" s="161">
        <f t="shared" si="33"/>
        <v>0</v>
      </c>
      <c r="R58" s="371"/>
      <c r="S58" s="371"/>
      <c r="T58" s="293"/>
      <c r="U58" s="433"/>
      <c r="V58" s="387"/>
      <c r="W58" s="292">
        <f t="shared" si="38"/>
        <v>0</v>
      </c>
      <c r="X58" s="293"/>
      <c r="Y58" s="293"/>
      <c r="Z58" s="387"/>
      <c r="AA58" s="371"/>
      <c r="AB58" s="294">
        <f t="shared" si="41"/>
        <v>0</v>
      </c>
      <c r="AC58" s="293"/>
      <c r="AD58" s="293"/>
      <c r="AE58" s="387"/>
      <c r="AF58" s="371"/>
      <c r="AG58" s="294">
        <f t="shared" si="44"/>
        <v>0</v>
      </c>
      <c r="AH58" s="293"/>
      <c r="AI58" s="293"/>
      <c r="AJ58" s="387"/>
      <c r="AK58" s="371"/>
      <c r="AL58" s="294">
        <f t="shared" si="47"/>
        <v>0</v>
      </c>
      <c r="AM58" s="293"/>
      <c r="AN58" s="371"/>
      <c r="AO58" s="369"/>
      <c r="AP58" s="400"/>
      <c r="AQ58" s="396"/>
      <c r="AR58" s="443"/>
      <c r="AS58" s="443"/>
      <c r="AT58" s="51"/>
      <c r="AU58" s="51"/>
      <c r="AV58" s="104"/>
      <c r="AW58" s="308"/>
      <c r="AX58" s="106"/>
      <c r="AY58" s="49"/>
      <c r="AZ58" s="49"/>
      <c r="BA58" s="49"/>
      <c r="BB58" s="50"/>
      <c r="BC58" s="50"/>
    </row>
    <row r="59" spans="1:55" s="105" customFormat="1" ht="64.5" customHeight="1" x14ac:dyDescent="0.2">
      <c r="A59" s="380">
        <v>17</v>
      </c>
      <c r="B59" s="406"/>
      <c r="C59" s="406"/>
      <c r="D59" s="79"/>
      <c r="E59" s="79"/>
      <c r="F59" s="79"/>
      <c r="G59" s="374"/>
      <c r="H59" s="376"/>
      <c r="I59" s="374"/>
      <c r="J59" s="375"/>
      <c r="K59" s="379"/>
      <c r="L59" s="378">
        <f t="shared" ref="L59" si="219">IF(K59="ALTA",5,IF(K59="MEDIO ALTA",4,IF(K59="MEDIA",3,IF(K59="MEDIO BAJA",2,IF(K59="BAJA",1,0)))))</f>
        <v>0</v>
      </c>
      <c r="M59" s="379"/>
      <c r="N59" s="378">
        <f t="shared" ref="N59" si="220">IF(M59="ALTO",5,IF(M59="MEDIO ALTO",4,IF(M59="MEDIO",3,IF(M59="MEDIO BAJO",2,IF(M59="BAJO",1,0)))))</f>
        <v>0</v>
      </c>
      <c r="O59" s="378">
        <f t="shared" si="54"/>
        <v>0</v>
      </c>
      <c r="P59" s="160"/>
      <c r="Q59" s="161">
        <f t="shared" si="33"/>
        <v>0</v>
      </c>
      <c r="R59" s="371" t="e">
        <f t="shared" si="55"/>
        <v>#DIV/0!</v>
      </c>
      <c r="S59" s="371" t="e">
        <f t="shared" ref="S59" si="221">R59*0.6</f>
        <v>#DIV/0!</v>
      </c>
      <c r="T59" s="293"/>
      <c r="U59" s="432" t="e">
        <f t="shared" ref="U59" si="222">IF(P59="No_existen",5*$U$10,V59*$U$10)</f>
        <v>#DIV/0!</v>
      </c>
      <c r="V59" s="386" t="e">
        <f t="shared" ref="V59" si="223">ROUND(AVERAGEIF(W59:W61,"&gt;0"),0)</f>
        <v>#DIV/0!</v>
      </c>
      <c r="W59" s="292">
        <f t="shared" si="38"/>
        <v>0</v>
      </c>
      <c r="X59" s="293"/>
      <c r="Y59" s="293"/>
      <c r="Z59" s="386" t="e">
        <f t="shared" ref="Z59" si="224">IF(P59="No_existen",5*$Z$10,AA59*$Z$10)</f>
        <v>#DIV/0!</v>
      </c>
      <c r="AA59" s="370" t="e">
        <f t="shared" ref="AA59" si="225">ROUND(AVERAGEIF(AB59:AB61,"&gt;0"),0)</f>
        <v>#DIV/0!</v>
      </c>
      <c r="AB59" s="294">
        <f t="shared" si="41"/>
        <v>0</v>
      </c>
      <c r="AC59" s="293"/>
      <c r="AD59" s="293"/>
      <c r="AE59" s="386" t="e">
        <f t="shared" ref="AE59" si="226">IF(P59="No_existen",5*$AE$10,AF59*$AE$10)</f>
        <v>#DIV/0!</v>
      </c>
      <c r="AF59" s="370" t="e">
        <f t="shared" ref="AF59" si="227">ROUND(AVERAGEIF(AG59:AG61,"&gt;0"),0)</f>
        <v>#DIV/0!</v>
      </c>
      <c r="AG59" s="294">
        <f t="shared" si="44"/>
        <v>0</v>
      </c>
      <c r="AH59" s="293"/>
      <c r="AI59" s="293"/>
      <c r="AJ59" s="386" t="e">
        <f t="shared" ref="AJ59" si="228">IF(P59="No_existen",5*$AJ$10,AK59*$AJ$10)</f>
        <v>#DIV/0!</v>
      </c>
      <c r="AK59" s="370" t="e">
        <f t="shared" ref="AK59" si="229">ROUND(AVERAGEIF(AL59:AL61,"&gt;0"),0)</f>
        <v>#DIV/0!</v>
      </c>
      <c r="AL59" s="294">
        <f t="shared" si="47"/>
        <v>0</v>
      </c>
      <c r="AM59" s="293"/>
      <c r="AN59" s="370" t="e">
        <f t="shared" ref="AN59" si="230">ROUND(AVERAGE(R59,V59,AA59,AF59,AK59),0)</f>
        <v>#DIV/0!</v>
      </c>
      <c r="AO59" s="369" t="e">
        <f t="shared" ref="AO59" si="231">IF(AN59&lt;1.5,"FUERTE",IF(AND(AN59&gt;=1.5,AN59&lt;2.5),"ACEPTABLE",IF(AN59&gt;=5,"INEXISTENTE","DÉBIL")))</f>
        <v>#DIV/0!</v>
      </c>
      <c r="AP59" s="400">
        <f t="shared" ref="AP59" si="232">IF(O59=0,0,ROUND((O59*AN59),0))</f>
        <v>0</v>
      </c>
      <c r="AQ59" s="395" t="str">
        <f t="shared" ref="AQ59" si="233">IF(AP59&gt;=36,"GRAVE", IF(AP59&lt;=10, "LEVE", "MODERADO"))</f>
        <v>LEVE</v>
      </c>
      <c r="AR59" s="443"/>
      <c r="AS59" s="443"/>
      <c r="AT59" s="51"/>
      <c r="AU59" s="51"/>
      <c r="AV59" s="104"/>
      <c r="AW59" s="308"/>
      <c r="AX59" s="106"/>
      <c r="AY59" s="49"/>
      <c r="AZ59" s="49"/>
      <c r="BA59" s="49"/>
      <c r="BB59" s="50"/>
      <c r="BC59" s="50"/>
    </row>
    <row r="60" spans="1:55" s="105" customFormat="1" ht="64.5" customHeight="1" x14ac:dyDescent="0.2">
      <c r="A60" s="380"/>
      <c r="B60" s="406"/>
      <c r="C60" s="406"/>
      <c r="D60" s="79"/>
      <c r="E60" s="79"/>
      <c r="F60" s="79"/>
      <c r="G60" s="374"/>
      <c r="H60" s="377"/>
      <c r="I60" s="374"/>
      <c r="J60" s="375"/>
      <c r="K60" s="379"/>
      <c r="L60" s="378"/>
      <c r="M60" s="379"/>
      <c r="N60" s="378"/>
      <c r="O60" s="378"/>
      <c r="P60" s="160"/>
      <c r="Q60" s="161">
        <f t="shared" si="33"/>
        <v>0</v>
      </c>
      <c r="R60" s="371"/>
      <c r="S60" s="371"/>
      <c r="T60" s="293"/>
      <c r="U60" s="433"/>
      <c r="V60" s="387"/>
      <c r="W60" s="292">
        <f t="shared" si="38"/>
        <v>0</v>
      </c>
      <c r="X60" s="293"/>
      <c r="Y60" s="293"/>
      <c r="Z60" s="387"/>
      <c r="AA60" s="371"/>
      <c r="AB60" s="294">
        <f t="shared" si="41"/>
        <v>0</v>
      </c>
      <c r="AC60" s="293"/>
      <c r="AD60" s="293"/>
      <c r="AE60" s="387"/>
      <c r="AF60" s="371"/>
      <c r="AG60" s="294">
        <f t="shared" si="44"/>
        <v>0</v>
      </c>
      <c r="AH60" s="293"/>
      <c r="AI60" s="293"/>
      <c r="AJ60" s="387"/>
      <c r="AK60" s="371"/>
      <c r="AL60" s="294">
        <f t="shared" si="47"/>
        <v>0</v>
      </c>
      <c r="AM60" s="293"/>
      <c r="AN60" s="371"/>
      <c r="AO60" s="369"/>
      <c r="AP60" s="400"/>
      <c r="AQ60" s="396"/>
      <c r="AR60" s="443"/>
      <c r="AS60" s="443"/>
      <c r="AT60" s="51"/>
      <c r="AU60" s="51"/>
      <c r="AV60" s="104"/>
      <c r="AW60" s="308"/>
      <c r="AX60" s="106"/>
      <c r="AY60" s="49"/>
      <c r="AZ60" s="49"/>
      <c r="BA60" s="49"/>
      <c r="BB60" s="50"/>
      <c r="BC60" s="50"/>
    </row>
    <row r="61" spans="1:55" s="105" customFormat="1" ht="64.5" customHeight="1" x14ac:dyDescent="0.2">
      <c r="A61" s="380"/>
      <c r="B61" s="406"/>
      <c r="C61" s="406"/>
      <c r="D61" s="79"/>
      <c r="E61" s="79"/>
      <c r="F61" s="79"/>
      <c r="G61" s="374"/>
      <c r="H61" s="377"/>
      <c r="I61" s="374"/>
      <c r="J61" s="375"/>
      <c r="K61" s="379"/>
      <c r="L61" s="378"/>
      <c r="M61" s="379"/>
      <c r="N61" s="378"/>
      <c r="O61" s="378"/>
      <c r="P61" s="160"/>
      <c r="Q61" s="161">
        <f t="shared" si="33"/>
        <v>0</v>
      </c>
      <c r="R61" s="371"/>
      <c r="S61" s="371"/>
      <c r="T61" s="293"/>
      <c r="U61" s="433"/>
      <c r="V61" s="387"/>
      <c r="W61" s="292">
        <f t="shared" si="38"/>
        <v>0</v>
      </c>
      <c r="X61" s="293"/>
      <c r="Y61" s="293"/>
      <c r="Z61" s="387"/>
      <c r="AA61" s="371"/>
      <c r="AB61" s="294">
        <f t="shared" si="41"/>
        <v>0</v>
      </c>
      <c r="AC61" s="293"/>
      <c r="AD61" s="293"/>
      <c r="AE61" s="387"/>
      <c r="AF61" s="371"/>
      <c r="AG61" s="294">
        <f t="shared" si="44"/>
        <v>0</v>
      </c>
      <c r="AH61" s="293"/>
      <c r="AI61" s="293"/>
      <c r="AJ61" s="387"/>
      <c r="AK61" s="371"/>
      <c r="AL61" s="294">
        <f t="shared" si="47"/>
        <v>0</v>
      </c>
      <c r="AM61" s="293"/>
      <c r="AN61" s="371"/>
      <c r="AO61" s="369"/>
      <c r="AP61" s="400"/>
      <c r="AQ61" s="396"/>
      <c r="AR61" s="443"/>
      <c r="AS61" s="443"/>
      <c r="AT61" s="51"/>
      <c r="AU61" s="51"/>
      <c r="AV61" s="104"/>
      <c r="AW61" s="308"/>
      <c r="AX61" s="106"/>
      <c r="AY61" s="49"/>
      <c r="AZ61" s="49"/>
      <c r="BA61" s="49"/>
      <c r="BB61" s="50"/>
      <c r="BC61" s="50"/>
    </row>
    <row r="62" spans="1:55" s="105" customFormat="1" ht="64.5" customHeight="1" x14ac:dyDescent="0.2">
      <c r="A62" s="380">
        <v>18</v>
      </c>
      <c r="B62" s="406"/>
      <c r="C62" s="406"/>
      <c r="D62" s="79"/>
      <c r="E62" s="79"/>
      <c r="F62" s="79"/>
      <c r="G62" s="374"/>
      <c r="H62" s="376"/>
      <c r="I62" s="374"/>
      <c r="J62" s="375"/>
      <c r="K62" s="379"/>
      <c r="L62" s="378">
        <f t="shared" ref="L62" si="234">IF(K62="ALTA",5,IF(K62="MEDIO ALTA",4,IF(K62="MEDIA",3,IF(K62="MEDIO BAJA",2,IF(K62="BAJA",1,0)))))</f>
        <v>0</v>
      </c>
      <c r="M62" s="379"/>
      <c r="N62" s="378">
        <f t="shared" ref="N62" si="235">IF(M62="ALTO",5,IF(M62="MEDIO ALTO",4,IF(M62="MEDIO",3,IF(M62="MEDIO BAJO",2,IF(M62="BAJO",1,0)))))</f>
        <v>0</v>
      </c>
      <c r="O62" s="378">
        <f t="shared" si="54"/>
        <v>0</v>
      </c>
      <c r="P62" s="160"/>
      <c r="Q62" s="161">
        <f t="shared" si="33"/>
        <v>0</v>
      </c>
      <c r="R62" s="371" t="e">
        <f t="shared" si="55"/>
        <v>#DIV/0!</v>
      </c>
      <c r="S62" s="371" t="e">
        <f t="shared" ref="S62" si="236">R62*0.6</f>
        <v>#DIV/0!</v>
      </c>
      <c r="T62" s="293"/>
      <c r="U62" s="432" t="e">
        <f t="shared" ref="U62" si="237">IF(P62="No_existen",5*$U$10,V62*$U$10)</f>
        <v>#DIV/0!</v>
      </c>
      <c r="V62" s="386" t="e">
        <f t="shared" ref="V62" si="238">ROUND(AVERAGEIF(W62:W64,"&gt;0"),0)</f>
        <v>#DIV/0!</v>
      </c>
      <c r="W62" s="292">
        <f t="shared" si="38"/>
        <v>0</v>
      </c>
      <c r="X62" s="293"/>
      <c r="Y62" s="293"/>
      <c r="Z62" s="386" t="e">
        <f t="shared" ref="Z62" si="239">IF(P62="No_existen",5*$Z$10,AA62*$Z$10)</f>
        <v>#DIV/0!</v>
      </c>
      <c r="AA62" s="370" t="e">
        <f t="shared" ref="AA62" si="240">ROUND(AVERAGEIF(AB62:AB64,"&gt;0"),0)</f>
        <v>#DIV/0!</v>
      </c>
      <c r="AB62" s="294">
        <f t="shared" si="41"/>
        <v>0</v>
      </c>
      <c r="AC62" s="293"/>
      <c r="AD62" s="293"/>
      <c r="AE62" s="386" t="e">
        <f t="shared" ref="AE62" si="241">IF(P62="No_existen",5*$AE$10,AF62*$AE$10)</f>
        <v>#DIV/0!</v>
      </c>
      <c r="AF62" s="370" t="e">
        <f t="shared" ref="AF62" si="242">ROUND(AVERAGEIF(AG62:AG64,"&gt;0"),0)</f>
        <v>#DIV/0!</v>
      </c>
      <c r="AG62" s="294">
        <f t="shared" si="44"/>
        <v>0</v>
      </c>
      <c r="AH62" s="293"/>
      <c r="AI62" s="293"/>
      <c r="AJ62" s="386" t="e">
        <f t="shared" ref="AJ62" si="243">IF(P62="No_existen",5*$AJ$10,AK62*$AJ$10)</f>
        <v>#DIV/0!</v>
      </c>
      <c r="AK62" s="370" t="e">
        <f t="shared" ref="AK62" si="244">ROUND(AVERAGEIF(AL62:AL64,"&gt;0"),0)</f>
        <v>#DIV/0!</v>
      </c>
      <c r="AL62" s="294">
        <f t="shared" si="47"/>
        <v>0</v>
      </c>
      <c r="AM62" s="293"/>
      <c r="AN62" s="370" t="e">
        <f t="shared" ref="AN62" si="245">ROUND(AVERAGE(R62,V62,AA62,AF62,AK62),0)</f>
        <v>#DIV/0!</v>
      </c>
      <c r="AO62" s="369" t="e">
        <f t="shared" ref="AO62" si="246">IF(AN62&lt;1.5,"FUERTE",IF(AND(AN62&gt;=1.5,AN62&lt;2.5),"ACEPTABLE",IF(AN62&gt;=5,"INEXISTENTE","DÉBIL")))</f>
        <v>#DIV/0!</v>
      </c>
      <c r="AP62" s="400">
        <f t="shared" ref="AP62" si="247">IF(O62=0,0,ROUND((O62*AN62),0))</f>
        <v>0</v>
      </c>
      <c r="AQ62" s="395" t="str">
        <f t="shared" ref="AQ62" si="248">IF(AP62&gt;=36,"GRAVE", IF(AP62&lt;=10, "LEVE", "MODERADO"))</f>
        <v>LEVE</v>
      </c>
      <c r="AR62" s="443"/>
      <c r="AS62" s="443"/>
      <c r="AT62" s="51"/>
      <c r="AU62" s="104"/>
      <c r="AV62" s="104"/>
      <c r="AW62" s="308"/>
      <c r="AX62" s="106"/>
      <c r="AY62" s="49"/>
      <c r="AZ62" s="49"/>
      <c r="BA62" s="49"/>
      <c r="BB62" s="50"/>
      <c r="BC62" s="50"/>
    </row>
    <row r="63" spans="1:55" s="105" customFormat="1" ht="64.5" customHeight="1" x14ac:dyDescent="0.2">
      <c r="A63" s="380"/>
      <c r="B63" s="406"/>
      <c r="C63" s="406"/>
      <c r="D63" s="79"/>
      <c r="E63" s="79"/>
      <c r="F63" s="79"/>
      <c r="G63" s="374"/>
      <c r="H63" s="377"/>
      <c r="I63" s="374"/>
      <c r="J63" s="375"/>
      <c r="K63" s="379"/>
      <c r="L63" s="378"/>
      <c r="M63" s="379"/>
      <c r="N63" s="378"/>
      <c r="O63" s="378"/>
      <c r="P63" s="160"/>
      <c r="Q63" s="161">
        <f t="shared" si="33"/>
        <v>0</v>
      </c>
      <c r="R63" s="371"/>
      <c r="S63" s="371"/>
      <c r="T63" s="293"/>
      <c r="U63" s="433"/>
      <c r="V63" s="387"/>
      <c r="W63" s="292">
        <f t="shared" si="38"/>
        <v>0</v>
      </c>
      <c r="X63" s="293"/>
      <c r="Y63" s="293"/>
      <c r="Z63" s="387"/>
      <c r="AA63" s="371"/>
      <c r="AB63" s="294">
        <f t="shared" si="41"/>
        <v>0</v>
      </c>
      <c r="AC63" s="293"/>
      <c r="AD63" s="293"/>
      <c r="AE63" s="387"/>
      <c r="AF63" s="371"/>
      <c r="AG63" s="294">
        <f t="shared" si="44"/>
        <v>0</v>
      </c>
      <c r="AH63" s="293"/>
      <c r="AI63" s="293"/>
      <c r="AJ63" s="387"/>
      <c r="AK63" s="371"/>
      <c r="AL63" s="294">
        <f t="shared" si="47"/>
        <v>0</v>
      </c>
      <c r="AM63" s="293"/>
      <c r="AN63" s="371"/>
      <c r="AO63" s="369"/>
      <c r="AP63" s="400"/>
      <c r="AQ63" s="396"/>
      <c r="AR63" s="443"/>
      <c r="AS63" s="443"/>
      <c r="AT63" s="51"/>
      <c r="AU63" s="51"/>
      <c r="AV63" s="104"/>
      <c r="AW63" s="308"/>
      <c r="AX63" s="106"/>
      <c r="AY63" s="49"/>
      <c r="AZ63" s="49"/>
      <c r="BA63" s="49"/>
      <c r="BB63" s="50"/>
      <c r="BC63" s="50"/>
    </row>
    <row r="64" spans="1:55" s="105" customFormat="1" ht="64.5" customHeight="1" x14ac:dyDescent="0.2">
      <c r="A64" s="380"/>
      <c r="B64" s="406"/>
      <c r="C64" s="406"/>
      <c r="D64" s="79"/>
      <c r="E64" s="79"/>
      <c r="F64" s="79"/>
      <c r="G64" s="374"/>
      <c r="H64" s="377"/>
      <c r="I64" s="374"/>
      <c r="J64" s="375"/>
      <c r="K64" s="379"/>
      <c r="L64" s="378"/>
      <c r="M64" s="379"/>
      <c r="N64" s="378"/>
      <c r="O64" s="378"/>
      <c r="P64" s="160"/>
      <c r="Q64" s="161">
        <f t="shared" si="33"/>
        <v>0</v>
      </c>
      <c r="R64" s="371"/>
      <c r="S64" s="371"/>
      <c r="T64" s="293"/>
      <c r="U64" s="433"/>
      <c r="V64" s="387"/>
      <c r="W64" s="292">
        <f t="shared" si="38"/>
        <v>0</v>
      </c>
      <c r="X64" s="293"/>
      <c r="Y64" s="293"/>
      <c r="Z64" s="387"/>
      <c r="AA64" s="371"/>
      <c r="AB64" s="294">
        <f t="shared" si="41"/>
        <v>0</v>
      </c>
      <c r="AC64" s="293"/>
      <c r="AD64" s="293"/>
      <c r="AE64" s="387"/>
      <c r="AF64" s="371"/>
      <c r="AG64" s="294">
        <f t="shared" si="44"/>
        <v>0</v>
      </c>
      <c r="AH64" s="293"/>
      <c r="AI64" s="293"/>
      <c r="AJ64" s="387"/>
      <c r="AK64" s="371"/>
      <c r="AL64" s="294">
        <f t="shared" si="47"/>
        <v>0</v>
      </c>
      <c r="AM64" s="293"/>
      <c r="AN64" s="371"/>
      <c r="AO64" s="369"/>
      <c r="AP64" s="400"/>
      <c r="AQ64" s="396"/>
      <c r="AR64" s="443"/>
      <c r="AS64" s="443"/>
      <c r="AT64" s="51"/>
      <c r="AU64" s="51"/>
      <c r="AV64" s="104"/>
      <c r="AW64" s="308"/>
      <c r="AX64" s="106"/>
      <c r="AY64" s="49"/>
      <c r="AZ64" s="49"/>
      <c r="BA64" s="49"/>
      <c r="BB64" s="50"/>
      <c r="BC64" s="50"/>
    </row>
    <row r="65" spans="1:56" s="105" customFormat="1" ht="64.5" customHeight="1" x14ac:dyDescent="0.2">
      <c r="A65" s="380">
        <v>19</v>
      </c>
      <c r="B65" s="406"/>
      <c r="C65" s="406"/>
      <c r="D65" s="79"/>
      <c r="E65" s="79"/>
      <c r="F65" s="79"/>
      <c r="G65" s="374"/>
      <c r="H65" s="376"/>
      <c r="I65" s="374"/>
      <c r="J65" s="375"/>
      <c r="K65" s="379"/>
      <c r="L65" s="378">
        <f t="shared" ref="L65" si="249">IF(K65="ALTA",5,IF(K65="MEDIO ALTA",4,IF(K65="MEDIA",3,IF(K65="MEDIO BAJA",2,IF(K65="BAJA",1,0)))))</f>
        <v>0</v>
      </c>
      <c r="M65" s="379"/>
      <c r="N65" s="378">
        <f t="shared" ref="N65" si="250">IF(M65="ALTO",5,IF(M65="MEDIO ALTO",4,IF(M65="MEDIO",3,IF(M65="MEDIO BAJO",2,IF(M65="BAJO",1,0)))))</f>
        <v>0</v>
      </c>
      <c r="O65" s="378">
        <f t="shared" si="54"/>
        <v>0</v>
      </c>
      <c r="P65" s="160"/>
      <c r="Q65" s="161">
        <f t="shared" si="33"/>
        <v>0</v>
      </c>
      <c r="R65" s="371" t="e">
        <f t="shared" si="55"/>
        <v>#DIV/0!</v>
      </c>
      <c r="S65" s="371" t="e">
        <f t="shared" ref="S65" si="251">R65*0.6</f>
        <v>#DIV/0!</v>
      </c>
      <c r="T65" s="293"/>
      <c r="U65" s="432" t="e">
        <f t="shared" ref="U65" si="252">IF(P65="No_existen",5*$U$10,V65*$U$10)</f>
        <v>#DIV/0!</v>
      </c>
      <c r="V65" s="386" t="e">
        <f t="shared" ref="V65" si="253">ROUND(AVERAGEIF(W65:W67,"&gt;0"),0)</f>
        <v>#DIV/0!</v>
      </c>
      <c r="W65" s="292">
        <f t="shared" si="38"/>
        <v>0</v>
      </c>
      <c r="X65" s="293"/>
      <c r="Y65" s="293"/>
      <c r="Z65" s="386" t="e">
        <f t="shared" ref="Z65" si="254">IF(P65="No_existen",5*$Z$10,AA65*$Z$10)</f>
        <v>#DIV/0!</v>
      </c>
      <c r="AA65" s="370" t="e">
        <f t="shared" ref="AA65" si="255">ROUND(AVERAGEIF(AB65:AB67,"&gt;0"),0)</f>
        <v>#DIV/0!</v>
      </c>
      <c r="AB65" s="294">
        <f t="shared" si="41"/>
        <v>0</v>
      </c>
      <c r="AC65" s="293"/>
      <c r="AD65" s="293"/>
      <c r="AE65" s="386" t="e">
        <f t="shared" ref="AE65" si="256">IF(P65="No_existen",5*$AE$10,AF65*$AE$10)</f>
        <v>#DIV/0!</v>
      </c>
      <c r="AF65" s="370" t="e">
        <f t="shared" ref="AF65" si="257">ROUND(AVERAGEIF(AG65:AG67,"&gt;0"),0)</f>
        <v>#DIV/0!</v>
      </c>
      <c r="AG65" s="294">
        <f t="shared" si="44"/>
        <v>0</v>
      </c>
      <c r="AH65" s="293"/>
      <c r="AI65" s="293"/>
      <c r="AJ65" s="386" t="e">
        <f t="shared" ref="AJ65" si="258">IF(P65="No_existen",5*$AJ$10,AK65*$AJ$10)</f>
        <v>#DIV/0!</v>
      </c>
      <c r="AK65" s="370" t="e">
        <f t="shared" ref="AK65" si="259">ROUND(AVERAGEIF(AL65:AL67,"&gt;0"),0)</f>
        <v>#DIV/0!</v>
      </c>
      <c r="AL65" s="294">
        <f t="shared" si="47"/>
        <v>0</v>
      </c>
      <c r="AM65" s="293"/>
      <c r="AN65" s="370" t="e">
        <f t="shared" ref="AN65" si="260">ROUND(AVERAGE(R65,V65,AA65,AF65,AK65),0)</f>
        <v>#DIV/0!</v>
      </c>
      <c r="AO65" s="369" t="e">
        <f t="shared" ref="AO65" si="261">IF(AN65&lt;1.5,"FUERTE",IF(AND(AN65&gt;=1.5,AN65&lt;2.5),"ACEPTABLE",IF(AN65&gt;=5,"INEXISTENTE","DÉBIL")))</f>
        <v>#DIV/0!</v>
      </c>
      <c r="AP65" s="400">
        <f t="shared" ref="AP65" si="262">IF(O65=0,0,ROUND((O65*AN65),0))</f>
        <v>0</v>
      </c>
      <c r="AQ65" s="395" t="str">
        <f t="shared" ref="AQ65" si="263">IF(AP65&gt;=36,"GRAVE", IF(AP65&lt;=10, "LEVE", "MODERADO"))</f>
        <v>LEVE</v>
      </c>
      <c r="AR65" s="443"/>
      <c r="AS65" s="443"/>
      <c r="AT65" s="51"/>
      <c r="AU65" s="51"/>
      <c r="AV65" s="104"/>
      <c r="AW65" s="308"/>
      <c r="AX65" s="106"/>
      <c r="AY65" s="49"/>
      <c r="AZ65" s="49"/>
      <c r="BA65" s="49"/>
      <c r="BB65" s="50"/>
      <c r="BC65" s="50"/>
    </row>
    <row r="66" spans="1:56" s="105" customFormat="1" ht="64.5" customHeight="1" x14ac:dyDescent="0.2">
      <c r="A66" s="380"/>
      <c r="B66" s="406"/>
      <c r="C66" s="406"/>
      <c r="D66" s="79"/>
      <c r="E66" s="79"/>
      <c r="F66" s="79"/>
      <c r="G66" s="374"/>
      <c r="H66" s="377"/>
      <c r="I66" s="374"/>
      <c r="J66" s="375"/>
      <c r="K66" s="379"/>
      <c r="L66" s="378"/>
      <c r="M66" s="379"/>
      <c r="N66" s="378"/>
      <c r="O66" s="378"/>
      <c r="P66" s="160"/>
      <c r="Q66" s="161">
        <f t="shared" si="33"/>
        <v>0</v>
      </c>
      <c r="R66" s="371"/>
      <c r="S66" s="371"/>
      <c r="T66" s="293"/>
      <c r="U66" s="433"/>
      <c r="V66" s="387"/>
      <c r="W66" s="292">
        <f t="shared" si="38"/>
        <v>0</v>
      </c>
      <c r="X66" s="293"/>
      <c r="Y66" s="293"/>
      <c r="Z66" s="387"/>
      <c r="AA66" s="371"/>
      <c r="AB66" s="294">
        <f t="shared" si="41"/>
        <v>0</v>
      </c>
      <c r="AC66" s="293"/>
      <c r="AD66" s="293"/>
      <c r="AE66" s="387"/>
      <c r="AF66" s="371"/>
      <c r="AG66" s="294">
        <f t="shared" si="44"/>
        <v>0</v>
      </c>
      <c r="AH66" s="293"/>
      <c r="AI66" s="293"/>
      <c r="AJ66" s="387"/>
      <c r="AK66" s="371"/>
      <c r="AL66" s="294">
        <f t="shared" si="47"/>
        <v>0</v>
      </c>
      <c r="AM66" s="293"/>
      <c r="AN66" s="371"/>
      <c r="AO66" s="369"/>
      <c r="AP66" s="400"/>
      <c r="AQ66" s="396"/>
      <c r="AR66" s="443"/>
      <c r="AS66" s="443"/>
      <c r="AT66" s="51"/>
      <c r="AU66" s="51"/>
      <c r="AV66" s="104"/>
      <c r="AW66" s="308"/>
      <c r="AX66" s="106"/>
      <c r="AY66" s="49"/>
      <c r="AZ66" s="49"/>
      <c r="BA66" s="49"/>
      <c r="BB66" s="50"/>
      <c r="BC66" s="50"/>
    </row>
    <row r="67" spans="1:56" s="105" customFormat="1" ht="64.5" customHeight="1" x14ac:dyDescent="0.2">
      <c r="A67" s="380"/>
      <c r="B67" s="406"/>
      <c r="C67" s="406"/>
      <c r="D67" s="79"/>
      <c r="E67" s="79"/>
      <c r="F67" s="79"/>
      <c r="G67" s="374"/>
      <c r="H67" s="377"/>
      <c r="I67" s="374"/>
      <c r="J67" s="375"/>
      <c r="K67" s="379"/>
      <c r="L67" s="378"/>
      <c r="M67" s="379"/>
      <c r="N67" s="378"/>
      <c r="O67" s="378"/>
      <c r="P67" s="160"/>
      <c r="Q67" s="161">
        <f t="shared" si="33"/>
        <v>0</v>
      </c>
      <c r="R67" s="371"/>
      <c r="S67" s="371"/>
      <c r="T67" s="293"/>
      <c r="U67" s="433"/>
      <c r="V67" s="387"/>
      <c r="W67" s="292">
        <f t="shared" si="38"/>
        <v>0</v>
      </c>
      <c r="X67" s="293"/>
      <c r="Y67" s="293"/>
      <c r="Z67" s="387"/>
      <c r="AA67" s="371"/>
      <c r="AB67" s="294">
        <f t="shared" si="41"/>
        <v>0</v>
      </c>
      <c r="AC67" s="293"/>
      <c r="AD67" s="293"/>
      <c r="AE67" s="387"/>
      <c r="AF67" s="371"/>
      <c r="AG67" s="294">
        <f t="shared" si="44"/>
        <v>0</v>
      </c>
      <c r="AH67" s="293"/>
      <c r="AI67" s="293"/>
      <c r="AJ67" s="387"/>
      <c r="AK67" s="371"/>
      <c r="AL67" s="294">
        <f t="shared" si="47"/>
        <v>0</v>
      </c>
      <c r="AM67" s="293"/>
      <c r="AN67" s="371"/>
      <c r="AO67" s="369"/>
      <c r="AP67" s="400"/>
      <c r="AQ67" s="396"/>
      <c r="AR67" s="443"/>
      <c r="AS67" s="443"/>
      <c r="AT67" s="51"/>
      <c r="AU67" s="51"/>
      <c r="AV67" s="104"/>
      <c r="AW67" s="308"/>
      <c r="AX67" s="106"/>
      <c r="AY67" s="49"/>
      <c r="AZ67" s="49"/>
      <c r="BA67" s="49"/>
      <c r="BB67" s="50"/>
      <c r="BC67" s="50"/>
    </row>
    <row r="68" spans="1:56" s="105" customFormat="1" ht="64.5" customHeight="1" x14ac:dyDescent="0.2">
      <c r="A68" s="380">
        <v>20</v>
      </c>
      <c r="B68" s="406"/>
      <c r="C68" s="406"/>
      <c r="D68" s="79"/>
      <c r="E68" s="79"/>
      <c r="F68" s="79"/>
      <c r="G68" s="374"/>
      <c r="H68" s="376"/>
      <c r="I68" s="374"/>
      <c r="J68" s="375"/>
      <c r="K68" s="379"/>
      <c r="L68" s="378">
        <f t="shared" ref="L68" si="264">IF(K68="ALTA",5,IF(K68="MEDIO ALTA",4,IF(K68="MEDIA",3,IF(K68="MEDIO BAJA",2,IF(K68="BAJA",1,0)))))</f>
        <v>0</v>
      </c>
      <c r="M68" s="379"/>
      <c r="N68" s="378">
        <f t="shared" ref="N68" si="265">IF(M68="ALTO",5,IF(M68="MEDIO ALTO",4,IF(M68="MEDIO",3,IF(M68="MEDIO BAJO",2,IF(M68="BAJO",1,0)))))</f>
        <v>0</v>
      </c>
      <c r="O68" s="378">
        <f t="shared" si="54"/>
        <v>0</v>
      </c>
      <c r="P68" s="160"/>
      <c r="Q68" s="161">
        <f t="shared" si="33"/>
        <v>0</v>
      </c>
      <c r="R68" s="371" t="e">
        <f t="shared" si="55"/>
        <v>#DIV/0!</v>
      </c>
      <c r="S68" s="371" t="e">
        <f t="shared" ref="S68" si="266">R68*0.6</f>
        <v>#DIV/0!</v>
      </c>
      <c r="T68" s="293"/>
      <c r="U68" s="432" t="e">
        <f t="shared" ref="U68" si="267">IF(P68="No_existen",5*$U$10,V68*$U$10)</f>
        <v>#DIV/0!</v>
      </c>
      <c r="V68" s="386" t="e">
        <f t="shared" ref="V68" si="268">ROUND(AVERAGEIF(W68:W70,"&gt;0"),0)</f>
        <v>#DIV/0!</v>
      </c>
      <c r="W68" s="292"/>
      <c r="X68" s="293"/>
      <c r="Y68" s="293"/>
      <c r="Z68" s="386" t="e">
        <f t="shared" ref="Z68" si="269">IF(P68="No_existen",5*$Z$10,AA68*$Z$10)</f>
        <v>#DIV/0!</v>
      </c>
      <c r="AA68" s="370" t="e">
        <f t="shared" ref="AA68" si="270">ROUND(AVERAGEIF(AB68:AB70,"&gt;0"),0)</f>
        <v>#DIV/0!</v>
      </c>
      <c r="AB68" s="294">
        <f t="shared" si="41"/>
        <v>0</v>
      </c>
      <c r="AC68" s="293"/>
      <c r="AD68" s="293"/>
      <c r="AE68" s="386" t="e">
        <f t="shared" ref="AE68" si="271">IF(P68="No_existen",5*$AE$10,AF68*$AE$10)</f>
        <v>#DIV/0!</v>
      </c>
      <c r="AF68" s="370" t="e">
        <f t="shared" ref="AF68" si="272">ROUND(AVERAGEIF(AG68:AG70,"&gt;0"),0)</f>
        <v>#DIV/0!</v>
      </c>
      <c r="AG68" s="294">
        <f t="shared" si="44"/>
        <v>0</v>
      </c>
      <c r="AH68" s="293"/>
      <c r="AI68" s="293"/>
      <c r="AJ68" s="386" t="e">
        <f t="shared" ref="AJ68" si="273">IF(P68="No_existen",5*$AJ$10,AK68*$AJ$10)</f>
        <v>#DIV/0!</v>
      </c>
      <c r="AK68" s="370" t="e">
        <f t="shared" ref="AK68" si="274">ROUND(AVERAGEIF(AL68:AL70,"&gt;0"),0)</f>
        <v>#DIV/0!</v>
      </c>
      <c r="AL68" s="294">
        <f t="shared" si="47"/>
        <v>0</v>
      </c>
      <c r="AM68" s="293"/>
      <c r="AN68" s="370" t="e">
        <f t="shared" ref="AN68" si="275">ROUND(AVERAGE(R68,V68,AA68,AF68,AK68),0)</f>
        <v>#DIV/0!</v>
      </c>
      <c r="AO68" s="369" t="e">
        <f t="shared" ref="AO68" si="276">IF(AN68&lt;1.5,"FUERTE",IF(AND(AN68&gt;=1.5,AN68&lt;2.5),"ACEPTABLE",IF(AN68&gt;=5,"INEXISTENTE","DÉBIL")))</f>
        <v>#DIV/0!</v>
      </c>
      <c r="AP68" s="400">
        <f t="shared" ref="AP68" si="277">IF(O68=0,0,ROUND((O68*AN68),0))</f>
        <v>0</v>
      </c>
      <c r="AQ68" s="395" t="str">
        <f t="shared" ref="AQ68" si="278">IF(AP68&gt;=36,"GRAVE", IF(AP68&lt;=10, "LEVE", "MODERADO"))</f>
        <v>LEVE</v>
      </c>
      <c r="AR68" s="443"/>
      <c r="AS68" s="443"/>
      <c r="AT68" s="51"/>
      <c r="AU68" s="51"/>
      <c r="AV68" s="104"/>
      <c r="AW68" s="308"/>
      <c r="AX68" s="106"/>
      <c r="AY68" s="49"/>
      <c r="AZ68" s="49"/>
      <c r="BA68" s="49"/>
      <c r="BB68" s="50"/>
      <c r="BC68" s="50"/>
    </row>
    <row r="69" spans="1:56" s="105" customFormat="1" ht="64.5" customHeight="1" x14ac:dyDescent="0.2">
      <c r="A69" s="380"/>
      <c r="B69" s="406"/>
      <c r="C69" s="406"/>
      <c r="D69" s="79"/>
      <c r="E69" s="79"/>
      <c r="F69" s="79"/>
      <c r="G69" s="374"/>
      <c r="H69" s="376"/>
      <c r="I69" s="374"/>
      <c r="J69" s="375"/>
      <c r="K69" s="379"/>
      <c r="L69" s="378"/>
      <c r="M69" s="379"/>
      <c r="N69" s="378"/>
      <c r="O69" s="378"/>
      <c r="P69" s="160"/>
      <c r="Q69" s="161">
        <f t="shared" si="33"/>
        <v>0</v>
      </c>
      <c r="R69" s="371"/>
      <c r="S69" s="371"/>
      <c r="T69" s="293"/>
      <c r="U69" s="433"/>
      <c r="V69" s="387"/>
      <c r="W69" s="292"/>
      <c r="X69" s="293"/>
      <c r="Y69" s="293"/>
      <c r="Z69" s="387"/>
      <c r="AA69" s="371"/>
      <c r="AB69" s="294">
        <f t="shared" si="41"/>
        <v>0</v>
      </c>
      <c r="AC69" s="293"/>
      <c r="AD69" s="293"/>
      <c r="AE69" s="387"/>
      <c r="AF69" s="371"/>
      <c r="AG69" s="294">
        <f t="shared" si="44"/>
        <v>0</v>
      </c>
      <c r="AH69" s="293"/>
      <c r="AI69" s="293"/>
      <c r="AJ69" s="387"/>
      <c r="AK69" s="371"/>
      <c r="AL69" s="294">
        <f t="shared" si="47"/>
        <v>0</v>
      </c>
      <c r="AM69" s="293"/>
      <c r="AN69" s="371"/>
      <c r="AO69" s="369"/>
      <c r="AP69" s="400"/>
      <c r="AQ69" s="396"/>
      <c r="AR69" s="443"/>
      <c r="AS69" s="443"/>
      <c r="AT69" s="51"/>
      <c r="AU69" s="51"/>
      <c r="AV69" s="104"/>
      <c r="AW69" s="308"/>
      <c r="AX69" s="106"/>
      <c r="AY69" s="49"/>
      <c r="AZ69" s="49"/>
      <c r="BA69" s="49"/>
      <c r="BB69" s="50"/>
      <c r="BC69" s="50"/>
    </row>
    <row r="70" spans="1:56" s="105" customFormat="1" ht="64.5" customHeight="1" x14ac:dyDescent="0.2">
      <c r="A70" s="380"/>
      <c r="B70" s="406"/>
      <c r="C70" s="406"/>
      <c r="D70" s="79"/>
      <c r="E70" s="79"/>
      <c r="F70" s="79"/>
      <c r="G70" s="374"/>
      <c r="H70" s="376"/>
      <c r="I70" s="374"/>
      <c r="J70" s="375"/>
      <c r="K70" s="379"/>
      <c r="L70" s="378"/>
      <c r="M70" s="379"/>
      <c r="N70" s="378"/>
      <c r="O70" s="378"/>
      <c r="P70" s="160"/>
      <c r="Q70" s="161">
        <f t="shared" si="33"/>
        <v>0</v>
      </c>
      <c r="R70" s="371"/>
      <c r="S70" s="371"/>
      <c r="T70" s="293"/>
      <c r="U70" s="433"/>
      <c r="V70" s="387"/>
      <c r="W70" s="292"/>
      <c r="X70" s="293"/>
      <c r="Y70" s="293"/>
      <c r="Z70" s="387"/>
      <c r="AA70" s="371"/>
      <c r="AB70" s="294">
        <f t="shared" si="41"/>
        <v>0</v>
      </c>
      <c r="AC70" s="293"/>
      <c r="AD70" s="293"/>
      <c r="AE70" s="387"/>
      <c r="AF70" s="371"/>
      <c r="AG70" s="294">
        <f t="shared" si="44"/>
        <v>0</v>
      </c>
      <c r="AH70" s="293"/>
      <c r="AI70" s="293"/>
      <c r="AJ70" s="387"/>
      <c r="AK70" s="371"/>
      <c r="AL70" s="294">
        <f t="shared" si="47"/>
        <v>0</v>
      </c>
      <c r="AM70" s="293"/>
      <c r="AN70" s="371"/>
      <c r="AO70" s="369"/>
      <c r="AP70" s="400"/>
      <c r="AQ70" s="396"/>
      <c r="AR70" s="443"/>
      <c r="AS70" s="443"/>
      <c r="AT70" s="51"/>
      <c r="AU70" s="51"/>
      <c r="AV70" s="104"/>
      <c r="AW70" s="308"/>
      <c r="AX70" s="106"/>
      <c r="AY70" s="49"/>
      <c r="AZ70" s="49"/>
      <c r="BA70" s="49"/>
      <c r="BB70" s="50"/>
      <c r="BC70" s="50"/>
    </row>
    <row r="71" spans="1:56" s="101" customFormat="1" ht="64.5" customHeight="1" x14ac:dyDescent="0.2">
      <c r="A71" s="380">
        <v>21</v>
      </c>
      <c r="B71" s="406"/>
      <c r="C71" s="406"/>
      <c r="D71" s="79"/>
      <c r="E71" s="79"/>
      <c r="F71" s="79"/>
      <c r="G71" s="374"/>
      <c r="H71" s="376"/>
      <c r="I71" s="374"/>
      <c r="J71" s="375"/>
      <c r="K71" s="379"/>
      <c r="L71" s="378">
        <f t="shared" ref="L71" si="279">IF(K71="ALTA",5,IF(K71="MEDIO ALTA",4,IF(K71="MEDIA",3,IF(K71="MEDIO BAJA",2,IF(K71="BAJA",1,0)))))</f>
        <v>0</v>
      </c>
      <c r="M71" s="379"/>
      <c r="N71" s="378">
        <f t="shared" ref="N71" si="280">IF(M71="ALTO",5,IF(M71="MEDIO ALTO",4,IF(M71="MEDIO",3,IF(M71="MEDIO BAJO",2,IF(M71="BAJO",1,0)))))</f>
        <v>0</v>
      </c>
      <c r="O71" s="378">
        <f t="shared" si="54"/>
        <v>0</v>
      </c>
      <c r="P71" s="160"/>
      <c r="Q71" s="161">
        <f t="shared" si="33"/>
        <v>0</v>
      </c>
      <c r="R71" s="371" t="e">
        <f t="shared" si="55"/>
        <v>#DIV/0!</v>
      </c>
      <c r="S71" s="371" t="e">
        <f t="shared" ref="S71" si="281">R71*0.6</f>
        <v>#DIV/0!</v>
      </c>
      <c r="T71" s="293"/>
      <c r="U71" s="432" t="e">
        <f t="shared" ref="U71" si="282">IF(P71="No_existen",5*$U$10,V71*$U$10)</f>
        <v>#DIV/0!</v>
      </c>
      <c r="V71" s="386" t="e">
        <f t="shared" ref="V71" si="283">ROUND(AVERAGEIF(W71:W73,"&gt;0"),0)</f>
        <v>#DIV/0!</v>
      </c>
      <c r="W71" s="292"/>
      <c r="X71" s="293"/>
      <c r="Y71" s="293"/>
      <c r="Z71" s="386" t="e">
        <f t="shared" ref="Z71" si="284">IF(P71="No_existen",5*$Z$10,AA71*$Z$10)</f>
        <v>#DIV/0!</v>
      </c>
      <c r="AA71" s="370" t="e">
        <f t="shared" ref="AA71" si="285">ROUND(AVERAGEIF(AB71:AB73,"&gt;0"),0)</f>
        <v>#DIV/0!</v>
      </c>
      <c r="AB71" s="294">
        <f t="shared" si="41"/>
        <v>0</v>
      </c>
      <c r="AC71" s="293"/>
      <c r="AD71" s="293"/>
      <c r="AE71" s="386" t="e">
        <f t="shared" ref="AE71" si="286">IF(P71="No_existen",5*$AE$10,AF71*$AE$10)</f>
        <v>#DIV/0!</v>
      </c>
      <c r="AF71" s="370" t="e">
        <f t="shared" ref="AF71" si="287">ROUND(AVERAGEIF(AG71:AG73,"&gt;0"),0)</f>
        <v>#DIV/0!</v>
      </c>
      <c r="AG71" s="294">
        <f t="shared" si="44"/>
        <v>0</v>
      </c>
      <c r="AH71" s="293"/>
      <c r="AI71" s="293"/>
      <c r="AJ71" s="386" t="e">
        <f t="shared" ref="AJ71" si="288">IF(P71="No_existen",5*$AJ$10,AK71*$AJ$10)</f>
        <v>#DIV/0!</v>
      </c>
      <c r="AK71" s="370" t="e">
        <f t="shared" ref="AK71" si="289">ROUND(AVERAGEIF(AL71:AL73,"&gt;0"),0)</f>
        <v>#DIV/0!</v>
      </c>
      <c r="AL71" s="294">
        <f t="shared" si="47"/>
        <v>0</v>
      </c>
      <c r="AM71" s="293"/>
      <c r="AN71" s="370" t="e">
        <f t="shared" ref="AN71" si="290">ROUND(AVERAGE(R71,V71,AA71,AF71,AK71),0)</f>
        <v>#DIV/0!</v>
      </c>
      <c r="AO71" s="369" t="e">
        <f t="shared" ref="AO71" si="291">IF(AN71&lt;1.5,"FUERTE",IF(AND(AN71&gt;=1.5,AN71&lt;2.5),"ACEPTABLE",IF(AN71&gt;=5,"INEXISTENTE","DÉBIL")))</f>
        <v>#DIV/0!</v>
      </c>
      <c r="AP71" s="400">
        <f t="shared" ref="AP71" si="292">IF(O71=0,0,ROUND((O71*AN71),0))</f>
        <v>0</v>
      </c>
      <c r="AQ71" s="395" t="str">
        <f t="shared" ref="AQ71" si="293">IF(AP71&gt;=36,"GRAVE", IF(AP71&lt;=10, "LEVE", "MODERADO"))</f>
        <v>LEVE</v>
      </c>
      <c r="AR71" s="443"/>
      <c r="AS71" s="443"/>
      <c r="AT71" s="51"/>
      <c r="AU71" s="51"/>
      <c r="AV71" s="104"/>
      <c r="AW71" s="308"/>
      <c r="AX71" s="106"/>
      <c r="AY71" s="49"/>
      <c r="AZ71" s="49"/>
      <c r="BA71" s="49"/>
      <c r="BB71" s="50"/>
      <c r="BC71" s="50"/>
    </row>
    <row r="72" spans="1:56" s="101" customFormat="1" ht="64.5" customHeight="1" x14ac:dyDescent="0.2">
      <c r="A72" s="380"/>
      <c r="B72" s="406"/>
      <c r="C72" s="406"/>
      <c r="D72" s="79"/>
      <c r="E72" s="79"/>
      <c r="F72" s="79"/>
      <c r="G72" s="374"/>
      <c r="H72" s="376"/>
      <c r="I72" s="374"/>
      <c r="J72" s="375"/>
      <c r="K72" s="379"/>
      <c r="L72" s="378"/>
      <c r="M72" s="379"/>
      <c r="N72" s="378"/>
      <c r="O72" s="378"/>
      <c r="P72" s="160"/>
      <c r="Q72" s="161">
        <f t="shared" si="33"/>
        <v>0</v>
      </c>
      <c r="R72" s="371"/>
      <c r="S72" s="371"/>
      <c r="T72" s="293"/>
      <c r="U72" s="433"/>
      <c r="V72" s="387"/>
      <c r="W72" s="292"/>
      <c r="X72" s="293"/>
      <c r="Y72" s="293"/>
      <c r="Z72" s="387"/>
      <c r="AA72" s="371"/>
      <c r="AB72" s="294">
        <f t="shared" si="41"/>
        <v>0</v>
      </c>
      <c r="AC72" s="293"/>
      <c r="AD72" s="293"/>
      <c r="AE72" s="387"/>
      <c r="AF72" s="371"/>
      <c r="AG72" s="294">
        <f t="shared" si="44"/>
        <v>0</v>
      </c>
      <c r="AH72" s="293"/>
      <c r="AI72" s="293"/>
      <c r="AJ72" s="387"/>
      <c r="AK72" s="371"/>
      <c r="AL72" s="294">
        <f t="shared" si="47"/>
        <v>0</v>
      </c>
      <c r="AM72" s="293"/>
      <c r="AN72" s="371"/>
      <c r="AO72" s="369"/>
      <c r="AP72" s="400"/>
      <c r="AQ72" s="396"/>
      <c r="AR72" s="443"/>
      <c r="AS72" s="443"/>
      <c r="AT72" s="51"/>
      <c r="AU72" s="51"/>
      <c r="AV72" s="104"/>
      <c r="AW72" s="308"/>
      <c r="AX72" s="106"/>
      <c r="AY72" s="49"/>
      <c r="AZ72" s="49"/>
      <c r="BA72" s="49"/>
      <c r="BB72" s="50"/>
      <c r="BC72" s="50"/>
    </row>
    <row r="73" spans="1:56" s="101" customFormat="1" ht="64.5" customHeight="1" x14ac:dyDescent="0.2">
      <c r="A73" s="380"/>
      <c r="B73" s="406"/>
      <c r="C73" s="406"/>
      <c r="D73" s="79"/>
      <c r="E73" s="79"/>
      <c r="F73" s="79"/>
      <c r="G73" s="374"/>
      <c r="H73" s="376"/>
      <c r="I73" s="374"/>
      <c r="J73" s="375"/>
      <c r="K73" s="379"/>
      <c r="L73" s="378"/>
      <c r="M73" s="379"/>
      <c r="N73" s="378"/>
      <c r="O73" s="378"/>
      <c r="P73" s="160"/>
      <c r="Q73" s="161">
        <f t="shared" si="33"/>
        <v>0</v>
      </c>
      <c r="R73" s="371"/>
      <c r="S73" s="371"/>
      <c r="T73" s="293"/>
      <c r="U73" s="433"/>
      <c r="V73" s="387"/>
      <c r="W73" s="292"/>
      <c r="X73" s="293"/>
      <c r="Y73" s="293"/>
      <c r="Z73" s="387"/>
      <c r="AA73" s="371"/>
      <c r="AB73" s="294">
        <f t="shared" si="41"/>
        <v>0</v>
      </c>
      <c r="AC73" s="293"/>
      <c r="AD73" s="293"/>
      <c r="AE73" s="387"/>
      <c r="AF73" s="371"/>
      <c r="AG73" s="294">
        <f t="shared" si="44"/>
        <v>0</v>
      </c>
      <c r="AH73" s="293"/>
      <c r="AI73" s="293"/>
      <c r="AJ73" s="387"/>
      <c r="AK73" s="371"/>
      <c r="AL73" s="294">
        <f t="shared" si="47"/>
        <v>0</v>
      </c>
      <c r="AM73" s="293"/>
      <c r="AN73" s="371"/>
      <c r="AO73" s="369"/>
      <c r="AP73" s="400"/>
      <c r="AQ73" s="396"/>
      <c r="AR73" s="443"/>
      <c r="AS73" s="443"/>
      <c r="AT73" s="51"/>
      <c r="AU73" s="51"/>
      <c r="AV73" s="104"/>
      <c r="AW73" s="308"/>
      <c r="AX73" s="106"/>
      <c r="AY73" s="49"/>
      <c r="AZ73" s="49"/>
      <c r="BA73" s="49"/>
      <c r="BB73" s="50"/>
      <c r="BC73" s="50"/>
    </row>
    <row r="74" spans="1:56" s="76" customFormat="1" ht="63.75" customHeight="1" x14ac:dyDescent="0.2">
      <c r="A74" s="380">
        <v>22</v>
      </c>
      <c r="B74" s="406"/>
      <c r="C74" s="406"/>
      <c r="D74" s="79"/>
      <c r="E74" s="79"/>
      <c r="F74" s="79"/>
      <c r="G74" s="374"/>
      <c r="H74" s="376"/>
      <c r="I74" s="377"/>
      <c r="J74" s="374"/>
      <c r="K74" s="379"/>
      <c r="L74" s="378">
        <f t="shared" ref="L74" si="294">IF(K74="ALTA",5,IF(K74="MEDIO ALTA",4,IF(K74="MEDIA",3,IF(K74="MEDIO BAJA",2,IF(K74="BAJA",1,0)))))</f>
        <v>0</v>
      </c>
      <c r="M74" s="379"/>
      <c r="N74" s="378">
        <f t="shared" si="7"/>
        <v>0</v>
      </c>
      <c r="O74" s="378">
        <f t="shared" ref="O74" si="295">N74*L74</f>
        <v>0</v>
      </c>
      <c r="P74" s="160"/>
      <c r="Q74" s="161">
        <f t="shared" si="33"/>
        <v>0</v>
      </c>
      <c r="R74" s="371" t="e">
        <f t="shared" ref="R74" si="296">ROUND(AVERAGEIF(Q74:Q76,"&gt;0"),0)</f>
        <v>#DIV/0!</v>
      </c>
      <c r="S74" s="371" t="e">
        <f t="shared" ref="S74" si="297">R74*0.6</f>
        <v>#DIV/0!</v>
      </c>
      <c r="T74" s="293"/>
      <c r="U74" s="432" t="e">
        <f t="shared" ref="U74" si="298">IF(P74="No_existen",5*$U$10,V74*$U$10)</f>
        <v>#DIV/0!</v>
      </c>
      <c r="V74" s="386" t="e">
        <f t="shared" ref="V74" si="299">ROUND(AVERAGEIF(W74:W76,"&gt;0"),0)</f>
        <v>#DIV/0!</v>
      </c>
      <c r="W74" s="292"/>
      <c r="X74" s="293"/>
      <c r="Y74" s="293"/>
      <c r="Z74" s="386" t="e">
        <f t="shared" ref="Z74" si="300">IF(P74="No_existen",5*$Z$10,AA74*$Z$10)</f>
        <v>#DIV/0!</v>
      </c>
      <c r="AA74" s="370" t="e">
        <f t="shared" ref="AA74" si="301">ROUND(AVERAGEIF(AB74:AB76,"&gt;0"),0)</f>
        <v>#DIV/0!</v>
      </c>
      <c r="AB74" s="294">
        <f t="shared" si="41"/>
        <v>0</v>
      </c>
      <c r="AC74" s="293"/>
      <c r="AD74" s="293"/>
      <c r="AE74" s="386" t="e">
        <f t="shared" ref="AE74" si="302">IF(P74="No_existen",5*$AE$10,AF74*$AE$10)</f>
        <v>#DIV/0!</v>
      </c>
      <c r="AF74" s="370" t="e">
        <f t="shared" ref="AF74" si="303">ROUND(AVERAGEIF(AG74:AG76,"&gt;0"),0)</f>
        <v>#DIV/0!</v>
      </c>
      <c r="AG74" s="294">
        <f t="shared" si="44"/>
        <v>0</v>
      </c>
      <c r="AH74" s="293"/>
      <c r="AI74" s="293"/>
      <c r="AJ74" s="386" t="e">
        <f t="shared" ref="AJ74" si="304">IF(P74="No_existen",5*$AJ$10,AK74*$AJ$10)</f>
        <v>#DIV/0!</v>
      </c>
      <c r="AK74" s="370" t="e">
        <f t="shared" ref="AK74" si="305">ROUND(AVERAGEIF(AL74:AL76,"&gt;0"),0)</f>
        <v>#DIV/0!</v>
      </c>
      <c r="AL74" s="294">
        <f t="shared" si="47"/>
        <v>0</v>
      </c>
      <c r="AM74" s="293"/>
      <c r="AN74" s="371" t="e">
        <f t="shared" ref="AN74" si="306">ROUND(AVERAGE(R74,V74,AA74,AF74,AK74),0)</f>
        <v>#DIV/0!</v>
      </c>
      <c r="AO74" s="369" t="e">
        <f t="shared" ref="AO74" si="307">IF(AN74&lt;1.5,"FUERTE",IF(AND(AN74&gt;=1.5,AN74&lt;2.5),"ACEPTABLE",IF(AN74&gt;=5,"INEXISTENTE","DÉBIL")))</f>
        <v>#DIV/0!</v>
      </c>
      <c r="AP74" s="400">
        <f t="shared" ref="AP74" si="308">IF(O74=0,0,ROUND((O74*AN74),0))</f>
        <v>0</v>
      </c>
      <c r="AQ74" s="396" t="str">
        <f t="shared" ref="AQ74" si="309">IF(AP74&gt;=36,"GRAVE", IF(AP74&lt;=10, "LEVE", "MODERADO"))</f>
        <v>LEVE</v>
      </c>
      <c r="AR74" s="443"/>
      <c r="AS74" s="443"/>
      <c r="AT74" s="51"/>
      <c r="AU74" s="51"/>
      <c r="AV74" s="104"/>
      <c r="AW74" s="308"/>
      <c r="AX74" s="106"/>
      <c r="AY74" s="49"/>
      <c r="AZ74" s="49"/>
      <c r="BA74" s="49"/>
      <c r="BB74" s="50"/>
      <c r="BC74" s="50"/>
    </row>
    <row r="75" spans="1:56" s="76" customFormat="1" ht="63.75" customHeight="1" x14ac:dyDescent="0.2">
      <c r="A75" s="380"/>
      <c r="B75" s="406"/>
      <c r="C75" s="406"/>
      <c r="D75" s="79"/>
      <c r="E75" s="79"/>
      <c r="F75" s="79"/>
      <c r="G75" s="374"/>
      <c r="H75" s="376"/>
      <c r="I75" s="377"/>
      <c r="J75" s="374"/>
      <c r="K75" s="379"/>
      <c r="L75" s="378"/>
      <c r="M75" s="379"/>
      <c r="N75" s="378"/>
      <c r="O75" s="378"/>
      <c r="P75" s="160"/>
      <c r="Q75" s="161">
        <f t="shared" si="33"/>
        <v>0</v>
      </c>
      <c r="R75" s="371"/>
      <c r="S75" s="371"/>
      <c r="T75" s="293"/>
      <c r="U75" s="433"/>
      <c r="V75" s="387"/>
      <c r="W75" s="292"/>
      <c r="X75" s="293"/>
      <c r="Y75" s="293"/>
      <c r="Z75" s="387"/>
      <c r="AA75" s="371"/>
      <c r="AB75" s="294">
        <f t="shared" si="41"/>
        <v>0</v>
      </c>
      <c r="AC75" s="293"/>
      <c r="AD75" s="293"/>
      <c r="AE75" s="387"/>
      <c r="AF75" s="371"/>
      <c r="AG75" s="294">
        <f t="shared" si="44"/>
        <v>0</v>
      </c>
      <c r="AH75" s="293"/>
      <c r="AI75" s="293"/>
      <c r="AJ75" s="387"/>
      <c r="AK75" s="371"/>
      <c r="AL75" s="294">
        <f t="shared" si="47"/>
        <v>0</v>
      </c>
      <c r="AM75" s="293"/>
      <c r="AN75" s="371"/>
      <c r="AO75" s="369"/>
      <c r="AP75" s="400"/>
      <c r="AQ75" s="396"/>
      <c r="AR75" s="443"/>
      <c r="AS75" s="443"/>
      <c r="AT75" s="51"/>
      <c r="AU75" s="51"/>
      <c r="AV75" s="104"/>
      <c r="AW75" s="308"/>
      <c r="AX75" s="106"/>
      <c r="AY75" s="49"/>
      <c r="AZ75" s="49"/>
      <c r="BA75" s="49"/>
      <c r="BB75" s="50"/>
      <c r="BC75" s="50"/>
    </row>
    <row r="76" spans="1:56" s="76" customFormat="1" ht="63.75" customHeight="1" thickBot="1" x14ac:dyDescent="0.25">
      <c r="A76" s="462"/>
      <c r="B76" s="458"/>
      <c r="C76" s="458"/>
      <c r="D76" s="99"/>
      <c r="E76" s="99"/>
      <c r="F76" s="99"/>
      <c r="G76" s="384"/>
      <c r="H76" s="449"/>
      <c r="I76" s="450"/>
      <c r="J76" s="384"/>
      <c r="K76" s="385"/>
      <c r="L76" s="437"/>
      <c r="M76" s="385"/>
      <c r="N76" s="437"/>
      <c r="O76" s="437"/>
      <c r="P76" s="23"/>
      <c r="Q76" s="114">
        <f t="shared" ref="Q76" si="310">IF(P76=$P$1048376,1,IF(P76=$P$1048372,5,IF(P76=$P$1048373,4,IF(P76=$P$1048374,3,IF(P76=$P$1048375,2,0)))))</f>
        <v>0</v>
      </c>
      <c r="R76" s="372"/>
      <c r="S76" s="372"/>
      <c r="T76" s="24"/>
      <c r="U76" s="455"/>
      <c r="V76" s="388"/>
      <c r="W76" s="288"/>
      <c r="X76" s="24"/>
      <c r="Y76" s="24"/>
      <c r="Z76" s="388"/>
      <c r="AA76" s="372"/>
      <c r="AB76" s="295">
        <f t="shared" ref="AB76" si="311">IF(AC76=$AD$1048373,1,IF(AC76=$AD$1048372,4,IF(P76="No_existen",5,0)))</f>
        <v>0</v>
      </c>
      <c r="AC76" s="24"/>
      <c r="AD76" s="24"/>
      <c r="AE76" s="388"/>
      <c r="AF76" s="372"/>
      <c r="AG76" s="295">
        <f t="shared" ref="AG76" si="312">IF(AH76=$AH$1048372,1,IF(AH76=$AH$1048373,4,IF(P76="No_existen",5,0)))</f>
        <v>0</v>
      </c>
      <c r="AH76" s="24"/>
      <c r="AI76" s="24"/>
      <c r="AJ76" s="388"/>
      <c r="AK76" s="372"/>
      <c r="AL76" s="295">
        <f t="shared" ref="AL76" si="313">IF(AM76="Preventivo",1,IF(AM76="Detectivo",4, IF(P76="No_existen",5,0)))</f>
        <v>0</v>
      </c>
      <c r="AM76" s="24"/>
      <c r="AN76" s="372"/>
      <c r="AO76" s="373"/>
      <c r="AP76" s="441"/>
      <c r="AQ76" s="442"/>
      <c r="AR76" s="444"/>
      <c r="AS76" s="444"/>
      <c r="AT76" s="52"/>
      <c r="AU76" s="52"/>
      <c r="AV76" s="187"/>
      <c r="AW76" s="309"/>
      <c r="AX76" s="107"/>
      <c r="AY76" s="49"/>
      <c r="AZ76" s="49"/>
      <c r="BA76" s="49"/>
      <c r="BB76" s="50"/>
      <c r="BC76" s="50"/>
      <c r="BD76" s="103"/>
    </row>
    <row r="77" spans="1:56" x14ac:dyDescent="0.2">
      <c r="U77" s="456"/>
      <c r="Z77" s="457"/>
      <c r="AA77" s="368"/>
      <c r="AF77" s="368"/>
      <c r="AK77" s="368"/>
      <c r="AN77" s="368"/>
      <c r="AO77" s="166"/>
    </row>
    <row r="78" spans="1:56" x14ac:dyDescent="0.2">
      <c r="U78" s="456"/>
      <c r="Z78" s="457"/>
      <c r="AA78" s="368"/>
      <c r="AF78" s="368"/>
      <c r="AK78" s="368"/>
      <c r="AN78" s="368"/>
      <c r="AO78" s="166"/>
    </row>
    <row r="79" spans="1:56" x14ac:dyDescent="0.2">
      <c r="U79" s="456"/>
      <c r="Z79" s="457"/>
      <c r="AA79" s="368"/>
      <c r="AF79" s="368"/>
      <c r="AK79" s="368"/>
      <c r="AN79" s="368"/>
      <c r="AO79" s="166"/>
    </row>
    <row r="80" spans="1:56" x14ac:dyDescent="0.2">
      <c r="U80" s="456"/>
      <c r="Z80" s="457"/>
      <c r="AA80" s="368"/>
      <c r="AF80" s="368"/>
      <c r="AK80" s="368"/>
      <c r="AN80" s="368"/>
      <c r="AO80" s="166"/>
    </row>
    <row r="81" spans="20:41" x14ac:dyDescent="0.2">
      <c r="T81" s="17"/>
      <c r="U81" s="456"/>
      <c r="V81" s="203"/>
      <c r="W81" s="203"/>
      <c r="X81" s="17"/>
      <c r="Y81" s="17"/>
      <c r="Z81" s="457"/>
      <c r="AA81" s="368"/>
      <c r="AB81" s="203"/>
      <c r="AC81" s="17"/>
      <c r="AD81" s="17"/>
      <c r="AE81" s="203"/>
      <c r="AF81" s="368"/>
      <c r="AG81" s="203"/>
      <c r="AH81" s="17"/>
      <c r="AK81" s="368"/>
      <c r="AN81" s="368"/>
      <c r="AO81" s="166"/>
    </row>
    <row r="82" spans="20:41" x14ac:dyDescent="0.2">
      <c r="U82" s="456"/>
      <c r="Z82" s="457"/>
      <c r="AA82" s="368"/>
      <c r="AF82" s="368"/>
      <c r="AK82" s="368"/>
      <c r="AN82" s="368"/>
      <c r="AO82" s="166"/>
    </row>
    <row r="83" spans="20:41" x14ac:dyDescent="0.2">
      <c r="U83" s="456"/>
      <c r="Z83" s="457"/>
      <c r="AA83" s="368"/>
      <c r="AF83" s="368"/>
      <c r="AK83" s="368"/>
      <c r="AN83" s="368"/>
      <c r="AO83" s="166"/>
    </row>
    <row r="84" spans="20:41" x14ac:dyDescent="0.2">
      <c r="U84" s="456"/>
      <c r="Z84" s="457"/>
      <c r="AA84" s="368"/>
      <c r="AF84" s="368"/>
      <c r="AK84" s="368"/>
      <c r="AN84" s="368"/>
      <c r="AO84" s="166"/>
    </row>
    <row r="85" spans="20:41" x14ac:dyDescent="0.2">
      <c r="U85" s="456"/>
      <c r="Z85" s="457"/>
      <c r="AA85" s="368"/>
      <c r="AF85" s="368"/>
      <c r="AK85" s="368"/>
      <c r="AN85" s="368"/>
      <c r="AO85" s="166"/>
    </row>
    <row r="86" spans="20:41" x14ac:dyDescent="0.2">
      <c r="U86" s="456"/>
      <c r="Z86" s="457"/>
      <c r="AK86" s="368"/>
      <c r="AN86" s="368"/>
      <c r="AO86" s="166"/>
    </row>
    <row r="87" spans="20:41" x14ac:dyDescent="0.2">
      <c r="U87" s="456"/>
      <c r="Z87" s="457"/>
      <c r="AK87" s="368"/>
      <c r="AN87" s="368"/>
      <c r="AO87" s="166"/>
    </row>
    <row r="88" spans="20:41" x14ac:dyDescent="0.2">
      <c r="U88" s="456"/>
      <c r="Z88" s="457"/>
      <c r="AK88" s="368"/>
      <c r="AN88" s="368"/>
      <c r="AO88" s="166"/>
    </row>
    <row r="89" spans="20:41" x14ac:dyDescent="0.2">
      <c r="U89" s="456"/>
      <c r="AN89" s="19"/>
      <c r="AO89" s="166"/>
    </row>
    <row r="90" spans="20:41" x14ac:dyDescent="0.2">
      <c r="U90" s="456"/>
      <c r="AN90" s="19"/>
      <c r="AO90" s="166"/>
    </row>
    <row r="91" spans="20:41" x14ac:dyDescent="0.2">
      <c r="U91" s="456"/>
      <c r="AN91" s="19"/>
      <c r="AO91" s="166"/>
    </row>
    <row r="92" spans="20:41" x14ac:dyDescent="0.2">
      <c r="AN92" s="19"/>
      <c r="AO92" s="166"/>
    </row>
    <row r="93" spans="20:41" x14ac:dyDescent="0.2">
      <c r="AN93" s="19"/>
      <c r="AO93" s="166"/>
    </row>
    <row r="94" spans="20:41" x14ac:dyDescent="0.2">
      <c r="AN94" s="19"/>
      <c r="AO94" s="166"/>
    </row>
    <row r="95" spans="20:41" x14ac:dyDescent="0.2">
      <c r="AN95" s="19"/>
      <c r="AO95" s="166"/>
    </row>
    <row r="96" spans="20:41" x14ac:dyDescent="0.2">
      <c r="AN96" s="19"/>
      <c r="AO96" s="166"/>
    </row>
    <row r="97" spans="40:41" x14ac:dyDescent="0.2">
      <c r="AN97" s="19"/>
      <c r="AO97" s="166"/>
    </row>
    <row r="98" spans="40:41" x14ac:dyDescent="0.2">
      <c r="AN98" s="19"/>
      <c r="AO98" s="166"/>
    </row>
    <row r="99" spans="40:41" x14ac:dyDescent="0.2">
      <c r="AN99" s="19"/>
      <c r="AO99" s="166"/>
    </row>
    <row r="100" spans="40:41" x14ac:dyDescent="0.2">
      <c r="AN100" s="19"/>
      <c r="AO100" s="166"/>
    </row>
    <row r="101" spans="40:41" x14ac:dyDescent="0.2">
      <c r="AN101" s="19"/>
      <c r="AO101" s="166"/>
    </row>
    <row r="102" spans="40:41" x14ac:dyDescent="0.2">
      <c r="AN102" s="19"/>
      <c r="AO102" s="166"/>
    </row>
    <row r="103" spans="40:41" x14ac:dyDescent="0.2">
      <c r="AN103" s="19"/>
      <c r="AO103" s="166"/>
    </row>
    <row r="104" spans="40:41" x14ac:dyDescent="0.2">
      <c r="AN104" s="19"/>
      <c r="AO104" s="166"/>
    </row>
    <row r="105" spans="40:41" x14ac:dyDescent="0.2">
      <c r="AN105" s="19"/>
      <c r="AO105" s="166"/>
    </row>
    <row r="106" spans="40:41" x14ac:dyDescent="0.2">
      <c r="AN106" s="19"/>
      <c r="AO106" s="166"/>
    </row>
    <row r="107" spans="40:41" x14ac:dyDescent="0.2">
      <c r="AN107" s="19"/>
      <c r="AO107" s="166"/>
    </row>
    <row r="108" spans="40:41" x14ac:dyDescent="0.2">
      <c r="AN108" s="19"/>
    </row>
    <row r="109" spans="40:41" x14ac:dyDescent="0.2">
      <c r="AN109" s="19"/>
    </row>
    <row r="110" spans="40:41" x14ac:dyDescent="0.2">
      <c r="AN110" s="19"/>
    </row>
    <row r="111" spans="40:41" x14ac:dyDescent="0.2">
      <c r="AN111" s="19"/>
    </row>
    <row r="112" spans="40:41" x14ac:dyDescent="0.2">
      <c r="AN112" s="19"/>
    </row>
    <row r="113" spans="40:40" x14ac:dyDescent="0.2">
      <c r="AN113" s="19"/>
    </row>
    <row r="114" spans="40:40" x14ac:dyDescent="0.2">
      <c r="AN114" s="19"/>
    </row>
    <row r="115" spans="40:40" x14ac:dyDescent="0.2">
      <c r="AN115" s="19"/>
    </row>
    <row r="116" spans="40:40" x14ac:dyDescent="0.2">
      <c r="AN116" s="19"/>
    </row>
    <row r="117" spans="40:40" x14ac:dyDescent="0.2">
      <c r="AN117" s="19"/>
    </row>
    <row r="118" spans="40:40" x14ac:dyDescent="0.2">
      <c r="AN118" s="19"/>
    </row>
    <row r="119" spans="40:40" x14ac:dyDescent="0.2">
      <c r="AN119" s="19"/>
    </row>
    <row r="1048350" spans="46:56" x14ac:dyDescent="0.2">
      <c r="AT1048350" s="4"/>
      <c r="BD1048350" s="53"/>
    </row>
    <row r="1048351" spans="46:56" x14ac:dyDescent="0.2">
      <c r="AT1048351" s="4"/>
      <c r="BD1048351" s="53"/>
    </row>
    <row r="1048352" spans="46:56" x14ac:dyDescent="0.2">
      <c r="AT1048352" s="4"/>
      <c r="BD1048352" s="53"/>
    </row>
    <row r="1048353" spans="7:56" x14ac:dyDescent="0.2">
      <c r="AO1048353" s="167"/>
      <c r="AT1048353" s="4"/>
      <c r="BD1048353" s="53"/>
    </row>
    <row r="1048354" spans="7:56" x14ac:dyDescent="0.2">
      <c r="AO1048354" s="167"/>
      <c r="AT1048354" s="4"/>
      <c r="BD1048354" s="53"/>
    </row>
    <row r="1048355" spans="7:56" x14ac:dyDescent="0.2">
      <c r="AO1048355" s="167"/>
      <c r="AT1048355" s="4"/>
      <c r="BD1048355" s="53"/>
    </row>
    <row r="1048356" spans="7:56" x14ac:dyDescent="0.2">
      <c r="AO1048356" s="167"/>
      <c r="AT1048356" s="4"/>
      <c r="BD1048356" s="53"/>
    </row>
    <row r="1048357" spans="7:56" x14ac:dyDescent="0.2">
      <c r="AO1048357" s="167"/>
      <c r="AT1048357" s="4"/>
      <c r="BD1048357" s="53"/>
    </row>
    <row r="1048358" spans="7:56" x14ac:dyDescent="0.2">
      <c r="AO1048358" s="167"/>
      <c r="AT1048358" s="4"/>
      <c r="BD1048358" s="53"/>
    </row>
    <row r="1048359" spans="7:56" x14ac:dyDescent="0.2">
      <c r="AT1048359" s="4"/>
      <c r="BD1048359" s="53"/>
    </row>
    <row r="1048360" spans="7:56" x14ac:dyDescent="0.2">
      <c r="AT1048360" s="4"/>
      <c r="BD1048360" s="53"/>
    </row>
    <row r="1048361" spans="7:56" x14ac:dyDescent="0.2">
      <c r="AT1048361" s="4"/>
      <c r="BD1048361" s="53"/>
    </row>
    <row r="1048362" spans="7:56" x14ac:dyDescent="0.2">
      <c r="AT1048362" s="4"/>
      <c r="BD1048362" s="53"/>
    </row>
    <row r="1048363" spans="7:56" x14ac:dyDescent="0.2">
      <c r="AT1048363" s="4"/>
      <c r="BD1048363" s="53"/>
    </row>
    <row r="1048364" spans="7:56" x14ac:dyDescent="0.2">
      <c r="AT1048364" s="4"/>
      <c r="BD1048364" s="53"/>
    </row>
    <row r="1048365" spans="7:56" s="149" customFormat="1" x14ac:dyDescent="0.2">
      <c r="G1048365" s="150"/>
      <c r="H1048365" s="150"/>
      <c r="I1048365" s="150"/>
      <c r="J1048365" s="150"/>
      <c r="K1048365" s="150"/>
      <c r="L1048365" s="150"/>
      <c r="M1048365" s="150"/>
      <c r="N1048365" s="150"/>
      <c r="O1048365" s="150"/>
      <c r="P1048365" s="150"/>
      <c r="Q1048365" s="150"/>
      <c r="R1048365" s="150"/>
      <c r="S1048365" s="150"/>
      <c r="T1048365" s="150"/>
      <c r="U1048365" s="150"/>
      <c r="V1048365" s="204"/>
      <c r="W1048365" s="204"/>
      <c r="X1048365" s="150"/>
      <c r="Y1048365" s="150"/>
      <c r="Z1048365" s="204"/>
      <c r="AA1048365" s="204"/>
      <c r="AB1048365" s="204"/>
      <c r="AC1048365" s="150"/>
      <c r="AD1048365" s="150"/>
      <c r="AE1048365" s="204"/>
      <c r="AF1048365" s="204"/>
      <c r="AG1048365" s="204"/>
      <c r="AH1048365" s="150"/>
      <c r="AI1048365" s="150"/>
      <c r="AJ1048365" s="204"/>
      <c r="AK1048365" s="204"/>
      <c r="AL1048365" s="204"/>
      <c r="AM1048365" s="150"/>
      <c r="AN1048365" s="150"/>
      <c r="AO1048365" s="41"/>
      <c r="AP1048365" s="150"/>
      <c r="AQ1048365" s="150"/>
      <c r="AR1048365" s="150"/>
      <c r="AS1048365" s="150"/>
      <c r="AT1048365" s="150"/>
      <c r="AU1048365" s="151"/>
      <c r="AV1048365" s="151"/>
      <c r="AW1048365" s="151"/>
      <c r="AX1048365" s="151"/>
      <c r="AY1048365" s="151"/>
      <c r="AZ1048365" s="151"/>
      <c r="BA1048365" s="151"/>
      <c r="BB1048365" s="151"/>
      <c r="BC1048365" s="151"/>
      <c r="BD1048365" s="151"/>
    </row>
    <row r="1048366" spans="7:56" s="149" customFormat="1" x14ac:dyDescent="0.2">
      <c r="G1048366" s="150"/>
      <c r="H1048366" s="150"/>
      <c r="I1048366" s="150"/>
      <c r="J1048366" s="150"/>
      <c r="K1048366" s="150"/>
      <c r="L1048366" s="150"/>
      <c r="M1048366" s="150"/>
      <c r="N1048366" s="150"/>
      <c r="O1048366" s="150"/>
      <c r="P1048366" s="150"/>
      <c r="Q1048366" s="150"/>
      <c r="R1048366" s="150"/>
      <c r="S1048366" s="150"/>
      <c r="T1048366" s="150"/>
      <c r="U1048366" s="150"/>
      <c r="V1048366" s="204"/>
      <c r="W1048366" s="204"/>
      <c r="X1048366" s="150"/>
      <c r="Y1048366" s="150"/>
      <c r="Z1048366" s="204"/>
      <c r="AA1048366" s="204"/>
      <c r="AB1048366" s="204"/>
      <c r="AC1048366" s="150"/>
      <c r="AD1048366" s="150"/>
      <c r="AE1048366" s="204"/>
      <c r="AF1048366" s="204"/>
      <c r="AG1048366" s="204"/>
      <c r="AH1048366" s="150"/>
      <c r="AI1048366" s="150"/>
      <c r="AJ1048366" s="204"/>
      <c r="AK1048366" s="204"/>
      <c r="AL1048366" s="204"/>
      <c r="AM1048366" s="150"/>
      <c r="AN1048366" s="150"/>
      <c r="AO1048366" s="157"/>
      <c r="AP1048366" s="150"/>
      <c r="AQ1048366" s="150"/>
      <c r="AR1048366" s="150"/>
      <c r="AS1048366" s="150"/>
      <c r="AT1048366" s="150"/>
      <c r="AU1048366" s="151"/>
      <c r="AV1048366" s="151"/>
      <c r="AW1048366" s="151"/>
      <c r="AX1048366" s="151"/>
      <c r="AY1048366" s="151"/>
      <c r="AZ1048366" s="151"/>
      <c r="BA1048366" s="151"/>
      <c r="BB1048366" s="151"/>
      <c r="BC1048366" s="151"/>
      <c r="BD1048366" s="151"/>
    </row>
    <row r="1048367" spans="7:56" s="149" customFormat="1" x14ac:dyDescent="0.2">
      <c r="G1048367" s="150"/>
      <c r="H1048367" s="150"/>
      <c r="I1048367" s="150"/>
      <c r="J1048367" s="150"/>
      <c r="K1048367" s="150"/>
      <c r="L1048367" s="150"/>
      <c r="M1048367" s="150"/>
      <c r="N1048367" s="150"/>
      <c r="O1048367" s="150"/>
      <c r="P1048367" s="150"/>
      <c r="Q1048367" s="150"/>
      <c r="R1048367" s="150"/>
      <c r="S1048367" s="150"/>
      <c r="T1048367" s="150"/>
      <c r="U1048367" s="150"/>
      <c r="V1048367" s="204"/>
      <c r="W1048367" s="204"/>
      <c r="X1048367" s="150"/>
      <c r="Y1048367" s="150"/>
      <c r="Z1048367" s="204"/>
      <c r="AA1048367" s="204"/>
      <c r="AB1048367" s="204"/>
      <c r="AC1048367" s="150"/>
      <c r="AD1048367" s="150"/>
      <c r="AE1048367" s="204"/>
      <c r="AF1048367" s="204"/>
      <c r="AG1048367" s="204"/>
      <c r="AH1048367" s="150"/>
      <c r="AI1048367" s="150"/>
      <c r="AJ1048367" s="204"/>
      <c r="AK1048367" s="204"/>
      <c r="AL1048367" s="204"/>
      <c r="AM1048367" s="150"/>
      <c r="AN1048367" s="150"/>
      <c r="AO1048367" s="41"/>
      <c r="AP1048367" s="150"/>
      <c r="AQ1048367" s="150"/>
      <c r="AR1048367" s="150"/>
      <c r="AS1048367" s="150"/>
      <c r="AT1048367" s="150"/>
      <c r="AU1048367" s="151"/>
      <c r="AV1048367" s="151"/>
      <c r="AW1048367" s="151"/>
      <c r="AX1048367" s="151"/>
      <c r="AY1048367" s="151"/>
      <c r="AZ1048367" s="151"/>
      <c r="BA1048367" s="151"/>
      <c r="BB1048367" s="151"/>
      <c r="BC1048367" s="151"/>
      <c r="BD1048367" s="151"/>
    </row>
    <row r="1048368" spans="7:56" s="149" customFormat="1" x14ac:dyDescent="0.2">
      <c r="G1048368" s="150"/>
      <c r="H1048368" s="150"/>
      <c r="I1048368" s="150"/>
      <c r="J1048368" s="150"/>
      <c r="K1048368" s="150"/>
      <c r="L1048368" s="150"/>
      <c r="M1048368" s="150"/>
      <c r="N1048368" s="150"/>
      <c r="O1048368" s="150"/>
      <c r="P1048368" s="150"/>
      <c r="Q1048368" s="150"/>
      <c r="R1048368" s="150"/>
      <c r="S1048368" s="150"/>
      <c r="T1048368" s="150"/>
      <c r="U1048368" s="150"/>
      <c r="V1048368" s="204"/>
      <c r="W1048368" s="204"/>
      <c r="X1048368" s="150"/>
      <c r="Y1048368" s="150"/>
      <c r="Z1048368" s="204"/>
      <c r="AA1048368" s="204"/>
      <c r="AB1048368" s="204"/>
      <c r="AC1048368" s="150"/>
      <c r="AD1048368" s="150"/>
      <c r="AE1048368" s="204"/>
      <c r="AF1048368" s="204"/>
      <c r="AG1048368" s="204"/>
      <c r="AH1048368" s="150"/>
      <c r="AI1048368" s="150"/>
      <c r="AJ1048368" s="204"/>
      <c r="AK1048368" s="204"/>
      <c r="AL1048368" s="204"/>
      <c r="AM1048368" s="150"/>
      <c r="AN1048368" s="150"/>
      <c r="AO1048368" s="41"/>
      <c r="AP1048368" s="150"/>
      <c r="AQ1048368" s="150"/>
      <c r="AR1048368" s="150"/>
      <c r="AS1048368" s="150"/>
      <c r="AT1048368" s="150"/>
      <c r="AU1048368" s="151"/>
      <c r="AV1048368" s="151"/>
      <c r="AW1048368" s="151"/>
      <c r="AX1048368" s="151"/>
      <c r="AY1048368" s="151"/>
      <c r="AZ1048368" s="151"/>
      <c r="BA1048368" s="151"/>
      <c r="BB1048368" s="151"/>
      <c r="BC1048368" s="151"/>
      <c r="BD1048368" s="151"/>
    </row>
    <row r="1048369" spans="1:102" s="149" customFormat="1" x14ac:dyDescent="0.2">
      <c r="G1048369" s="150"/>
      <c r="H1048369" s="150"/>
      <c r="I1048369" s="150"/>
      <c r="J1048369" s="150"/>
      <c r="K1048369" s="150"/>
      <c r="L1048369" s="150"/>
      <c r="M1048369" s="150"/>
      <c r="N1048369" s="150"/>
      <c r="O1048369" s="150"/>
      <c r="P1048369" s="150"/>
      <c r="Q1048369" s="150"/>
      <c r="R1048369" s="150"/>
      <c r="S1048369" s="150"/>
      <c r="T1048369" s="150"/>
      <c r="U1048369" s="150"/>
      <c r="V1048369" s="204"/>
      <c r="W1048369" s="204"/>
      <c r="X1048369" s="150"/>
      <c r="Y1048369" s="150"/>
      <c r="Z1048369" s="204"/>
      <c r="AA1048369" s="204"/>
      <c r="AB1048369" s="204"/>
      <c r="AC1048369" s="150"/>
      <c r="AD1048369" s="150"/>
      <c r="AE1048369" s="204"/>
      <c r="AF1048369" s="204"/>
      <c r="AG1048369" s="204"/>
      <c r="AH1048369" s="150"/>
      <c r="AI1048369" s="150"/>
      <c r="AJ1048369" s="204"/>
      <c r="AK1048369" s="204"/>
      <c r="AL1048369" s="204"/>
      <c r="AM1048369" s="150"/>
      <c r="AN1048369" s="150"/>
      <c r="AO1048369" s="41"/>
      <c r="AP1048369" s="150"/>
      <c r="AQ1048369" s="150"/>
      <c r="AR1048369" s="150"/>
      <c r="AS1048369" s="150"/>
      <c r="AT1048369" s="150"/>
      <c r="AU1048369" s="151"/>
      <c r="AV1048369" s="151"/>
      <c r="AW1048369" s="151"/>
      <c r="AX1048369" s="151"/>
      <c r="AY1048369" s="151"/>
      <c r="AZ1048369" s="151"/>
      <c r="BA1048369" s="151"/>
      <c r="BB1048369" s="151"/>
      <c r="BC1048369" s="151"/>
      <c r="BD1048369" s="151"/>
    </row>
    <row r="1048370" spans="1:102" s="149" customFormat="1" ht="13.5" thickBot="1" x14ac:dyDescent="0.25">
      <c r="G1048370" s="150"/>
      <c r="H1048370" s="150"/>
      <c r="I1048370" s="150"/>
      <c r="J1048370" s="150"/>
      <c r="K1048370" s="150"/>
      <c r="L1048370" s="150"/>
      <c r="M1048370" s="150"/>
      <c r="N1048370" s="150"/>
      <c r="O1048370" s="150"/>
      <c r="P1048370" s="150"/>
      <c r="Q1048370" s="150"/>
      <c r="R1048370" s="150"/>
      <c r="S1048370" s="150"/>
      <c r="T1048370" s="150"/>
      <c r="U1048370" s="150"/>
      <c r="V1048370" s="204"/>
      <c r="W1048370" s="204"/>
      <c r="X1048370" s="150"/>
      <c r="Y1048370" s="150"/>
      <c r="Z1048370" s="204"/>
      <c r="AA1048370" s="204"/>
      <c r="AB1048370" s="204"/>
      <c r="AC1048370" s="150"/>
      <c r="AD1048370" s="150"/>
      <c r="AE1048370" s="204"/>
      <c r="AF1048370" s="204"/>
      <c r="AG1048370" s="204"/>
      <c r="AH1048370" s="150"/>
      <c r="AI1048370" s="150"/>
      <c r="AJ1048370" s="204"/>
      <c r="AK1048370" s="204"/>
      <c r="AL1048370" s="204"/>
      <c r="AM1048370" s="150"/>
      <c r="AN1048370" s="150"/>
      <c r="AO1048370" s="41"/>
      <c r="AP1048370" s="150"/>
      <c r="AQ1048370" s="150"/>
      <c r="AR1048370" s="150"/>
      <c r="AS1048370" s="150"/>
      <c r="AT1048370" s="150"/>
      <c r="AU1048370" s="151"/>
      <c r="AV1048370" s="151"/>
      <c r="AW1048370" s="151"/>
      <c r="AX1048370" s="151"/>
      <c r="AY1048370" s="151"/>
      <c r="AZ1048370" s="151"/>
      <c r="BA1048370" s="151"/>
      <c r="BB1048370" s="151"/>
      <c r="BC1048370" s="151"/>
      <c r="BD1048370" s="151"/>
    </row>
    <row r="1048371" spans="1:102" s="53" customFormat="1" ht="42" customHeight="1" thickBot="1" x14ac:dyDescent="0.25">
      <c r="A1048371" s="214" t="s">
        <v>154</v>
      </c>
      <c r="B1048371" s="218" t="s">
        <v>150</v>
      </c>
      <c r="C1048371" s="126" t="s">
        <v>289</v>
      </c>
      <c r="D1048371" s="127" t="s">
        <v>260</v>
      </c>
      <c r="E1048371" s="132" t="s">
        <v>261</v>
      </c>
      <c r="F1048371" s="132" t="s">
        <v>262</v>
      </c>
      <c r="G1048371" s="133" t="s">
        <v>291</v>
      </c>
      <c r="H1048371" s="4"/>
      <c r="I1048371" s="4"/>
      <c r="J1048371" s="4"/>
      <c r="K1048371" s="133" t="s">
        <v>23</v>
      </c>
      <c r="L1048371" s="4"/>
      <c r="M1048371" s="4"/>
      <c r="N1048371" s="4"/>
      <c r="O1048371" s="4"/>
      <c r="P1048371" s="133" t="s">
        <v>56</v>
      </c>
      <c r="Q1048371" s="4"/>
      <c r="R1048371" s="4"/>
      <c r="S1048371" s="4"/>
      <c r="T1048371" s="4"/>
      <c r="U1048371" s="4"/>
      <c r="V1048371" s="202"/>
      <c r="W1048371" s="202"/>
      <c r="X1048371" s="41" t="s">
        <v>322</v>
      </c>
      <c r="Y1048371" s="4"/>
      <c r="Z1048371" s="202"/>
      <c r="AA1048371" s="202"/>
      <c r="AB1048371" s="202"/>
      <c r="AC1048371" s="4"/>
      <c r="AD1048371" s="41" t="s">
        <v>298</v>
      </c>
      <c r="AE1048371" s="208"/>
      <c r="AF1048371" s="202"/>
      <c r="AG1048371" s="202"/>
      <c r="AH1048371" s="41" t="s">
        <v>303</v>
      </c>
      <c r="AI1048371" s="41" t="s">
        <v>302</v>
      </c>
      <c r="AJ1048371" s="208"/>
      <c r="AK1048371" s="202"/>
      <c r="AL1048371" s="202"/>
      <c r="AM1048371" s="4"/>
      <c r="AN1048371" s="4"/>
      <c r="AO1048371" s="41"/>
      <c r="AP1048371" s="4"/>
      <c r="AQ1048371" s="136" t="s">
        <v>293</v>
      </c>
      <c r="AS1048371" s="4"/>
      <c r="AT1048371" s="389" t="s">
        <v>292</v>
      </c>
      <c r="AU1048371" s="390"/>
      <c r="AV1048371" s="391"/>
      <c r="AW1048371" s="120"/>
      <c r="AX1048371" s="136" t="s">
        <v>158</v>
      </c>
      <c r="AY1048371" s="41"/>
      <c r="AZ1048371" s="247" t="s">
        <v>443</v>
      </c>
      <c r="BA1048371" s="248" t="s">
        <v>294</v>
      </c>
      <c r="BB1048371" s="249" t="s">
        <v>295</v>
      </c>
      <c r="BC1048371" s="250" t="s">
        <v>290</v>
      </c>
      <c r="BD1048371" s="3"/>
      <c r="BE1048371" s="3"/>
      <c r="BG1048371" s="3"/>
      <c r="BH1048371" s="3"/>
      <c r="BI1048371" s="356" t="s">
        <v>459</v>
      </c>
      <c r="BJ1048371" s="357"/>
      <c r="BK1048371" s="357"/>
      <c r="BL1048371" s="357"/>
      <c r="BM1048371" s="357"/>
      <c r="BN1048371" s="357"/>
      <c r="BO1048371" s="357"/>
      <c r="BP1048371" s="357"/>
      <c r="BQ1048371" s="357"/>
      <c r="BR1048371" s="358"/>
      <c r="BS1048371" s="3"/>
      <c r="BT1048371" s="3"/>
      <c r="BU1048371" s="3"/>
      <c r="BV1048371" s="3"/>
      <c r="BW1048371" s="3"/>
      <c r="BX1048371" s="3"/>
      <c r="BY1048371" s="3"/>
      <c r="BZ1048371" s="3"/>
      <c r="CA1048371" s="3"/>
      <c r="CB1048371" s="3"/>
      <c r="CC1048371" s="3"/>
      <c r="CE1048371" s="3"/>
      <c r="CF1048371" s="3"/>
      <c r="CG1048371" s="3"/>
      <c r="CH1048371" s="3"/>
      <c r="CI1048371" s="3"/>
      <c r="CJ1048371" s="3"/>
      <c r="CK1048371" s="3"/>
      <c r="CL1048371" s="3"/>
      <c r="CM1048371" s="3"/>
      <c r="CN1048371" s="3"/>
      <c r="CO1048371" s="3"/>
      <c r="CP1048371" s="3"/>
      <c r="CQ1048371" s="3"/>
      <c r="CR1048371" s="3"/>
      <c r="CS1048371" s="3"/>
      <c r="CT1048371" s="3"/>
      <c r="CU1048371" s="3"/>
      <c r="CV1048371" s="3"/>
      <c r="CW1048371" s="3"/>
      <c r="CX1048371" s="3"/>
    </row>
    <row r="1048372" spans="1:102" s="53" customFormat="1" ht="211.5" customHeight="1" x14ac:dyDescent="0.2">
      <c r="A1048372" s="215" t="s">
        <v>150</v>
      </c>
      <c r="B1048372" s="219" t="s">
        <v>164</v>
      </c>
      <c r="C1048372" s="217" t="s">
        <v>190</v>
      </c>
      <c r="D1048372" s="128" t="s">
        <v>261</v>
      </c>
      <c r="E1048372" s="130" t="s">
        <v>36</v>
      </c>
      <c r="F1048372" s="130" t="s">
        <v>263</v>
      </c>
      <c r="G1048372" s="170" t="s">
        <v>112</v>
      </c>
      <c r="H1048372" s="268" t="s">
        <v>376</v>
      </c>
      <c r="I1048372" s="4"/>
      <c r="J1048372" s="4"/>
      <c r="K1048372" s="134" t="s">
        <v>146</v>
      </c>
      <c r="L1048372" s="4"/>
      <c r="M1048372" s="4"/>
      <c r="N1048372" s="4"/>
      <c r="O1048372" s="4"/>
      <c r="P1048372" s="134" t="s">
        <v>285</v>
      </c>
      <c r="Q1048372" s="4"/>
      <c r="R1048372" s="4"/>
      <c r="S1048372" s="4"/>
      <c r="T1048372" s="4"/>
      <c r="U1048372" s="4"/>
      <c r="V1048372" s="202"/>
      <c r="W1048372" s="202"/>
      <c r="X1048372" s="4" t="s">
        <v>323</v>
      </c>
      <c r="Y1048372" s="4"/>
      <c r="Z1048372" s="202"/>
      <c r="AA1048372" s="202"/>
      <c r="AB1048372" s="202"/>
      <c r="AC1048372" s="4"/>
      <c r="AD1048372" s="134" t="s">
        <v>299</v>
      </c>
      <c r="AE1048372" s="206"/>
      <c r="AF1048372" s="202"/>
      <c r="AG1048372" s="202"/>
      <c r="AH1048372" s="158" t="s">
        <v>297</v>
      </c>
      <c r="AI1048372" s="158" t="s">
        <v>304</v>
      </c>
      <c r="AJ1048372" s="206"/>
      <c r="AK1048372" s="202"/>
      <c r="AL1048372" s="202"/>
      <c r="AM1048372" s="4"/>
      <c r="AN1048372" s="4"/>
      <c r="AO1048372" s="41"/>
      <c r="AP1048372" s="4"/>
      <c r="AQ1048372" s="137" t="s">
        <v>149</v>
      </c>
      <c r="AT1048372" s="145" t="s">
        <v>84</v>
      </c>
      <c r="AU1048372" s="120" t="s">
        <v>85</v>
      </c>
      <c r="AV1048372" s="143" t="s">
        <v>86</v>
      </c>
      <c r="AW1048372" s="120"/>
      <c r="AX1048372" s="310" t="s">
        <v>475</v>
      </c>
      <c r="AZ1048372" s="240" t="s">
        <v>444</v>
      </c>
      <c r="BA1048372" s="238" t="s">
        <v>454</v>
      </c>
      <c r="BB1048372" s="239" t="s">
        <v>257</v>
      </c>
      <c r="BC1048372" s="241" t="s">
        <v>445</v>
      </c>
      <c r="BD1048372" s="3"/>
      <c r="BG1048372" s="3"/>
      <c r="BH1048372" s="3"/>
      <c r="BI1048372" s="253" t="s">
        <v>164</v>
      </c>
      <c r="BJ1048372" s="254" t="s">
        <v>151</v>
      </c>
      <c r="BK1048372" s="254" t="s">
        <v>165</v>
      </c>
      <c r="BL1048372" s="254" t="s">
        <v>168</v>
      </c>
      <c r="BM1048372" s="254" t="s">
        <v>163</v>
      </c>
      <c r="BN1048372" s="254" t="s">
        <v>162</v>
      </c>
      <c r="BO1048372" s="254" t="s">
        <v>153</v>
      </c>
      <c r="BP1048372" s="254" t="s">
        <v>152</v>
      </c>
      <c r="BQ1048372" s="254" t="s">
        <v>166</v>
      </c>
      <c r="BR1048372" s="255" t="s">
        <v>167</v>
      </c>
      <c r="BS1048372" s="3"/>
      <c r="BT1048372" s="3"/>
      <c r="BU1048372" s="3"/>
      <c r="BV1048372" s="3"/>
      <c r="BW1048372" s="3"/>
      <c r="BX1048372" s="3"/>
      <c r="BY1048372" s="3"/>
      <c r="BZ1048372" s="3"/>
      <c r="CA1048372" s="3"/>
      <c r="CB1048372" s="3"/>
      <c r="CC1048372" s="3"/>
      <c r="CE1048372" s="3"/>
      <c r="CF1048372" s="3"/>
      <c r="CG1048372" s="3"/>
      <c r="CH1048372" s="3"/>
      <c r="CI1048372" s="3"/>
      <c r="CJ1048372" s="3"/>
      <c r="CK1048372" s="3"/>
      <c r="CL1048372" s="3"/>
      <c r="CM1048372" s="3"/>
      <c r="CN1048372" s="3"/>
      <c r="CO1048372" s="3"/>
      <c r="CP1048372" s="3"/>
      <c r="CQ1048372" s="3"/>
      <c r="CR1048372" s="3"/>
      <c r="CS1048372" s="3"/>
      <c r="CT1048372" s="3"/>
      <c r="CU1048372" s="3"/>
      <c r="CV1048372" s="3"/>
      <c r="CW1048372" s="3"/>
      <c r="CX1048372" s="3"/>
    </row>
    <row r="1048373" spans="1:102" s="53" customFormat="1" ht="167.25" customHeight="1" thickBot="1" x14ac:dyDescent="0.25">
      <c r="A1048373" s="267" t="s">
        <v>155</v>
      </c>
      <c r="B1048373" s="125" t="s">
        <v>151</v>
      </c>
      <c r="C1048373" s="229" t="s">
        <v>191</v>
      </c>
      <c r="D1048373" s="129" t="s">
        <v>262</v>
      </c>
      <c r="E1048373" s="130" t="s">
        <v>35</v>
      </c>
      <c r="F1048373" s="130" t="s">
        <v>39</v>
      </c>
      <c r="G1048373" s="221" t="s">
        <v>108</v>
      </c>
      <c r="H1048373" s="134" t="s">
        <v>462</v>
      </c>
      <c r="I1048373" s="100"/>
      <c r="J1048373" s="4"/>
      <c r="K1048373" s="134" t="s">
        <v>147</v>
      </c>
      <c r="L1048373" s="4"/>
      <c r="M1048373" s="4"/>
      <c r="N1048373" s="4"/>
      <c r="O1048373" s="4"/>
      <c r="P1048373" s="134" t="s">
        <v>389</v>
      </c>
      <c r="Q1048373" s="4"/>
      <c r="R1048373" s="4"/>
      <c r="S1048373" s="4"/>
      <c r="T1048373" s="4"/>
      <c r="U1048373" s="4"/>
      <c r="V1048373" s="202"/>
      <c r="W1048373" s="202"/>
      <c r="X1048373" s="4" t="s">
        <v>324</v>
      </c>
      <c r="Y1048373" s="4"/>
      <c r="Z1048373" s="202"/>
      <c r="AA1048373" s="202"/>
      <c r="AB1048373" s="202"/>
      <c r="AC1048373" s="4"/>
      <c r="AD1048373" s="134" t="s">
        <v>300</v>
      </c>
      <c r="AE1048373" s="206"/>
      <c r="AF1048373" s="202"/>
      <c r="AG1048373" s="202"/>
      <c r="AH1048373" s="138" t="s">
        <v>301</v>
      </c>
      <c r="AI1048373" s="137" t="s">
        <v>305</v>
      </c>
      <c r="AJ1048373" s="206"/>
      <c r="AK1048373" s="202"/>
      <c r="AL1048373" s="202"/>
      <c r="AM1048373" s="4"/>
      <c r="AN1048373" s="4"/>
      <c r="AO1048373" s="41"/>
      <c r="AP1048373" s="4"/>
      <c r="AQ1048373" s="137" t="s">
        <v>85</v>
      </c>
      <c r="AT1048373" s="146" t="s">
        <v>87</v>
      </c>
      <c r="AU1048373" s="100" t="s">
        <v>88</v>
      </c>
      <c r="AV1048373" s="141" t="s">
        <v>89</v>
      </c>
      <c r="AW1048373" s="100"/>
      <c r="AX1048373" s="152" t="s">
        <v>179</v>
      </c>
      <c r="AZ1048373" s="240" t="s">
        <v>446</v>
      </c>
      <c r="BA1048373" s="238" t="s">
        <v>455</v>
      </c>
      <c r="BB1048373" s="239" t="s">
        <v>470</v>
      </c>
      <c r="BC1048373" s="241" t="s">
        <v>447</v>
      </c>
      <c r="BD1048373" s="3"/>
      <c r="BG1048373" s="3"/>
      <c r="BH1048373" s="3"/>
      <c r="BI1048373" s="155" t="s">
        <v>175</v>
      </c>
      <c r="BJ1048373" s="256" t="s">
        <v>480</v>
      </c>
      <c r="BK1048373" s="256" t="s">
        <v>480</v>
      </c>
      <c r="BL1048373" s="239" t="s">
        <v>175</v>
      </c>
      <c r="BM1048373" s="239" t="s">
        <v>159</v>
      </c>
      <c r="BN1048373" s="256" t="s">
        <v>479</v>
      </c>
      <c r="BO1048373" s="239" t="s">
        <v>174</v>
      </c>
      <c r="BP1048373" s="239" t="s">
        <v>172</v>
      </c>
      <c r="BQ1048373" s="239" t="s">
        <v>171</v>
      </c>
      <c r="BR1048373" s="257" t="s">
        <v>480</v>
      </c>
      <c r="BS1048373" s="3"/>
      <c r="BT1048373" s="3"/>
      <c r="BU1048373" s="3"/>
      <c r="BV1048373" s="3"/>
      <c r="BW1048373" s="3"/>
      <c r="BX1048373" s="3"/>
      <c r="BY1048373" s="3"/>
      <c r="BZ1048373" s="3"/>
      <c r="CA1048373" s="3"/>
      <c r="CB1048373" s="3"/>
      <c r="CC1048373" s="3"/>
      <c r="CE1048373" s="3"/>
      <c r="CF1048373" s="3"/>
      <c r="CG1048373" s="3"/>
      <c r="CH1048373" s="3"/>
      <c r="CI1048373" s="3"/>
      <c r="CJ1048373" s="3"/>
      <c r="CK1048373" s="3"/>
      <c r="CL1048373" s="3"/>
      <c r="CM1048373" s="3"/>
      <c r="CN1048373" s="3"/>
      <c r="CO1048373" s="3"/>
      <c r="CP1048373" s="3"/>
      <c r="CQ1048373" s="3"/>
      <c r="CR1048373" s="3"/>
      <c r="CS1048373" s="3"/>
      <c r="CT1048373" s="3"/>
      <c r="CU1048373" s="3"/>
      <c r="CV1048373" s="3"/>
      <c r="CW1048373" s="3"/>
      <c r="CX1048373" s="3"/>
    </row>
    <row r="1048374" spans="1:102" ht="180" customHeight="1" thickBot="1" x14ac:dyDescent="0.25">
      <c r="A1048374" s="216" t="s">
        <v>375</v>
      </c>
      <c r="B1048374" s="220" t="s">
        <v>165</v>
      </c>
      <c r="C1048374" s="229" t="s">
        <v>192</v>
      </c>
      <c r="E1048374" s="130" t="s">
        <v>226</v>
      </c>
      <c r="F1048374" s="130" t="s">
        <v>225</v>
      </c>
      <c r="G1048374" s="220" t="s">
        <v>140</v>
      </c>
      <c r="H1048374" s="135"/>
      <c r="K1048374" s="134" t="s">
        <v>102</v>
      </c>
      <c r="P1048374" s="144" t="s">
        <v>326</v>
      </c>
      <c r="X1048374" s="4" t="s">
        <v>325</v>
      </c>
      <c r="AD1048374" s="100"/>
      <c r="AE1048374" s="206"/>
      <c r="AI1048374" s="137" t="s">
        <v>306</v>
      </c>
      <c r="AJ1048374" s="206"/>
      <c r="AQ1048374" s="138" t="s">
        <v>86</v>
      </c>
      <c r="AS1048374" s="53"/>
      <c r="AT1048374" s="146"/>
      <c r="AU1048374" s="100" t="s">
        <v>90</v>
      </c>
      <c r="AV1048374" s="141" t="s">
        <v>88</v>
      </c>
      <c r="AW1048374" s="100"/>
      <c r="AX1048374" s="152"/>
      <c r="AZ1048374" s="240" t="s">
        <v>448</v>
      </c>
      <c r="BA1048374" s="238" t="s">
        <v>456</v>
      </c>
      <c r="BB1048374" s="239" t="s">
        <v>258</v>
      </c>
      <c r="BC1048374" s="242" t="s">
        <v>449</v>
      </c>
      <c r="BI1048374" s="155" t="s">
        <v>174</v>
      </c>
      <c r="BJ1048374" s="239" t="s">
        <v>174</v>
      </c>
      <c r="BK1048374" s="256" t="s">
        <v>189</v>
      </c>
      <c r="BL1048374" s="256" t="s">
        <v>470</v>
      </c>
      <c r="BM1048374" s="239" t="s">
        <v>161</v>
      </c>
      <c r="BN1048374" s="239" t="s">
        <v>472</v>
      </c>
      <c r="BO1048374" s="258"/>
      <c r="BP1048374" s="258"/>
      <c r="BQ1048374" s="239" t="s">
        <v>175</v>
      </c>
      <c r="BR1048374" s="259" t="s">
        <v>174</v>
      </c>
    </row>
    <row r="1048375" spans="1:102" ht="162" customHeight="1" x14ac:dyDescent="0.2">
      <c r="B1048375" s="121" t="s">
        <v>168</v>
      </c>
      <c r="C1048375" s="230" t="s">
        <v>193</v>
      </c>
      <c r="E1048375" s="130" t="s">
        <v>34</v>
      </c>
      <c r="F1048375" s="130" t="s">
        <v>38</v>
      </c>
      <c r="G1048375" s="222" t="s">
        <v>109</v>
      </c>
      <c r="K1048375" s="134" t="s">
        <v>148</v>
      </c>
      <c r="P1048375" s="134" t="s">
        <v>319</v>
      </c>
      <c r="AD1048375" s="100"/>
      <c r="AE1048375" s="206"/>
      <c r="AI1048375" s="137" t="s">
        <v>468</v>
      </c>
      <c r="AJ1048375" s="206"/>
      <c r="AQ1048375" s="53"/>
      <c r="AS1048375" s="53"/>
      <c r="AT1048375" s="146"/>
      <c r="AU1048375" s="100" t="s">
        <v>91</v>
      </c>
      <c r="AV1048375" s="141" t="s">
        <v>90</v>
      </c>
      <c r="AW1048375" s="100"/>
      <c r="AX1048375" s="152" t="s">
        <v>178</v>
      </c>
      <c r="AZ1048375" s="240" t="s">
        <v>450</v>
      </c>
      <c r="BA1048375" s="238" t="s">
        <v>157</v>
      </c>
      <c r="BB1048375" s="239" t="s">
        <v>457</v>
      </c>
      <c r="BC1048375" s="241" t="s">
        <v>451</v>
      </c>
      <c r="BI1048375" s="155" t="s">
        <v>161</v>
      </c>
      <c r="BJ1048375" s="256" t="s">
        <v>479</v>
      </c>
      <c r="BK1048375" s="256" t="s">
        <v>188</v>
      </c>
      <c r="BL1048375" s="256" t="s">
        <v>189</v>
      </c>
      <c r="BM1048375" s="239" t="s">
        <v>175</v>
      </c>
      <c r="BN1048375" s="239" t="s">
        <v>174</v>
      </c>
      <c r="BO1048375" s="258"/>
      <c r="BP1048375" s="258"/>
      <c r="BQ1048375" s="239" t="s">
        <v>178</v>
      </c>
      <c r="BR1048375" s="259" t="s">
        <v>161</v>
      </c>
    </row>
    <row r="1048376" spans="1:102" ht="173.25" customHeight="1" thickBot="1" x14ac:dyDescent="0.25">
      <c r="B1048376" s="122" t="s">
        <v>163</v>
      </c>
      <c r="C1048376" s="124" t="s">
        <v>194</v>
      </c>
      <c r="E1048376" s="130" t="s">
        <v>33</v>
      </c>
      <c r="F1048376" s="130" t="s">
        <v>37</v>
      </c>
      <c r="G1048376" s="134" t="s">
        <v>143</v>
      </c>
      <c r="K1048376" s="135" t="s">
        <v>125</v>
      </c>
      <c r="P1048376" s="135" t="s">
        <v>320</v>
      </c>
      <c r="AI1048376" s="137" t="s">
        <v>307</v>
      </c>
      <c r="AJ1048376" s="206"/>
      <c r="AQ1048376" s="53"/>
      <c r="AS1048376" s="53"/>
      <c r="AT1048376" s="147"/>
      <c r="AU1048376" s="148"/>
      <c r="AV1048376" s="142" t="s">
        <v>91</v>
      </c>
      <c r="AW1048376" s="100"/>
      <c r="AX1048376" s="152" t="s">
        <v>171</v>
      </c>
      <c r="AZ1048376" s="243" t="s">
        <v>452</v>
      </c>
      <c r="BA1048376" s="244" t="s">
        <v>458</v>
      </c>
      <c r="BB1048376" s="245" t="s">
        <v>469</v>
      </c>
      <c r="BC1048376" s="246" t="s">
        <v>453</v>
      </c>
      <c r="BI1048376" s="260" t="s">
        <v>439</v>
      </c>
      <c r="BJ1048376" s="256" t="s">
        <v>474</v>
      </c>
      <c r="BK1048376" s="239" t="s">
        <v>184</v>
      </c>
      <c r="BL1048376" s="256" t="s">
        <v>188</v>
      </c>
      <c r="BM1048376" s="239" t="s">
        <v>160</v>
      </c>
      <c r="BN1048376" s="239" t="s">
        <v>175</v>
      </c>
      <c r="BO1048376" s="258"/>
      <c r="BP1048376" s="258"/>
      <c r="BQ1048376" s="239" t="s">
        <v>177</v>
      </c>
      <c r="BR1048376" s="259" t="s">
        <v>175</v>
      </c>
    </row>
    <row r="1048377" spans="1:102" ht="188.25" customHeight="1" thickBot="1" x14ac:dyDescent="0.25">
      <c r="B1048377" s="122" t="s">
        <v>166</v>
      </c>
      <c r="C1048377" s="124" t="s">
        <v>197</v>
      </c>
      <c r="E1048377" s="131" t="s">
        <v>32</v>
      </c>
      <c r="F1048377" s="131" t="s">
        <v>224</v>
      </c>
      <c r="G1048377" s="134" t="s">
        <v>105</v>
      </c>
      <c r="AI1048377" s="137" t="s">
        <v>308</v>
      </c>
      <c r="AJ1048377" s="206"/>
      <c r="AQ1048377" s="53"/>
      <c r="AS1048377" s="53"/>
      <c r="AX1048377" s="311" t="s">
        <v>189</v>
      </c>
      <c r="AZ1048377" s="49"/>
      <c r="BC1048377" s="3"/>
      <c r="BH1048377" s="53"/>
      <c r="BI1048377" s="261"/>
      <c r="BJ1048377" s="239" t="s">
        <v>399</v>
      </c>
      <c r="BK1048377" s="239" t="s">
        <v>185</v>
      </c>
      <c r="BL1048377" s="239" t="s">
        <v>184</v>
      </c>
      <c r="BM1048377" s="239" t="s">
        <v>173</v>
      </c>
      <c r="BN1048377" s="258"/>
      <c r="BO1048377" s="258"/>
      <c r="BP1048377" s="258"/>
      <c r="BQ1048377" s="258"/>
      <c r="BR1048377" s="154" t="s">
        <v>460</v>
      </c>
    </row>
    <row r="1048378" spans="1:102" ht="192.75" customHeight="1" thickBot="1" x14ac:dyDescent="0.25">
      <c r="B1048378" s="122" t="s">
        <v>167</v>
      </c>
      <c r="C1048378" s="124" t="s">
        <v>198</v>
      </c>
      <c r="E1048378" s="319" t="s">
        <v>110</v>
      </c>
      <c r="G1048378" s="134" t="s">
        <v>107</v>
      </c>
      <c r="H1048378" s="381" t="s">
        <v>24</v>
      </c>
      <c r="I1048378" s="382"/>
      <c r="J1048378" s="382"/>
      <c r="K1048378" s="382"/>
      <c r="L1048378" s="382"/>
      <c r="M1048378" s="382"/>
      <c r="N1048378" s="382"/>
      <c r="O1048378" s="382"/>
      <c r="P1048378" s="382"/>
      <c r="Q1048378" s="382"/>
      <c r="R1048378" s="382"/>
      <c r="S1048378" s="382"/>
      <c r="T1048378" s="382"/>
      <c r="U1048378" s="382"/>
      <c r="V1048378" s="382"/>
      <c r="W1048378" s="382"/>
      <c r="X1048378" s="382"/>
      <c r="Y1048378" s="382"/>
      <c r="Z1048378" s="382"/>
      <c r="AA1048378" s="382"/>
      <c r="AB1048378" s="382"/>
      <c r="AC1048378" s="382"/>
      <c r="AD1048378" s="383"/>
      <c r="AE1048378" s="209"/>
      <c r="AF1048378" s="210"/>
      <c r="AG1048378" s="210"/>
      <c r="AH1048378" s="157"/>
      <c r="AI1048378" s="137" t="s">
        <v>309</v>
      </c>
      <c r="AJ1048378" s="211"/>
      <c r="AK1048378" s="210"/>
      <c r="AL1048378" s="210"/>
      <c r="AM1048378" s="157"/>
      <c r="AN1048378" s="157"/>
      <c r="AP1048378" s="157"/>
      <c r="AQ1048378" s="157"/>
      <c r="AS1048378" s="53"/>
      <c r="AX1048378" s="311" t="s">
        <v>188</v>
      </c>
      <c r="AZ1048378" s="153"/>
      <c r="BC1048378" s="3"/>
      <c r="BD1048378" s="53"/>
      <c r="BH1048378" s="53"/>
      <c r="BI1048378" s="261"/>
      <c r="BJ1048378" s="239"/>
      <c r="BK1048378" s="239" t="s">
        <v>186</v>
      </c>
      <c r="BL1048378" s="239" t="s">
        <v>185</v>
      </c>
      <c r="BM1048378" s="239"/>
      <c r="BN1048378" s="258"/>
      <c r="BO1048378" s="258"/>
      <c r="BP1048378" s="258"/>
      <c r="BQ1048378" s="258"/>
      <c r="BR1048378" s="262"/>
    </row>
    <row r="1048379" spans="1:102" ht="210" customHeight="1" thickBot="1" x14ac:dyDescent="0.25">
      <c r="B1048379" s="122" t="s">
        <v>152</v>
      </c>
      <c r="C1048379" s="124" t="s">
        <v>196</v>
      </c>
      <c r="G1048379" s="134" t="s">
        <v>106</v>
      </c>
      <c r="H1048379" s="140" t="s">
        <v>112</v>
      </c>
      <c r="I1048379" s="140" t="s">
        <v>108</v>
      </c>
      <c r="J1048379" s="140" t="s">
        <v>140</v>
      </c>
      <c r="K1048379" s="140" t="s">
        <v>109</v>
      </c>
      <c r="L1048379" s="140" t="s">
        <v>143</v>
      </c>
      <c r="M1048379" s="143" t="s">
        <v>105</v>
      </c>
      <c r="N1048379" s="41"/>
      <c r="O1048379" s="140" t="s">
        <v>107</v>
      </c>
      <c r="P1048379" s="140" t="s">
        <v>106</v>
      </c>
      <c r="Q1048379" s="140" t="s">
        <v>111</v>
      </c>
      <c r="T1048379" s="140" t="s">
        <v>103</v>
      </c>
      <c r="U1048379" s="120"/>
      <c r="V1048379" s="205"/>
      <c r="W1048379" s="205"/>
      <c r="X1048379" s="120"/>
      <c r="Y1048379" s="120"/>
      <c r="Z1048379" s="205"/>
      <c r="AC1048379" s="140" t="s">
        <v>144</v>
      </c>
      <c r="AD1048379" s="140" t="s">
        <v>40</v>
      </c>
      <c r="AE1048379" s="205"/>
      <c r="AF1048379" s="207"/>
      <c r="AG1048379" s="207"/>
      <c r="AH1048379" s="53"/>
      <c r="AI1048379" s="159" t="s">
        <v>310</v>
      </c>
      <c r="AJ1048379" s="206"/>
      <c r="AS1048379" s="53"/>
      <c r="AU1048379" s="50"/>
      <c r="AV1048379" s="50"/>
      <c r="AW1048379" s="50"/>
      <c r="AX1048379" s="152" t="s">
        <v>184</v>
      </c>
      <c r="AY1048379" s="50"/>
      <c r="AZ1048379" s="50"/>
      <c r="BA1048379" s="50"/>
      <c r="BB1048379" s="50"/>
      <c r="BC1048379" s="50"/>
      <c r="BD1048379" s="53"/>
      <c r="BE1048379" s="53"/>
      <c r="BI1048379" s="261"/>
      <c r="BJ1048379" s="256" t="s">
        <v>189</v>
      </c>
      <c r="BK1048379" s="239" t="s">
        <v>180</v>
      </c>
      <c r="BL1048379" s="239" t="s">
        <v>186</v>
      </c>
      <c r="BM1048379" s="239" t="s">
        <v>176</v>
      </c>
      <c r="BN1048379" s="258"/>
      <c r="BO1048379" s="258"/>
      <c r="BP1048379" s="258"/>
      <c r="BQ1048379" s="258"/>
      <c r="BR1048379" s="262"/>
    </row>
    <row r="1048380" spans="1:102" ht="218.25" customHeight="1" thickBot="1" x14ac:dyDescent="0.25">
      <c r="B1048380" s="122" t="s">
        <v>153</v>
      </c>
      <c r="C1048380" s="124" t="s">
        <v>409</v>
      </c>
      <c r="G1048380" s="134" t="s">
        <v>111</v>
      </c>
      <c r="H1048380" s="139" t="s">
        <v>137</v>
      </c>
      <c r="I1048380" s="137" t="s">
        <v>137</v>
      </c>
      <c r="J1048380" s="137" t="s">
        <v>137</v>
      </c>
      <c r="K1048380" s="137" t="s">
        <v>137</v>
      </c>
      <c r="L1048380" s="139" t="s">
        <v>137</v>
      </c>
      <c r="M1048380" s="141" t="s">
        <v>137</v>
      </c>
      <c r="O1048380" s="137" t="s">
        <v>137</v>
      </c>
      <c r="P1048380" s="139" t="s">
        <v>137</v>
      </c>
      <c r="Q1048380" s="137" t="s">
        <v>137</v>
      </c>
      <c r="T1048380" s="137" t="s">
        <v>137</v>
      </c>
      <c r="U1048380" s="100"/>
      <c r="V1048380" s="206"/>
      <c r="W1048380" s="206"/>
      <c r="X1048380" s="100"/>
      <c r="Y1048380" s="100"/>
      <c r="Z1048380" s="206"/>
      <c r="AC1048380" s="139" t="s">
        <v>137</v>
      </c>
      <c r="AD1048380" s="137" t="s">
        <v>137</v>
      </c>
      <c r="AE1048380" s="206"/>
      <c r="AF1048380" s="207"/>
      <c r="AG1048380" s="207"/>
      <c r="AH1048380" s="53"/>
      <c r="AI1048380" s="137" t="s">
        <v>311</v>
      </c>
      <c r="AJ1048380" s="206"/>
      <c r="AS1048380" s="53"/>
      <c r="AU1048380" s="50"/>
      <c r="AX1048380" s="152" t="s">
        <v>185</v>
      </c>
      <c r="AZ1048380" s="452" t="s">
        <v>375</v>
      </c>
      <c r="BA1048380" s="453"/>
      <c r="BB1048380" s="53" t="s">
        <v>461</v>
      </c>
      <c r="BD1048380" s="53"/>
      <c r="BE1048380" s="53"/>
      <c r="BI1048380" s="261"/>
      <c r="BJ1048380" s="256" t="s">
        <v>188</v>
      </c>
      <c r="BK1048380" s="239" t="s">
        <v>430</v>
      </c>
      <c r="BL1048380" s="239" t="s">
        <v>180</v>
      </c>
      <c r="BM1048380" s="256" t="s">
        <v>473</v>
      </c>
      <c r="BN1048380" s="258"/>
      <c r="BO1048380" s="258"/>
      <c r="BP1048380" s="258"/>
      <c r="BQ1048380" s="258"/>
      <c r="BR1048380" s="262"/>
      <c r="CD1048380" s="53"/>
    </row>
    <row r="1048381" spans="1:102" ht="78" customHeight="1" thickBot="1" x14ac:dyDescent="0.25">
      <c r="B1048381" s="123" t="s">
        <v>162</v>
      </c>
      <c r="C1048381" s="125" t="s">
        <v>195</v>
      </c>
      <c r="G1048381" s="134" t="s">
        <v>103</v>
      </c>
      <c r="H1048381" s="137" t="s">
        <v>141</v>
      </c>
      <c r="I1048381" s="137" t="s">
        <v>141</v>
      </c>
      <c r="J1048381" s="137" t="s">
        <v>141</v>
      </c>
      <c r="K1048381" s="137" t="s">
        <v>141</v>
      </c>
      <c r="L1048381" s="137" t="s">
        <v>141</v>
      </c>
      <c r="M1048381" s="141" t="s">
        <v>141</v>
      </c>
      <c r="O1048381" s="137" t="s">
        <v>141</v>
      </c>
      <c r="P1048381" s="137" t="s">
        <v>141</v>
      </c>
      <c r="Q1048381" s="137" t="s">
        <v>138</v>
      </c>
      <c r="T1048381" s="137" t="s">
        <v>141</v>
      </c>
      <c r="U1048381" s="100"/>
      <c r="V1048381" s="206"/>
      <c r="W1048381" s="206"/>
      <c r="X1048381" s="100"/>
      <c r="Y1048381" s="100"/>
      <c r="Z1048381" s="206"/>
      <c r="AC1048381" s="137" t="s">
        <v>141</v>
      </c>
      <c r="AD1048381" s="137" t="s">
        <v>141</v>
      </c>
      <c r="AE1048381" s="206"/>
      <c r="AF1048381" s="207"/>
      <c r="AG1048381" s="207"/>
      <c r="AH1048381" s="53"/>
      <c r="AI1048381" s="138" t="s">
        <v>312</v>
      </c>
      <c r="AS1048381" s="53"/>
      <c r="AU1048381" s="50"/>
      <c r="AX1048381" s="152" t="s">
        <v>186</v>
      </c>
      <c r="AZ1048381" s="168" t="s">
        <v>256</v>
      </c>
      <c r="BA1048381" s="169" t="s">
        <v>254</v>
      </c>
      <c r="BD1048381" s="53"/>
      <c r="BE1048381" s="53"/>
      <c r="BI1048381" s="261"/>
      <c r="BJ1048381" s="239" t="s">
        <v>184</v>
      </c>
      <c r="BK1048381" s="239" t="s">
        <v>182</v>
      </c>
      <c r="BL1048381" s="239" t="s">
        <v>430</v>
      </c>
      <c r="BM1048381" s="239" t="s">
        <v>472</v>
      </c>
      <c r="BN1048381" s="258"/>
      <c r="BO1048381" s="258"/>
      <c r="BP1048381" s="258"/>
      <c r="BQ1048381" s="258"/>
      <c r="BR1048381" s="262"/>
    </row>
    <row r="1048382" spans="1:102" ht="111.75" customHeight="1" thickBot="1" x14ac:dyDescent="0.25">
      <c r="B1048382" s="100"/>
      <c r="C1048382" s="100"/>
      <c r="G1048382" s="135" t="s">
        <v>145</v>
      </c>
      <c r="H1048382" s="137" t="s">
        <v>138</v>
      </c>
      <c r="I1048382" s="137" t="s">
        <v>138</v>
      </c>
      <c r="J1048382" s="138" t="s">
        <v>138</v>
      </c>
      <c r="K1048382" s="137" t="s">
        <v>138</v>
      </c>
      <c r="L1048382" s="137" t="s">
        <v>138</v>
      </c>
      <c r="M1048382" s="141" t="s">
        <v>138</v>
      </c>
      <c r="O1048382" s="137" t="s">
        <v>138</v>
      </c>
      <c r="P1048382" s="137" t="s">
        <v>138</v>
      </c>
      <c r="Q1048382" s="138" t="s">
        <v>139</v>
      </c>
      <c r="T1048382" s="137" t="s">
        <v>138</v>
      </c>
      <c r="U1048382" s="100"/>
      <c r="V1048382" s="206"/>
      <c r="W1048382" s="206"/>
      <c r="X1048382" s="100"/>
      <c r="Y1048382" s="100"/>
      <c r="Z1048382" s="206"/>
      <c r="AC1048382" s="137" t="s">
        <v>138</v>
      </c>
      <c r="AD1048382" s="137" t="s">
        <v>138</v>
      </c>
      <c r="AE1048382" s="206"/>
      <c r="AF1048382" s="207"/>
      <c r="AG1048382" s="207"/>
      <c r="AH1048382" s="53"/>
      <c r="AS1048382" s="53"/>
      <c r="AU1048382" s="50"/>
      <c r="AX1048382" s="152" t="s">
        <v>180</v>
      </c>
      <c r="AZ1048382" s="155" t="s">
        <v>245</v>
      </c>
      <c r="BA1048382" s="154" t="s">
        <v>243</v>
      </c>
      <c r="BD1048382" s="53"/>
      <c r="BE1048382" s="53"/>
      <c r="BI1048382" s="263"/>
      <c r="BJ1048382" s="239" t="s">
        <v>185</v>
      </c>
      <c r="BK1048382" s="239" t="s">
        <v>181</v>
      </c>
      <c r="BL1048382" s="239" t="s">
        <v>182</v>
      </c>
      <c r="BM1048382" s="239" t="s">
        <v>177</v>
      </c>
      <c r="BN1048382" s="258"/>
      <c r="BO1048382" s="258"/>
      <c r="BP1048382" s="258"/>
      <c r="BQ1048382" s="258"/>
      <c r="BR1048382" s="262"/>
    </row>
    <row r="1048383" spans="1:102" ht="63" customHeight="1" thickBot="1" x14ac:dyDescent="0.25">
      <c r="B1048383" s="120"/>
      <c r="C1048383" s="120"/>
      <c r="G1048383" s="135"/>
      <c r="H1048383" s="137" t="s">
        <v>142</v>
      </c>
      <c r="I1048383" s="137" t="s">
        <v>142</v>
      </c>
      <c r="J1048383" s="53"/>
      <c r="K1048383" s="137" t="s">
        <v>142</v>
      </c>
      <c r="M1048383" s="141" t="s">
        <v>142</v>
      </c>
      <c r="O1048383" s="137" t="s">
        <v>142</v>
      </c>
      <c r="P1048383" s="137" t="s">
        <v>142</v>
      </c>
      <c r="T1048383" s="137" t="s">
        <v>142</v>
      </c>
      <c r="U1048383" s="100"/>
      <c r="V1048383" s="206"/>
      <c r="W1048383" s="206"/>
      <c r="X1048383" s="100"/>
      <c r="Y1048383" s="100"/>
      <c r="Z1048383" s="206"/>
      <c r="AC1048383" s="137" t="s">
        <v>142</v>
      </c>
      <c r="AD1048383" s="137" t="s">
        <v>142</v>
      </c>
      <c r="AE1048383" s="206"/>
      <c r="AF1048383" s="207"/>
      <c r="AG1048383" s="207"/>
      <c r="AH1048383" s="53"/>
      <c r="AS1048383" s="53"/>
      <c r="AU1048383" s="50"/>
      <c r="AX1048383" s="152" t="s">
        <v>430</v>
      </c>
      <c r="AZ1048383" s="155" t="s">
        <v>248</v>
      </c>
      <c r="BA1048383" s="154" t="s">
        <v>249</v>
      </c>
      <c r="BF1048383" s="53"/>
      <c r="BI1048383" s="261"/>
      <c r="BJ1048383" s="239" t="s">
        <v>186</v>
      </c>
      <c r="BK1048383" s="239" t="s">
        <v>183</v>
      </c>
      <c r="BL1048383" s="239" t="s">
        <v>181</v>
      </c>
      <c r="BM1048383" s="256" t="s">
        <v>471</v>
      </c>
      <c r="BN1048383" s="258"/>
      <c r="BO1048383" s="258"/>
      <c r="BP1048383" s="258"/>
      <c r="BQ1048383" s="258"/>
      <c r="BR1048383" s="262"/>
      <c r="CD1048383" s="53"/>
    </row>
    <row r="1048384" spans="1:102" ht="117.75" customHeight="1" thickBot="1" x14ac:dyDescent="0.25">
      <c r="B1048384" s="100"/>
      <c r="C1048384" s="251"/>
      <c r="H1048384" s="138" t="s">
        <v>139</v>
      </c>
      <c r="I1048384" s="138" t="s">
        <v>139</v>
      </c>
      <c r="J1048384" s="53"/>
      <c r="K1048384" s="138" t="s">
        <v>139</v>
      </c>
      <c r="M1048384" s="142" t="s">
        <v>139</v>
      </c>
      <c r="O1048384" s="138" t="s">
        <v>139</v>
      </c>
      <c r="P1048384" s="138" t="s">
        <v>139</v>
      </c>
      <c r="T1048384" s="138" t="s">
        <v>139</v>
      </c>
      <c r="U1048384" s="100"/>
      <c r="V1048384" s="206"/>
      <c r="W1048384" s="206"/>
      <c r="X1048384" s="100"/>
      <c r="Y1048384" s="100"/>
      <c r="Z1048384" s="206"/>
      <c r="AC1048384" s="138" t="s">
        <v>139</v>
      </c>
      <c r="AD1048384" s="138" t="s">
        <v>139</v>
      </c>
      <c r="AE1048384" s="206"/>
      <c r="AF1048384" s="207"/>
      <c r="AG1048384" s="207"/>
      <c r="AH1048384" s="53"/>
      <c r="AS1048384" s="53"/>
      <c r="AU1048384" s="50"/>
      <c r="AX1048384" s="152" t="s">
        <v>182</v>
      </c>
      <c r="AZ1048384" s="155" t="s">
        <v>246</v>
      </c>
      <c r="BA1048384" s="154" t="s">
        <v>250</v>
      </c>
      <c r="BI1048384" s="261"/>
      <c r="BJ1048384" s="239" t="s">
        <v>180</v>
      </c>
      <c r="BK1048384" s="258"/>
      <c r="BL1048384" s="239" t="s">
        <v>183</v>
      </c>
      <c r="BM1048384" s="256" t="s">
        <v>189</v>
      </c>
      <c r="BN1048384" s="258"/>
      <c r="BO1048384" s="258"/>
      <c r="BP1048384" s="258"/>
      <c r="BQ1048384" s="258"/>
      <c r="BR1048384" s="262"/>
    </row>
    <row r="1048385" spans="2:82" ht="138" customHeight="1" x14ac:dyDescent="0.25">
      <c r="B1048385" s="100"/>
      <c r="C1048385" s="252"/>
      <c r="AQ1048385" s="53"/>
      <c r="AS1048385" s="53"/>
      <c r="AU1048385" s="50"/>
      <c r="AX1048385" s="152" t="s">
        <v>181</v>
      </c>
      <c r="AZ1048385" s="155" t="s">
        <v>288</v>
      </c>
      <c r="BA1048385" s="154" t="s">
        <v>251</v>
      </c>
      <c r="BI1048385" s="261"/>
      <c r="BJ1048385" s="239" t="s">
        <v>430</v>
      </c>
      <c r="BK1048385" s="258"/>
      <c r="BL1048385" s="239" t="s">
        <v>288</v>
      </c>
      <c r="BM1048385" s="256" t="s">
        <v>188</v>
      </c>
      <c r="BN1048385" s="258"/>
      <c r="BO1048385" s="258"/>
      <c r="BP1048385" s="258"/>
      <c r="BQ1048385" s="258"/>
      <c r="BR1048385" s="262"/>
    </row>
    <row r="1048386" spans="2:82" ht="159" customHeight="1" x14ac:dyDescent="0.25">
      <c r="B1048386" s="100"/>
      <c r="C1048386" s="252"/>
      <c r="AQ1048386" s="53"/>
      <c r="AS1048386" s="53"/>
      <c r="AU1048386" s="50"/>
      <c r="AX1048386" s="152" t="s">
        <v>183</v>
      </c>
      <c r="AZ1048386" s="155" t="s">
        <v>244</v>
      </c>
      <c r="BA1048386" s="154" t="s">
        <v>169</v>
      </c>
      <c r="BI1048386" s="261"/>
      <c r="BJ1048386" s="239" t="s">
        <v>182</v>
      </c>
      <c r="BK1048386" s="258"/>
      <c r="BL1048386" s="239" t="s">
        <v>245</v>
      </c>
      <c r="BM1048386" s="239" t="s">
        <v>184</v>
      </c>
      <c r="BN1048386" s="258"/>
      <c r="BO1048386" s="258"/>
      <c r="BP1048386" s="258"/>
      <c r="BQ1048386" s="258"/>
      <c r="BR1048386" s="262"/>
    </row>
    <row r="1048387" spans="2:82" ht="135" customHeight="1" x14ac:dyDescent="0.2">
      <c r="B1048387" s="100"/>
      <c r="C1048387" s="251"/>
      <c r="AQ1048387" s="53"/>
      <c r="AS1048387" s="53"/>
      <c r="AU1048387" s="50"/>
      <c r="AX1048387" s="152"/>
      <c r="AZ1048387" s="155" t="s">
        <v>255</v>
      </c>
      <c r="BA1048387" s="154" t="s">
        <v>252</v>
      </c>
      <c r="BI1048387" s="261"/>
      <c r="BJ1048387" s="239" t="s">
        <v>181</v>
      </c>
      <c r="BK1048387" s="258"/>
      <c r="BL1048387" s="239" t="s">
        <v>248</v>
      </c>
      <c r="BM1048387" s="239" t="s">
        <v>185</v>
      </c>
      <c r="BN1048387" s="258"/>
      <c r="BO1048387" s="258"/>
      <c r="BP1048387" s="258"/>
      <c r="BQ1048387" s="258"/>
      <c r="BR1048387" s="262"/>
    </row>
    <row r="1048388" spans="2:82" ht="148.5" customHeight="1" x14ac:dyDescent="0.2">
      <c r="B1048388" s="100"/>
      <c r="C1048388" s="251"/>
      <c r="AQ1048388" s="53"/>
      <c r="AS1048388" s="53"/>
      <c r="AU1048388" s="50"/>
      <c r="AX1048388" s="152" t="s">
        <v>177</v>
      </c>
      <c r="AZ1048388" s="155" t="s">
        <v>287</v>
      </c>
      <c r="BA1048388" s="154" t="s">
        <v>406</v>
      </c>
      <c r="BI1048388" s="261"/>
      <c r="BJ1048388" s="239" t="s">
        <v>183</v>
      </c>
      <c r="BK1048388" s="258"/>
      <c r="BL1048388" s="239" t="s">
        <v>246</v>
      </c>
      <c r="BM1048388" s="239" t="s">
        <v>186</v>
      </c>
      <c r="BN1048388" s="258"/>
      <c r="BO1048388" s="258"/>
      <c r="BP1048388" s="258"/>
      <c r="BQ1048388" s="258"/>
      <c r="BR1048388" s="262"/>
    </row>
    <row r="1048389" spans="2:82" ht="148.5" customHeight="1" x14ac:dyDescent="0.2">
      <c r="B1048389" s="100"/>
      <c r="C1048389" s="251"/>
      <c r="AQ1048389" s="53"/>
      <c r="AS1048389" s="53"/>
      <c r="AU1048389" s="50"/>
      <c r="AX1048389" s="312" t="s">
        <v>476</v>
      </c>
      <c r="AZ1048389" s="155" t="s">
        <v>466</v>
      </c>
      <c r="BA1048389" s="154" t="s">
        <v>467</v>
      </c>
      <c r="BI1048389" s="261"/>
      <c r="BJ1048389" s="239"/>
      <c r="BK1048389" s="258"/>
      <c r="BL1048389" s="239" t="s">
        <v>466</v>
      </c>
      <c r="BM1048389" s="239" t="s">
        <v>180</v>
      </c>
      <c r="BN1048389" s="258"/>
      <c r="BO1048389" s="258"/>
      <c r="BP1048389" s="258"/>
      <c r="BQ1048389" s="258"/>
      <c r="BR1048389" s="262"/>
    </row>
    <row r="1048390" spans="2:82" ht="78.75" customHeight="1" x14ac:dyDescent="0.2">
      <c r="B1048390" s="100"/>
      <c r="C1048390" s="251"/>
      <c r="AQ1048390" s="53"/>
      <c r="AS1048390" s="53"/>
      <c r="AU1048390" s="50"/>
      <c r="AX1048390" s="312" t="s">
        <v>477</v>
      </c>
      <c r="AZ1048390" s="155" t="s">
        <v>253</v>
      </c>
      <c r="BA1048390" s="154" t="s">
        <v>170</v>
      </c>
      <c r="BI1048390" s="261"/>
      <c r="BJ1048390" s="258"/>
      <c r="BK1048390" s="258"/>
      <c r="BL1048390" s="239" t="s">
        <v>244</v>
      </c>
      <c r="BM1048390" s="239" t="s">
        <v>430</v>
      </c>
      <c r="BN1048390" s="258"/>
      <c r="BO1048390" s="258"/>
      <c r="BP1048390" s="258"/>
      <c r="BQ1048390" s="258"/>
      <c r="BR1048390" s="262"/>
    </row>
    <row r="1048391" spans="2:82" ht="114" customHeight="1" x14ac:dyDescent="0.2">
      <c r="B1048391" s="100"/>
      <c r="C1048391" s="100"/>
      <c r="AQ1048391" s="53"/>
      <c r="AS1048391" s="53"/>
      <c r="AU1048391" s="50"/>
      <c r="AX1048391" s="152" t="s">
        <v>176</v>
      </c>
      <c r="BI1048391" s="261"/>
      <c r="BJ1048391" s="258"/>
      <c r="BK1048391" s="258"/>
      <c r="BL1048391" s="239" t="s">
        <v>255</v>
      </c>
      <c r="BM1048391" s="239" t="s">
        <v>182</v>
      </c>
      <c r="BN1048391" s="258"/>
      <c r="BO1048391" s="258"/>
      <c r="BP1048391" s="258"/>
      <c r="BQ1048391" s="258"/>
      <c r="BR1048391" s="262"/>
    </row>
    <row r="1048392" spans="2:82" ht="47.25" customHeight="1" x14ac:dyDescent="0.2">
      <c r="AQ1048392" s="53"/>
      <c r="AS1048392" s="53"/>
      <c r="AU1048392" s="50"/>
      <c r="AX1048392" s="152" t="s">
        <v>256</v>
      </c>
      <c r="BI1048392" s="261"/>
      <c r="BJ1048392" s="258"/>
      <c r="BK1048392" s="258"/>
      <c r="BL1048392" s="239" t="s">
        <v>253</v>
      </c>
      <c r="BM1048392" s="239" t="s">
        <v>181</v>
      </c>
      <c r="BN1048392" s="258"/>
      <c r="BO1048392" s="258"/>
      <c r="BP1048392" s="258"/>
      <c r="BQ1048392" s="258"/>
      <c r="BR1048392" s="262"/>
    </row>
    <row r="1048393" spans="2:82" ht="47.25" customHeight="1" thickBot="1" x14ac:dyDescent="0.25">
      <c r="AQ1048393" s="53"/>
      <c r="AS1048393" s="53"/>
      <c r="AX1048393" s="152" t="s">
        <v>187</v>
      </c>
      <c r="BI1048393" s="261"/>
      <c r="BJ1048393" s="258"/>
      <c r="BK1048393" s="258"/>
      <c r="BL1048393" s="239" t="s">
        <v>256</v>
      </c>
      <c r="BM1048393" s="245" t="s">
        <v>183</v>
      </c>
      <c r="BN1048393" s="258"/>
      <c r="BO1048393" s="258"/>
      <c r="BP1048393" s="258"/>
      <c r="BQ1048393" s="258"/>
      <c r="BR1048393" s="262"/>
    </row>
    <row r="1048394" spans="2:82" ht="23.25" thickBot="1" x14ac:dyDescent="0.25">
      <c r="AQ1048394" s="53"/>
      <c r="AS1048394" s="53"/>
      <c r="AX1048394" s="152" t="s">
        <v>160</v>
      </c>
      <c r="BF1048394" s="53"/>
      <c r="BI1048394" s="264"/>
      <c r="BJ1048394" s="265"/>
      <c r="BK1048394" s="265"/>
      <c r="BL1048394" s="245" t="s">
        <v>287</v>
      </c>
      <c r="BN1048394" s="265"/>
      <c r="BO1048394" s="265"/>
      <c r="BP1048394" s="265"/>
      <c r="BQ1048394" s="265"/>
      <c r="BR1048394" s="266"/>
    </row>
    <row r="1048395" spans="2:82" x14ac:dyDescent="0.2">
      <c r="G1048395" s="53"/>
      <c r="AQ1048395" s="53"/>
      <c r="AS1048395" s="53"/>
      <c r="AX1048395" s="152" t="s">
        <v>245</v>
      </c>
    </row>
    <row r="1048396" spans="2:82" ht="22.5" x14ac:dyDescent="0.2">
      <c r="G1048396" s="53"/>
      <c r="L1048396" s="41"/>
      <c r="AQ1048396" s="53"/>
      <c r="AS1048396" s="53"/>
      <c r="AX1048396" s="152" t="s">
        <v>248</v>
      </c>
    </row>
    <row r="1048397" spans="2:82" ht="22.5" x14ac:dyDescent="0.2">
      <c r="G1048397" s="53"/>
      <c r="H1048397" s="55"/>
      <c r="AQ1048397" s="53"/>
      <c r="AS1048397" s="53"/>
      <c r="AX1048397" s="152" t="s">
        <v>246</v>
      </c>
    </row>
    <row r="1048398" spans="2:82" ht="27.75" customHeight="1" x14ac:dyDescent="0.2">
      <c r="G1048398" s="53"/>
      <c r="H1048398" s="54"/>
      <c r="AS1048398" s="53"/>
      <c r="AX1048398" s="152" t="s">
        <v>247</v>
      </c>
    </row>
    <row r="1048399" spans="2:82" ht="15" x14ac:dyDescent="0.2">
      <c r="G1048399" s="53"/>
      <c r="H1048399" s="54"/>
      <c r="AO1048399" s="50"/>
      <c r="AS1048399" s="53"/>
      <c r="AX1048399" s="152" t="s">
        <v>244</v>
      </c>
    </row>
    <row r="1048400" spans="2:82" ht="15" x14ac:dyDescent="0.2">
      <c r="G1048400" s="53"/>
      <c r="H1048400" s="54"/>
      <c r="AO1048400" s="50"/>
      <c r="AS1048400" s="53"/>
      <c r="AX1048400" s="152" t="s">
        <v>255</v>
      </c>
      <c r="BF1048400" s="53"/>
      <c r="BG1048400" s="53"/>
      <c r="BH1048400" s="53"/>
      <c r="BS1048400" s="53"/>
      <c r="BT1048400" s="53"/>
      <c r="BU1048400" s="53"/>
      <c r="BV1048400" s="53"/>
      <c r="BW1048400" s="53"/>
      <c r="BX1048400" s="53"/>
      <c r="BY1048400" s="53"/>
      <c r="BZ1048400" s="53"/>
      <c r="CA1048400" s="53"/>
      <c r="CB1048400" s="53"/>
      <c r="CC1048400" s="53"/>
      <c r="CD1048400" s="53"/>
    </row>
    <row r="1048401" spans="1:102" ht="22.5" x14ac:dyDescent="0.2">
      <c r="G1048401" s="53"/>
      <c r="H1048401" s="55"/>
      <c r="AO1048401" s="50"/>
      <c r="AS1048401" s="53"/>
      <c r="AX1048401" s="152" t="s">
        <v>287</v>
      </c>
      <c r="BF1048401" s="53"/>
      <c r="BG1048401" s="53"/>
      <c r="BH1048401" s="53"/>
      <c r="BS1048401" s="53"/>
      <c r="BT1048401" s="53"/>
      <c r="BU1048401" s="53"/>
      <c r="BV1048401" s="53"/>
      <c r="BW1048401" s="53"/>
      <c r="BX1048401" s="53"/>
      <c r="BY1048401" s="53"/>
      <c r="BZ1048401" s="53"/>
      <c r="CA1048401" s="53"/>
      <c r="CB1048401" s="53"/>
      <c r="CC1048401" s="53"/>
      <c r="CD1048401" s="53"/>
      <c r="CE1048401" s="53"/>
      <c r="CF1048401" s="53"/>
      <c r="CG1048401" s="53"/>
      <c r="CH1048401" s="53"/>
      <c r="CI1048401" s="53"/>
      <c r="CJ1048401" s="53"/>
      <c r="CK1048401" s="53"/>
      <c r="CL1048401" s="53"/>
      <c r="CM1048401" s="53"/>
      <c r="CN1048401" s="53"/>
      <c r="CO1048401" s="53"/>
      <c r="CP1048401" s="53"/>
      <c r="CQ1048401" s="53"/>
      <c r="CR1048401" s="53"/>
      <c r="CS1048401" s="53"/>
      <c r="CT1048401" s="53"/>
      <c r="CU1048401" s="53"/>
      <c r="CV1048401" s="53"/>
      <c r="CW1048401" s="53"/>
      <c r="CX1048401" s="53"/>
    </row>
    <row r="1048402" spans="1:102" ht="22.5" x14ac:dyDescent="0.2">
      <c r="G1048402" s="53"/>
      <c r="H1048402" s="55"/>
      <c r="AO1048402" s="50"/>
      <c r="AQ1048402" s="53"/>
      <c r="AS1048402" s="53"/>
      <c r="AX1048402" s="152" t="s">
        <v>253</v>
      </c>
      <c r="BF1048402" s="53"/>
      <c r="BG1048402" s="53"/>
      <c r="BH1048402" s="53"/>
      <c r="BS1048402" s="53"/>
      <c r="BT1048402" s="53"/>
      <c r="BU1048402" s="53"/>
      <c r="BV1048402" s="53"/>
      <c r="BW1048402" s="53"/>
      <c r="BX1048402" s="53"/>
      <c r="BY1048402" s="53"/>
      <c r="BZ1048402" s="53"/>
      <c r="CA1048402" s="53"/>
      <c r="CB1048402" s="53"/>
      <c r="CC1048402" s="53"/>
      <c r="CD1048402" s="53"/>
      <c r="CE1048402" s="53"/>
      <c r="CF1048402" s="53"/>
      <c r="CG1048402" s="53"/>
      <c r="CH1048402" s="53"/>
      <c r="CI1048402" s="53"/>
      <c r="CJ1048402" s="53"/>
      <c r="CK1048402" s="53"/>
      <c r="CL1048402" s="53"/>
      <c r="CM1048402" s="53"/>
      <c r="CN1048402" s="53"/>
      <c r="CO1048402" s="53"/>
      <c r="CP1048402" s="53"/>
      <c r="CQ1048402" s="53"/>
      <c r="CR1048402" s="53"/>
      <c r="CS1048402" s="53"/>
      <c r="CT1048402" s="53"/>
      <c r="CU1048402" s="53"/>
      <c r="CV1048402" s="53"/>
      <c r="CW1048402" s="53"/>
      <c r="CX1048402" s="53"/>
    </row>
    <row r="1048403" spans="1:102" x14ac:dyDescent="0.2">
      <c r="G1048403" s="53"/>
      <c r="H1048403" s="55"/>
      <c r="AO1048403" s="50"/>
      <c r="AQ1048403" s="53"/>
      <c r="AS1048403" s="53"/>
      <c r="AX1048403" s="152" t="s">
        <v>161</v>
      </c>
      <c r="BF1048403" s="53"/>
      <c r="BG1048403" s="53"/>
      <c r="BH1048403" s="53"/>
      <c r="BS1048403" s="53"/>
      <c r="BT1048403" s="53"/>
      <c r="BU1048403" s="53"/>
      <c r="BV1048403" s="53"/>
      <c r="BW1048403" s="53"/>
      <c r="BX1048403" s="53"/>
      <c r="BY1048403" s="53"/>
      <c r="BZ1048403" s="53"/>
      <c r="CA1048403" s="53"/>
      <c r="CB1048403" s="53"/>
      <c r="CC1048403" s="53"/>
      <c r="CD1048403" s="53"/>
      <c r="CE1048403" s="53"/>
      <c r="CF1048403" s="53"/>
      <c r="CG1048403" s="53"/>
      <c r="CH1048403" s="53"/>
      <c r="CI1048403" s="53"/>
      <c r="CJ1048403" s="53"/>
      <c r="CK1048403" s="53"/>
      <c r="CL1048403" s="53"/>
      <c r="CM1048403" s="53"/>
      <c r="CN1048403" s="53"/>
      <c r="CO1048403" s="53"/>
      <c r="CP1048403" s="53"/>
      <c r="CQ1048403" s="53"/>
      <c r="CR1048403" s="53"/>
      <c r="CS1048403" s="53"/>
      <c r="CT1048403" s="53"/>
      <c r="CU1048403" s="53"/>
      <c r="CV1048403" s="53"/>
      <c r="CW1048403" s="53"/>
      <c r="CX1048403" s="53"/>
    </row>
    <row r="1048404" spans="1:102" x14ac:dyDescent="0.2">
      <c r="G1048404" s="53"/>
      <c r="H1048404" s="55"/>
      <c r="L1048404" s="41"/>
      <c r="AO1048404" s="50"/>
      <c r="AQ1048404" s="53"/>
      <c r="AS1048404" s="53"/>
      <c r="AX1048404" s="152" t="s">
        <v>159</v>
      </c>
      <c r="BF1048404" s="53"/>
      <c r="BG1048404" s="53"/>
      <c r="BH1048404" s="53"/>
      <c r="BS1048404" s="53"/>
      <c r="BT1048404" s="53"/>
      <c r="BU1048404" s="53"/>
      <c r="BV1048404" s="53"/>
      <c r="BW1048404" s="53"/>
      <c r="BX1048404" s="53"/>
      <c r="BY1048404" s="53"/>
      <c r="BZ1048404" s="53"/>
      <c r="CA1048404" s="53"/>
      <c r="CB1048404" s="53"/>
      <c r="CC1048404" s="53"/>
      <c r="CD1048404" s="53"/>
      <c r="CE1048404" s="53"/>
      <c r="CF1048404" s="53"/>
      <c r="CG1048404" s="53"/>
      <c r="CH1048404" s="53"/>
      <c r="CI1048404" s="53"/>
      <c r="CJ1048404" s="53"/>
      <c r="CK1048404" s="53"/>
      <c r="CL1048404" s="53"/>
      <c r="CM1048404" s="53"/>
      <c r="CN1048404" s="53"/>
      <c r="CO1048404" s="53"/>
      <c r="CP1048404" s="53"/>
      <c r="CQ1048404" s="53"/>
      <c r="CR1048404" s="53"/>
      <c r="CS1048404" s="53"/>
      <c r="CT1048404" s="53"/>
      <c r="CU1048404" s="53"/>
      <c r="CV1048404" s="53"/>
      <c r="CW1048404" s="53"/>
      <c r="CX1048404" s="53"/>
    </row>
    <row r="1048405" spans="1:102" ht="22.5" x14ac:dyDescent="0.2">
      <c r="G1048405" s="53"/>
      <c r="H1048405" s="55"/>
      <c r="K1048405" s="100"/>
      <c r="AO1048405" s="50"/>
      <c r="AQ1048405" s="53"/>
      <c r="AS1048405" s="53"/>
      <c r="AX1048405" s="312" t="s">
        <v>478</v>
      </c>
      <c r="BF1048405" s="53"/>
      <c r="BG1048405" s="53"/>
      <c r="BH1048405" s="53"/>
      <c r="BS1048405" s="53"/>
      <c r="BT1048405" s="53"/>
      <c r="BU1048405" s="53"/>
      <c r="BV1048405" s="53"/>
      <c r="BW1048405" s="53"/>
      <c r="BX1048405" s="53"/>
      <c r="BY1048405" s="53"/>
      <c r="BZ1048405" s="53"/>
      <c r="CA1048405" s="53"/>
      <c r="CB1048405" s="53"/>
      <c r="CC1048405" s="53"/>
      <c r="CD1048405" s="53"/>
      <c r="CE1048405" s="53"/>
      <c r="CF1048405" s="53"/>
      <c r="CG1048405" s="53"/>
      <c r="CH1048405" s="53"/>
      <c r="CI1048405" s="53"/>
      <c r="CJ1048405" s="53"/>
      <c r="CK1048405" s="53"/>
      <c r="CL1048405" s="53"/>
      <c r="CM1048405" s="53"/>
      <c r="CN1048405" s="53"/>
      <c r="CO1048405" s="53"/>
      <c r="CP1048405" s="53"/>
      <c r="CQ1048405" s="53"/>
      <c r="CR1048405" s="53"/>
      <c r="CS1048405" s="53"/>
      <c r="CT1048405" s="53"/>
      <c r="CU1048405" s="53"/>
      <c r="CV1048405" s="53"/>
      <c r="CW1048405" s="53"/>
      <c r="CX1048405" s="53"/>
    </row>
    <row r="1048406" spans="1:102" x14ac:dyDescent="0.2">
      <c r="H1048406" s="55"/>
      <c r="Q1048406" s="53"/>
      <c r="AQ1048406" s="53"/>
      <c r="AS1048406" s="53"/>
      <c r="AX1048406" s="152" t="s">
        <v>172</v>
      </c>
      <c r="BF1048406" s="53"/>
      <c r="BG1048406" s="53"/>
      <c r="BH1048406" s="53"/>
      <c r="BS1048406" s="53"/>
      <c r="BT1048406" s="53"/>
      <c r="BU1048406" s="53"/>
      <c r="BV1048406" s="53"/>
      <c r="BW1048406" s="53"/>
      <c r="BX1048406" s="53"/>
      <c r="BY1048406" s="53"/>
      <c r="BZ1048406" s="53"/>
      <c r="CA1048406" s="53"/>
      <c r="CB1048406" s="53"/>
      <c r="CC1048406" s="53"/>
      <c r="CD1048406" s="53"/>
      <c r="CE1048406" s="53"/>
      <c r="CF1048406" s="53"/>
      <c r="CG1048406" s="53"/>
      <c r="CH1048406" s="53"/>
      <c r="CI1048406" s="53"/>
      <c r="CJ1048406" s="53"/>
      <c r="CK1048406" s="53"/>
      <c r="CL1048406" s="53"/>
      <c r="CM1048406" s="53"/>
      <c r="CN1048406" s="53"/>
      <c r="CO1048406" s="53"/>
      <c r="CP1048406" s="53"/>
      <c r="CQ1048406" s="53"/>
      <c r="CR1048406" s="53"/>
      <c r="CS1048406" s="53"/>
      <c r="CT1048406" s="53"/>
      <c r="CU1048406" s="53"/>
      <c r="CV1048406" s="53"/>
      <c r="CW1048406" s="53"/>
      <c r="CX1048406" s="53"/>
    </row>
    <row r="1048407" spans="1:102" x14ac:dyDescent="0.2">
      <c r="H1048407" s="55"/>
      <c r="Q1048407" s="53"/>
      <c r="AQ1048407" s="53"/>
      <c r="AS1048407" s="53"/>
      <c r="AX1048407" s="152" t="s">
        <v>173</v>
      </c>
      <c r="BF1048407" s="53"/>
      <c r="BG1048407" s="42"/>
      <c r="BH1048407" s="53"/>
      <c r="BS1048407" s="53"/>
      <c r="BT1048407" s="53"/>
      <c r="BU1048407" s="53"/>
      <c r="BV1048407" s="53"/>
      <c r="BW1048407" s="53"/>
      <c r="BX1048407" s="53"/>
      <c r="BY1048407" s="53"/>
      <c r="BZ1048407" s="53"/>
      <c r="CA1048407" s="53"/>
      <c r="CB1048407" s="53"/>
      <c r="CC1048407" s="53"/>
      <c r="CD1048407" s="53"/>
      <c r="CE1048407" s="53"/>
      <c r="CF1048407" s="53"/>
      <c r="CG1048407" s="53"/>
      <c r="CH1048407" s="53"/>
      <c r="CI1048407" s="53"/>
      <c r="CJ1048407" s="53"/>
      <c r="CK1048407" s="53"/>
      <c r="CL1048407" s="53"/>
      <c r="CM1048407" s="53"/>
      <c r="CN1048407" s="53"/>
      <c r="CO1048407" s="53"/>
      <c r="CP1048407" s="53"/>
      <c r="CQ1048407" s="53"/>
      <c r="CR1048407" s="53"/>
      <c r="CS1048407" s="53"/>
      <c r="CT1048407" s="53"/>
      <c r="CU1048407" s="53"/>
      <c r="CV1048407" s="53"/>
      <c r="CW1048407" s="53"/>
      <c r="CX1048407" s="53"/>
    </row>
    <row r="1048408" spans="1:102" s="53" customFormat="1" x14ac:dyDescent="0.2">
      <c r="A1048408" s="3"/>
      <c r="E1048408" s="3"/>
      <c r="F1048408" s="3"/>
      <c r="G1048408" s="4"/>
      <c r="H1048408" s="4"/>
      <c r="I1048408" s="4"/>
      <c r="L1048408" s="4"/>
      <c r="R1048408" s="4"/>
      <c r="S1048408" s="4"/>
      <c r="V1048408" s="207"/>
      <c r="W1048408" s="207"/>
      <c r="Z1048408" s="207"/>
      <c r="AA1048408" s="207"/>
      <c r="AB1048408" s="207"/>
      <c r="AE1048408" s="207"/>
      <c r="AF1048408" s="207"/>
      <c r="AG1048408" s="207"/>
      <c r="AI1048408" s="4"/>
      <c r="AJ1048408" s="202"/>
      <c r="AK1048408" s="202"/>
      <c r="AL1048408" s="202"/>
      <c r="AM1048408" s="4"/>
      <c r="AN1048408" s="4"/>
      <c r="AO1048408" s="41"/>
      <c r="AP1048408" s="4"/>
      <c r="AX1048408" s="152"/>
      <c r="BD1048408" s="3"/>
      <c r="BE1048408" s="3"/>
      <c r="BI1048408" s="3"/>
      <c r="BJ1048408" s="3"/>
      <c r="BK1048408" s="3"/>
      <c r="BL1048408" s="3"/>
      <c r="BM1048408" s="3"/>
      <c r="BN1048408" s="3"/>
      <c r="BO1048408" s="3"/>
      <c r="BP1048408" s="3"/>
      <c r="BQ1048408" s="3"/>
      <c r="BR1048408" s="3"/>
    </row>
    <row r="1048409" spans="1:102" s="53" customFormat="1" x14ac:dyDescent="0.2">
      <c r="A1048409" s="3"/>
      <c r="E1048409" s="3"/>
      <c r="F1048409" s="3"/>
      <c r="G1048409" s="4"/>
      <c r="H1048409" s="41"/>
      <c r="I1048409" s="4"/>
      <c r="L1048409" s="4"/>
      <c r="R1048409" s="4"/>
      <c r="S1048409" s="4"/>
      <c r="V1048409" s="207"/>
      <c r="W1048409" s="207"/>
      <c r="Z1048409" s="207"/>
      <c r="AA1048409" s="207"/>
      <c r="AB1048409" s="207"/>
      <c r="AE1048409" s="207"/>
      <c r="AF1048409" s="207"/>
      <c r="AG1048409" s="207"/>
      <c r="AI1048409" s="4"/>
      <c r="AJ1048409" s="202"/>
      <c r="AK1048409" s="202"/>
      <c r="AL1048409" s="202"/>
      <c r="AM1048409" s="4"/>
      <c r="AN1048409" s="4"/>
      <c r="AO1048409" s="41"/>
      <c r="AP1048409" s="4"/>
      <c r="AX1048409" s="152"/>
      <c r="BD1048409" s="3"/>
      <c r="BE1048409" s="3"/>
      <c r="BI1048409" s="3"/>
      <c r="BJ1048409" s="3"/>
      <c r="BK1048409" s="3"/>
      <c r="BL1048409" s="3"/>
      <c r="BM1048409" s="3"/>
      <c r="BN1048409" s="3"/>
      <c r="BO1048409" s="3"/>
      <c r="BP1048409" s="3"/>
      <c r="BQ1048409" s="3"/>
      <c r="BR1048409" s="3"/>
    </row>
    <row r="1048410" spans="1:102" s="53" customFormat="1" x14ac:dyDescent="0.2">
      <c r="A1048410" s="3"/>
      <c r="E1048410" s="3"/>
      <c r="F1048410" s="3"/>
      <c r="G1048410" s="4"/>
      <c r="I1048410" s="100"/>
      <c r="R1048410" s="4"/>
      <c r="S1048410" s="4"/>
      <c r="V1048410" s="207"/>
      <c r="W1048410" s="207"/>
      <c r="Z1048410" s="207"/>
      <c r="AA1048410" s="207"/>
      <c r="AB1048410" s="207"/>
      <c r="AE1048410" s="207"/>
      <c r="AF1048410" s="207"/>
      <c r="AG1048410" s="207"/>
      <c r="AI1048410" s="4"/>
      <c r="AJ1048410" s="202"/>
      <c r="AK1048410" s="202"/>
      <c r="AL1048410" s="202"/>
      <c r="AM1048410" s="4"/>
      <c r="AN1048410" s="4"/>
      <c r="AO1048410" s="41"/>
      <c r="AP1048410" s="4"/>
      <c r="AX1048410" s="152" t="s">
        <v>174</v>
      </c>
      <c r="BD1048410" s="3"/>
      <c r="BE1048410" s="3"/>
      <c r="BI1048410" s="3"/>
      <c r="BJ1048410" s="3"/>
      <c r="BK1048410" s="3"/>
      <c r="BL1048410" s="3"/>
      <c r="BM1048410" s="3"/>
      <c r="BN1048410" s="3"/>
      <c r="BO1048410" s="3"/>
      <c r="BP1048410" s="3"/>
      <c r="BQ1048410" s="3"/>
      <c r="BR1048410" s="3"/>
    </row>
    <row r="1048411" spans="1:102" s="53" customFormat="1" ht="22.5" x14ac:dyDescent="0.2">
      <c r="A1048411" s="3"/>
      <c r="E1048411" s="80"/>
      <c r="F1048411" s="80"/>
      <c r="G1048411" s="4"/>
      <c r="I1048411" s="100"/>
      <c r="R1048411" s="4"/>
      <c r="S1048411" s="4"/>
      <c r="V1048411" s="207"/>
      <c r="W1048411" s="207"/>
      <c r="Z1048411" s="207"/>
      <c r="AA1048411" s="207"/>
      <c r="AB1048411" s="207"/>
      <c r="AE1048411" s="207"/>
      <c r="AF1048411" s="207"/>
      <c r="AG1048411" s="207"/>
      <c r="AI1048411" s="4"/>
      <c r="AJ1048411" s="202"/>
      <c r="AK1048411" s="202"/>
      <c r="AL1048411" s="202"/>
      <c r="AM1048411" s="4"/>
      <c r="AN1048411" s="4"/>
      <c r="AO1048411" s="41"/>
      <c r="AP1048411" s="4"/>
      <c r="AX1048411" s="152" t="s">
        <v>175</v>
      </c>
      <c r="BD1048411" s="3"/>
      <c r="BE1048411" s="3"/>
      <c r="BG1048411" s="3"/>
      <c r="BH1048411" s="3"/>
      <c r="BI1048411" s="3"/>
      <c r="BJ1048411" s="3"/>
      <c r="BK1048411" s="3"/>
      <c r="BL1048411" s="3"/>
      <c r="BM1048411" s="3"/>
      <c r="BN1048411" s="3"/>
      <c r="BO1048411" s="3"/>
      <c r="BP1048411" s="3"/>
      <c r="BQ1048411" s="3"/>
      <c r="BR1048411" s="3"/>
      <c r="BS1048411" s="3"/>
      <c r="BT1048411" s="3"/>
      <c r="BU1048411" s="3"/>
      <c r="BV1048411" s="3"/>
      <c r="BW1048411" s="3"/>
      <c r="BX1048411" s="3"/>
      <c r="BY1048411" s="3"/>
      <c r="BZ1048411" s="3"/>
      <c r="CA1048411" s="3"/>
      <c r="CB1048411" s="3"/>
      <c r="CC1048411" s="3"/>
    </row>
    <row r="1048412" spans="1:102" s="53" customFormat="1" ht="23.25" thickBot="1" x14ac:dyDescent="0.25">
      <c r="A1048412" s="3"/>
      <c r="D1048412" s="80"/>
      <c r="E1048412" s="80"/>
      <c r="G1048412" s="4"/>
      <c r="V1048412" s="207"/>
      <c r="W1048412" s="207"/>
      <c r="Z1048412" s="207"/>
      <c r="AA1048412" s="207"/>
      <c r="AB1048412" s="207"/>
      <c r="AE1048412" s="207"/>
      <c r="AF1048412" s="207"/>
      <c r="AG1048412" s="207"/>
      <c r="AI1048412" s="4"/>
      <c r="AJ1048412" s="207"/>
      <c r="AK1048412" s="207"/>
      <c r="AL1048412" s="207"/>
      <c r="AO1048412" s="41"/>
      <c r="AP1048412" s="4"/>
      <c r="AX1048412" s="313" t="s">
        <v>479</v>
      </c>
      <c r="BD1048412" s="3"/>
      <c r="BE1048412" s="3"/>
      <c r="BF1048412" s="3"/>
      <c r="BG1048412" s="3"/>
      <c r="BH1048412" s="3"/>
      <c r="BI1048412" s="3"/>
      <c r="BJ1048412" s="3"/>
      <c r="BK1048412" s="3"/>
      <c r="BL1048412" s="3"/>
      <c r="BM1048412" s="3"/>
      <c r="BN1048412" s="3"/>
      <c r="BO1048412" s="3"/>
      <c r="BP1048412" s="3"/>
      <c r="BQ1048412" s="3"/>
      <c r="BR1048412" s="3"/>
      <c r="BS1048412" s="3"/>
      <c r="BT1048412" s="3"/>
      <c r="BU1048412" s="3"/>
      <c r="BV1048412" s="3"/>
      <c r="BW1048412" s="3"/>
      <c r="BX1048412" s="3"/>
      <c r="BY1048412" s="3"/>
      <c r="BZ1048412" s="3"/>
      <c r="CA1048412" s="3"/>
      <c r="CB1048412" s="3"/>
      <c r="CC1048412" s="3"/>
      <c r="CD1048412" s="3"/>
      <c r="CE1048412" s="3"/>
      <c r="CF1048412" s="3"/>
      <c r="CG1048412" s="3"/>
      <c r="CH1048412" s="3"/>
      <c r="CI1048412" s="3"/>
      <c r="CJ1048412" s="3"/>
      <c r="CK1048412" s="3"/>
      <c r="CL1048412" s="3"/>
      <c r="CM1048412" s="3"/>
      <c r="CN1048412" s="3"/>
      <c r="CO1048412" s="3"/>
      <c r="CP1048412" s="3"/>
      <c r="CQ1048412" s="3"/>
      <c r="CR1048412" s="3"/>
      <c r="CS1048412" s="3"/>
      <c r="CT1048412" s="3"/>
      <c r="CU1048412" s="3"/>
      <c r="CV1048412" s="3"/>
      <c r="CW1048412" s="3"/>
      <c r="CX1048412" s="3"/>
    </row>
    <row r="1048413" spans="1:102" s="53" customFormat="1" ht="25.15" customHeight="1" thickBot="1" x14ac:dyDescent="0.25">
      <c r="A1048413" s="3"/>
      <c r="D1048413" s="80"/>
      <c r="E1048413" s="80"/>
      <c r="G1048413" s="4"/>
      <c r="V1048413" s="207"/>
      <c r="W1048413" s="207"/>
      <c r="Z1048413" s="207"/>
      <c r="AA1048413" s="207"/>
      <c r="AB1048413" s="207"/>
      <c r="AE1048413" s="207"/>
      <c r="AF1048413" s="207"/>
      <c r="AG1048413" s="207"/>
      <c r="AJ1048413" s="207"/>
      <c r="AK1048413" s="207"/>
      <c r="AL1048413" s="207"/>
      <c r="AO1048413" s="41"/>
      <c r="AP1048413" s="4"/>
      <c r="AS1048413" s="4"/>
      <c r="AX1048413" s="314" t="s">
        <v>480</v>
      </c>
      <c r="BD1048413" s="3"/>
      <c r="BE1048413" s="3"/>
      <c r="BF1048413" s="3"/>
      <c r="BG1048413" s="3"/>
      <c r="BH1048413" s="3"/>
      <c r="BI1048413" s="3"/>
      <c r="BJ1048413" s="3"/>
      <c r="BK1048413" s="3"/>
      <c r="BL1048413" s="3"/>
      <c r="BM1048413" s="3"/>
      <c r="BN1048413" s="3"/>
      <c r="BO1048413" s="3"/>
      <c r="BP1048413" s="3"/>
      <c r="BQ1048413" s="3"/>
      <c r="BR1048413" s="3"/>
      <c r="BS1048413" s="3"/>
      <c r="BT1048413" s="3"/>
      <c r="BU1048413" s="3"/>
      <c r="BV1048413" s="3"/>
      <c r="BW1048413" s="3"/>
      <c r="BX1048413" s="3"/>
      <c r="BY1048413" s="3"/>
      <c r="BZ1048413" s="3"/>
      <c r="CA1048413" s="3"/>
      <c r="CB1048413" s="3"/>
      <c r="CC1048413" s="3"/>
      <c r="CD1048413" s="3"/>
      <c r="CE1048413" s="3"/>
      <c r="CF1048413" s="3"/>
      <c r="CG1048413" s="3"/>
      <c r="CH1048413" s="3"/>
      <c r="CI1048413" s="3"/>
      <c r="CJ1048413" s="3"/>
      <c r="CK1048413" s="3"/>
      <c r="CL1048413" s="3"/>
      <c r="CM1048413" s="3"/>
      <c r="CN1048413" s="3"/>
      <c r="CO1048413" s="3"/>
      <c r="CP1048413" s="3"/>
      <c r="CQ1048413" s="3"/>
      <c r="CR1048413" s="3"/>
      <c r="CS1048413" s="3"/>
      <c r="CT1048413" s="3"/>
      <c r="CU1048413" s="3"/>
      <c r="CV1048413" s="3"/>
      <c r="CW1048413" s="3"/>
      <c r="CX1048413" s="3"/>
    </row>
    <row r="1048414" spans="1:102" s="53" customFormat="1" ht="33" customHeight="1" x14ac:dyDescent="0.2">
      <c r="A1048414" s="3"/>
      <c r="D1048414" s="80"/>
      <c r="E1048414" s="80"/>
      <c r="G1048414" s="4"/>
      <c r="V1048414" s="207"/>
      <c r="W1048414" s="207"/>
      <c r="Z1048414" s="207"/>
      <c r="AA1048414" s="207"/>
      <c r="AB1048414" s="207"/>
      <c r="AE1048414" s="207"/>
      <c r="AF1048414" s="207"/>
      <c r="AG1048414" s="207"/>
      <c r="AJ1048414" s="207"/>
      <c r="AK1048414" s="207"/>
      <c r="AL1048414" s="207"/>
      <c r="AO1048414" s="41"/>
      <c r="AP1048414" s="4"/>
      <c r="AS1048414" s="4"/>
      <c r="BD1048414" s="3"/>
      <c r="BE1048414" s="3"/>
      <c r="BF1048414" s="3"/>
      <c r="BG1048414" s="3"/>
      <c r="BH1048414" s="3"/>
      <c r="BI1048414" s="3"/>
      <c r="BJ1048414" s="3"/>
      <c r="BK1048414" s="3"/>
      <c r="BL1048414" s="3"/>
      <c r="BM1048414" s="3"/>
      <c r="BN1048414" s="3"/>
      <c r="BO1048414" s="3"/>
      <c r="BP1048414" s="3"/>
      <c r="BQ1048414" s="3"/>
      <c r="BR1048414" s="3"/>
      <c r="BS1048414" s="3"/>
      <c r="BT1048414" s="3"/>
      <c r="BU1048414" s="3"/>
      <c r="BV1048414" s="3"/>
      <c r="BW1048414" s="3"/>
      <c r="BX1048414" s="3"/>
      <c r="BY1048414" s="3"/>
      <c r="BZ1048414" s="3"/>
      <c r="CA1048414" s="3"/>
      <c r="CB1048414" s="3"/>
      <c r="CC1048414" s="3"/>
      <c r="CD1048414" s="3"/>
      <c r="CE1048414" s="3"/>
      <c r="CF1048414" s="3"/>
      <c r="CG1048414" s="3"/>
      <c r="CH1048414" s="3"/>
      <c r="CI1048414" s="3"/>
      <c r="CJ1048414" s="3"/>
      <c r="CK1048414" s="3"/>
      <c r="CL1048414" s="3"/>
      <c r="CM1048414" s="3"/>
      <c r="CN1048414" s="3"/>
      <c r="CO1048414" s="3"/>
      <c r="CP1048414" s="3"/>
      <c r="CQ1048414" s="3"/>
      <c r="CR1048414" s="3"/>
      <c r="CS1048414" s="3"/>
      <c r="CT1048414" s="3"/>
      <c r="CU1048414" s="3"/>
      <c r="CV1048414" s="3"/>
      <c r="CW1048414" s="3"/>
      <c r="CX1048414" s="3"/>
    </row>
    <row r="1048415" spans="1:102" s="53" customFormat="1" x14ac:dyDescent="0.2">
      <c r="A1048415" s="3"/>
      <c r="D1048415" s="80"/>
      <c r="E1048415" s="80"/>
      <c r="G1048415" s="4"/>
      <c r="H1048415" s="4"/>
      <c r="V1048415" s="207"/>
      <c r="W1048415" s="207"/>
      <c r="Z1048415" s="207"/>
      <c r="AA1048415" s="207"/>
      <c r="AB1048415" s="207"/>
      <c r="AE1048415" s="207"/>
      <c r="AF1048415" s="207"/>
      <c r="AG1048415" s="207"/>
      <c r="AJ1048415" s="207"/>
      <c r="AK1048415" s="207"/>
      <c r="AL1048415" s="207"/>
      <c r="AO1048415" s="41"/>
      <c r="AP1048415" s="4"/>
      <c r="AS1048415" s="4"/>
      <c r="BD1048415" s="3"/>
      <c r="BE1048415" s="3"/>
      <c r="BF1048415" s="3"/>
      <c r="BG1048415" s="3"/>
      <c r="BH1048415" s="3"/>
      <c r="BI1048415" s="3"/>
      <c r="BJ1048415" s="3"/>
      <c r="BK1048415" s="3"/>
      <c r="BL1048415" s="3"/>
      <c r="BM1048415" s="3"/>
      <c r="BN1048415" s="3"/>
      <c r="BO1048415" s="3"/>
      <c r="BP1048415" s="3"/>
      <c r="BQ1048415" s="3"/>
      <c r="BR1048415" s="3"/>
      <c r="BS1048415" s="3"/>
      <c r="BT1048415" s="3"/>
      <c r="BU1048415" s="3"/>
      <c r="BV1048415" s="3"/>
      <c r="BW1048415" s="3"/>
      <c r="BX1048415" s="3"/>
      <c r="BY1048415" s="3"/>
      <c r="BZ1048415" s="3"/>
      <c r="CA1048415" s="3"/>
      <c r="CB1048415" s="3"/>
      <c r="CC1048415" s="3"/>
      <c r="CD1048415" s="3"/>
      <c r="CE1048415" s="3"/>
      <c r="CF1048415" s="3"/>
      <c r="CG1048415" s="3"/>
      <c r="CH1048415" s="3"/>
      <c r="CI1048415" s="3"/>
      <c r="CJ1048415" s="3"/>
      <c r="CK1048415" s="3"/>
      <c r="CL1048415" s="3"/>
      <c r="CM1048415" s="3"/>
      <c r="CN1048415" s="3"/>
      <c r="CO1048415" s="3"/>
      <c r="CP1048415" s="3"/>
      <c r="CQ1048415" s="3"/>
      <c r="CR1048415" s="3"/>
      <c r="CS1048415" s="3"/>
      <c r="CT1048415" s="3"/>
      <c r="CU1048415" s="3"/>
      <c r="CV1048415" s="3"/>
      <c r="CW1048415" s="3"/>
      <c r="CX1048415" s="3"/>
    </row>
    <row r="1048416" spans="1:102" s="53" customFormat="1" x14ac:dyDescent="0.2">
      <c r="A1048416" s="3"/>
      <c r="D1048416" s="80"/>
      <c r="E1048416" s="80"/>
      <c r="G1048416" s="4"/>
      <c r="H1048416" s="4"/>
      <c r="L1048416" s="4"/>
      <c r="Q1048416" s="4"/>
      <c r="V1048416" s="207"/>
      <c r="W1048416" s="207"/>
      <c r="Z1048416" s="207"/>
      <c r="AA1048416" s="207"/>
      <c r="AB1048416" s="207"/>
      <c r="AE1048416" s="207"/>
      <c r="AF1048416" s="207"/>
      <c r="AG1048416" s="207"/>
      <c r="AJ1048416" s="207"/>
      <c r="AK1048416" s="207"/>
      <c r="AL1048416" s="207"/>
      <c r="AO1048416" s="41"/>
      <c r="AP1048416" s="4"/>
      <c r="AQ1048416" s="4"/>
      <c r="AR1048416" s="4"/>
      <c r="AS1048416" s="4"/>
      <c r="BD1048416" s="3"/>
      <c r="BE1048416" s="3"/>
      <c r="BF1048416" s="3"/>
      <c r="BG1048416" s="3"/>
      <c r="BH1048416" s="3"/>
      <c r="BI1048416" s="3"/>
      <c r="BJ1048416" s="3"/>
      <c r="BK1048416" s="3"/>
      <c r="BL1048416" s="3"/>
      <c r="BM1048416" s="3"/>
      <c r="BN1048416" s="3"/>
      <c r="BO1048416" s="3"/>
      <c r="BP1048416" s="3"/>
      <c r="BQ1048416" s="3"/>
      <c r="BR1048416" s="3"/>
      <c r="BS1048416" s="3"/>
      <c r="BT1048416" s="3"/>
      <c r="BU1048416" s="3"/>
      <c r="BV1048416" s="3"/>
      <c r="BW1048416" s="3"/>
      <c r="BX1048416" s="3"/>
      <c r="BY1048416" s="3"/>
      <c r="BZ1048416" s="3"/>
      <c r="CA1048416" s="3"/>
      <c r="CB1048416" s="3"/>
      <c r="CC1048416" s="3"/>
      <c r="CD1048416" s="3"/>
      <c r="CE1048416" s="3"/>
      <c r="CF1048416" s="3"/>
      <c r="CG1048416" s="3"/>
      <c r="CH1048416" s="3"/>
      <c r="CI1048416" s="3"/>
      <c r="CJ1048416" s="3"/>
      <c r="CK1048416" s="3"/>
      <c r="CL1048416" s="3"/>
      <c r="CM1048416" s="3"/>
      <c r="CN1048416" s="3"/>
      <c r="CO1048416" s="3"/>
      <c r="CP1048416" s="3"/>
      <c r="CQ1048416" s="3"/>
      <c r="CR1048416" s="3"/>
      <c r="CS1048416" s="3"/>
      <c r="CT1048416" s="3"/>
      <c r="CU1048416" s="3"/>
      <c r="CV1048416" s="3"/>
      <c r="CW1048416" s="3"/>
      <c r="CX1048416" s="3"/>
    </row>
    <row r="1048417" spans="1:102" s="53" customFormat="1" x14ac:dyDescent="0.2">
      <c r="A1048417" s="3"/>
      <c r="B1048417" s="3"/>
      <c r="C1048417" s="3"/>
      <c r="D1048417" s="3"/>
      <c r="E1048417" s="3"/>
      <c r="G1048417" s="4"/>
      <c r="H1048417" s="4"/>
      <c r="L1048417" s="4"/>
      <c r="Q1048417" s="4"/>
      <c r="V1048417" s="207"/>
      <c r="W1048417" s="207"/>
      <c r="Z1048417" s="207"/>
      <c r="AA1048417" s="207"/>
      <c r="AB1048417" s="207"/>
      <c r="AE1048417" s="207"/>
      <c r="AF1048417" s="207"/>
      <c r="AG1048417" s="207"/>
      <c r="AJ1048417" s="207"/>
      <c r="AK1048417" s="207"/>
      <c r="AL1048417" s="207"/>
      <c r="AO1048417" s="41"/>
      <c r="AP1048417" s="4"/>
      <c r="AQ1048417" s="4"/>
      <c r="AR1048417" s="4"/>
      <c r="AS1048417" s="4"/>
      <c r="AT1048417" s="42"/>
      <c r="BD1048417" s="3"/>
      <c r="BE1048417" s="3"/>
      <c r="BF1048417" s="3"/>
      <c r="BG1048417" s="3"/>
      <c r="BH1048417" s="3"/>
      <c r="BI1048417" s="3"/>
      <c r="BJ1048417" s="3"/>
      <c r="BK1048417" s="3"/>
      <c r="BL1048417" s="3"/>
      <c r="BM1048417" s="3"/>
      <c r="BN1048417" s="3"/>
      <c r="BO1048417" s="3"/>
      <c r="BP1048417" s="3"/>
      <c r="BQ1048417" s="3"/>
      <c r="BR1048417" s="3"/>
      <c r="BS1048417" s="3"/>
      <c r="BT1048417" s="3"/>
      <c r="BU1048417" s="3"/>
      <c r="BV1048417" s="3"/>
      <c r="BW1048417" s="3"/>
      <c r="BX1048417" s="3"/>
      <c r="BY1048417" s="3"/>
      <c r="BZ1048417" s="3"/>
      <c r="CA1048417" s="3"/>
      <c r="CB1048417" s="3"/>
      <c r="CC1048417" s="3"/>
      <c r="CD1048417" s="3"/>
      <c r="CE1048417" s="3"/>
      <c r="CF1048417" s="3"/>
      <c r="CG1048417" s="3"/>
      <c r="CH1048417" s="3"/>
      <c r="CI1048417" s="3"/>
      <c r="CJ1048417" s="3"/>
      <c r="CK1048417" s="3"/>
      <c r="CL1048417" s="3"/>
      <c r="CM1048417" s="3"/>
      <c r="CN1048417" s="3"/>
      <c r="CO1048417" s="3"/>
      <c r="CP1048417" s="3"/>
      <c r="CQ1048417" s="3"/>
      <c r="CR1048417" s="3"/>
      <c r="CS1048417" s="3"/>
      <c r="CT1048417" s="3"/>
      <c r="CU1048417" s="3"/>
      <c r="CV1048417" s="3"/>
      <c r="CW1048417" s="3"/>
      <c r="CX1048417" s="3"/>
    </row>
    <row r="1048418" spans="1:102" x14ac:dyDescent="0.2">
      <c r="AI1048418" s="53"/>
    </row>
  </sheetData>
  <sheetProtection algorithmName="SHA-512" hashValue="IKIrKdZEDRF+G8wGF71tfgqIqGUYpoSO34mrI+I2EF2qwnLdzqg0wDDhcIBFplzwlylRbRuxMwTE8Rt/P3+MSQ==" saltValue="ZA0x9rnobod/phnpxDrYkQ==" spinCount="100000" sheet="1" formatRows="0" deleteRows="0" selectLockedCells="1"/>
  <sortState ref="J1048539:J1048550">
    <sortCondition ref="J1048539"/>
  </sortState>
  <dataConsolidate/>
  <mergeCells count="653">
    <mergeCell ref="N38:N40"/>
    <mergeCell ref="G32:G34"/>
    <mergeCell ref="H32:H34"/>
    <mergeCell ref="I32:I34"/>
    <mergeCell ref="G26:G28"/>
    <mergeCell ref="H26:H28"/>
    <mergeCell ref="I26:I28"/>
    <mergeCell ref="J26:J28"/>
    <mergeCell ref="G29:G31"/>
    <mergeCell ref="H29:H31"/>
    <mergeCell ref="AR29:AR31"/>
    <mergeCell ref="AS29:AS31"/>
    <mergeCell ref="AR32:AR34"/>
    <mergeCell ref="AJ56:AJ58"/>
    <mergeCell ref="AJ59:AJ61"/>
    <mergeCell ref="AJ62:AJ64"/>
    <mergeCell ref="AJ65:AJ67"/>
    <mergeCell ref="AJ68:AJ70"/>
    <mergeCell ref="AS32:AS34"/>
    <mergeCell ref="AR35:AR37"/>
    <mergeCell ref="AS35:AS37"/>
    <mergeCell ref="AR38:AR40"/>
    <mergeCell ref="AS38:AS40"/>
    <mergeCell ref="AR56:AR58"/>
    <mergeCell ref="AS56:AS58"/>
    <mergeCell ref="AR59:AR61"/>
    <mergeCell ref="AS59:AS61"/>
    <mergeCell ref="AR62:AR64"/>
    <mergeCell ref="AS62:AS64"/>
    <mergeCell ref="AR65:AR67"/>
    <mergeCell ref="AS65:AS67"/>
    <mergeCell ref="AR41:AR43"/>
    <mergeCell ref="AS41:AS43"/>
    <mergeCell ref="AR44:AR46"/>
    <mergeCell ref="B71:C73"/>
    <mergeCell ref="B74:C76"/>
    <mergeCell ref="A7:A10"/>
    <mergeCell ref="B41:C43"/>
    <mergeCell ref="B44:C46"/>
    <mergeCell ref="B47:C49"/>
    <mergeCell ref="B50:C52"/>
    <mergeCell ref="B53:C55"/>
    <mergeCell ref="B56:C58"/>
    <mergeCell ref="B59:C61"/>
    <mergeCell ref="B62:C64"/>
    <mergeCell ref="B65:C67"/>
    <mergeCell ref="B26:C28"/>
    <mergeCell ref="B29:C31"/>
    <mergeCell ref="B32:C34"/>
    <mergeCell ref="B35:C37"/>
    <mergeCell ref="B38:C40"/>
    <mergeCell ref="B68:C70"/>
    <mergeCell ref="A74:A76"/>
    <mergeCell ref="A11:A13"/>
    <mergeCell ref="A35:A37"/>
    <mergeCell ref="A38:A40"/>
    <mergeCell ref="A71:A73"/>
    <mergeCell ref="A47:A49"/>
    <mergeCell ref="AJ71:AJ73"/>
    <mergeCell ref="AJ74:AJ76"/>
    <mergeCell ref="AJ23:AJ25"/>
    <mergeCell ref="AJ26:AJ28"/>
    <mergeCell ref="AJ29:AJ31"/>
    <mergeCell ref="AJ32:AJ34"/>
    <mergeCell ref="AJ35:AJ37"/>
    <mergeCell ref="AJ38:AJ40"/>
    <mergeCell ref="AJ41:AJ43"/>
    <mergeCell ref="AJ44:AJ46"/>
    <mergeCell ref="AJ47:AJ49"/>
    <mergeCell ref="AJ50:AJ52"/>
    <mergeCell ref="AJ53:AJ55"/>
    <mergeCell ref="Z77:Z79"/>
    <mergeCell ref="Z80:Z82"/>
    <mergeCell ref="Z83:Z85"/>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AE65:AE67"/>
    <mergeCell ref="AE68:AE70"/>
    <mergeCell ref="AE71:AE73"/>
    <mergeCell ref="V53:V55"/>
    <mergeCell ref="V71:V73"/>
    <mergeCell ref="V74:V76"/>
    <mergeCell ref="Z14:Z16"/>
    <mergeCell ref="Z17:Z19"/>
    <mergeCell ref="Z20:Z22"/>
    <mergeCell ref="Z23:Z25"/>
    <mergeCell ref="Z26:Z28"/>
    <mergeCell ref="Z29:Z31"/>
    <mergeCell ref="Z32:Z34"/>
    <mergeCell ref="Z35:Z37"/>
    <mergeCell ref="Z38:Z40"/>
    <mergeCell ref="Z41:Z43"/>
    <mergeCell ref="Z44:Z46"/>
    <mergeCell ref="Z47:Z49"/>
    <mergeCell ref="Z50:Z52"/>
    <mergeCell ref="Z53:Z55"/>
    <mergeCell ref="Z56:Z58"/>
    <mergeCell ref="Z59:Z61"/>
    <mergeCell ref="Z62:Z64"/>
    <mergeCell ref="Z65:Z67"/>
    <mergeCell ref="Z68:Z70"/>
    <mergeCell ref="Z71:Z73"/>
    <mergeCell ref="Z74:Z76"/>
    <mergeCell ref="V23:V25"/>
    <mergeCell ref="V26:V28"/>
    <mergeCell ref="V29:V31"/>
    <mergeCell ref="V32:V34"/>
    <mergeCell ref="V35:V37"/>
    <mergeCell ref="V38:V40"/>
    <mergeCell ref="V41:V43"/>
    <mergeCell ref="V47:V49"/>
    <mergeCell ref="V50:V52"/>
    <mergeCell ref="V44:V46"/>
    <mergeCell ref="U74:U76"/>
    <mergeCell ref="U77:U79"/>
    <mergeCell ref="U80:U82"/>
    <mergeCell ref="U83:U85"/>
    <mergeCell ref="U86:U88"/>
    <mergeCell ref="U89:U91"/>
    <mergeCell ref="V56:V58"/>
    <mergeCell ref="V59:V61"/>
    <mergeCell ref="V62:V64"/>
    <mergeCell ref="V65:V67"/>
    <mergeCell ref="V68:V70"/>
    <mergeCell ref="AS71:AS73"/>
    <mergeCell ref="AR53:AR55"/>
    <mergeCell ref="AS53:AS55"/>
    <mergeCell ref="S68:S70"/>
    <mergeCell ref="S71:S73"/>
    <mergeCell ref="S74:S76"/>
    <mergeCell ref="U14:U16"/>
    <mergeCell ref="U17:U19"/>
    <mergeCell ref="U20:U22"/>
    <mergeCell ref="U23:U25"/>
    <mergeCell ref="U26:U28"/>
    <mergeCell ref="U29:U31"/>
    <mergeCell ref="U32:U34"/>
    <mergeCell ref="U35:U37"/>
    <mergeCell ref="U38:U40"/>
    <mergeCell ref="U41:U43"/>
    <mergeCell ref="U44:U46"/>
    <mergeCell ref="U47:U49"/>
    <mergeCell ref="U50:U52"/>
    <mergeCell ref="U53:U55"/>
    <mergeCell ref="U56:U58"/>
    <mergeCell ref="U59:U61"/>
    <mergeCell ref="U62:U64"/>
    <mergeCell ref="U65:U67"/>
    <mergeCell ref="AZ1048380:BA1048380"/>
    <mergeCell ref="P10:R10"/>
    <mergeCell ref="S14:S16"/>
    <mergeCell ref="S17:S19"/>
    <mergeCell ref="S20:S22"/>
    <mergeCell ref="S23:S25"/>
    <mergeCell ref="S26:S28"/>
    <mergeCell ref="S29:S31"/>
    <mergeCell ref="S32:S34"/>
    <mergeCell ref="S35:S37"/>
    <mergeCell ref="S38:S40"/>
    <mergeCell ref="S41:S43"/>
    <mergeCell ref="S44:S46"/>
    <mergeCell ref="S47:S49"/>
    <mergeCell ref="S50:S52"/>
    <mergeCell ref="S53:S55"/>
    <mergeCell ref="S56:S58"/>
    <mergeCell ref="S59:S61"/>
    <mergeCell ref="AR71:AR73"/>
    <mergeCell ref="S62:S64"/>
    <mergeCell ref="AR68:AR70"/>
    <mergeCell ref="AS68:AS70"/>
    <mergeCell ref="AR26:AR28"/>
    <mergeCell ref="AS26:AS28"/>
    <mergeCell ref="AS44:AS46"/>
    <mergeCell ref="AR47:AR49"/>
    <mergeCell ref="AS47:AS49"/>
    <mergeCell ref="AR50:AR52"/>
    <mergeCell ref="AS50:AS52"/>
    <mergeCell ref="R71:R73"/>
    <mergeCell ref="AP26:AP28"/>
    <mergeCell ref="AQ26:AQ28"/>
    <mergeCell ref="AP29:AP31"/>
    <mergeCell ref="AQ29:AQ31"/>
    <mergeCell ref="AP32:AP34"/>
    <mergeCell ref="AQ32:AQ34"/>
    <mergeCell ref="AP35:AP37"/>
    <mergeCell ref="AQ35:AQ37"/>
    <mergeCell ref="AP38:AP40"/>
    <mergeCell ref="AQ38:AQ40"/>
    <mergeCell ref="AP41:AP43"/>
    <mergeCell ref="AQ41:AQ43"/>
    <mergeCell ref="AP44:AP46"/>
    <mergeCell ref="AQ44:AQ46"/>
    <mergeCell ref="AP47:AP49"/>
    <mergeCell ref="AQ47:AQ49"/>
    <mergeCell ref="AP50:AP52"/>
    <mergeCell ref="AQ50:AQ52"/>
    <mergeCell ref="AP53:AP55"/>
    <mergeCell ref="AQ53:AQ55"/>
    <mergeCell ref="S65:S67"/>
    <mergeCell ref="U68:U70"/>
    <mergeCell ref="U71:U73"/>
    <mergeCell ref="N26:N28"/>
    <mergeCell ref="L32:L34"/>
    <mergeCell ref="M32:M34"/>
    <mergeCell ref="N32:N34"/>
    <mergeCell ref="M35:M37"/>
    <mergeCell ref="N35:N37"/>
    <mergeCell ref="R62:R64"/>
    <mergeCell ref="R65:R67"/>
    <mergeCell ref="R68:R70"/>
    <mergeCell ref="R32:R34"/>
    <mergeCell ref="R35:R37"/>
    <mergeCell ref="R38:R40"/>
    <mergeCell ref="R41:R43"/>
    <mergeCell ref="R44:R46"/>
    <mergeCell ref="O26:O28"/>
    <mergeCell ref="O29:O31"/>
    <mergeCell ref="O32:O34"/>
    <mergeCell ref="O35:O37"/>
    <mergeCell ref="O38:O40"/>
    <mergeCell ref="J71:J73"/>
    <mergeCell ref="O68:O70"/>
    <mergeCell ref="O71:O73"/>
    <mergeCell ref="L62:L64"/>
    <mergeCell ref="M62:M64"/>
    <mergeCell ref="N62:N64"/>
    <mergeCell ref="O41:O43"/>
    <mergeCell ref="O44:O46"/>
    <mergeCell ref="O59:O61"/>
    <mergeCell ref="O62:O64"/>
    <mergeCell ref="O65:O67"/>
    <mergeCell ref="N59:N61"/>
    <mergeCell ref="M56:M58"/>
    <mergeCell ref="N56:N58"/>
    <mergeCell ref="K65:K67"/>
    <mergeCell ref="K47:K49"/>
    <mergeCell ref="K50:K52"/>
    <mergeCell ref="N50:N52"/>
    <mergeCell ref="K53:K55"/>
    <mergeCell ref="L53:L55"/>
    <mergeCell ref="M53:M55"/>
    <mergeCell ref="N53:N55"/>
    <mergeCell ref="K59:K61"/>
    <mergeCell ref="L59:L61"/>
    <mergeCell ref="G74:G76"/>
    <mergeCell ref="H74:H76"/>
    <mergeCell ref="I74:I76"/>
    <mergeCell ref="A23:A25"/>
    <mergeCell ref="G23:G25"/>
    <mergeCell ref="H23:H25"/>
    <mergeCell ref="I23:I25"/>
    <mergeCell ref="A14:A16"/>
    <mergeCell ref="A41:A43"/>
    <mergeCell ref="A44:A46"/>
    <mergeCell ref="A56:A58"/>
    <mergeCell ref="A59:A61"/>
    <mergeCell ref="A26:A28"/>
    <mergeCell ref="A29:A31"/>
    <mergeCell ref="A32:A34"/>
    <mergeCell ref="G56:G58"/>
    <mergeCell ref="H56:H58"/>
    <mergeCell ref="I56:I58"/>
    <mergeCell ref="A17:A19"/>
    <mergeCell ref="G17:G19"/>
    <mergeCell ref="H17:H19"/>
    <mergeCell ref="G71:G73"/>
    <mergeCell ref="H71:H73"/>
    <mergeCell ref="I71:I73"/>
    <mergeCell ref="AA23:AA25"/>
    <mergeCell ref="K23:K25"/>
    <mergeCell ref="B14:C16"/>
    <mergeCell ref="B17:C19"/>
    <mergeCell ref="B20:C22"/>
    <mergeCell ref="B23:C25"/>
    <mergeCell ref="A62:A64"/>
    <mergeCell ref="A65:A67"/>
    <mergeCell ref="J56:J58"/>
    <mergeCell ref="G41:G43"/>
    <mergeCell ref="H41:H43"/>
    <mergeCell ref="I41:I43"/>
    <mergeCell ref="J41:J43"/>
    <mergeCell ref="G44:G46"/>
    <mergeCell ref="H44:H46"/>
    <mergeCell ref="I44:I46"/>
    <mergeCell ref="J44:J46"/>
    <mergeCell ref="G47:G49"/>
    <mergeCell ref="H47:H49"/>
    <mergeCell ref="I47:I49"/>
    <mergeCell ref="J47:J49"/>
    <mergeCell ref="G50:G52"/>
    <mergeCell ref="H50:H52"/>
    <mergeCell ref="J62:J64"/>
    <mergeCell ref="AS23:AS25"/>
    <mergeCell ref="AP23:AP25"/>
    <mergeCell ref="AQ23:AQ25"/>
    <mergeCell ref="AP20:AP22"/>
    <mergeCell ref="AQ20:AQ22"/>
    <mergeCell ref="AJ17:AJ19"/>
    <mergeCell ref="AP11:AP13"/>
    <mergeCell ref="AQ11:AQ13"/>
    <mergeCell ref="AJ20:AJ22"/>
    <mergeCell ref="AR20:AR22"/>
    <mergeCell ref="AS20:AS22"/>
    <mergeCell ref="AR23:AR25"/>
    <mergeCell ref="AK14:AK16"/>
    <mergeCell ref="AK17:AK19"/>
    <mergeCell ref="AK20:AK22"/>
    <mergeCell ref="AK23:AK25"/>
    <mergeCell ref="AN14:AN16"/>
    <mergeCell ref="AO14:AO16"/>
    <mergeCell ref="AN17:AN19"/>
    <mergeCell ref="AO17:AO19"/>
    <mergeCell ref="AN20:AN22"/>
    <mergeCell ref="AO20:AO22"/>
    <mergeCell ref="AN23:AN25"/>
    <mergeCell ref="AO23:AO25"/>
    <mergeCell ref="AR74:AR76"/>
    <mergeCell ref="AS74:AS76"/>
    <mergeCell ref="L41:L43"/>
    <mergeCell ref="M41:M43"/>
    <mergeCell ref="N41:N43"/>
    <mergeCell ref="L44:L46"/>
    <mergeCell ref="M44:M46"/>
    <mergeCell ref="N44:N46"/>
    <mergeCell ref="L47:L49"/>
    <mergeCell ref="M47:M49"/>
    <mergeCell ref="N47:N49"/>
    <mergeCell ref="L50:L52"/>
    <mergeCell ref="M50:M52"/>
    <mergeCell ref="L68:L70"/>
    <mergeCell ref="M68:M70"/>
    <mergeCell ref="N68:N70"/>
    <mergeCell ref="L71:L73"/>
    <mergeCell ref="M71:M73"/>
    <mergeCell ref="N71:N73"/>
    <mergeCell ref="L65:L67"/>
    <mergeCell ref="M65:M67"/>
    <mergeCell ref="N65:N67"/>
    <mergeCell ref="L74:L76"/>
    <mergeCell ref="M74:M76"/>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AQ74:AQ76"/>
    <mergeCell ref="K56:K58"/>
    <mergeCell ref="L56:L58"/>
    <mergeCell ref="AQ71:AQ73"/>
    <mergeCell ref="AA74:AA76"/>
    <mergeCell ref="AN59:AN61"/>
    <mergeCell ref="AO59:AO61"/>
    <mergeCell ref="AN62:AN64"/>
    <mergeCell ref="K62:K64"/>
    <mergeCell ref="K71:K73"/>
    <mergeCell ref="M59:M61"/>
    <mergeCell ref="N74:N76"/>
    <mergeCell ref="O74:O76"/>
    <mergeCell ref="R74:R76"/>
    <mergeCell ref="J14:J16"/>
    <mergeCell ref="K14:K16"/>
    <mergeCell ref="J23:J25"/>
    <mergeCell ref="I50:I52"/>
    <mergeCell ref="J50:J52"/>
    <mergeCell ref="G53:G55"/>
    <mergeCell ref="G59:G61"/>
    <mergeCell ref="H59:H61"/>
    <mergeCell ref="I59:I61"/>
    <mergeCell ref="J59:J61"/>
    <mergeCell ref="G62:G64"/>
    <mergeCell ref="H62:H64"/>
    <mergeCell ref="I62:I64"/>
    <mergeCell ref="G65:G67"/>
    <mergeCell ref="H65:H67"/>
    <mergeCell ref="I65:I67"/>
    <mergeCell ref="J65:J67"/>
    <mergeCell ref="G68:G70"/>
    <mergeCell ref="H68:H70"/>
    <mergeCell ref="I68:I70"/>
    <mergeCell ref="J68:J70"/>
    <mergeCell ref="G9:G10"/>
    <mergeCell ref="H9:H10"/>
    <mergeCell ref="J17:J19"/>
    <mergeCell ref="O20:O22"/>
    <mergeCell ref="K17:K19"/>
    <mergeCell ref="L17:L19"/>
    <mergeCell ref="A20:A22"/>
    <mergeCell ref="G20:G22"/>
    <mergeCell ref="H20:H22"/>
    <mergeCell ref="I20:I22"/>
    <mergeCell ref="J20:J22"/>
    <mergeCell ref="K20:K22"/>
    <mergeCell ref="L20:L22"/>
    <mergeCell ref="N20:N22"/>
    <mergeCell ref="M20:M22"/>
    <mergeCell ref="M17:M19"/>
    <mergeCell ref="G11:G13"/>
    <mergeCell ref="H11:H13"/>
    <mergeCell ref="I11:I13"/>
    <mergeCell ref="R20:R22"/>
    <mergeCell ref="AR11:AR13"/>
    <mergeCell ref="AA20:AA22"/>
    <mergeCell ref="V17:V19"/>
    <mergeCell ref="V20:V22"/>
    <mergeCell ref="D9:D10"/>
    <mergeCell ref="E9:E10"/>
    <mergeCell ref="F9:F10"/>
    <mergeCell ref="S11:S13"/>
    <mergeCell ref="Z11:Z13"/>
    <mergeCell ref="AE11:AE13"/>
    <mergeCell ref="V11:V13"/>
    <mergeCell ref="U11:U13"/>
    <mergeCell ref="P9:T9"/>
    <mergeCell ref="U9:AM9"/>
    <mergeCell ref="AA11:AA13"/>
    <mergeCell ref="AF11:AF13"/>
    <mergeCell ref="K11:K13"/>
    <mergeCell ref="L11:L13"/>
    <mergeCell ref="J11:J13"/>
    <mergeCell ref="J9:J10"/>
    <mergeCell ref="K9:K10"/>
    <mergeCell ref="M9:M10"/>
    <mergeCell ref="O9:O10"/>
    <mergeCell ref="AS11:AS13"/>
    <mergeCell ref="AT7:AX9"/>
    <mergeCell ref="AR7:AS9"/>
    <mergeCell ref="AR14:AR16"/>
    <mergeCell ref="AS14:AS16"/>
    <mergeCell ref="AR17:AR19"/>
    <mergeCell ref="AA14:AA16"/>
    <mergeCell ref="AA17:AA19"/>
    <mergeCell ref="AP7:AQ9"/>
    <mergeCell ref="P7:AO8"/>
    <mergeCell ref="AS17:AS19"/>
    <mergeCell ref="AP17:AP19"/>
    <mergeCell ref="AQ17:AQ19"/>
    <mergeCell ref="AK11:AK13"/>
    <mergeCell ref="AO11:AO13"/>
    <mergeCell ref="AN11:AN13"/>
    <mergeCell ref="AJ14:AJ16"/>
    <mergeCell ref="V14:V16"/>
    <mergeCell ref="AN9:AO9"/>
    <mergeCell ref="AJ11:AJ13"/>
    <mergeCell ref="R11:R13"/>
    <mergeCell ref="R17:R19"/>
    <mergeCell ref="AQ1:AQ4"/>
    <mergeCell ref="I2:AP2"/>
    <mergeCell ref="I3:AP4"/>
    <mergeCell ref="AQ14:AQ16"/>
    <mergeCell ref="I17:I19"/>
    <mergeCell ref="M14:M16"/>
    <mergeCell ref="N14:N16"/>
    <mergeCell ref="O14:O16"/>
    <mergeCell ref="R14:R16"/>
    <mergeCell ref="AP14:AP16"/>
    <mergeCell ref="B7:J8"/>
    <mergeCell ref="K7:O8"/>
    <mergeCell ref="B9:C10"/>
    <mergeCell ref="B11:C13"/>
    <mergeCell ref="I9:I10"/>
    <mergeCell ref="L14:L16"/>
    <mergeCell ref="G14:G16"/>
    <mergeCell ref="H14:H16"/>
    <mergeCell ref="I14:I16"/>
    <mergeCell ref="M11:M13"/>
    <mergeCell ref="N11:N13"/>
    <mergeCell ref="O11:O13"/>
    <mergeCell ref="N17:N19"/>
    <mergeCell ref="O17:O19"/>
    <mergeCell ref="AE74:AE76"/>
    <mergeCell ref="AF71:AF73"/>
    <mergeCell ref="AF68:AF70"/>
    <mergeCell ref="AA77:AA79"/>
    <mergeCell ref="I29:I31"/>
    <mergeCell ref="AT1048371:AV1048371"/>
    <mergeCell ref="AA26:AA28"/>
    <mergeCell ref="AA29:AA31"/>
    <mergeCell ref="AA32:AA34"/>
    <mergeCell ref="J29:J31"/>
    <mergeCell ref="AA80:AA82"/>
    <mergeCell ref="AA83:AA85"/>
    <mergeCell ref="AF41:AF43"/>
    <mergeCell ref="AF44:AF46"/>
    <mergeCell ref="AF47:AF49"/>
    <mergeCell ref="AF50:AF52"/>
    <mergeCell ref="AF53:AF55"/>
    <mergeCell ref="AF56:AF58"/>
    <mergeCell ref="AF59:AF61"/>
    <mergeCell ref="AF62:AF64"/>
    <mergeCell ref="AF74:AF76"/>
    <mergeCell ref="AF77:AF79"/>
    <mergeCell ref="AF80:AF82"/>
    <mergeCell ref="AF83:AF85"/>
    <mergeCell ref="A50:A52"/>
    <mergeCell ref="A53:A55"/>
    <mergeCell ref="H1048378:AD1048378"/>
    <mergeCell ref="AA35:AA37"/>
    <mergeCell ref="AA38:AA40"/>
    <mergeCell ref="AA41:AA43"/>
    <mergeCell ref="AA44:AA46"/>
    <mergeCell ref="J74:J76"/>
    <mergeCell ref="K74:K76"/>
    <mergeCell ref="AA59:AA61"/>
    <mergeCell ref="AA62:AA64"/>
    <mergeCell ref="AA65:AA67"/>
    <mergeCell ref="AA68:AA70"/>
    <mergeCell ref="AA71:AA73"/>
    <mergeCell ref="R47:R49"/>
    <mergeCell ref="R50:R52"/>
    <mergeCell ref="O47:O49"/>
    <mergeCell ref="O50:O52"/>
    <mergeCell ref="R59:R61"/>
    <mergeCell ref="A68:A70"/>
    <mergeCell ref="AA56:AA58"/>
    <mergeCell ref="AA47:AA49"/>
    <mergeCell ref="AA50:AA52"/>
    <mergeCell ref="AA53:AA55"/>
    <mergeCell ref="R53:R55"/>
    <mergeCell ref="R56:R58"/>
    <mergeCell ref="K26:K28"/>
    <mergeCell ref="K35:K37"/>
    <mergeCell ref="H53:H55"/>
    <mergeCell ref="I53:I55"/>
    <mergeCell ref="J53:J55"/>
    <mergeCell ref="K29:K31"/>
    <mergeCell ref="L29:L31"/>
    <mergeCell ref="M29:M31"/>
    <mergeCell ref="N29:N31"/>
    <mergeCell ref="K32:K34"/>
    <mergeCell ref="O53:O55"/>
    <mergeCell ref="O56:O58"/>
    <mergeCell ref="K41:K43"/>
    <mergeCell ref="K44:K46"/>
    <mergeCell ref="L26:L28"/>
    <mergeCell ref="M26:M28"/>
    <mergeCell ref="R26:R28"/>
    <mergeCell ref="R29:R31"/>
    <mergeCell ref="L35:L37"/>
    <mergeCell ref="K38:K40"/>
    <mergeCell ref="L38:L40"/>
    <mergeCell ref="M38:M40"/>
    <mergeCell ref="AF65:AF67"/>
    <mergeCell ref="G35:G37"/>
    <mergeCell ref="J35:J37"/>
    <mergeCell ref="G38:G40"/>
    <mergeCell ref="H38:H40"/>
    <mergeCell ref="I38:I40"/>
    <mergeCell ref="J38:J40"/>
    <mergeCell ref="AF14:AF16"/>
    <mergeCell ref="AF17:AF19"/>
    <mergeCell ref="AF20:AF22"/>
    <mergeCell ref="AF23:AF25"/>
    <mergeCell ref="AF26:AF28"/>
    <mergeCell ref="AF29:AF31"/>
    <mergeCell ref="AF32:AF34"/>
    <mergeCell ref="AF35:AF37"/>
    <mergeCell ref="AF38:AF40"/>
    <mergeCell ref="L23:L25"/>
    <mergeCell ref="M23:M25"/>
    <mergeCell ref="N23:N25"/>
    <mergeCell ref="O23:O25"/>
    <mergeCell ref="R23:R25"/>
    <mergeCell ref="J32:J34"/>
    <mergeCell ref="H35:H37"/>
    <mergeCell ref="I35:I37"/>
    <mergeCell ref="AK26:AK28"/>
    <mergeCell ref="AK29:AK31"/>
    <mergeCell ref="AK32:AK34"/>
    <mergeCell ref="AK35:AK37"/>
    <mergeCell ref="AK38:AK40"/>
    <mergeCell ref="AK50:AK52"/>
    <mergeCell ref="AK53:AK55"/>
    <mergeCell ref="AK56:AK58"/>
    <mergeCell ref="AK59:AK61"/>
    <mergeCell ref="AK41:AK43"/>
    <mergeCell ref="AK44:AK46"/>
    <mergeCell ref="AK47:AK49"/>
    <mergeCell ref="AK62:AK64"/>
    <mergeCell ref="AK65:AK67"/>
    <mergeCell ref="AK68:AK70"/>
    <mergeCell ref="AK71:AK73"/>
    <mergeCell ref="AK74:AK76"/>
    <mergeCell ref="AK77:AK79"/>
    <mergeCell ref="AK80:AK82"/>
    <mergeCell ref="AK83:AK85"/>
    <mergeCell ref="AK86:AK88"/>
    <mergeCell ref="AN29:AN31"/>
    <mergeCell ref="AO29:AO31"/>
    <mergeCell ref="AN32:AN34"/>
    <mergeCell ref="AO32:AO34"/>
    <mergeCell ref="AN35:AN37"/>
    <mergeCell ref="AO35:AO37"/>
    <mergeCell ref="AN38:AN40"/>
    <mergeCell ref="AO38:AO40"/>
    <mergeCell ref="AO56:AO58"/>
    <mergeCell ref="AN41:AN43"/>
    <mergeCell ref="AO41:AO43"/>
    <mergeCell ref="AN44:AN46"/>
    <mergeCell ref="AO44:AO46"/>
    <mergeCell ref="AN47:AN49"/>
    <mergeCell ref="AO47:AO49"/>
    <mergeCell ref="AN50:AN52"/>
    <mergeCell ref="AO50:AO52"/>
    <mergeCell ref="AN53:AN55"/>
    <mergeCell ref="AO53:AO55"/>
    <mergeCell ref="BI1048371:BR1048371"/>
    <mergeCell ref="D6:F6"/>
    <mergeCell ref="A6:B6"/>
    <mergeCell ref="G6:I6"/>
    <mergeCell ref="AR6:AU6"/>
    <mergeCell ref="AP6:AQ6"/>
    <mergeCell ref="J6:K6"/>
    <mergeCell ref="M6:AO6"/>
    <mergeCell ref="AN77:AN79"/>
    <mergeCell ref="AN80:AN82"/>
    <mergeCell ref="AN83:AN85"/>
    <mergeCell ref="AN86:AN88"/>
    <mergeCell ref="AO62:AO64"/>
    <mergeCell ref="AN65:AN67"/>
    <mergeCell ref="AO65:AO67"/>
    <mergeCell ref="AN68:AN70"/>
    <mergeCell ref="AO68:AO70"/>
    <mergeCell ref="AN71:AN73"/>
    <mergeCell ref="AO71:AO73"/>
    <mergeCell ref="AN74:AN76"/>
    <mergeCell ref="AO74:AO76"/>
    <mergeCell ref="AN56:AN58"/>
    <mergeCell ref="AN26:AN28"/>
    <mergeCell ref="AO26:AO28"/>
  </mergeCells>
  <conditionalFormatting sqref="L17 L20 L23 L74 L11 L14 L26 L29 L32 L35 L38 L41 L44 L47 L50 L53 L56 L59 L62 L65 L68 L71 K11:K76">
    <cfRule type="containsText" dxfId="419" priority="373" operator="containsText" text="MEDIA">
      <formula>NOT(ISERROR(SEARCH("MEDIA",K11)))</formula>
    </cfRule>
    <cfRule type="containsText" dxfId="418" priority="374" operator="containsText" text="ALTA">
      <formula>NOT(ISERROR(SEARCH("ALTA",K11)))</formula>
    </cfRule>
    <cfRule type="containsText" dxfId="417" priority="375" operator="containsText" text="BAJA">
      <formula>NOT(ISERROR(SEARCH("BAJA",K11)))</formula>
    </cfRule>
  </conditionalFormatting>
  <conditionalFormatting sqref="N11 N14 N17 N20 N23 N74 N26 N29 N32 N35 N38 N41 N44 N47 N50 N53 N56 N59 N62 N65 N68 N71 M11:M76">
    <cfRule type="containsText" dxfId="416" priority="370" operator="containsText" text="MEDIO">
      <formula>NOT(ISERROR(SEARCH("MEDIO",M11)))</formula>
    </cfRule>
    <cfRule type="containsText" dxfId="415" priority="371" operator="containsText" text="ALTO">
      <formula>NOT(ISERROR(SEARCH("ALTO",M11)))</formula>
    </cfRule>
    <cfRule type="containsText" dxfId="414" priority="372" operator="containsText" text="BAJO">
      <formula>NOT(ISERROR(SEARCH("BAJO",M11)))</formula>
    </cfRule>
  </conditionalFormatting>
  <conditionalFormatting sqref="P23:P76">
    <cfRule type="cellIs" dxfId="413" priority="369" operator="between">
      <formula>2</formula>
      <formula>3</formula>
    </cfRule>
  </conditionalFormatting>
  <conditionalFormatting sqref="O11:O76">
    <cfRule type="cellIs" dxfId="412" priority="366" operator="lessThanOrEqual">
      <formula>3</formula>
    </cfRule>
    <cfRule type="cellIs" dxfId="411" priority="367" stopIfTrue="1" operator="between">
      <formula>4</formula>
      <formula>9</formula>
    </cfRule>
    <cfRule type="cellIs" dxfId="410" priority="368" operator="greaterThanOrEqual">
      <formula>10</formula>
    </cfRule>
  </conditionalFormatting>
  <conditionalFormatting sqref="AP11:AP76">
    <cfRule type="cellIs" dxfId="409" priority="363" operator="lessThanOrEqual">
      <formula>10</formula>
    </cfRule>
    <cfRule type="cellIs" dxfId="408" priority="364" stopIfTrue="1" operator="between">
      <formula>11</formula>
      <formula>32</formula>
    </cfRule>
    <cfRule type="cellIs" dxfId="407" priority="365" operator="greaterThanOrEqual">
      <formula>36</formula>
    </cfRule>
  </conditionalFormatting>
  <conditionalFormatting sqref="AQ11 AQ14 AQ17 AQ20 AQ23:AS23 AQ26:AS26 AQ29:AS29 AQ32:AS32 AQ35:AS35 AQ38:AS38 AQ41:AS41 AQ44:AS44 AQ47:AS47 AQ50:AS50 AQ53:AS53 AQ56:AS56 AQ59:AS59 AQ62:AS62 AQ65:AS65 AQ68:AS68 AQ71:AS71 AQ74:AS74">
    <cfRule type="cellIs" dxfId="406" priority="360" operator="equal">
      <formula>"LEVE"</formula>
    </cfRule>
    <cfRule type="cellIs" dxfId="405" priority="361" operator="equal">
      <formula>"MODERADO"</formula>
    </cfRule>
    <cfRule type="cellIs" dxfId="404" priority="362" operator="equal">
      <formula>"GRAVE"</formula>
    </cfRule>
  </conditionalFormatting>
  <conditionalFormatting sqref="K11:K76">
    <cfRule type="containsText" dxfId="403" priority="358" operator="containsText" text="MEDIO BAJA">
      <formula>NOT(ISERROR(SEARCH("MEDIO BAJA",K11)))</formula>
    </cfRule>
    <cfRule type="containsText" dxfId="402" priority="359" operator="containsText" text="MEDIO ALTA">
      <formula>NOT(ISERROR(SEARCH("MEDIO ALTA",K11)))</formula>
    </cfRule>
  </conditionalFormatting>
  <conditionalFormatting sqref="M11:M76">
    <cfRule type="containsText" dxfId="401" priority="356" operator="containsText" text="MEDIO BAJO">
      <formula>NOT(ISERROR(SEARCH("MEDIO BAJO",M11)))</formula>
    </cfRule>
    <cfRule type="containsText" dxfId="400" priority="357" operator="containsText" text="MEDIO ALTO">
      <formula>NOT(ISERROR(SEARCH("MEDIO ALTO",M11)))</formula>
    </cfRule>
  </conditionalFormatting>
  <conditionalFormatting sqref="AI23:AI76 AJ23 AJ26 AJ29 AJ32 AJ35 AJ38 AJ41 AJ44 AJ47 AJ50 AJ53 AJ56 AJ59 AJ62 AJ65 AJ68 AJ71 AJ74">
    <cfRule type="expression" dxfId="399" priority="351">
      <formula>P23="No_existen"</formula>
    </cfRule>
  </conditionalFormatting>
  <conditionalFormatting sqref="AN11 AM23:AM76 AN77 AN80 AN83 AN86 AN14 AN17 AN20 AN23 AN26 AN29 AN32 AN35 AN38 AN41 AN44 AN47 AN50 AN53 AN56 AN59 AN62 AN65 AN68 AN71 AN74">
    <cfRule type="expression" dxfId="398" priority="350">
      <formula>P11="No_existen"</formula>
    </cfRule>
  </conditionalFormatting>
  <conditionalFormatting sqref="AX11:AX76">
    <cfRule type="expression" dxfId="397" priority="341">
      <formula>AT11&lt;&gt;"COMPARTIR"</formula>
    </cfRule>
    <cfRule type="expression" dxfId="396" priority="347">
      <formula>AT11="ASUMIR"</formula>
    </cfRule>
  </conditionalFormatting>
  <conditionalFormatting sqref="AU11:AU13 AU17:AU19 AU23:AU76">
    <cfRule type="expression" dxfId="395" priority="334">
      <formula>AT11="ASUMIR"</formula>
    </cfRule>
  </conditionalFormatting>
  <conditionalFormatting sqref="AV11:AW13 AV17:AW19 AW14:AW16 AV23:AW76 AW20:AW22">
    <cfRule type="expression" dxfId="394" priority="333">
      <formula>AT11="ASUMIR"</formula>
    </cfRule>
  </conditionalFormatting>
  <conditionalFormatting sqref="AL23:AL76">
    <cfRule type="expression" dxfId="393" priority="439">
      <formula>Q23="No_existen"</formula>
    </cfRule>
  </conditionalFormatting>
  <conditionalFormatting sqref="AH23:AH76">
    <cfRule type="expression" dxfId="392" priority="443">
      <formula>P23="No_existen"</formula>
    </cfRule>
  </conditionalFormatting>
  <conditionalFormatting sqref="AG23:AG76">
    <cfRule type="expression" dxfId="391" priority="447">
      <formula>Q23="No_existen"</formula>
    </cfRule>
  </conditionalFormatting>
  <conditionalFormatting sqref="AF77 AF80 AF83 AF23 AF26 AF29 AF32 AF35 AF38 AF41 AF44 AF47 AF50 AF53 AF56 AF59 AF62 AF65 AF68 AF71 AF74">
    <cfRule type="expression" dxfId="390" priority="451">
      <formula>Q23="No_existen"</formula>
    </cfRule>
  </conditionalFormatting>
  <conditionalFormatting sqref="AC23:AC76">
    <cfRule type="expression" dxfId="389" priority="459">
      <formula>P23="No_existen"</formula>
    </cfRule>
  </conditionalFormatting>
  <conditionalFormatting sqref="AB23:AB76">
    <cfRule type="expression" dxfId="388" priority="463">
      <formula>Q23="No_existen"</formula>
    </cfRule>
  </conditionalFormatting>
  <conditionalFormatting sqref="AO11:AO76">
    <cfRule type="containsText" dxfId="387" priority="310" operator="containsText" text="DÉBIL">
      <formula>NOT(ISERROR(SEARCH("DÉBIL",AO11)))</formula>
    </cfRule>
    <cfRule type="containsText" dxfId="386" priority="311" operator="containsText" text="ACEPTABLE">
      <formula>NOT(ISERROR(SEARCH("ACEPTABLE",AO11)))</formula>
    </cfRule>
    <cfRule type="containsText" dxfId="385" priority="312" operator="containsText" text="FUERTE">
      <formula>NOT(ISERROR(SEARCH("FUERTE",AO11)))</formula>
    </cfRule>
  </conditionalFormatting>
  <conditionalFormatting sqref="AA77 AA80 AA83 AA23 AA26 AA29 AA32 AA35 AA38 AA41 AA44 AA47 AA50 AA53 AA56 AA59 AA62 AA65 AA68 AA71 AA74">
    <cfRule type="expression" dxfId="384" priority="517">
      <formula>Q23="No_existen"</formula>
    </cfRule>
  </conditionalFormatting>
  <conditionalFormatting sqref="AK77 AK80 AK83 AK86 AK23 AK26 AK29 AK32 AK35 AK38 AK41 AK44 AK47 AK50 AK53 AK56 AK59 AK62 AK65 AK68 AK71 AK74">
    <cfRule type="expression" dxfId="383" priority="519">
      <formula>Q23="No_existen"</formula>
    </cfRule>
  </conditionalFormatting>
  <conditionalFormatting sqref="Y23:Y76">
    <cfRule type="expression" dxfId="382" priority="127">
      <formula>X23="Semiautomatico"</formula>
    </cfRule>
    <cfRule type="expression" dxfId="381" priority="133">
      <formula>X23="Manual"</formula>
    </cfRule>
    <cfRule type="expression" dxfId="380" priority="307">
      <formula>P23="No_existen"</formula>
    </cfRule>
  </conditionalFormatting>
  <conditionalFormatting sqref="Y23:Y76">
    <cfRule type="expression" dxfId="379" priority="305">
      <formula>P23="No_existen"</formula>
    </cfRule>
  </conditionalFormatting>
  <conditionalFormatting sqref="AO11:AO76">
    <cfRule type="containsText" dxfId="378" priority="304" operator="containsText" text="INEXISTENTE">
      <formula>NOT(ISERROR(SEARCH("INEXISTENTE",AO11)))</formula>
    </cfRule>
  </conditionalFormatting>
  <conditionalFormatting sqref="T23">
    <cfRule type="expression" dxfId="377" priority="261">
      <formula>P23="No_existen"</formula>
    </cfRule>
  </conditionalFormatting>
  <conditionalFormatting sqref="X23">
    <cfRule type="expression" dxfId="376" priority="260">
      <formula>$P$23="No_existen"</formula>
    </cfRule>
  </conditionalFormatting>
  <conditionalFormatting sqref="X24">
    <cfRule type="expression" dxfId="375" priority="259">
      <formula>$P$24="No_existen"</formula>
    </cfRule>
  </conditionalFormatting>
  <conditionalFormatting sqref="X25">
    <cfRule type="expression" dxfId="374" priority="258">
      <formula>$P$25="No_existen"</formula>
    </cfRule>
  </conditionalFormatting>
  <conditionalFormatting sqref="AD23">
    <cfRule type="expression" dxfId="373" priority="257">
      <formula>P23="No_existen"</formula>
    </cfRule>
  </conditionalFormatting>
  <conditionalFormatting sqref="AD24">
    <cfRule type="expression" dxfId="372" priority="256">
      <formula>P24="No_existen"</formula>
    </cfRule>
  </conditionalFormatting>
  <conditionalFormatting sqref="AD25">
    <cfRule type="expression" dxfId="371" priority="255">
      <formula>P25="No_existen"</formula>
    </cfRule>
  </conditionalFormatting>
  <conditionalFormatting sqref="T24">
    <cfRule type="expression" dxfId="370" priority="254">
      <formula>P24="No_existen"</formula>
    </cfRule>
  </conditionalFormatting>
  <conditionalFormatting sqref="T25">
    <cfRule type="expression" dxfId="369" priority="253">
      <formula>P25="No_existen"</formula>
    </cfRule>
  </conditionalFormatting>
  <conditionalFormatting sqref="T26">
    <cfRule type="expression" dxfId="368" priority="252">
      <formula>P26="No_existen"</formula>
    </cfRule>
  </conditionalFormatting>
  <conditionalFormatting sqref="T27">
    <cfRule type="expression" dxfId="367" priority="251">
      <formula>P27="No_existen"</formula>
    </cfRule>
  </conditionalFormatting>
  <conditionalFormatting sqref="T28">
    <cfRule type="expression" dxfId="366" priority="250">
      <formula>P28="No_existen"</formula>
    </cfRule>
  </conditionalFormatting>
  <conditionalFormatting sqref="X26">
    <cfRule type="expression" dxfId="365" priority="249">
      <formula>$P$26="No_existen"</formula>
    </cfRule>
  </conditionalFormatting>
  <conditionalFormatting sqref="X27">
    <cfRule type="expression" dxfId="364" priority="248">
      <formula>$P$27="No_existen"</formula>
    </cfRule>
  </conditionalFormatting>
  <conditionalFormatting sqref="X28">
    <cfRule type="expression" dxfId="363" priority="247">
      <formula>$P$28="No_existen"</formula>
    </cfRule>
  </conditionalFormatting>
  <conditionalFormatting sqref="AD26">
    <cfRule type="expression" dxfId="362" priority="246">
      <formula>P26="No_existen"</formula>
    </cfRule>
  </conditionalFormatting>
  <conditionalFormatting sqref="AD27">
    <cfRule type="expression" dxfId="361" priority="245">
      <formula>P27="No_existen"</formula>
    </cfRule>
  </conditionalFormatting>
  <conditionalFormatting sqref="AD28">
    <cfRule type="expression" dxfId="360" priority="244">
      <formula>P28="No_existen"</formula>
    </cfRule>
  </conditionalFormatting>
  <conditionalFormatting sqref="T29:T31">
    <cfRule type="expression" dxfId="359" priority="243">
      <formula>P29="No_existen"</formula>
    </cfRule>
  </conditionalFormatting>
  <conditionalFormatting sqref="X29">
    <cfRule type="expression" dxfId="358" priority="242">
      <formula>$P$29="No_existen"</formula>
    </cfRule>
  </conditionalFormatting>
  <conditionalFormatting sqref="AD29:AD31">
    <cfRule type="expression" dxfId="357" priority="241">
      <formula>P29="No_existen"</formula>
    </cfRule>
  </conditionalFormatting>
  <conditionalFormatting sqref="X30">
    <cfRule type="expression" dxfId="356" priority="240">
      <formula>$P$30="No_existen"</formula>
    </cfRule>
  </conditionalFormatting>
  <conditionalFormatting sqref="X31">
    <cfRule type="expression" dxfId="355" priority="239">
      <formula>$P$31="No_existen"</formula>
    </cfRule>
  </conditionalFormatting>
  <conditionalFormatting sqref="T32:T34">
    <cfRule type="expression" dxfId="354" priority="238">
      <formula>P32="No_existen"</formula>
    </cfRule>
  </conditionalFormatting>
  <conditionalFormatting sqref="X32">
    <cfRule type="expression" dxfId="353" priority="237">
      <formula>$P$32="No_existen"</formula>
    </cfRule>
  </conditionalFormatting>
  <conditionalFormatting sqref="X33">
    <cfRule type="expression" dxfId="352" priority="236">
      <formula>$P$33="No_existen"</formula>
    </cfRule>
  </conditionalFormatting>
  <conditionalFormatting sqref="X34">
    <cfRule type="expression" dxfId="351" priority="235">
      <formula>$P$34="No_existen"</formula>
    </cfRule>
  </conditionalFormatting>
  <conditionalFormatting sqref="AD32">
    <cfRule type="expression" dxfId="350" priority="234">
      <formula>P32="No_existen"</formula>
    </cfRule>
  </conditionalFormatting>
  <conditionalFormatting sqref="AD33">
    <cfRule type="expression" dxfId="349" priority="233">
      <formula>P33="No_existen"</formula>
    </cfRule>
  </conditionalFormatting>
  <conditionalFormatting sqref="AD34">
    <cfRule type="expression" dxfId="348" priority="232">
      <formula>P34="No_existen"</formula>
    </cfRule>
  </conditionalFormatting>
  <conditionalFormatting sqref="T35:T37">
    <cfRule type="expression" dxfId="347" priority="231">
      <formula>P35="No_existen"</formula>
    </cfRule>
  </conditionalFormatting>
  <conditionalFormatting sqref="X35">
    <cfRule type="expression" dxfId="346" priority="230">
      <formula>$P$35="No_existen"</formula>
    </cfRule>
  </conditionalFormatting>
  <conditionalFormatting sqref="X36">
    <cfRule type="expression" dxfId="345" priority="229">
      <formula>$P$36="No_existen"</formula>
    </cfRule>
  </conditionalFormatting>
  <conditionalFormatting sqref="X37">
    <cfRule type="expression" dxfId="344" priority="228">
      <formula>$P$37="No_existen"</formula>
    </cfRule>
  </conditionalFormatting>
  <conditionalFormatting sqref="AD35">
    <cfRule type="expression" dxfId="343" priority="227">
      <formula>P35="No_existen"</formula>
    </cfRule>
  </conditionalFormatting>
  <conditionalFormatting sqref="AD36">
    <cfRule type="expression" dxfId="342" priority="226">
      <formula>P36="No_existen"</formula>
    </cfRule>
  </conditionalFormatting>
  <conditionalFormatting sqref="AD37">
    <cfRule type="expression" dxfId="341" priority="225">
      <formula>P37="No_existen"</formula>
    </cfRule>
  </conditionalFormatting>
  <conditionalFormatting sqref="T38:T40">
    <cfRule type="expression" dxfId="340" priority="224">
      <formula>P38="No_existen"</formula>
    </cfRule>
  </conditionalFormatting>
  <conditionalFormatting sqref="X38">
    <cfRule type="expression" dxfId="339" priority="223">
      <formula>$P$38="No_existen"</formula>
    </cfRule>
  </conditionalFormatting>
  <conditionalFormatting sqref="X39">
    <cfRule type="expression" dxfId="338" priority="222">
      <formula>$P$39="No_existen"</formula>
    </cfRule>
  </conditionalFormatting>
  <conditionalFormatting sqref="X40">
    <cfRule type="expression" dxfId="337" priority="221">
      <formula>$P$40="No_existen"</formula>
    </cfRule>
  </conditionalFormatting>
  <conditionalFormatting sqref="AD38">
    <cfRule type="expression" dxfId="336" priority="220">
      <formula>P38="No_existen"</formula>
    </cfRule>
  </conditionalFormatting>
  <conditionalFormatting sqref="AD39">
    <cfRule type="expression" dxfId="335" priority="219">
      <formula>P39="No_existen"</formula>
    </cfRule>
  </conditionalFormatting>
  <conditionalFormatting sqref="AD40">
    <cfRule type="expression" dxfId="334" priority="218">
      <formula>P40="No_existen"</formula>
    </cfRule>
  </conditionalFormatting>
  <conditionalFormatting sqref="T41:T43">
    <cfRule type="expression" dxfId="333" priority="217">
      <formula>P41="No_existen"</formula>
    </cfRule>
  </conditionalFormatting>
  <conditionalFormatting sqref="X41">
    <cfRule type="expression" dxfId="332" priority="216">
      <formula>$P$41="No_existen"</formula>
    </cfRule>
  </conditionalFormatting>
  <conditionalFormatting sqref="X42">
    <cfRule type="expression" dxfId="331" priority="215">
      <formula>$P$42="No_existen"</formula>
    </cfRule>
  </conditionalFormatting>
  <conditionalFormatting sqref="X43">
    <cfRule type="expression" dxfId="330" priority="214">
      <formula>$P$43="No_existen"</formula>
    </cfRule>
  </conditionalFormatting>
  <conditionalFormatting sqref="AD41">
    <cfRule type="expression" dxfId="329" priority="213">
      <formula>P41="No_existen"</formula>
    </cfRule>
  </conditionalFormatting>
  <conditionalFormatting sqref="AD42">
    <cfRule type="expression" dxfId="328" priority="212">
      <formula>P42="No_existen"</formula>
    </cfRule>
  </conditionalFormatting>
  <conditionalFormatting sqref="AD43">
    <cfRule type="expression" dxfId="327" priority="211">
      <formula>P43="No_existen"</formula>
    </cfRule>
  </conditionalFormatting>
  <conditionalFormatting sqref="AD44">
    <cfRule type="expression" dxfId="326" priority="210">
      <formula>P44="No_existen"</formula>
    </cfRule>
  </conditionalFormatting>
  <conditionalFormatting sqref="AD45">
    <cfRule type="expression" dxfId="325" priority="209">
      <formula>P45="No_existen"</formula>
    </cfRule>
  </conditionalFormatting>
  <conditionalFormatting sqref="AD46">
    <cfRule type="expression" dxfId="324" priority="208">
      <formula>P46="No_existen"</formula>
    </cfRule>
  </conditionalFormatting>
  <conditionalFormatting sqref="X44">
    <cfRule type="expression" dxfId="323" priority="207">
      <formula>$P$44="No_existen"</formula>
    </cfRule>
  </conditionalFormatting>
  <conditionalFormatting sqref="X45">
    <cfRule type="expression" dxfId="322" priority="206">
      <formula>$P$45="No_existen"</formula>
    </cfRule>
  </conditionalFormatting>
  <conditionalFormatting sqref="X46">
    <cfRule type="expression" dxfId="321" priority="205">
      <formula>$P$46="No_existen"</formula>
    </cfRule>
  </conditionalFormatting>
  <conditionalFormatting sqref="T44:T46">
    <cfRule type="expression" dxfId="320" priority="204">
      <formula>P44="No_existen"</formula>
    </cfRule>
  </conditionalFormatting>
  <conditionalFormatting sqref="T47:T49">
    <cfRule type="expression" dxfId="319" priority="203">
      <formula>P47="No_existen"</formula>
    </cfRule>
  </conditionalFormatting>
  <conditionalFormatting sqref="X47">
    <cfRule type="expression" dxfId="318" priority="202">
      <formula>$P$47="No_existen"</formula>
    </cfRule>
  </conditionalFormatting>
  <conditionalFormatting sqref="X48">
    <cfRule type="expression" dxfId="317" priority="201">
      <formula>$P$48="No_existen"</formula>
    </cfRule>
  </conditionalFormatting>
  <conditionalFormatting sqref="X49">
    <cfRule type="expression" dxfId="316" priority="200">
      <formula>$P$49="No_existen"</formula>
    </cfRule>
  </conditionalFormatting>
  <conditionalFormatting sqref="AD47">
    <cfRule type="expression" dxfId="315" priority="199">
      <formula>P47="No_existen"</formula>
    </cfRule>
  </conditionalFormatting>
  <conditionalFormatting sqref="AD48">
    <cfRule type="expression" dxfId="314" priority="198">
      <formula>P48="No_existen"</formula>
    </cfRule>
  </conditionalFormatting>
  <conditionalFormatting sqref="AD49">
    <cfRule type="expression" dxfId="313" priority="197">
      <formula>P49="No_existen"</formula>
    </cfRule>
  </conditionalFormatting>
  <conditionalFormatting sqref="AD50">
    <cfRule type="expression" dxfId="312" priority="196">
      <formula>P50="No_existen"</formula>
    </cfRule>
  </conditionalFormatting>
  <conditionalFormatting sqref="AD51">
    <cfRule type="expression" dxfId="311" priority="195">
      <formula>P51="No_existen"</formula>
    </cfRule>
  </conditionalFormatting>
  <conditionalFormatting sqref="AD52">
    <cfRule type="expression" dxfId="310" priority="194">
      <formula>P52="No_existen"</formula>
    </cfRule>
  </conditionalFormatting>
  <conditionalFormatting sqref="X50">
    <cfRule type="expression" dxfId="309" priority="193">
      <formula>$P$50="No_existen"</formula>
    </cfRule>
  </conditionalFormatting>
  <conditionalFormatting sqref="X51">
    <cfRule type="expression" dxfId="308" priority="192">
      <formula>$P$51="No_existen"</formula>
    </cfRule>
  </conditionalFormatting>
  <conditionalFormatting sqref="X52">
    <cfRule type="expression" dxfId="307" priority="191">
      <formula>$P$52="No_existen"</formula>
    </cfRule>
  </conditionalFormatting>
  <conditionalFormatting sqref="T50:T52">
    <cfRule type="expression" dxfId="306" priority="190">
      <formula>P50="No_existen"</formula>
    </cfRule>
  </conditionalFormatting>
  <conditionalFormatting sqref="T53:T55">
    <cfRule type="expression" dxfId="305" priority="189">
      <formula>P53="No_existen"</formula>
    </cfRule>
  </conditionalFormatting>
  <conditionalFormatting sqref="X53">
    <cfRule type="expression" dxfId="304" priority="188">
      <formula>$P$53="No_existen"</formula>
    </cfRule>
  </conditionalFormatting>
  <conditionalFormatting sqref="X54">
    <cfRule type="expression" dxfId="303" priority="187">
      <formula>$P$54="No_existen"</formula>
    </cfRule>
  </conditionalFormatting>
  <conditionalFormatting sqref="X55">
    <cfRule type="expression" dxfId="302" priority="186">
      <formula>$P$55="No_existen"</formula>
    </cfRule>
  </conditionalFormatting>
  <conditionalFormatting sqref="AD53">
    <cfRule type="expression" dxfId="301" priority="185">
      <formula>P53="No_existen"</formula>
    </cfRule>
  </conditionalFormatting>
  <conditionalFormatting sqref="AD54">
    <cfRule type="expression" dxfId="300" priority="184">
      <formula>P54="No_existen"</formula>
    </cfRule>
  </conditionalFormatting>
  <conditionalFormatting sqref="AD55">
    <cfRule type="expression" dxfId="299" priority="183">
      <formula>P55="No_existen"</formula>
    </cfRule>
  </conditionalFormatting>
  <conditionalFormatting sqref="AD56">
    <cfRule type="expression" dxfId="298" priority="182">
      <formula>P56="No_existen"</formula>
    </cfRule>
  </conditionalFormatting>
  <conditionalFormatting sqref="AD57">
    <cfRule type="expression" dxfId="297" priority="181">
      <formula>P57="No_existen"</formula>
    </cfRule>
  </conditionalFormatting>
  <conditionalFormatting sqref="AD58">
    <cfRule type="expression" dxfId="296" priority="180">
      <formula>P58="No_existen"</formula>
    </cfRule>
  </conditionalFormatting>
  <conditionalFormatting sqref="X56">
    <cfRule type="expression" dxfId="295" priority="179">
      <formula>$P$56="No_existen"</formula>
    </cfRule>
  </conditionalFormatting>
  <conditionalFormatting sqref="X57">
    <cfRule type="expression" dxfId="294" priority="178">
      <formula>$P$57="No_existen"</formula>
    </cfRule>
  </conditionalFormatting>
  <conditionalFormatting sqref="X58">
    <cfRule type="expression" dxfId="293" priority="177">
      <formula>$P$58="No_existen"</formula>
    </cfRule>
  </conditionalFormatting>
  <conditionalFormatting sqref="T56:T58">
    <cfRule type="expression" dxfId="292" priority="176">
      <formula>P56="No_existen"</formula>
    </cfRule>
  </conditionalFormatting>
  <conditionalFormatting sqref="T59:T61">
    <cfRule type="expression" dxfId="291" priority="175">
      <formula>P59="No_existen"</formula>
    </cfRule>
  </conditionalFormatting>
  <conditionalFormatting sqref="X59">
    <cfRule type="expression" dxfId="290" priority="174">
      <formula>$P$59="No_existen"</formula>
    </cfRule>
  </conditionalFormatting>
  <conditionalFormatting sqref="X60">
    <cfRule type="expression" dxfId="289" priority="173">
      <formula>$P$60="No_existen"</formula>
    </cfRule>
  </conditionalFormatting>
  <conditionalFormatting sqref="X61">
    <cfRule type="expression" dxfId="288" priority="172">
      <formula>$P$61="No_existen"</formula>
    </cfRule>
  </conditionalFormatting>
  <conditionalFormatting sqref="AD59">
    <cfRule type="expression" dxfId="287" priority="171">
      <formula>P59="No_existen"</formula>
    </cfRule>
  </conditionalFormatting>
  <conditionalFormatting sqref="AD60">
    <cfRule type="expression" dxfId="286" priority="170">
      <formula>P60="No_existen"</formula>
    </cfRule>
  </conditionalFormatting>
  <conditionalFormatting sqref="AD61">
    <cfRule type="expression" dxfId="285" priority="169">
      <formula>P61="No_existen"</formula>
    </cfRule>
  </conditionalFormatting>
  <conditionalFormatting sqref="AD62">
    <cfRule type="expression" dxfId="284" priority="168">
      <formula>P62="No_existen"</formula>
    </cfRule>
  </conditionalFormatting>
  <conditionalFormatting sqref="AD63">
    <cfRule type="expression" dxfId="283" priority="167">
      <formula>P63="No_existen"</formula>
    </cfRule>
  </conditionalFormatting>
  <conditionalFormatting sqref="AD64">
    <cfRule type="expression" dxfId="282" priority="166">
      <formula>P64="No_existen"</formula>
    </cfRule>
  </conditionalFormatting>
  <conditionalFormatting sqref="X62">
    <cfRule type="expression" dxfId="281" priority="165">
      <formula>$P$62="No_existen"</formula>
    </cfRule>
  </conditionalFormatting>
  <conditionalFormatting sqref="X63">
    <cfRule type="expression" dxfId="280" priority="164">
      <formula>$P$63="No_existen"</formula>
    </cfRule>
  </conditionalFormatting>
  <conditionalFormatting sqref="X64">
    <cfRule type="expression" dxfId="279" priority="163">
      <formula>$P$64="No_existen"</formula>
    </cfRule>
  </conditionalFormatting>
  <conditionalFormatting sqref="T62:T64">
    <cfRule type="expression" dxfId="278" priority="162">
      <formula>P62="No_existen"</formula>
    </cfRule>
  </conditionalFormatting>
  <conditionalFormatting sqref="T65:T67">
    <cfRule type="expression" dxfId="277" priority="161">
      <formula>P65="No_existen"</formula>
    </cfRule>
  </conditionalFormatting>
  <conditionalFormatting sqref="X65">
    <cfRule type="expression" dxfId="276" priority="160">
      <formula>$P$65="No_existen"</formula>
    </cfRule>
  </conditionalFormatting>
  <conditionalFormatting sqref="X66">
    <cfRule type="expression" dxfId="275" priority="159">
      <formula>$P$66="No_existen"</formula>
    </cfRule>
  </conditionalFormatting>
  <conditionalFormatting sqref="X67">
    <cfRule type="expression" dxfId="274" priority="158">
      <formula>$P$67="No_existen"</formula>
    </cfRule>
  </conditionalFormatting>
  <conditionalFormatting sqref="AD65">
    <cfRule type="expression" dxfId="273" priority="157">
      <formula>P65="No_existen"</formula>
    </cfRule>
  </conditionalFormatting>
  <conditionalFormatting sqref="AD66">
    <cfRule type="expression" dxfId="272" priority="156">
      <formula>P66="No_existen"</formula>
    </cfRule>
  </conditionalFormatting>
  <conditionalFormatting sqref="AD67">
    <cfRule type="expression" dxfId="271" priority="155">
      <formula>P67="No_existen"</formula>
    </cfRule>
  </conditionalFormatting>
  <conditionalFormatting sqref="AD68">
    <cfRule type="expression" dxfId="270" priority="154">
      <formula>P68="No_existen"</formula>
    </cfRule>
  </conditionalFormatting>
  <conditionalFormatting sqref="AD69">
    <cfRule type="expression" dxfId="269" priority="153">
      <formula>P69="No_existen"</formula>
    </cfRule>
  </conditionalFormatting>
  <conditionalFormatting sqref="AD70">
    <cfRule type="expression" dxfId="268" priority="152">
      <formula>P70="No_existen"</formula>
    </cfRule>
  </conditionalFormatting>
  <conditionalFormatting sqref="X68">
    <cfRule type="expression" dxfId="267" priority="151">
      <formula>$P$68="No_existen"</formula>
    </cfRule>
  </conditionalFormatting>
  <conditionalFormatting sqref="X69">
    <cfRule type="expression" dxfId="266" priority="150">
      <formula>$P$69="No_existen"</formula>
    </cfRule>
  </conditionalFormatting>
  <conditionalFormatting sqref="X70">
    <cfRule type="expression" dxfId="265" priority="149">
      <formula>$P$70="No_existen"</formula>
    </cfRule>
  </conditionalFormatting>
  <conditionalFormatting sqref="T68:T70">
    <cfRule type="expression" dxfId="264" priority="148">
      <formula>P68="No_existen"</formula>
    </cfRule>
  </conditionalFormatting>
  <conditionalFormatting sqref="T71:T73">
    <cfRule type="expression" dxfId="263" priority="147">
      <formula>P71="No_existen"</formula>
    </cfRule>
  </conditionalFormatting>
  <conditionalFormatting sqref="T74:T76">
    <cfRule type="expression" dxfId="262" priority="146">
      <formula>P74="No_existen"</formula>
    </cfRule>
  </conditionalFormatting>
  <conditionalFormatting sqref="X71">
    <cfRule type="expression" dxfId="261" priority="145">
      <formula>$P$71="No_existen"</formula>
    </cfRule>
  </conditionalFormatting>
  <conditionalFormatting sqref="X72">
    <cfRule type="expression" dxfId="260" priority="144">
      <formula>$P$72="No_existen"</formula>
    </cfRule>
  </conditionalFormatting>
  <conditionalFormatting sqref="X73">
    <cfRule type="expression" dxfId="259" priority="143">
      <formula>$P$73="No_existen"</formula>
    </cfRule>
  </conditionalFormatting>
  <conditionalFormatting sqref="X74">
    <cfRule type="expression" dxfId="258" priority="142">
      <formula>$P$74="No_existen"</formula>
    </cfRule>
  </conditionalFormatting>
  <conditionalFormatting sqref="X75">
    <cfRule type="expression" dxfId="257" priority="141">
      <formula>$P$75="No_existen"</formula>
    </cfRule>
  </conditionalFormatting>
  <conditionalFormatting sqref="X76">
    <cfRule type="expression" dxfId="256" priority="140">
      <formula>$P$76="No_existen"</formula>
    </cfRule>
  </conditionalFormatting>
  <conditionalFormatting sqref="AD71">
    <cfRule type="expression" dxfId="255" priority="139">
      <formula>P71="No_existen"</formula>
    </cfRule>
  </conditionalFormatting>
  <conditionalFormatting sqref="AD72">
    <cfRule type="expression" dxfId="254" priority="138">
      <formula>P72="No_existen"</formula>
    </cfRule>
  </conditionalFormatting>
  <conditionalFormatting sqref="AD73">
    <cfRule type="expression" dxfId="253" priority="137">
      <formula>P73="No_existen"</formula>
    </cfRule>
  </conditionalFormatting>
  <conditionalFormatting sqref="AD74">
    <cfRule type="expression" dxfId="252" priority="136">
      <formula>P74="No_existen"</formula>
    </cfRule>
  </conditionalFormatting>
  <conditionalFormatting sqref="AD75">
    <cfRule type="expression" dxfId="251" priority="135">
      <formula>P75="No_existen"</formula>
    </cfRule>
  </conditionalFormatting>
  <conditionalFormatting sqref="AD76">
    <cfRule type="expression" dxfId="250" priority="134">
      <formula>P76="No_existen"</formula>
    </cfRule>
  </conditionalFormatting>
  <conditionalFormatting sqref="Y23:Y25">
    <cfRule type="expression" dxfId="249" priority="128">
      <formula>X23="Manual"</formula>
    </cfRule>
  </conditionalFormatting>
  <conditionalFormatting sqref="AD23:AD76">
    <cfRule type="expression" dxfId="248" priority="132">
      <formula>AC23="No asignado"</formula>
    </cfRule>
  </conditionalFormatting>
  <conditionalFormatting sqref="P11:P13">
    <cfRule type="cellIs" dxfId="247" priority="116" operator="between">
      <formula>2</formula>
      <formula>3</formula>
    </cfRule>
  </conditionalFormatting>
  <conditionalFormatting sqref="AI11:AI13 AJ11">
    <cfRule type="expression" dxfId="246" priority="115">
      <formula>P11="No_existen"</formula>
    </cfRule>
  </conditionalFormatting>
  <conditionalFormatting sqref="AM11:AM13">
    <cfRule type="expression" dxfId="245" priority="114">
      <formula>P11="No_existen"</formula>
    </cfRule>
  </conditionalFormatting>
  <conditionalFormatting sqref="AL11:AL13">
    <cfRule type="expression" dxfId="244" priority="117">
      <formula>Q11="No_existen"</formula>
    </cfRule>
  </conditionalFormatting>
  <conditionalFormatting sqref="AH11:AH13">
    <cfRule type="expression" dxfId="243" priority="118">
      <formula>P11="No_existen"</formula>
    </cfRule>
  </conditionalFormatting>
  <conditionalFormatting sqref="AG11:AG13">
    <cfRule type="expression" dxfId="242" priority="119">
      <formula>Q11="No_existen"</formula>
    </cfRule>
  </conditionalFormatting>
  <conditionalFormatting sqref="AF11">
    <cfRule type="expression" dxfId="241" priority="120">
      <formula>Q11="No_existen"</formula>
    </cfRule>
  </conditionalFormatting>
  <conditionalFormatting sqref="AC11:AC13">
    <cfRule type="expression" dxfId="240" priority="121">
      <formula>P11="No_existen"</formula>
    </cfRule>
  </conditionalFormatting>
  <conditionalFormatting sqref="AB11:AB13">
    <cfRule type="expression" dxfId="239" priority="122">
      <formula>Q11="No_existen"</formula>
    </cfRule>
  </conditionalFormatting>
  <conditionalFormatting sqref="AA11">
    <cfRule type="expression" dxfId="238" priority="123">
      <formula>Q11="No_existen"</formula>
    </cfRule>
  </conditionalFormatting>
  <conditionalFormatting sqref="AK11">
    <cfRule type="expression" dxfId="237" priority="124">
      <formula>Q11="No_existen"</formula>
    </cfRule>
  </conditionalFormatting>
  <conditionalFormatting sqref="Y11:Y13">
    <cfRule type="expression" dxfId="236" priority="99">
      <formula>X11="Semiautomatico"</formula>
    </cfRule>
    <cfRule type="expression" dxfId="235" priority="102">
      <formula>X11="Manual"</formula>
    </cfRule>
    <cfRule type="expression" dxfId="234" priority="113">
      <formula>P11="No_existen"</formula>
    </cfRule>
  </conditionalFormatting>
  <conditionalFormatting sqref="Y11:Y13">
    <cfRule type="expression" dxfId="233" priority="112">
      <formula>P11="No_existen"</formula>
    </cfRule>
  </conditionalFormatting>
  <conditionalFormatting sqref="T11">
    <cfRule type="expression" dxfId="232" priority="111">
      <formula>P11="No_existen"</formula>
    </cfRule>
  </conditionalFormatting>
  <conditionalFormatting sqref="X11">
    <cfRule type="expression" dxfId="231" priority="110">
      <formula>$P$14="No_existen"</formula>
    </cfRule>
  </conditionalFormatting>
  <conditionalFormatting sqref="AD11">
    <cfRule type="expression" dxfId="230" priority="109">
      <formula>P11="No_existen"</formula>
    </cfRule>
  </conditionalFormatting>
  <conditionalFormatting sqref="X12">
    <cfRule type="expression" dxfId="228" priority="107">
      <formula>$P$15="No_existen"</formula>
    </cfRule>
  </conditionalFormatting>
  <conditionalFormatting sqref="AD12">
    <cfRule type="expression" dxfId="227" priority="106">
      <formula>P12="No_existen"</formula>
    </cfRule>
  </conditionalFormatting>
  <conditionalFormatting sqref="T13">
    <cfRule type="expression" dxfId="226" priority="105">
      <formula>P13="No_existen"</formula>
    </cfRule>
  </conditionalFormatting>
  <conditionalFormatting sqref="X13">
    <cfRule type="expression" dxfId="225" priority="104">
      <formula>$P$16="No_existen"</formula>
    </cfRule>
  </conditionalFormatting>
  <conditionalFormatting sqref="AD13">
    <cfRule type="expression" dxfId="224" priority="103">
      <formula>P13="No_existen"</formula>
    </cfRule>
  </conditionalFormatting>
  <conditionalFormatting sqref="AD11:AD13">
    <cfRule type="expression" dxfId="223" priority="100">
      <formula>AC11="No asignado"</formula>
    </cfRule>
  </conditionalFormatting>
  <conditionalFormatting sqref="AD11:AD13">
    <cfRule type="expression" dxfId="222" priority="101">
      <formula>AC11="No asignado"</formula>
    </cfRule>
  </conditionalFormatting>
  <conditionalFormatting sqref="AR11:AS11">
    <cfRule type="cellIs" dxfId="221" priority="96" operator="equal">
      <formula>"LEVE"</formula>
    </cfRule>
    <cfRule type="cellIs" dxfId="220" priority="97" operator="equal">
      <formula>"MODERADO"</formula>
    </cfRule>
    <cfRule type="cellIs" dxfId="219" priority="98" operator="equal">
      <formula>"GRAVE"</formula>
    </cfRule>
  </conditionalFormatting>
  <conditionalFormatting sqref="P14:P16">
    <cfRule type="cellIs" dxfId="218" priority="87" operator="between">
      <formula>2</formula>
      <formula>3</formula>
    </cfRule>
  </conditionalFormatting>
  <conditionalFormatting sqref="AJ14">
    <cfRule type="expression" dxfId="217" priority="86">
      <formula>Q14="No_existen"</formula>
    </cfRule>
  </conditionalFormatting>
  <conditionalFormatting sqref="AL14:AL16">
    <cfRule type="expression" dxfId="216" priority="88">
      <formula>Q14="No_existen"</formula>
    </cfRule>
  </conditionalFormatting>
  <conditionalFormatting sqref="AH14:AH16">
    <cfRule type="expression" dxfId="215" priority="89">
      <formula>P14="No_existen"</formula>
    </cfRule>
  </conditionalFormatting>
  <conditionalFormatting sqref="AG14:AG16">
    <cfRule type="expression" dxfId="214" priority="90">
      <formula>Q14="No_existen"</formula>
    </cfRule>
  </conditionalFormatting>
  <conditionalFormatting sqref="AF14">
    <cfRule type="expression" dxfId="213" priority="91">
      <formula>Q14="No_existen"</formula>
    </cfRule>
  </conditionalFormatting>
  <conditionalFormatting sqref="AC14:AC16">
    <cfRule type="expression" dxfId="212" priority="92">
      <formula>P14="No_existen"</formula>
    </cfRule>
  </conditionalFormatting>
  <conditionalFormatting sqref="AB14:AB16">
    <cfRule type="expression" dxfId="211" priority="93">
      <formula>Q14="No_existen"</formula>
    </cfRule>
  </conditionalFormatting>
  <conditionalFormatting sqref="AA14">
    <cfRule type="expression" dxfId="210" priority="94">
      <formula>Q14="No_existen"</formula>
    </cfRule>
  </conditionalFormatting>
  <conditionalFormatting sqref="AK14">
    <cfRule type="expression" dxfId="209" priority="95">
      <formula>Q14="No_existen"</formula>
    </cfRule>
  </conditionalFormatting>
  <conditionalFormatting sqref="Y14:Y16">
    <cfRule type="expression" dxfId="208" priority="82">
      <formula>X14="Semiautomatico"</formula>
    </cfRule>
    <cfRule type="expression" dxfId="207" priority="83">
      <formula>X14="Manual"</formula>
    </cfRule>
    <cfRule type="expression" dxfId="206" priority="85">
      <formula>P14="No_existen"</formula>
    </cfRule>
  </conditionalFormatting>
  <conditionalFormatting sqref="Y14:Y16">
    <cfRule type="expression" dxfId="205" priority="84">
      <formula>P14="No_existen"</formula>
    </cfRule>
  </conditionalFormatting>
  <conditionalFormatting sqref="T14:T16">
    <cfRule type="expression" dxfId="204" priority="81">
      <formula>Q14="No_existen"</formula>
    </cfRule>
  </conditionalFormatting>
  <conditionalFormatting sqref="T14:T16">
    <cfRule type="expression" dxfId="203" priority="80">
      <formula>Q14=""</formula>
    </cfRule>
  </conditionalFormatting>
  <conditionalFormatting sqref="X14">
    <cfRule type="expression" dxfId="202" priority="79">
      <formula>$P$14="No_existen"</formula>
    </cfRule>
  </conditionalFormatting>
  <conditionalFormatting sqref="X15">
    <cfRule type="expression" dxfId="201" priority="78">
      <formula>$P$15="No_existen"</formula>
    </cfRule>
  </conditionalFormatting>
  <conditionalFormatting sqref="X16">
    <cfRule type="expression" dxfId="200" priority="77">
      <formula>$P$16="No_existen"</formula>
    </cfRule>
  </conditionalFormatting>
  <conditionalFormatting sqref="AD14">
    <cfRule type="expression" dxfId="199" priority="76">
      <formula>P14="No_existen"</formula>
    </cfRule>
  </conditionalFormatting>
  <conditionalFormatting sqref="AD15">
    <cfRule type="expression" dxfId="198" priority="75">
      <formula>P15="No_existen"</formula>
    </cfRule>
  </conditionalFormatting>
  <conditionalFormatting sqref="AD16">
    <cfRule type="expression" dxfId="197" priority="74">
      <formula>P16="No_existen"</formula>
    </cfRule>
  </conditionalFormatting>
  <conditionalFormatting sqref="AD14:AD16">
    <cfRule type="expression" dxfId="196" priority="72">
      <formula>AC14="No asignado"</formula>
    </cfRule>
  </conditionalFormatting>
  <conditionalFormatting sqref="AD14:AD16">
    <cfRule type="expression" dxfId="195" priority="73">
      <formula>AC14="No asignado"</formula>
    </cfRule>
  </conditionalFormatting>
  <conditionalFormatting sqref="AI14:AI16">
    <cfRule type="expression" dxfId="194" priority="71">
      <formula>P14="No_existen"</formula>
    </cfRule>
  </conditionalFormatting>
  <conditionalFormatting sqref="AM14:AM16">
    <cfRule type="expression" dxfId="193" priority="70">
      <formula>P14="No_existen"</formula>
    </cfRule>
  </conditionalFormatting>
  <conditionalFormatting sqref="AD15:AD16">
    <cfRule type="expression" dxfId="192" priority="69">
      <formula>P15="No_existen"</formula>
    </cfRule>
  </conditionalFormatting>
  <conditionalFormatting sqref="AR14">
    <cfRule type="cellIs" dxfId="191" priority="66" operator="equal">
      <formula>"LEVE"</formula>
    </cfRule>
    <cfRule type="cellIs" dxfId="190" priority="67" operator="equal">
      <formula>"MODERADO"</formula>
    </cfRule>
    <cfRule type="cellIs" dxfId="189" priority="68" operator="equal">
      <formula>"GRAVE"</formula>
    </cfRule>
  </conditionalFormatting>
  <conditionalFormatting sqref="AU14:AU16">
    <cfRule type="expression" dxfId="188" priority="65">
      <formula>AT14="ASUMIR"</formula>
    </cfRule>
  </conditionalFormatting>
  <conditionalFormatting sqref="AV14:AV16">
    <cfRule type="expression" dxfId="187" priority="64">
      <formula>AT14="ASUMIR"</formula>
    </cfRule>
  </conditionalFormatting>
  <conditionalFormatting sqref="AS14">
    <cfRule type="cellIs" dxfId="186" priority="61" operator="equal">
      <formula>"LEVE"</formula>
    </cfRule>
    <cfRule type="cellIs" dxfId="185" priority="62" operator="equal">
      <formula>"MODERADO"</formula>
    </cfRule>
    <cfRule type="cellIs" dxfId="184" priority="63" operator="equal">
      <formula>"GRAVE"</formula>
    </cfRule>
  </conditionalFormatting>
  <conditionalFormatting sqref="P17:P19">
    <cfRule type="cellIs" dxfId="183" priority="52" operator="between">
      <formula>2</formula>
      <formula>3</formula>
    </cfRule>
  </conditionalFormatting>
  <conditionalFormatting sqref="AJ17 AI17:AI19">
    <cfRule type="expression" dxfId="182" priority="51">
      <formula>P17="No_existen"</formula>
    </cfRule>
  </conditionalFormatting>
  <conditionalFormatting sqref="AM17:AM19">
    <cfRule type="expression" dxfId="181" priority="50">
      <formula>P17="No_existen"</formula>
    </cfRule>
  </conditionalFormatting>
  <conditionalFormatting sqref="AL17:AL19">
    <cfRule type="expression" dxfId="180" priority="53">
      <formula>Q17="No_existen"</formula>
    </cfRule>
  </conditionalFormatting>
  <conditionalFormatting sqref="AH17:AH19">
    <cfRule type="expression" dxfId="179" priority="54">
      <formula>P17="No_existen"</formula>
    </cfRule>
  </conditionalFormatting>
  <conditionalFormatting sqref="AG17:AG19">
    <cfRule type="expression" dxfId="178" priority="55">
      <formula>Q17="No_existen"</formula>
    </cfRule>
  </conditionalFormatting>
  <conditionalFormatting sqref="AF17">
    <cfRule type="expression" dxfId="177" priority="56">
      <formula>Q17="No_existen"</formula>
    </cfRule>
  </conditionalFormatting>
  <conditionalFormatting sqref="AC17:AC19">
    <cfRule type="expression" dxfId="176" priority="57">
      <formula>P17="No_existen"</formula>
    </cfRule>
  </conditionalFormatting>
  <conditionalFormatting sqref="AB17:AB19">
    <cfRule type="expression" dxfId="175" priority="58">
      <formula>Q17="No_existen"</formula>
    </cfRule>
  </conditionalFormatting>
  <conditionalFormatting sqref="AA17">
    <cfRule type="expression" dxfId="174" priority="59">
      <formula>Q17="No_existen"</formula>
    </cfRule>
  </conditionalFormatting>
  <conditionalFormatting sqref="AK17">
    <cfRule type="expression" dxfId="173" priority="60">
      <formula>Q17="No_existen"</formula>
    </cfRule>
  </conditionalFormatting>
  <conditionalFormatting sqref="Y17:Y19">
    <cfRule type="expression" dxfId="172" priority="37">
      <formula>X17="Semiautomatico"</formula>
    </cfRule>
    <cfRule type="expression" dxfId="171" priority="40">
      <formula>X17="Manual"</formula>
    </cfRule>
    <cfRule type="expression" dxfId="170" priority="49">
      <formula>P17="No_existen"</formula>
    </cfRule>
  </conditionalFormatting>
  <conditionalFormatting sqref="Y17:Y19">
    <cfRule type="expression" dxfId="169" priority="48">
      <formula>P17="No_existen"</formula>
    </cfRule>
  </conditionalFormatting>
  <conditionalFormatting sqref="T17">
    <cfRule type="expression" dxfId="168" priority="47">
      <formula>P17="No_existen"</formula>
    </cfRule>
  </conditionalFormatting>
  <conditionalFormatting sqref="X17">
    <cfRule type="expression" dxfId="167" priority="46">
      <formula>$P$20="No_existen"</formula>
    </cfRule>
  </conditionalFormatting>
  <conditionalFormatting sqref="AD17:AD19">
    <cfRule type="expression" dxfId="166" priority="38">
      <formula>AC17="No asignado"</formula>
    </cfRule>
    <cfRule type="expression" dxfId="165" priority="45">
      <formula>P17="No_existen"</formula>
    </cfRule>
  </conditionalFormatting>
  <conditionalFormatting sqref="X18">
    <cfRule type="expression" dxfId="164" priority="44">
      <formula>$P$21="No_existen"</formula>
    </cfRule>
  </conditionalFormatting>
  <conditionalFormatting sqref="T18">
    <cfRule type="expression" dxfId="163" priority="43">
      <formula>P18="No_existen"</formula>
    </cfRule>
  </conditionalFormatting>
  <conditionalFormatting sqref="T19">
    <cfRule type="expression" dxfId="162" priority="42">
      <formula>P19="No_existen"</formula>
    </cfRule>
  </conditionalFormatting>
  <conditionalFormatting sqref="X19">
    <cfRule type="expression" dxfId="161" priority="41">
      <formula>$P$22="No_existen"</formula>
    </cfRule>
  </conditionalFormatting>
  <conditionalFormatting sqref="AD17:AD19">
    <cfRule type="expression" dxfId="160" priority="39">
      <formula>AC17="No asignado"</formula>
    </cfRule>
  </conditionalFormatting>
  <conditionalFormatting sqref="AR17:AS17">
    <cfRule type="cellIs" dxfId="159" priority="34" operator="equal">
      <formula>"LEVE"</formula>
    </cfRule>
    <cfRule type="cellIs" dxfId="158" priority="35" operator="equal">
      <formula>"MODERADO"</formula>
    </cfRule>
    <cfRule type="cellIs" dxfId="157" priority="36" operator="equal">
      <formula>"GRAVE"</formula>
    </cfRule>
  </conditionalFormatting>
  <conditionalFormatting sqref="P20:P22">
    <cfRule type="cellIs" dxfId="156" priority="25" operator="between">
      <formula>2</formula>
      <formula>3</formula>
    </cfRule>
  </conditionalFormatting>
  <conditionalFormatting sqref="AJ20 AI20:AI22">
    <cfRule type="expression" dxfId="155" priority="24">
      <formula>P20="No_existen"</formula>
    </cfRule>
  </conditionalFormatting>
  <conditionalFormatting sqref="AM20:AM22">
    <cfRule type="expression" dxfId="154" priority="23">
      <formula>P20="No_existen"</formula>
    </cfRule>
  </conditionalFormatting>
  <conditionalFormatting sqref="AL20:AL22">
    <cfRule type="expression" dxfId="153" priority="26">
      <formula>Q20="No_existen"</formula>
    </cfRule>
  </conditionalFormatting>
  <conditionalFormatting sqref="AH20:AH22">
    <cfRule type="expression" dxfId="152" priority="27">
      <formula>P20="No_existen"</formula>
    </cfRule>
  </conditionalFormatting>
  <conditionalFormatting sqref="AG20:AG22">
    <cfRule type="expression" dxfId="151" priority="28">
      <formula>Q20="No_existen"</formula>
    </cfRule>
  </conditionalFormatting>
  <conditionalFormatting sqref="AF20">
    <cfRule type="expression" dxfId="150" priority="29">
      <formula>Q20="No_existen"</formula>
    </cfRule>
  </conditionalFormatting>
  <conditionalFormatting sqref="AC20:AC22">
    <cfRule type="expression" dxfId="149" priority="30">
      <formula>P20="No_existen"</formula>
    </cfRule>
  </conditionalFormatting>
  <conditionalFormatting sqref="AB20:AB22">
    <cfRule type="expression" dxfId="148" priority="31">
      <formula>Q20="No_existen"</formula>
    </cfRule>
  </conditionalFormatting>
  <conditionalFormatting sqref="AA20">
    <cfRule type="expression" dxfId="147" priority="32">
      <formula>Q20="No_existen"</formula>
    </cfRule>
  </conditionalFormatting>
  <conditionalFormatting sqref="AK20">
    <cfRule type="expression" dxfId="146" priority="33">
      <formula>Q20="No_existen"</formula>
    </cfRule>
  </conditionalFormatting>
  <conditionalFormatting sqref="Y20:Y22">
    <cfRule type="expression" dxfId="145" priority="8">
      <formula>X20="Semiautomatico"</formula>
    </cfRule>
    <cfRule type="expression" dxfId="144" priority="11">
      <formula>X20="Manual"</formula>
    </cfRule>
    <cfRule type="expression" dxfId="143" priority="22">
      <formula>P20="No_existen"</formula>
    </cfRule>
  </conditionalFormatting>
  <conditionalFormatting sqref="Y20:Y22">
    <cfRule type="expression" dxfId="142" priority="21">
      <formula>P20="No_existen"</formula>
    </cfRule>
  </conditionalFormatting>
  <conditionalFormatting sqref="T20">
    <cfRule type="expression" dxfId="141" priority="20">
      <formula>P20="No_existen"</formula>
    </cfRule>
  </conditionalFormatting>
  <conditionalFormatting sqref="X20">
    <cfRule type="expression" dxfId="140" priority="19">
      <formula>$P$23="No_existen"</formula>
    </cfRule>
  </conditionalFormatting>
  <conditionalFormatting sqref="X21">
    <cfRule type="expression" dxfId="139" priority="18">
      <formula>$P$24="No_existen"</formula>
    </cfRule>
  </conditionalFormatting>
  <conditionalFormatting sqref="X22">
    <cfRule type="expression" dxfId="138" priority="17">
      <formula>$P$25="No_existen"</formula>
    </cfRule>
  </conditionalFormatting>
  <conditionalFormatting sqref="AD20">
    <cfRule type="expression" dxfId="137" priority="16">
      <formula>P20="No_existen"</formula>
    </cfRule>
  </conditionalFormatting>
  <conditionalFormatting sqref="AD21">
    <cfRule type="expression" dxfId="136" priority="15">
      <formula>P21="No_existen"</formula>
    </cfRule>
  </conditionalFormatting>
  <conditionalFormatting sqref="AD22">
    <cfRule type="expression" dxfId="135" priority="14">
      <formula>P22="No_existen"</formula>
    </cfRule>
  </conditionalFormatting>
  <conditionalFormatting sqref="T21">
    <cfRule type="expression" dxfId="134" priority="13">
      <formula>P21="No_existen"</formula>
    </cfRule>
  </conditionalFormatting>
  <conditionalFormatting sqref="T22">
    <cfRule type="expression" dxfId="133" priority="12">
      <formula>P22="No_existen"</formula>
    </cfRule>
  </conditionalFormatting>
  <conditionalFormatting sqref="Y20:Y22">
    <cfRule type="expression" dxfId="132" priority="9">
      <formula>X20="Manual"</formula>
    </cfRule>
  </conditionalFormatting>
  <conditionalFormatting sqref="AD20:AD22">
    <cfRule type="expression" dxfId="131" priority="10">
      <formula>AC20="No asignado"</formula>
    </cfRule>
  </conditionalFormatting>
  <conditionalFormatting sqref="AD21">
    <cfRule type="expression" dxfId="130" priority="7">
      <formula>P21="No_existen"</formula>
    </cfRule>
  </conditionalFormatting>
  <conditionalFormatting sqref="AR20:AS20">
    <cfRule type="cellIs" dxfId="129" priority="4" operator="equal">
      <formula>"LEVE"</formula>
    </cfRule>
    <cfRule type="cellIs" dxfId="128" priority="5" operator="equal">
      <formula>"MODERADO"</formula>
    </cfRule>
    <cfRule type="cellIs" dxfId="127" priority="6" operator="equal">
      <formula>"GRAVE"</formula>
    </cfRule>
  </conditionalFormatting>
  <conditionalFormatting sqref="AU20:AU22">
    <cfRule type="expression" dxfId="126" priority="3">
      <formula>AT20="ASUMIR"</formula>
    </cfRule>
  </conditionalFormatting>
  <conditionalFormatting sqref="AV20:AV22">
    <cfRule type="expression" dxfId="125" priority="2">
      <formula>AT20="ASUMIR"</formula>
    </cfRule>
  </conditionalFormatting>
  <conditionalFormatting sqref="T12">
    <cfRule type="expression" dxfId="0" priority="1">
      <formula>P12="No_existen"</formula>
    </cfRule>
  </conditionalFormatting>
  <dataValidations xWindow="958" yWindow="751" count="115">
    <dataValidation type="list" allowBlank="1" showInputMessage="1" showErrorMessage="1" errorTitle="DATO NO VALIDO" error="CELDA DE SELECCIÓN - NO CAMBIAR CONFIGURACIÓN" promptTitle="IMPACTO" prompt="Seleccione el nivel de impacto del riesgo" sqref="M11:M13">
      <formula1>INDIRECT($G$11)</formula1>
    </dataValidation>
    <dataValidation type="list" allowBlank="1" showInputMessage="1" showErrorMessage="1" promptTitle="TRATAMIENTO DEL RIESGO" prompt="Defina el tratamiento que se le dará al riesgo" sqref="AT74:AT76">
      <formula1>INDIRECT($AQ$74)</formula1>
    </dataValidation>
    <dataValidation type="list" allowBlank="1" showInputMessage="1" showErrorMessage="1" promptTitle="TRATAMIENTO DEL RIESGO" prompt="Defina el tratamiento que se le dará al riesgo" sqref="AT20:AT25">
      <formula1>INDIRECT($AQ$23)</formula1>
    </dataValidation>
    <dataValidation type="list" allowBlank="1" showInputMessage="1" showErrorMessage="1" promptTitle="TRATAMIENTO DEL RIESGO" prompt="Defina el tratamiento que se le dará al riesgo" sqref="AT17:AT19">
      <formula1>INDIRECT($AQ$20)</formula1>
    </dataValidation>
    <dataValidation type="list" allowBlank="1" showInputMessage="1" showErrorMessage="1" promptTitle="TRATAMIENTO DEL RIESGO" prompt="Defina el tratamiento que se le dará al riesgo" sqref="AT14:AT16">
      <formula1>INDIRECT($AQ$17)</formula1>
    </dataValidation>
    <dataValidation type="list" allowBlank="1" showInputMessage="1" showErrorMessage="1" promptTitle="TRATAMIENTO DEL RIESGO" prompt="Defina el tratamiento que se le dará al riesgo" sqref="AT11:AT13">
      <formula1>INDIRECT($AQ$14)</formula1>
    </dataValidation>
    <dataValidation type="custom" allowBlank="1" showInputMessage="1" showErrorMessage="1" sqref="AG81:AH81 V81:X81 AE81 AB81:AC81">
      <formula1>IF(OR(#REF!="0", #REF!="I", #REF!="II"),"NO APLICA", "xxxxxx")</formula1>
    </dataValidation>
    <dataValidation allowBlank="1" showInputMessage="1" showErrorMessage="1" prompt="Identiique aquellas principales consecuencias que se pueden presentar al momento de que se materialice el riesgo" sqref="J11 J14 J17:J76"/>
    <dataValidation allowBlank="1" showInputMessage="1" showErrorMessage="1" prompt="Describa brevemente en qué consiste el riesgo" sqref="I11 I14 I17:I76"/>
    <dataValidation allowBlank="1" showInputMessage="1" showErrorMessage="1" promptTitle="CONTROL" prompt="Defina el estado del control asociado al riesgo" sqref="Q56:S56 Q59:S59 Q62:S62 Q65:S65 Q68:S68 Q47:S47 Q11:S11 Q72:Q73 Q26:S26 Q29:S29 Q32:S32 Q35:S35 Q38:S38 Q41:S41 Q44:S44 Q50:S50 Q74:S74 Q17:S17 Q14:S14 Q23:S23 Q53:S53 Q75:Q76 Q71:S71 Q12:Q13 Q15:Q16 Q18:Q19 Q24:Q25 Q27:Q28 Q30:Q31 Q33:Q34 Q36:Q37 Q39:Q40 Q42:Q43 Q45:Q46 Q48:Q49 Q51:Q52 Q54:Q55 Q57:Q58 Q60:Q61 Q63:Q64 Q66:Q67 Q69:Q70 Q20:S20 Q21:Q22"/>
    <dataValidation allowBlank="1" showInputMessage="1" showErrorMessage="1" promptTitle="INDICADOR  DEL RIESGO" prompt="Establezca un indicador que permita monitorear el riesgo" sqref="AY11 AY14:AY76"/>
    <dataValidation type="list" allowBlank="1" showInputMessage="1" showErrorMessage="1" errorTitle="DATO NO VALIDO" error="CELDA DE SELECCIÓN - NO CAMBIAR CONFIGURACIÓN" promptTitle="IMPACTO" prompt="Seleccione el nivel de impacto del riesgo" sqref="M14:M16">
      <formula1>INDIRECT($G$14)</formula1>
    </dataValidation>
    <dataValidation type="list" allowBlank="1" showInputMessage="1" showErrorMessage="1" errorTitle="DATO NO VALIDO" error="CELDA DE SELECCIÓN - NO CAMBIAR CONFIGURACIÓN" promptTitle="IMPACTO" prompt="Seleccione el nivel de impacto del riesgo" sqref="M17:M19">
      <formula1>INDIRECT($G$17)</formula1>
    </dataValidation>
    <dataValidation type="list" allowBlank="1" showInputMessage="1" showErrorMessage="1" errorTitle="DATO NO VALIDO" error="CELDA DE SELECCIÓN - NO CAMBIAR CONFIGURACIÓN" promptTitle="IMPACTO" prompt="Seleccione el nivel de impacto del riesgo" sqref="M20:M22">
      <formula1>INDIRECT($G$20)</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errorTitle="DATO NO VALIDO" error="CELDA DE SELECCIÓN - NO CAMBIAR CONFIGURACIÓN" promptTitle="IMPACTO" prompt="Seleccione el nivel de impacto del riesgo" sqref="M74:M76">
      <formula1>INDIRECT($G$74)</formula1>
    </dataValidation>
    <dataValidation type="list" allowBlank="1" showInputMessage="1" showErrorMessage="1" sqref="E11">
      <formula1>INDIRECT($D$14)</formula1>
    </dataValidation>
    <dataValidation type="list" allowBlank="1" showInputMessage="1" showErrorMessage="1" sqref="E12">
      <formula1>INDIRECT($D$15)</formula1>
    </dataValidation>
    <dataValidation type="list" allowBlank="1" showInputMessage="1" showErrorMessage="1" sqref="E13">
      <formula1>INDIRECT($D$16)</formula1>
    </dataValidation>
    <dataValidation type="list" allowBlank="1" showInputMessage="1" showErrorMessage="1" sqref="E14">
      <formula1>INDIRECT($D$17)</formula1>
    </dataValidation>
    <dataValidation type="list" allowBlank="1" showInputMessage="1" showErrorMessage="1" sqref="E15">
      <formula1>INDIRECT($D$18)</formula1>
    </dataValidation>
    <dataValidation type="list" allowBlank="1" showInputMessage="1" showErrorMessage="1" sqref="E16">
      <formula1>INDIRECT($D$19)</formula1>
    </dataValidation>
    <dataValidation type="list" allowBlank="1" showInputMessage="1" showErrorMessage="1" sqref="E17">
      <formula1>INDIRECT($D$20)</formula1>
    </dataValidation>
    <dataValidation type="list" allowBlank="1" showInputMessage="1" showErrorMessage="1" sqref="E18">
      <formula1>INDIRECT($D$21)</formula1>
    </dataValidation>
    <dataValidation type="list" allowBlank="1" showInputMessage="1" showErrorMessage="1" sqref="E19">
      <formula1>INDIRECT($D$22)</formula1>
    </dataValidation>
    <dataValidation type="list" allowBlank="1" showInputMessage="1" showErrorMessage="1" sqref="E23 E20">
      <formula1>INDIRECT($D$23)</formula1>
    </dataValidation>
    <dataValidation type="list" allowBlank="1" showInputMessage="1" showErrorMessage="1" sqref="E24 E21">
      <formula1>INDIRECT($D$24)</formula1>
    </dataValidation>
    <dataValidation type="list" allowBlank="1" showInputMessage="1" showErrorMessage="1" sqref="E25 E22">
      <formula1>INDIRECT($D$25)</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5 AU17:AU18"/>
    <dataValidation allowBlank="1" showInputMessage="1" showErrorMessage="1" prompt="De acuerdo al análisis de los factores interno y externos que incluyo en el estudio de contexto del proceso, establezca claramente la causa que genera el riesgo." sqref="F11:F13"/>
    <dataValidation allowBlank="1" showInputMessage="1" showErrorMessage="1" errorTitle="DATO NO VALIDO" error="CELDA DE SELECCIÓN - NO CAMBIAR CONFIGURACIÓN" promptTitle="IMPACTO" prompt="Seleccione el nivel de impacto del riesgo" sqref="N11:N76"/>
    <dataValidation allowBlank="1" showInputMessage="1" showErrorMessage="1" errorTitle="DATO NO VALIDO" error="CELDA DE SELECCIÓN  - NO CAMBIAR CONFIGURACIÓN" promptTitle="PROBABILIDAD" prompt="Seleccione la probabilidad de ocurrencia del riesgo" sqref="L11:L76"/>
    <dataValidation type="list" allowBlank="1" showInputMessage="1" showErrorMessage="1" errorTitle="DATO NO VALIDO" error="CELDA DE SELECCIÓN  - NO CAMBIAR CONFIGURACIÓN" promptTitle="PROBABILIDAD" prompt="Seleccione la probabilidad de ocurrencia del riesgo" sqref="K11:K76">
      <formula1>PROBABILIDAD</formula1>
    </dataValidation>
    <dataValidation type="list" allowBlank="1" showInputMessage="1" showErrorMessage="1" sqref="D11:D76">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dataValidation type="custom" allowBlank="1" showInputMessage="1" showErrorMessage="1" errorTitle="COMPARTIR" error="Si requiere involucrar otra dependencia elija como Tipo de manejo &quot;COMPARTIR&quot;" sqref="AX11:AX76">
      <formula1>AT11="COMPARTIR"</formula1>
    </dataValidation>
    <dataValidation type="custom" allowBlank="1" showInputMessage="1" showErrorMessage="1" sqref="AU16 AU19:AU21 AU23:AU76">
      <formula1>AT16&lt;&gt;"ASUMIR"</formula1>
    </dataValidation>
    <dataValidation type="list" allowBlank="1" showInputMessage="1" showErrorMessage="1" sqref="E26:E76">
      <formula1>INDIRECT($D26)</formula1>
    </dataValidation>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list" allowBlank="1" showInputMessage="1" showErrorMessage="1" errorTitle="DATO NO VALIDO" error="CELDA DE SELECCIÓN - NO CAMBIAR CONFIGURACIÓN" promptTitle="IMPACTO" prompt="Seleccione el nivel de impacto del riesgo" sqref="M35:M37">
      <formula1>INDIRECT($G$35)</formula1>
    </dataValidation>
    <dataValidation type="list" allowBlank="1" showInputMessage="1" showErrorMessage="1" errorTitle="DATO NO VALIDO" error="CELDA DE SELECCIÓN - NO CAMBIAR CONFIGURACIÓN" promptTitle="IMPACTO" prompt="Seleccione el nivel de impacto del riesgo" sqref="M38:M40">
      <formula1>INDIRECT($G$38)</formula1>
    </dataValidation>
    <dataValidation type="list" allowBlank="1" showInputMessage="1" showErrorMessage="1" errorTitle="DATO NO VALIDO" error="CELDA DE SELECCIÓN - NO CAMBIAR CONFIGURACIÓN" promptTitle="IMPACTO" prompt="Seleccione el nivel de impacto del riesgo" sqref="M41:M43">
      <formula1>INDIRECT($G$41)</formula1>
    </dataValidation>
    <dataValidation type="list" allowBlank="1" showInputMessage="1" showErrorMessage="1" errorTitle="DATO NO VALIDO" error="CELDA DE SELECCIÓN - NO CAMBIAR CONFIGURACIÓN" promptTitle="IMPACTO" prompt="Seleccione el nivel de impacto del riesgo" sqref="M44:M46">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W76">
      <formula1>42736</formula1>
    </dataValidation>
    <dataValidation allowBlank="1" showInputMessage="1" showErrorMessage="1" promptTitle="INDICADOR DE RIESGO" prompt="Digite el nombre y la formula del indicador que permita monitorear el riesgo" sqref="AR11:AR76"/>
    <dataValidation allowBlank="1" showInputMessage="1" showErrorMessage="1" promptTitle="META" prompt="Establezca la meta para el indicador, definiendo si la meta a cumplir es creciente o decreciente." sqref="AS11:AS76"/>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Z77 Z80 U77:U91 Z86 Z83 AF80 AF74 AF77 AF11 AF14 AF17 AF23 AF26 AF29 AF32 AF35 AF38 AF41 AF44 AF47 AF50 AF53 AF56 AF59 AF62 AF65 AF68 AF71 AF20">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76">
      <formula1>CONTROLES</formula1>
    </dataValidation>
    <dataValidation type="list" allowBlank="1" showInputMessage="1" showErrorMessage="1" errorTitle="DATO NO VÁLIDO" error="CELDA DE SELECCIÓN - NO CAMBIAR CONFIGURACIÓN" promptTitle="Estado del Control" prompt="Determine el estado del control" sqref="P11:P76">
      <formula1>CONTROLES</formula1>
    </dataValidation>
    <dataValidation type="list" allowBlank="1" showInputMessage="1" showErrorMessage="1" errorTitle="DATO NO VALIDO" error="CELDA DE SELECCIÓN - NO CAMBIAR CONFIGURACIÓN" promptTitle="IMPACTO" prompt="Seleccione el nivel de impacto del riesgo" sqref="M50:M52">
      <formula1>INDIRECT($G$50)</formula1>
    </dataValidation>
    <dataValidation type="list" allowBlank="1" showInputMessage="1" showErrorMessage="1" errorTitle="DATO NO VALIDO" error="CELDA DE SELECCIÓN - NO CAMBIAR CONFIGURACIÓN" promptTitle="IMPACTO" prompt="Seleccione el nivel de impacto del riesgo" sqref="M53:M55">
      <formula1>INDIRECT($G$53)</formula1>
    </dataValidation>
    <dataValidation type="list" allowBlank="1" showInputMessage="1" showErrorMessage="1" errorTitle="DATO NO VALIDO" error="CELDA DE SELECCIÓN - NO CAMBIAR CONFIGURACIÓN" promptTitle="IMPACTO" prompt="Seleccione el nivel de impacto del riesgo" sqref="M56:M58">
      <formula1>INDIRECT($G$56)</formula1>
    </dataValidation>
    <dataValidation type="list" allowBlank="1" showInputMessage="1" showErrorMessage="1" errorTitle="DATO NO VALIDO" error="CELDA DE SELECCIÓN - NO CAMBIAR CONFIGURACIÓN" promptTitle="IMPACTO" prompt="Seleccione el nivel de impacto del riesgo" sqref="M59:M61">
      <formula1>INDIRECT($G$59)</formula1>
    </dataValidation>
    <dataValidation type="list" allowBlank="1" showInputMessage="1" showErrorMessage="1" errorTitle="DATO NO VALIDO" error="CELDA DE SELECCIÓN - NO CAMBIAR CONFIGURACIÓN" promptTitle="IMPACTO" prompt="Seleccione el nivel de impacto del riesgo" sqref="M62:M64">
      <formula1>INDIRECT($G$62)</formula1>
    </dataValidation>
    <dataValidation type="list" allowBlank="1" showInputMessage="1" showErrorMessage="1" errorTitle="DATO NO VALIDO" error="CELDA DE SELECCIÓN - NO CAMBIAR CONFIGURACIÓN" promptTitle="IMPACTO" prompt="Seleccione el nivel de impacto del riesgo" sqref="M65:M67">
      <formula1>INDIRECT($G$65)</formula1>
    </dataValidation>
    <dataValidation type="list" allowBlank="1" showInputMessage="1" showErrorMessage="1" errorTitle="DATO NO VALIDO" error="CELDA DE SELECCIÓN - NO CAMBIAR CONFIGURACIÓN" promptTitle="IMPACTO" prompt="Seleccione el nivel de impacto del riesgo" sqref="M68:M70">
      <formula1>INDIRECT($G$68)</formula1>
    </dataValidation>
    <dataValidation type="list" allowBlank="1" showInputMessage="1" showErrorMessage="1" errorTitle="DATO NO VALIDO" error="CELDA DE SELECCIÓN - NO CAMBIAR CONFIGURACIÓN" promptTitle="IMPACTO" prompt="Seleccione el nivel de impacto del riesgo" sqref="M71:M73">
      <formula1>INDIRECT($G$71)</formula1>
    </dataValidation>
    <dataValidation type="list" allowBlank="1" showInputMessage="1" showErrorMessage="1" promptTitle="TRATAMIENTO DEL RIESGO" prompt="Defina el tratamiento que se le dará al riesgo" sqref="AT38:AT40">
      <formula1>INDIRECT($AQ$38)</formula1>
    </dataValidation>
    <dataValidation type="list" allowBlank="1" showInputMessage="1" showErrorMessage="1" promptTitle="TRATAMIENTO DEL RIESGO" prompt="Defina el tratamiento que se le dará al riesgo" sqref="AT26:AT28">
      <formula1>INDIRECT($AQ$26)</formula1>
    </dataValidation>
    <dataValidation type="list" allowBlank="1" showInputMessage="1" showErrorMessage="1" promptTitle="TRATAMIENTO DEL RIESGO" prompt="Defina el tratamiento que se le dará al riesgo" sqref="AT29:AT31">
      <formula1>INDIRECT($AQ$29)</formula1>
    </dataValidation>
    <dataValidation type="list" allowBlank="1" showInputMessage="1" showErrorMessage="1" promptTitle="TRATAMIENTO DEL RIESGO" prompt="Defina el tratamiento que se le dará al riesgo" sqref="AT32:AT34">
      <formula1>INDIRECT($AQ$32)</formula1>
    </dataValidation>
    <dataValidation type="list" allowBlank="1" showInputMessage="1" showErrorMessage="1" promptTitle="TRATAMIENTO DEL RIESGO" prompt="Defina el tratamiento que se le dará al riesgo" sqref="AT35:AT37">
      <formula1>INDIRECT($AQ$35)</formula1>
    </dataValidation>
    <dataValidation type="list" allowBlank="1" showInputMessage="1" showErrorMessage="1" promptTitle="TRATAMIENTO DEL RIESGO" prompt="Defina el tratamiento que se le dará al riesgo" sqref="AT41:AT43">
      <formula1>INDIRECT($AQ$41)</formula1>
    </dataValidation>
    <dataValidation type="list" allowBlank="1" showInputMessage="1" showErrorMessage="1" promptTitle="TRATAMIENTO DEL RIESGO" prompt="Defina el tratamiento que se le dará al riesgo" sqref="AT44:AT46">
      <formula1>INDIRECT($AQ$44)</formula1>
    </dataValidation>
    <dataValidation type="list" allowBlank="1" showInputMessage="1" showErrorMessage="1" promptTitle="TRATAMIENTO DEL RIESGO" prompt="Defina el tratamiento que se le dará al riesgo" sqref="AT47:AT49">
      <formula1>INDIRECT($AQ$47)</formula1>
    </dataValidation>
    <dataValidation type="list" allowBlank="1" showInputMessage="1" showErrorMessage="1" promptTitle="TRATAMIENTO DEL RIESGO" prompt="Defina el tratamiento que se le dará al riesgo" sqref="AT50:AT52">
      <formula1>INDIRECT($AQ$50)</formula1>
    </dataValidation>
    <dataValidation type="list" allowBlank="1" showInputMessage="1" showErrorMessage="1" promptTitle="TRATAMIENTO DEL RIESGO" prompt="Defina el tratamiento que se le dará al riesgo" sqref="AT53:AT55">
      <formula1>INDIRECT($AQ$53)</formula1>
    </dataValidation>
    <dataValidation type="list" allowBlank="1" showInputMessage="1" showErrorMessage="1" promptTitle="TRATAMIENTO DEL RIESGO" prompt="Defina el tratamiento que se le dará al riesgo" sqref="AT56:AT58">
      <formula1>INDIRECT($AQ$56)</formula1>
    </dataValidation>
    <dataValidation type="list" allowBlank="1" showInputMessage="1" showErrorMessage="1" promptTitle="TRATAMIENTO DEL RIESGO" prompt="Defina el tratamiento que se le dará al riesgo" sqref="AT59:AT61">
      <formula1>INDIRECT($AQ$59)</formula1>
    </dataValidation>
    <dataValidation type="list" allowBlank="1" showInputMessage="1" showErrorMessage="1" promptTitle="TRATAMIENTO DEL RIESGO" prompt="Defina el tratamiento que se le dará al riesgo" sqref="AT62:AT64">
      <formula1>INDIRECT($AQ$62)</formula1>
    </dataValidation>
    <dataValidation type="list" allowBlank="1" showInputMessage="1" showErrorMessage="1" promptTitle="TRATAMIENTO DEL RIESGO" prompt="Defina el tratamiento que se le dará al riesgo" sqref="AT65:AT67">
      <formula1>INDIRECT($AQ$65)</formula1>
    </dataValidation>
    <dataValidation type="list" allowBlank="1" showInputMessage="1" showErrorMessage="1" promptTitle="TRATAMIENTO DEL RIESGO" prompt="Defina el tratamiento que se le dará al riesgo" sqref="AT68:AT70">
      <formula1>INDIRECT($AQ$68)</formula1>
    </dataValidation>
    <dataValidation type="list" allowBlank="1" showInputMessage="1" showErrorMessage="1" promptTitle="TRATAMIENTO DEL RIESGO" prompt="Defina el tratamiento que se le dará al riesgo" sqref="AT71:AT73">
      <formula1>INDIRECT($AQ$71)</formula1>
    </dataValidation>
    <dataValidation type="list" allowBlank="1" showInputMessage="1" showErrorMessage="1" errorTitle="DATO NO VALIDO" error="CELDA DE SELECCIÓN - NO CAMBIAR CONFIGURACIÓN" promptTitle="IMPACTO" prompt="Seleccione el nivel de impacto del riesgo" sqref="M47:M49">
      <formula1>INDIRECT($G$47)</formula1>
    </dataValidation>
    <dataValidation type="list" allowBlank="1" showInputMessage="1" showErrorMessage="1" prompt="Seleccione la CLASE de riesgo_x000a_" sqref="G11:G76">
      <formula1>CLASE_RIESGO</formula1>
    </dataValidation>
    <dataValidation allowBlank="1" showInputMessage="1" showErrorMessage="1" promptTitle="Periodicidad" prompt="Determine los intervalos en los cuales aplica el control._x000a__x000a_Si definio NO EXISTE EL CONTROL dejeesta celda en blanco" sqref="AL11:AL76 AK11:AK88"/>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W69:W70 V74:W74 U11:U76 V23:W23 V26:W26 V29:W29 V32:W32 V35:W35 V38:W38 V41:W41 V44:W44 V47:W47 V50:W50 V53:W53 V56:W56 V59:W59 V62:W62 V65:W65 V68:W68 V71:W71 W75:W76 W72:W73 AG11:AG76 W24:W25 W27:W28 W30:W31 W33:W34 W36:W37 W39:W40 W42:W43 W45:W46 W48:W49 W51:W52 W54:W55 W57:W58 W60:W61 W63:W64 W66:W67 W12:W13 V11:W11 AA11:AB13 W15:W16 V14:W14 V17:W17 W18:W19 AB14:AB76 Z11:Z76 AA14:AA85 V20:W20 W21:W22"/>
    <dataValidation allowBlank="1" showInputMessage="1" showErrorMessage="1" promptTitle="Tipo de control" prompt="Defina que tipo de control es el que se aplica._x000a__x000a_Si definio NO EXISTE EL CONTROL dejeesta celda en blanco" sqref="AN11:AN88"/>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formula1>NIVEL_AUTOMAT</formula1>
    </dataValidation>
    <dataValidation type="custom" allowBlank="1" showInputMessage="1" showErrorMessage="1" sqref="AY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dataValidation allowBlank="1" showInputMessage="1" sqref="Y1048379:Y1048576 AD1048379:AD1048576 AD77:AD1048377 T1048379:T1048576 AD10 AD1:AD5 Y1:Y5 T1:T5 Y10:Y1048377 T9:T1048377"/>
    <dataValidation allowBlank="1" showErrorMessage="1" promptTitle="Tipo de control" prompt="Defina que tipo de control es el que se aplica._x000a__x000a_Si definio NO EXISTE EL CONTROL dejeesta celda en blanco" sqref="AO11:AO76"/>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dataValidation type="list" allowBlank="1" showInputMessage="1" showErrorMessage="1" sqref="C6">
      <formula1>MAPA</formula1>
    </dataValidation>
    <dataValidation type="list" allowBlank="1" showInputMessage="1" showErrorMessage="1" sqref="G6">
      <formula1>INDIRECT($C$6)</formula1>
    </dataValidation>
    <dataValidation type="list" allowBlank="1" showInputMessage="1" showErrorMessage="1" sqref="B11">
      <formula1>INDIRECT(G6)</formula1>
    </dataValidation>
    <dataValidation type="list" allowBlank="1" showInputMessage="1" showErrorMessage="1" sqref="B14:C16">
      <formula1>INDIRECT(G6)</formula1>
    </dataValidation>
    <dataValidation type="list" allowBlank="1" showInputMessage="1" showErrorMessage="1" sqref="B17:C19">
      <formula1>INDIRECT(G6)</formula1>
    </dataValidation>
    <dataValidation type="list" allowBlank="1" showInputMessage="1" showErrorMessage="1" sqref="B20:C22">
      <formula1>INDIRECT(G6)</formula1>
    </dataValidation>
    <dataValidation type="list" allowBlank="1" showInputMessage="1" showErrorMessage="1" sqref="B23:C25">
      <formula1>INDIRECT(G6)</formula1>
    </dataValidation>
    <dataValidation type="list" allowBlank="1" showInputMessage="1" showErrorMessage="1" sqref="B26:C28">
      <formula1>INDIRECT(G6)</formula1>
    </dataValidation>
    <dataValidation type="list" allowBlank="1" showInputMessage="1" showErrorMessage="1" sqref="B29:C31">
      <formula1>INDIRECT(G6)</formula1>
    </dataValidation>
    <dataValidation type="list" allowBlank="1" showInputMessage="1" showErrorMessage="1" sqref="B32:C34">
      <formula1>INDIRECT(G6)</formula1>
    </dataValidation>
    <dataValidation type="list" allowBlank="1" showInputMessage="1" showErrorMessage="1" sqref="B35:C37">
      <formula1>INDIRECT(G6)</formula1>
    </dataValidation>
    <dataValidation type="list" allowBlank="1" showInputMessage="1" showErrorMessage="1" sqref="B38:C40">
      <formula1>INDIRECT(G6)</formula1>
    </dataValidation>
    <dataValidation type="list" allowBlank="1" showInputMessage="1" showErrorMessage="1" sqref="B41:C43">
      <formula1>INDIRECT(G6)</formula1>
    </dataValidation>
    <dataValidation type="list" allowBlank="1" showInputMessage="1" showErrorMessage="1" sqref="B44:C46">
      <formula1>INDIRECT(G6)</formula1>
    </dataValidation>
    <dataValidation type="list" allowBlank="1" showInputMessage="1" showErrorMessage="1" sqref="B47:C49">
      <formula1>INDIRECT(G6)</formula1>
    </dataValidation>
    <dataValidation type="list" allowBlank="1" showInputMessage="1" showErrorMessage="1" sqref="B50:C52">
      <formula1>INDIRECT(G6)</formula1>
    </dataValidation>
    <dataValidation type="list" allowBlank="1" showInputMessage="1" showErrorMessage="1" sqref="B53:C55">
      <formula1>INDIRECT(G6)</formula1>
    </dataValidation>
    <dataValidation type="list" allowBlank="1" showInputMessage="1" showErrorMessage="1" sqref="B56:C58">
      <formula1>INDIRECT(G6)</formula1>
    </dataValidation>
    <dataValidation type="list" allowBlank="1" showInputMessage="1" showErrorMessage="1" sqref="B59:C61">
      <formula1>INDIRECT(G6)</formula1>
    </dataValidation>
    <dataValidation type="list" allowBlank="1" showInputMessage="1" showErrorMessage="1" sqref="B62:C64">
      <formula1>INDIRECT(G6)</formula1>
    </dataValidation>
    <dataValidation type="list" allowBlank="1" showInputMessage="1" showErrorMessage="1" sqref="B65:C67">
      <formula1>INDIRECT(G6)</formula1>
    </dataValidation>
    <dataValidation type="list" allowBlank="1" showInputMessage="1" showErrorMessage="1" sqref="B68:C70">
      <formula1>INDIRECT(G6)</formula1>
    </dataValidation>
    <dataValidation type="list" allowBlank="1" showInputMessage="1" showErrorMessage="1" sqref="B71:C73">
      <formula1>INDIRECT(G6)</formula1>
    </dataValidation>
    <dataValidation type="list" allowBlank="1" showInputMessage="1" showErrorMessage="1" sqref="B74:C76">
      <formula1>INDIRECT(G6)</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X87"/>
  <sheetViews>
    <sheetView zoomScale="87" zoomScaleNormal="87" zoomScaleSheetLayoutView="130" workbookViewId="0">
      <pane xSplit="4" ySplit="7" topLeftCell="J8" activePane="bottomRight" state="frozen"/>
      <selection pane="topRight" activeCell="D1" sqref="D1"/>
      <selection pane="bottomLeft" activeCell="A9" sqref="A9"/>
      <selection pane="bottomRight" activeCell="R5" sqref="R5"/>
    </sheetView>
  </sheetViews>
  <sheetFormatPr baseColWidth="10" defaultColWidth="11.42578125" defaultRowHeight="12.75" x14ac:dyDescent="0.2"/>
  <cols>
    <col min="1" max="1" width="8" style="3" customWidth="1"/>
    <col min="2" max="2" width="24.7109375" style="3" customWidth="1"/>
    <col min="3" max="3" width="14.85546875" style="3" customWidth="1"/>
    <col min="4" max="4" width="20.7109375" style="4" customWidth="1"/>
    <col min="5" max="5" width="33.85546875" style="4" customWidth="1"/>
    <col min="6"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5" width="34.5703125" style="3" customWidth="1"/>
    <col min="16" max="16" width="22.7109375" style="3" customWidth="1"/>
    <col min="17" max="17" width="21.85546875" style="3" customWidth="1"/>
    <col min="18" max="18" width="28.85546875" style="3" customWidth="1"/>
    <col min="19" max="16384" width="11.42578125" style="3"/>
  </cols>
  <sheetData>
    <row r="1" spans="1:50" s="5" customFormat="1" ht="19.5" customHeight="1" x14ac:dyDescent="0.2">
      <c r="A1" s="90"/>
      <c r="B1" s="91"/>
      <c r="C1" s="91"/>
      <c r="D1" s="88"/>
      <c r="E1" s="88"/>
      <c r="F1" s="88"/>
      <c r="G1" s="88"/>
      <c r="H1" s="88"/>
      <c r="I1" s="88"/>
      <c r="J1" s="88"/>
      <c r="K1" s="88"/>
      <c r="L1" s="88"/>
      <c r="M1" s="88"/>
      <c r="N1" s="92"/>
      <c r="O1" s="92"/>
      <c r="P1" s="92"/>
      <c r="Q1" s="212" t="s">
        <v>63</v>
      </c>
      <c r="R1" s="224" t="s">
        <v>441</v>
      </c>
    </row>
    <row r="2" spans="1:50" s="5" customFormat="1" ht="18.75" customHeight="1" x14ac:dyDescent="0.2">
      <c r="A2" s="93"/>
      <c r="B2" s="111"/>
      <c r="C2" s="111"/>
      <c r="D2" s="394" t="s">
        <v>65</v>
      </c>
      <c r="E2" s="394"/>
      <c r="F2" s="394"/>
      <c r="G2" s="394"/>
      <c r="H2" s="394"/>
      <c r="I2" s="394"/>
      <c r="J2" s="394"/>
      <c r="K2" s="394"/>
      <c r="L2" s="394"/>
      <c r="M2" s="394"/>
      <c r="N2" s="26"/>
      <c r="O2" s="26"/>
      <c r="P2" s="26"/>
      <c r="Q2" s="213" t="s">
        <v>431</v>
      </c>
      <c r="R2" s="226">
        <v>3</v>
      </c>
    </row>
    <row r="3" spans="1:50" s="5" customFormat="1" ht="23.25" customHeight="1" x14ac:dyDescent="0.2">
      <c r="A3" s="93"/>
      <c r="B3" s="111"/>
      <c r="C3" s="111"/>
      <c r="D3" s="394" t="s">
        <v>55</v>
      </c>
      <c r="E3" s="394"/>
      <c r="F3" s="394"/>
      <c r="G3" s="394"/>
      <c r="H3" s="394"/>
      <c r="I3" s="394"/>
      <c r="J3" s="394"/>
      <c r="K3" s="394"/>
      <c r="L3" s="394"/>
      <c r="M3" s="394"/>
      <c r="N3" s="26"/>
      <c r="O3" s="26"/>
      <c r="P3" s="26"/>
      <c r="Q3" s="213" t="s">
        <v>432</v>
      </c>
      <c r="R3" s="318">
        <v>44958</v>
      </c>
    </row>
    <row r="4" spans="1:50" s="5" customFormat="1" ht="18.75" customHeight="1" thickBot="1" x14ac:dyDescent="0.25">
      <c r="A4" s="93"/>
      <c r="B4" s="231"/>
      <c r="C4" s="231"/>
      <c r="D4" s="487"/>
      <c r="E4" s="487"/>
      <c r="F4" s="487"/>
      <c r="G4" s="487"/>
      <c r="H4" s="487"/>
      <c r="I4" s="487"/>
      <c r="J4" s="487"/>
      <c r="K4" s="487"/>
      <c r="L4" s="487"/>
      <c r="M4" s="487"/>
      <c r="N4" s="26"/>
      <c r="O4" s="26"/>
      <c r="P4" s="26"/>
      <c r="Q4" s="234" t="s">
        <v>433</v>
      </c>
      <c r="R4" s="235" t="s">
        <v>435</v>
      </c>
    </row>
    <row r="5" spans="1:50" s="231" customFormat="1" ht="65.25" customHeight="1" thickBot="1" x14ac:dyDescent="0.25">
      <c r="A5" s="482" t="s">
        <v>156</v>
      </c>
      <c r="B5" s="483"/>
      <c r="C5" s="280" t="str">
        <f>'01-Mapa de riesgo-UO'!C6</f>
        <v>PROCESOS</v>
      </c>
      <c r="D5" s="484" t="str">
        <f>'01-Mapa de riesgo-UO'!D6</f>
        <v>UNIDAD ORGANIZACIONALQUE DILIGENCIA EL MAPA DE RIESGO</v>
      </c>
      <c r="E5" s="484"/>
      <c r="F5" s="491" t="str">
        <f>'01-Mapa de riesgo-UO'!G6</f>
        <v>BIENESTAR_INSTITUCIONAL</v>
      </c>
      <c r="G5" s="491"/>
      <c r="H5" s="491"/>
      <c r="I5" s="491"/>
      <c r="J5" s="281" t="s">
        <v>463</v>
      </c>
      <c r="K5" s="491" t="str">
        <f>'01-Mapa de riesgo-UO'!M6</f>
        <v>Promover el bienestar de la comunidad universitaria, contribuyendo al desarrollo humano, social e intercultural de sus integrantes, en concordancia con la misión Institucional.</v>
      </c>
      <c r="L5" s="491"/>
      <c r="M5" s="491"/>
      <c r="N5" s="491"/>
      <c r="O5" s="287" t="str">
        <f>'01-Mapa de riesgo-UO'!AP6</f>
        <v>REVISADO POR:</v>
      </c>
      <c r="P5" s="283" t="str">
        <f>'01-Mapa de riesgo-UO'!AR6</f>
        <v xml:space="preserve">GRUPO DE RIESGOS </v>
      </c>
      <c r="Q5" s="286" t="str">
        <f>'01-Mapa de riesgo-UO'!AV6</f>
        <v>FECHA ACTUALIZACIÓN</v>
      </c>
      <c r="R5" s="282"/>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row>
    <row r="6" spans="1:50" s="1" customFormat="1" ht="27" customHeight="1" x14ac:dyDescent="0.2">
      <c r="A6" s="488" t="s">
        <v>53</v>
      </c>
      <c r="B6" s="489" t="s">
        <v>437</v>
      </c>
      <c r="C6" s="473" t="s">
        <v>72</v>
      </c>
      <c r="D6" s="473"/>
      <c r="E6" s="473"/>
      <c r="F6" s="473"/>
      <c r="G6" s="473"/>
      <c r="H6" s="473" t="s">
        <v>70</v>
      </c>
      <c r="I6" s="473" t="s">
        <v>2</v>
      </c>
      <c r="J6" s="473" t="s">
        <v>92</v>
      </c>
      <c r="K6" s="473" t="s">
        <v>7</v>
      </c>
      <c r="L6" s="473"/>
      <c r="M6" s="473"/>
      <c r="N6" s="473" t="s">
        <v>3</v>
      </c>
      <c r="O6" s="473" t="s">
        <v>8</v>
      </c>
      <c r="P6" s="473"/>
      <c r="Q6" s="473"/>
      <c r="R6" s="480" t="s">
        <v>3</v>
      </c>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row>
    <row r="7" spans="1:50" s="2" customFormat="1" ht="36.75" customHeight="1" thickBot="1" x14ac:dyDescent="0.25">
      <c r="A7" s="461"/>
      <c r="B7" s="490"/>
      <c r="C7" s="237" t="s">
        <v>68</v>
      </c>
      <c r="D7" s="237" t="s">
        <v>4</v>
      </c>
      <c r="E7" s="237" t="s">
        <v>0</v>
      </c>
      <c r="F7" s="237" t="s">
        <v>54</v>
      </c>
      <c r="G7" s="237" t="s">
        <v>1</v>
      </c>
      <c r="H7" s="404"/>
      <c r="I7" s="404"/>
      <c r="J7" s="404"/>
      <c r="K7" s="404"/>
      <c r="L7" s="404"/>
      <c r="M7" s="404"/>
      <c r="N7" s="404"/>
      <c r="O7" s="404"/>
      <c r="P7" s="404"/>
      <c r="Q7" s="404"/>
      <c r="R7" s="481"/>
    </row>
    <row r="8" spans="1:50" s="2" customFormat="1" ht="62.45" customHeight="1" x14ac:dyDescent="0.2">
      <c r="A8" s="485">
        <v>1</v>
      </c>
      <c r="B8" s="486" t="str">
        <f>'01-Mapa de riesgo-UO'!B11</f>
        <v>VICERRECTORÍA_ACADÉMICA</v>
      </c>
      <c r="C8" s="467" t="str">
        <f>'01-Mapa de riesgo-UO'!G11</f>
        <v>Financiero</v>
      </c>
      <c r="D8" s="467" t="str">
        <f>'01-Mapa de riesgo-UO'!H11</f>
        <v>Desfinanciación para la ejecución de propuestas de formación enfocadas al bienestar docente</v>
      </c>
      <c r="E8" s="467" t="str">
        <f>'01-Mapa de riesgo-UO'!I11</f>
        <v>Desfinanciación para la ejecución de propuestas de formación enfocadas al bienestar docente</v>
      </c>
      <c r="F8" s="279" t="str">
        <f>'01-Mapa de riesgo-UO'!F11</f>
        <v>Disminución del recurso entregado por la vicerrectoría administrativa para el programa del PDI desarrollo docente.</v>
      </c>
      <c r="G8" s="467" t="str">
        <f>'01-Mapa de riesgo-UO'!J11</f>
        <v>Desmotivación del personal docente de la institución
Bajo rendimiento de los  docentes
Detrimento de la calidad de los programas académicos</v>
      </c>
      <c r="H8" s="471" t="str">
        <f>'01-Mapa de riesgo-UO'!AQ11</f>
        <v>LEVE</v>
      </c>
      <c r="I8" s="236" t="str">
        <f>'01-Mapa de riesgo-UO'!AT11</f>
        <v>ASUMIR</v>
      </c>
      <c r="J8" s="465" t="str">
        <f t="shared" ref="J8" si="0">IF(H8="GRAVE","Debe formularse",IF(H8="MODERADO", "Si el proceso lo requiere","NO"))</f>
        <v>NO</v>
      </c>
      <c r="K8" s="474"/>
      <c r="L8" s="475"/>
      <c r="M8" s="476"/>
      <c r="N8" s="439"/>
      <c r="O8" s="474"/>
      <c r="P8" s="475"/>
      <c r="Q8" s="476"/>
      <c r="R8" s="496"/>
    </row>
    <row r="9" spans="1:50" s="2" customFormat="1" ht="103.5" customHeight="1" x14ac:dyDescent="0.2">
      <c r="A9" s="466"/>
      <c r="B9" s="465"/>
      <c r="C9" s="468"/>
      <c r="D9" s="468"/>
      <c r="E9" s="468"/>
      <c r="F9" s="82" t="str">
        <f>'01-Mapa de riesgo-UO'!F12</f>
        <v>Uso del recurso en actividades que no aportan al bienestar docente.</v>
      </c>
      <c r="G9" s="468"/>
      <c r="H9" s="472"/>
      <c r="I9" s="108" t="str">
        <f>'01-Mapa de riesgo-UO'!AT12</f>
        <v>ASUMIR</v>
      </c>
      <c r="J9" s="465"/>
      <c r="K9" s="474"/>
      <c r="L9" s="475"/>
      <c r="M9" s="476"/>
      <c r="N9" s="439"/>
      <c r="O9" s="474"/>
      <c r="P9" s="475"/>
      <c r="Q9" s="476"/>
      <c r="R9" s="496"/>
    </row>
    <row r="10" spans="1:50" s="2" customFormat="1" ht="62.45" customHeight="1" x14ac:dyDescent="0.2">
      <c r="A10" s="466"/>
      <c r="B10" s="414"/>
      <c r="C10" s="468"/>
      <c r="D10" s="468"/>
      <c r="E10" s="468"/>
      <c r="F10" s="82">
        <f>'01-Mapa de riesgo-UO'!F13</f>
        <v>0</v>
      </c>
      <c r="G10" s="468"/>
      <c r="H10" s="472"/>
      <c r="I10" s="109">
        <f>'01-Mapa de riesgo-UO'!AT13</f>
        <v>0</v>
      </c>
      <c r="J10" s="414"/>
      <c r="K10" s="477"/>
      <c r="L10" s="478"/>
      <c r="M10" s="479"/>
      <c r="N10" s="440"/>
      <c r="O10" s="477"/>
      <c r="P10" s="478"/>
      <c r="Q10" s="479"/>
      <c r="R10" s="497"/>
    </row>
    <row r="11" spans="1:50" s="2" customFormat="1" ht="62.45" customHeight="1" x14ac:dyDescent="0.2">
      <c r="A11" s="466">
        <v>2</v>
      </c>
      <c r="B11" s="464" t="str">
        <f>'01-Mapa de riesgo-UO'!B14</f>
        <v>GESTIÓN DEL TALENTO HUMANO</v>
      </c>
      <c r="C11" s="467" t="str">
        <f>'01-Mapa de riesgo-UO'!G14</f>
        <v>Cumplimiento</v>
      </c>
      <c r="D11" s="469" t="str">
        <f>'01-Mapa de riesgo-UO'!H14</f>
        <v>Materialización de un riesgo que se no se tenga identificado en la matriz de peligros y riesgos ocupacionales en las áreas de la universidad</v>
      </c>
      <c r="E11" s="468" t="str">
        <f>'01-Mapa de riesgo-UO'!I14</f>
        <v>No identificar los peligros y cuantificar los riesgos, significa que existe una gran probabilidad de materialización por la ausencia de mecanismos de control.</v>
      </c>
      <c r="F11" s="82" t="str">
        <f>'01-Mapa de riesgo-UO'!F14</f>
        <v>Riesgos no identificados ni valorados mediante metodología definida por SGSST</v>
      </c>
      <c r="G11" s="468" t="str">
        <f>'01-Mapa de riesgo-UO'!J14</f>
        <v xml:space="preserve">*Consecuencias para la salud del colaborador
*Aumento de la siniestralidad laboral 
*Consecuencias económicas y legales  para la Institución 
</v>
      </c>
      <c r="H11" s="472" t="str">
        <f>'01-Mapa de riesgo-UO'!AQ14</f>
        <v>MODERADO</v>
      </c>
      <c r="I11" s="108" t="str">
        <f>'01-Mapa de riesgo-UO'!AT14</f>
        <v>REDUCIR</v>
      </c>
      <c r="J11" s="464" t="str">
        <f t="shared" ref="J11:J20" si="1">IF(H11="GRAVE","Debe formularse",IF(H11="MODERADO", "Si el proceso lo requiere","NO"))</f>
        <v>Si el proceso lo requiere</v>
      </c>
      <c r="K11" s="492"/>
      <c r="L11" s="493"/>
      <c r="M11" s="494"/>
      <c r="N11" s="438"/>
      <c r="O11" s="492"/>
      <c r="P11" s="493"/>
      <c r="Q11" s="494"/>
      <c r="R11" s="495"/>
    </row>
    <row r="12" spans="1:50" s="2" customFormat="1" ht="62.45" customHeight="1" x14ac:dyDescent="0.2">
      <c r="A12" s="466"/>
      <c r="B12" s="465"/>
      <c r="C12" s="468"/>
      <c r="D12" s="470"/>
      <c r="E12" s="468"/>
      <c r="F12" s="82" t="str">
        <f>'01-Mapa de riesgo-UO'!F15</f>
        <v>Que no se tengan en cuenta todas las sedes y centros de trabajo de la Universidad, tanto internas como externas</v>
      </c>
      <c r="G12" s="468"/>
      <c r="H12" s="472"/>
      <c r="I12" s="108" t="str">
        <f>'01-Mapa de riesgo-UO'!AT15</f>
        <v>REDUCIR</v>
      </c>
      <c r="J12" s="465"/>
      <c r="K12" s="474"/>
      <c r="L12" s="475"/>
      <c r="M12" s="476"/>
      <c r="N12" s="439"/>
      <c r="O12" s="474"/>
      <c r="P12" s="475"/>
      <c r="Q12" s="476"/>
      <c r="R12" s="496"/>
    </row>
    <row r="13" spans="1:50" s="2" customFormat="1" ht="62.45" customHeight="1" x14ac:dyDescent="0.2">
      <c r="A13" s="466"/>
      <c r="B13" s="414"/>
      <c r="C13" s="468"/>
      <c r="D13" s="467"/>
      <c r="E13" s="468"/>
      <c r="F13" s="82" t="str">
        <f>'01-Mapa de riesgo-UO'!F16</f>
        <v>Deficiente intervención de los riesgos de acuerdo a la priorización y controles definidos</v>
      </c>
      <c r="G13" s="468"/>
      <c r="H13" s="472"/>
      <c r="I13" s="108" t="str">
        <f>'01-Mapa de riesgo-UO'!AT16</f>
        <v>REDUCIR</v>
      </c>
      <c r="J13" s="414"/>
      <c r="K13" s="477"/>
      <c r="L13" s="478"/>
      <c r="M13" s="479"/>
      <c r="N13" s="440"/>
      <c r="O13" s="477"/>
      <c r="P13" s="478"/>
      <c r="Q13" s="479"/>
      <c r="R13" s="497"/>
    </row>
    <row r="14" spans="1:50" s="2" customFormat="1" ht="62.45" customHeight="1" x14ac:dyDescent="0.2">
      <c r="A14" s="466">
        <v>3</v>
      </c>
      <c r="B14" s="464" t="str">
        <f>'01-Mapa de riesgo-UO'!B17</f>
        <v>GESTIÓN DEL TALENTO HUMANO</v>
      </c>
      <c r="C14" s="467" t="str">
        <f>'01-Mapa de riesgo-UO'!G17</f>
        <v>Operacional</v>
      </c>
      <c r="D14" s="468" t="str">
        <f>'01-Mapa de riesgo-UO'!H17</f>
        <v>No intervención de los resultados de las diferentes mediciones realizadas por Gestión del Talento Humano  que pueden afectar el clima organizacional</v>
      </c>
      <c r="E14" s="468" t="str">
        <f>'01-Mapa de riesgo-UO'!I17</f>
        <v xml:space="preserve">Realizar mediciones de clima, riesgo psicosocial  y evaluaciones y no intervenir los resultados puede afectar la calidad de vida, el bienestar , el desempeño de los colaboradores. </v>
      </c>
      <c r="F14" s="82" t="str">
        <f>'01-Mapa de riesgo-UO'!F17</f>
        <v xml:space="preserve">No realizar las gestiones correspondientes para la aplicación de las diferentes mediciones </v>
      </c>
      <c r="G14" s="468" t="str">
        <f>'01-Mapa de riesgo-UO'!J17</f>
        <v xml:space="preserve">1. Aumento de la insatisfacción del
personal
2. Deficiencias en la calidad de vida
laboral
3. Impacto en el proceso de calidad de la Institución no solo en lo academico sino en el mismo proceso </v>
      </c>
      <c r="H14" s="472" t="str">
        <f>'01-Mapa de riesgo-UO'!AQ17</f>
        <v>LEVE</v>
      </c>
      <c r="I14" s="108" t="str">
        <f>'01-Mapa de riesgo-UO'!AT17</f>
        <v>ASUMIR</v>
      </c>
      <c r="J14" s="464" t="str">
        <f t="shared" si="1"/>
        <v>NO</v>
      </c>
      <c r="K14" s="492"/>
      <c r="L14" s="493"/>
      <c r="M14" s="494"/>
      <c r="N14" s="438"/>
      <c r="O14" s="492"/>
      <c r="P14" s="493"/>
      <c r="Q14" s="494"/>
      <c r="R14" s="495"/>
    </row>
    <row r="15" spans="1:50" s="2" customFormat="1" ht="62.45" customHeight="1" x14ac:dyDescent="0.2">
      <c r="A15" s="466"/>
      <c r="B15" s="465"/>
      <c r="C15" s="468"/>
      <c r="D15" s="468"/>
      <c r="E15" s="468"/>
      <c r="F15" s="82" t="str">
        <f>'01-Mapa de riesgo-UO'!F18</f>
        <v xml:space="preserve">Insuficiente participación y compromiso por parte de los Lideres tanto en la medición como la intervención </v>
      </c>
      <c r="G15" s="468"/>
      <c r="H15" s="472"/>
      <c r="I15" s="108" t="str">
        <f>'01-Mapa de riesgo-UO'!AT18</f>
        <v>ASUMIR</v>
      </c>
      <c r="J15" s="465"/>
      <c r="K15" s="474"/>
      <c r="L15" s="475"/>
      <c r="M15" s="476"/>
      <c r="N15" s="439"/>
      <c r="O15" s="474"/>
      <c r="P15" s="475"/>
      <c r="Q15" s="476"/>
      <c r="R15" s="496"/>
    </row>
    <row r="16" spans="1:50" s="2" customFormat="1" ht="62.45" customHeight="1" x14ac:dyDescent="0.2">
      <c r="A16" s="466"/>
      <c r="B16" s="414"/>
      <c r="C16" s="468"/>
      <c r="D16" s="468"/>
      <c r="E16" s="468"/>
      <c r="F16" s="82" t="str">
        <f>'01-Mapa de riesgo-UO'!F19</f>
        <v>No se cuenta con el recurso para realizar la intervención (capacidad)</v>
      </c>
      <c r="G16" s="468"/>
      <c r="H16" s="472"/>
      <c r="I16" s="108" t="str">
        <f>'01-Mapa de riesgo-UO'!AT19</f>
        <v>ASUMIR</v>
      </c>
      <c r="J16" s="414"/>
      <c r="K16" s="477"/>
      <c r="L16" s="478"/>
      <c r="M16" s="479"/>
      <c r="N16" s="440"/>
      <c r="O16" s="477"/>
      <c r="P16" s="478"/>
      <c r="Q16" s="479"/>
      <c r="R16" s="497"/>
    </row>
    <row r="17" spans="1:18" s="2" customFormat="1" ht="62.45" customHeight="1" x14ac:dyDescent="0.2">
      <c r="A17" s="466">
        <v>4</v>
      </c>
      <c r="B17" s="464" t="str">
        <f>'01-Mapa de riesgo-UO'!B20</f>
        <v>GESTIÓN DEL TALENTO HUMANO</v>
      </c>
      <c r="C17" s="467" t="str">
        <f>'01-Mapa de riesgo-UO'!G20</f>
        <v>Información</v>
      </c>
      <c r="D17" s="468" t="str">
        <f>'01-Mapa de riesgo-UO'!H20</f>
        <v xml:space="preserve">Fuga del conocimiento clave adquirido durante la permanencia en la Institución del colaborador </v>
      </c>
      <c r="E17" s="468" t="str">
        <f>'01-Mapa de riesgo-UO'!I20</f>
        <v xml:space="preserve">Ante el retiro de los colaboradores de la Institución, se pierde el acceso a las buenas prácticas y conocimiento consolidado durante la permanencia del colaborador que permitan resultados óptimos relacionados con la productividad </v>
      </c>
      <c r="F17" s="82" t="str">
        <f>'01-Mapa de riesgo-UO'!F20</f>
        <v>* Falta de documentación, divulgación y socialización de buenas practicas de lecciones aprendidas.</v>
      </c>
      <c r="G17" s="468" t="str">
        <f>'01-Mapa de riesgo-UO'!J20</f>
        <v xml:space="preserve">
*Falta de innovación 
* Duplicidad de esfuerzos, recursos invertidos y desconocimiento de buenas prácticas y lecciones aprendidas. 
* Perdída de continuidad en la sostenibilidad y mejora de los procesos.
*Aumento de riesgos en la solución de
problemas y toma de decisiones</v>
      </c>
      <c r="H17" s="472" t="str">
        <f>'01-Mapa de riesgo-UO'!AQ20</f>
        <v>MODERADO</v>
      </c>
      <c r="I17" s="108" t="str">
        <f>'01-Mapa de riesgo-UO'!AT20</f>
        <v>REDUCIR</v>
      </c>
      <c r="J17" s="464" t="str">
        <f t="shared" si="1"/>
        <v>Si el proceso lo requiere</v>
      </c>
      <c r="K17" s="492"/>
      <c r="L17" s="493"/>
      <c r="M17" s="494"/>
      <c r="N17" s="438"/>
      <c r="O17" s="492"/>
      <c r="P17" s="493"/>
      <c r="Q17" s="494"/>
      <c r="R17" s="495"/>
    </row>
    <row r="18" spans="1:18" ht="62.45" customHeight="1" x14ac:dyDescent="0.2">
      <c r="A18" s="466"/>
      <c r="B18" s="465"/>
      <c r="C18" s="468"/>
      <c r="D18" s="468"/>
      <c r="E18" s="468"/>
      <c r="F18" s="82" t="str">
        <f>'01-Mapa de riesgo-UO'!F21</f>
        <v>*Falta de aplicación de mecanismos 
para transferir y capitalizar el
conocimiento.</v>
      </c>
      <c r="G18" s="468"/>
      <c r="H18" s="472"/>
      <c r="I18" s="108" t="str">
        <f>'01-Mapa de riesgo-UO'!AT21</f>
        <v>REDUCIR</v>
      </c>
      <c r="J18" s="465"/>
      <c r="K18" s="474"/>
      <c r="L18" s="475"/>
      <c r="M18" s="476"/>
      <c r="N18" s="439"/>
      <c r="O18" s="474"/>
      <c r="P18" s="475"/>
      <c r="Q18" s="476"/>
      <c r="R18" s="496"/>
    </row>
    <row r="19" spans="1:18" ht="62.45" customHeight="1" x14ac:dyDescent="0.2">
      <c r="A19" s="466"/>
      <c r="B19" s="414"/>
      <c r="C19" s="468"/>
      <c r="D19" s="468"/>
      <c r="E19" s="468"/>
      <c r="F19" s="82" t="str">
        <f>'01-Mapa de riesgo-UO'!F22</f>
        <v xml:space="preserve">* Retiro de personas con
conocimiento clave en
la Institución </v>
      </c>
      <c r="G19" s="468"/>
      <c r="H19" s="472"/>
      <c r="I19" s="108">
        <f>'01-Mapa de riesgo-UO'!AT22</f>
        <v>0</v>
      </c>
      <c r="J19" s="414"/>
      <c r="K19" s="477"/>
      <c r="L19" s="478"/>
      <c r="M19" s="479"/>
      <c r="N19" s="440"/>
      <c r="O19" s="477"/>
      <c r="P19" s="478"/>
      <c r="Q19" s="479"/>
      <c r="R19" s="497"/>
    </row>
    <row r="20" spans="1:18" ht="62.45" customHeight="1" x14ac:dyDescent="0.2">
      <c r="A20" s="466">
        <v>5</v>
      </c>
      <c r="B20" s="464">
        <f>'01-Mapa de riesgo-UO'!B23</f>
        <v>0</v>
      </c>
      <c r="C20" s="467">
        <f>'01-Mapa de riesgo-UO'!G23</f>
        <v>0</v>
      </c>
      <c r="D20" s="468">
        <f>'01-Mapa de riesgo-UO'!H23</f>
        <v>0</v>
      </c>
      <c r="E20" s="468">
        <f>'01-Mapa de riesgo-UO'!I23</f>
        <v>0</v>
      </c>
      <c r="F20" s="82">
        <f>'01-Mapa de riesgo-UO'!F23</f>
        <v>0</v>
      </c>
      <c r="G20" s="468">
        <f>'01-Mapa de riesgo-UO'!J23</f>
        <v>0</v>
      </c>
      <c r="H20" s="472" t="str">
        <f>'01-Mapa de riesgo-UO'!AQ23</f>
        <v>LEVE</v>
      </c>
      <c r="I20" s="108">
        <f>'01-Mapa de riesgo-UO'!AT23</f>
        <v>0</v>
      </c>
      <c r="J20" s="464" t="str">
        <f t="shared" si="1"/>
        <v>NO</v>
      </c>
      <c r="K20" s="492"/>
      <c r="L20" s="493"/>
      <c r="M20" s="494"/>
      <c r="N20" s="438"/>
      <c r="O20" s="492"/>
      <c r="P20" s="493"/>
      <c r="Q20" s="494"/>
      <c r="R20" s="495"/>
    </row>
    <row r="21" spans="1:18" ht="62.45" customHeight="1" x14ac:dyDescent="0.2">
      <c r="A21" s="466"/>
      <c r="B21" s="465"/>
      <c r="C21" s="468"/>
      <c r="D21" s="468"/>
      <c r="E21" s="468"/>
      <c r="F21" s="82">
        <f>'01-Mapa de riesgo-UO'!F24</f>
        <v>0</v>
      </c>
      <c r="G21" s="468"/>
      <c r="H21" s="472"/>
      <c r="I21" s="108">
        <f>'01-Mapa de riesgo-UO'!AT24</f>
        <v>0</v>
      </c>
      <c r="J21" s="465"/>
      <c r="K21" s="474"/>
      <c r="L21" s="475"/>
      <c r="M21" s="476"/>
      <c r="N21" s="439"/>
      <c r="O21" s="474"/>
      <c r="P21" s="475"/>
      <c r="Q21" s="476"/>
      <c r="R21" s="496"/>
    </row>
    <row r="22" spans="1:18" ht="62.45" customHeight="1" x14ac:dyDescent="0.2">
      <c r="A22" s="466"/>
      <c r="B22" s="414"/>
      <c r="C22" s="468"/>
      <c r="D22" s="468"/>
      <c r="E22" s="468"/>
      <c r="F22" s="82">
        <f>'01-Mapa de riesgo-UO'!F25</f>
        <v>0</v>
      </c>
      <c r="G22" s="468"/>
      <c r="H22" s="472"/>
      <c r="I22" s="108">
        <f>'01-Mapa de riesgo-UO'!AT25</f>
        <v>0</v>
      </c>
      <c r="J22" s="414"/>
      <c r="K22" s="477"/>
      <c r="L22" s="478"/>
      <c r="M22" s="479"/>
      <c r="N22" s="440"/>
      <c r="O22" s="477"/>
      <c r="P22" s="478"/>
      <c r="Q22" s="479"/>
      <c r="R22" s="497"/>
    </row>
    <row r="23" spans="1:18" ht="62.45" customHeight="1" x14ac:dyDescent="0.2">
      <c r="A23" s="466">
        <v>6</v>
      </c>
      <c r="B23" s="464">
        <f>'01-Mapa de riesgo-UO'!B26</f>
        <v>0</v>
      </c>
      <c r="C23" s="467">
        <f>'01-Mapa de riesgo-UO'!G26</f>
        <v>0</v>
      </c>
      <c r="D23" s="468">
        <f>'01-Mapa de riesgo-UO'!H26</f>
        <v>0</v>
      </c>
      <c r="E23" s="468">
        <f>'01-Mapa de riesgo-UO'!I26</f>
        <v>0</v>
      </c>
      <c r="F23" s="82">
        <f>'01-Mapa de riesgo-UO'!F26</f>
        <v>0</v>
      </c>
      <c r="G23" s="468">
        <f>'01-Mapa de riesgo-UO'!J26</f>
        <v>0</v>
      </c>
      <c r="H23" s="472" t="str">
        <f>'01-Mapa de riesgo-UO'!AQ26</f>
        <v>LEVE</v>
      </c>
      <c r="I23" s="108">
        <f>'01-Mapa de riesgo-UO'!AT26</f>
        <v>0</v>
      </c>
      <c r="J23" s="464" t="str">
        <f t="shared" ref="J23" si="2">IF(H23="GRAVE","Debe formularse",IF(H23="MODERADO", "Si el proceso lo requiere","NO"))</f>
        <v>NO</v>
      </c>
      <c r="K23" s="492"/>
      <c r="L23" s="493"/>
      <c r="M23" s="494"/>
      <c r="N23" s="438"/>
      <c r="O23" s="492"/>
      <c r="P23" s="493"/>
      <c r="Q23" s="494"/>
      <c r="R23" s="495"/>
    </row>
    <row r="24" spans="1:18" ht="62.45" customHeight="1" x14ac:dyDescent="0.2">
      <c r="A24" s="466"/>
      <c r="B24" s="465"/>
      <c r="C24" s="468"/>
      <c r="D24" s="468"/>
      <c r="E24" s="468"/>
      <c r="F24" s="82">
        <f>'01-Mapa de riesgo-UO'!F27</f>
        <v>0</v>
      </c>
      <c r="G24" s="468"/>
      <c r="H24" s="472"/>
      <c r="I24" s="108">
        <f>'01-Mapa de riesgo-UO'!AT27</f>
        <v>0</v>
      </c>
      <c r="J24" s="465"/>
      <c r="K24" s="474"/>
      <c r="L24" s="475"/>
      <c r="M24" s="476"/>
      <c r="N24" s="439"/>
      <c r="O24" s="474"/>
      <c r="P24" s="475"/>
      <c r="Q24" s="476"/>
      <c r="R24" s="496"/>
    </row>
    <row r="25" spans="1:18" ht="62.45" customHeight="1" x14ac:dyDescent="0.2">
      <c r="A25" s="466"/>
      <c r="B25" s="414"/>
      <c r="C25" s="468"/>
      <c r="D25" s="468"/>
      <c r="E25" s="468"/>
      <c r="F25" s="82">
        <f>'01-Mapa de riesgo-UO'!F28</f>
        <v>0</v>
      </c>
      <c r="G25" s="468"/>
      <c r="H25" s="472"/>
      <c r="I25" s="108">
        <f>'01-Mapa de riesgo-UO'!AT28</f>
        <v>0</v>
      </c>
      <c r="J25" s="414"/>
      <c r="K25" s="477"/>
      <c r="L25" s="478"/>
      <c r="M25" s="479"/>
      <c r="N25" s="440"/>
      <c r="O25" s="477"/>
      <c r="P25" s="478"/>
      <c r="Q25" s="479"/>
      <c r="R25" s="497"/>
    </row>
    <row r="26" spans="1:18" ht="62.45" customHeight="1" x14ac:dyDescent="0.2">
      <c r="A26" s="466">
        <v>7</v>
      </c>
      <c r="B26" s="464">
        <f>'01-Mapa de riesgo-UO'!B29</f>
        <v>0</v>
      </c>
      <c r="C26" s="467">
        <f>'01-Mapa de riesgo-UO'!G29</f>
        <v>0</v>
      </c>
      <c r="D26" s="468">
        <f>'01-Mapa de riesgo-UO'!H29</f>
        <v>0</v>
      </c>
      <c r="E26" s="468">
        <f>'01-Mapa de riesgo-UO'!I29</f>
        <v>0</v>
      </c>
      <c r="F26" s="82">
        <f>'01-Mapa de riesgo-UO'!F29</f>
        <v>0</v>
      </c>
      <c r="G26" s="468">
        <f>'01-Mapa de riesgo-UO'!J29</f>
        <v>0</v>
      </c>
      <c r="H26" s="472" t="str">
        <f>'01-Mapa de riesgo-UO'!AQ29</f>
        <v>LEVE</v>
      </c>
      <c r="I26" s="108">
        <f>'01-Mapa de riesgo-UO'!AT29</f>
        <v>0</v>
      </c>
      <c r="J26" s="464" t="str">
        <f t="shared" ref="J26" si="3">IF(H26="GRAVE","Debe formularse",IF(H26="MODERADO", "Si el proceso lo requiere","NO"))</f>
        <v>NO</v>
      </c>
      <c r="K26" s="492"/>
      <c r="L26" s="493"/>
      <c r="M26" s="494"/>
      <c r="N26" s="438"/>
      <c r="O26" s="492"/>
      <c r="P26" s="493"/>
      <c r="Q26" s="494"/>
      <c r="R26" s="495"/>
    </row>
    <row r="27" spans="1:18" ht="62.45" customHeight="1" x14ac:dyDescent="0.2">
      <c r="A27" s="466"/>
      <c r="B27" s="465"/>
      <c r="C27" s="468"/>
      <c r="D27" s="468"/>
      <c r="E27" s="468"/>
      <c r="F27" s="82">
        <f>'01-Mapa de riesgo-UO'!F30</f>
        <v>0</v>
      </c>
      <c r="G27" s="468"/>
      <c r="H27" s="472"/>
      <c r="I27" s="108">
        <f>'01-Mapa de riesgo-UO'!AT30</f>
        <v>0</v>
      </c>
      <c r="J27" s="465"/>
      <c r="K27" s="474"/>
      <c r="L27" s="475"/>
      <c r="M27" s="476"/>
      <c r="N27" s="439"/>
      <c r="O27" s="474"/>
      <c r="P27" s="475"/>
      <c r="Q27" s="476"/>
      <c r="R27" s="496"/>
    </row>
    <row r="28" spans="1:18" ht="62.45" customHeight="1" x14ac:dyDescent="0.2">
      <c r="A28" s="466"/>
      <c r="B28" s="414"/>
      <c r="C28" s="468"/>
      <c r="D28" s="468"/>
      <c r="E28" s="468"/>
      <c r="F28" s="82">
        <f>'01-Mapa de riesgo-UO'!F31</f>
        <v>0</v>
      </c>
      <c r="G28" s="468"/>
      <c r="H28" s="472"/>
      <c r="I28" s="108">
        <f>'01-Mapa de riesgo-UO'!AT31</f>
        <v>0</v>
      </c>
      <c r="J28" s="414"/>
      <c r="K28" s="477"/>
      <c r="L28" s="478"/>
      <c r="M28" s="479"/>
      <c r="N28" s="440"/>
      <c r="O28" s="477"/>
      <c r="P28" s="478"/>
      <c r="Q28" s="479"/>
      <c r="R28" s="497"/>
    </row>
    <row r="29" spans="1:18" ht="62.45" customHeight="1" x14ac:dyDescent="0.2">
      <c r="A29" s="466">
        <v>8</v>
      </c>
      <c r="B29" s="464">
        <f>'01-Mapa de riesgo-UO'!B32</f>
        <v>0</v>
      </c>
      <c r="C29" s="467">
        <f>'01-Mapa de riesgo-UO'!G32</f>
        <v>0</v>
      </c>
      <c r="D29" s="468">
        <f>'01-Mapa de riesgo-UO'!H32</f>
        <v>0</v>
      </c>
      <c r="E29" s="468">
        <f>'01-Mapa de riesgo-UO'!I32</f>
        <v>0</v>
      </c>
      <c r="F29" s="82">
        <f>'01-Mapa de riesgo-UO'!F32</f>
        <v>0</v>
      </c>
      <c r="G29" s="468">
        <f>'01-Mapa de riesgo-UO'!J32</f>
        <v>0</v>
      </c>
      <c r="H29" s="472" t="str">
        <f>'01-Mapa de riesgo-UO'!AQ32</f>
        <v>LEVE</v>
      </c>
      <c r="I29" s="108">
        <f>'01-Mapa de riesgo-UO'!AT32</f>
        <v>0</v>
      </c>
      <c r="J29" s="464" t="str">
        <f t="shared" ref="J29" si="4">IF(H29="GRAVE","Debe formularse",IF(H29="MODERADO", "Si el proceso lo requiere","NO"))</f>
        <v>NO</v>
      </c>
      <c r="K29" s="492"/>
      <c r="L29" s="493"/>
      <c r="M29" s="494"/>
      <c r="N29" s="438"/>
      <c r="O29" s="492"/>
      <c r="P29" s="493"/>
      <c r="Q29" s="494"/>
      <c r="R29" s="495"/>
    </row>
    <row r="30" spans="1:18" ht="62.45" customHeight="1" x14ac:dyDescent="0.2">
      <c r="A30" s="466"/>
      <c r="B30" s="465"/>
      <c r="C30" s="468"/>
      <c r="D30" s="468"/>
      <c r="E30" s="468"/>
      <c r="F30" s="82">
        <f>'01-Mapa de riesgo-UO'!F33</f>
        <v>0</v>
      </c>
      <c r="G30" s="468"/>
      <c r="H30" s="472"/>
      <c r="I30" s="108">
        <f>'01-Mapa de riesgo-UO'!AT33</f>
        <v>0</v>
      </c>
      <c r="J30" s="465"/>
      <c r="K30" s="474"/>
      <c r="L30" s="475"/>
      <c r="M30" s="476"/>
      <c r="N30" s="439"/>
      <c r="O30" s="474"/>
      <c r="P30" s="475"/>
      <c r="Q30" s="476"/>
      <c r="R30" s="496"/>
    </row>
    <row r="31" spans="1:18" ht="62.45" customHeight="1" x14ac:dyDescent="0.2">
      <c r="A31" s="466"/>
      <c r="B31" s="414"/>
      <c r="C31" s="468"/>
      <c r="D31" s="468"/>
      <c r="E31" s="468"/>
      <c r="F31" s="82">
        <f>'01-Mapa de riesgo-UO'!F34</f>
        <v>0</v>
      </c>
      <c r="G31" s="468"/>
      <c r="H31" s="472"/>
      <c r="I31" s="108">
        <f>'01-Mapa de riesgo-UO'!AT34</f>
        <v>0</v>
      </c>
      <c r="J31" s="414"/>
      <c r="K31" s="477"/>
      <c r="L31" s="478"/>
      <c r="M31" s="479"/>
      <c r="N31" s="440"/>
      <c r="O31" s="477"/>
      <c r="P31" s="478"/>
      <c r="Q31" s="479"/>
      <c r="R31" s="497"/>
    </row>
    <row r="32" spans="1:18" ht="62.45" customHeight="1" x14ac:dyDescent="0.2">
      <c r="A32" s="466">
        <v>9</v>
      </c>
      <c r="B32" s="464">
        <f>'01-Mapa de riesgo-UO'!B35</f>
        <v>0</v>
      </c>
      <c r="C32" s="467">
        <f>'01-Mapa de riesgo-UO'!G35</f>
        <v>0</v>
      </c>
      <c r="D32" s="468">
        <f>'01-Mapa de riesgo-UO'!H35</f>
        <v>0</v>
      </c>
      <c r="E32" s="468">
        <f>'01-Mapa de riesgo-UO'!I35</f>
        <v>0</v>
      </c>
      <c r="F32" s="82">
        <f>'01-Mapa de riesgo-UO'!F35</f>
        <v>0</v>
      </c>
      <c r="G32" s="468">
        <f>'01-Mapa de riesgo-UO'!J35</f>
        <v>0</v>
      </c>
      <c r="H32" s="472" t="str">
        <f>'01-Mapa de riesgo-UO'!AQ35</f>
        <v>LEVE</v>
      </c>
      <c r="I32" s="108">
        <f>'01-Mapa de riesgo-UO'!AT35</f>
        <v>0</v>
      </c>
      <c r="J32" s="464" t="str">
        <f t="shared" ref="J32" si="5">IF(H32="GRAVE","Debe formularse",IF(H32="MODERADO", "Si el proceso lo requiere","NO"))</f>
        <v>NO</v>
      </c>
      <c r="K32" s="492"/>
      <c r="L32" s="493"/>
      <c r="M32" s="494"/>
      <c r="N32" s="438"/>
      <c r="O32" s="492"/>
      <c r="P32" s="493"/>
      <c r="Q32" s="494"/>
      <c r="R32" s="495"/>
    </row>
    <row r="33" spans="1:18" ht="62.45" customHeight="1" x14ac:dyDescent="0.2">
      <c r="A33" s="466"/>
      <c r="B33" s="465"/>
      <c r="C33" s="468"/>
      <c r="D33" s="468"/>
      <c r="E33" s="468"/>
      <c r="F33" s="82">
        <f>'01-Mapa de riesgo-UO'!F36</f>
        <v>0</v>
      </c>
      <c r="G33" s="468"/>
      <c r="H33" s="472"/>
      <c r="I33" s="108">
        <f>'01-Mapa de riesgo-UO'!AT36</f>
        <v>0</v>
      </c>
      <c r="J33" s="465"/>
      <c r="K33" s="474"/>
      <c r="L33" s="475"/>
      <c r="M33" s="476"/>
      <c r="N33" s="439"/>
      <c r="O33" s="474"/>
      <c r="P33" s="475"/>
      <c r="Q33" s="476"/>
      <c r="R33" s="496"/>
    </row>
    <row r="34" spans="1:18" ht="62.45" customHeight="1" x14ac:dyDescent="0.2">
      <c r="A34" s="466"/>
      <c r="B34" s="414"/>
      <c r="C34" s="468"/>
      <c r="D34" s="468"/>
      <c r="E34" s="468"/>
      <c r="F34" s="82">
        <f>'01-Mapa de riesgo-UO'!F37</f>
        <v>0</v>
      </c>
      <c r="G34" s="468"/>
      <c r="H34" s="472"/>
      <c r="I34" s="108">
        <f>'01-Mapa de riesgo-UO'!AT37</f>
        <v>0</v>
      </c>
      <c r="J34" s="414"/>
      <c r="K34" s="477"/>
      <c r="L34" s="478"/>
      <c r="M34" s="479"/>
      <c r="N34" s="440"/>
      <c r="O34" s="477"/>
      <c r="P34" s="478"/>
      <c r="Q34" s="479"/>
      <c r="R34" s="497"/>
    </row>
    <row r="35" spans="1:18" ht="62.45" customHeight="1" x14ac:dyDescent="0.2">
      <c r="A35" s="466">
        <v>10</v>
      </c>
      <c r="B35" s="464">
        <f>'01-Mapa de riesgo-UO'!B38</f>
        <v>0</v>
      </c>
      <c r="C35" s="467">
        <f>'01-Mapa de riesgo-UO'!G38</f>
        <v>0</v>
      </c>
      <c r="D35" s="468">
        <f>'01-Mapa de riesgo-UO'!H38</f>
        <v>0</v>
      </c>
      <c r="E35" s="468">
        <f>'01-Mapa de riesgo-UO'!I38</f>
        <v>0</v>
      </c>
      <c r="F35" s="82">
        <f>'01-Mapa de riesgo-UO'!F38</f>
        <v>0</v>
      </c>
      <c r="G35" s="468">
        <f>'01-Mapa de riesgo-UO'!J38</f>
        <v>0</v>
      </c>
      <c r="H35" s="472" t="str">
        <f>'01-Mapa de riesgo-UO'!AQ38</f>
        <v>LEVE</v>
      </c>
      <c r="I35" s="108">
        <f>'01-Mapa de riesgo-UO'!AT38</f>
        <v>0</v>
      </c>
      <c r="J35" s="464" t="str">
        <f t="shared" ref="J35" si="6">IF(H35="GRAVE","Debe formularse",IF(H35="MODERADO", "Si el proceso lo requiere","NO"))</f>
        <v>NO</v>
      </c>
      <c r="K35" s="492"/>
      <c r="L35" s="493"/>
      <c r="M35" s="494"/>
      <c r="N35" s="438"/>
      <c r="O35" s="492"/>
      <c r="P35" s="493"/>
      <c r="Q35" s="494"/>
      <c r="R35" s="495"/>
    </row>
    <row r="36" spans="1:18" ht="62.45" customHeight="1" x14ac:dyDescent="0.2">
      <c r="A36" s="466"/>
      <c r="B36" s="465"/>
      <c r="C36" s="468"/>
      <c r="D36" s="468"/>
      <c r="E36" s="468"/>
      <c r="F36" s="82">
        <f>'01-Mapa de riesgo-UO'!F39</f>
        <v>0</v>
      </c>
      <c r="G36" s="468"/>
      <c r="H36" s="472"/>
      <c r="I36" s="108">
        <f>'01-Mapa de riesgo-UO'!AT39</f>
        <v>0</v>
      </c>
      <c r="J36" s="465"/>
      <c r="K36" s="474"/>
      <c r="L36" s="475"/>
      <c r="M36" s="476"/>
      <c r="N36" s="439"/>
      <c r="O36" s="474"/>
      <c r="P36" s="475"/>
      <c r="Q36" s="476"/>
      <c r="R36" s="496"/>
    </row>
    <row r="37" spans="1:18" ht="62.45" customHeight="1" x14ac:dyDescent="0.2">
      <c r="A37" s="466"/>
      <c r="B37" s="414"/>
      <c r="C37" s="468"/>
      <c r="D37" s="468"/>
      <c r="E37" s="468"/>
      <c r="F37" s="82">
        <f>'01-Mapa de riesgo-UO'!F40</f>
        <v>0</v>
      </c>
      <c r="G37" s="468"/>
      <c r="H37" s="472"/>
      <c r="I37" s="108">
        <f>'01-Mapa de riesgo-UO'!AT40</f>
        <v>0</v>
      </c>
      <c r="J37" s="414"/>
      <c r="K37" s="477"/>
      <c r="L37" s="478"/>
      <c r="M37" s="479"/>
      <c r="N37" s="440"/>
      <c r="O37" s="477"/>
      <c r="P37" s="478"/>
      <c r="Q37" s="479"/>
      <c r="R37" s="497"/>
    </row>
    <row r="38" spans="1:18" ht="62.45" customHeight="1" x14ac:dyDescent="0.2">
      <c r="A38" s="466">
        <v>11</v>
      </c>
      <c r="B38" s="464">
        <f>'01-Mapa de riesgo-UO'!B41</f>
        <v>0</v>
      </c>
      <c r="C38" s="467">
        <f>'01-Mapa de riesgo-UO'!G41</f>
        <v>0</v>
      </c>
      <c r="D38" s="468">
        <f>'01-Mapa de riesgo-UO'!H41</f>
        <v>0</v>
      </c>
      <c r="E38" s="468">
        <f>'01-Mapa de riesgo-UO'!I41</f>
        <v>0</v>
      </c>
      <c r="F38" s="82">
        <f>'01-Mapa de riesgo-UO'!F41</f>
        <v>0</v>
      </c>
      <c r="G38" s="468">
        <f>'01-Mapa de riesgo-UO'!J41</f>
        <v>0</v>
      </c>
      <c r="H38" s="472" t="str">
        <f>'01-Mapa de riesgo-UO'!AQ41</f>
        <v>LEVE</v>
      </c>
      <c r="I38" s="108">
        <f>'01-Mapa de riesgo-UO'!AT41</f>
        <v>0</v>
      </c>
      <c r="J38" s="464" t="str">
        <f t="shared" ref="J38" si="7">IF(H38="GRAVE","Debe formularse",IF(H38="MODERADO", "Si el proceso lo requiere","NO"))</f>
        <v>NO</v>
      </c>
      <c r="K38" s="492"/>
      <c r="L38" s="493"/>
      <c r="M38" s="494"/>
      <c r="N38" s="438"/>
      <c r="O38" s="492"/>
      <c r="P38" s="493"/>
      <c r="Q38" s="494"/>
      <c r="R38" s="495"/>
    </row>
    <row r="39" spans="1:18" ht="62.45" customHeight="1" x14ac:dyDescent="0.2">
      <c r="A39" s="466"/>
      <c r="B39" s="465"/>
      <c r="C39" s="468"/>
      <c r="D39" s="468"/>
      <c r="E39" s="468"/>
      <c r="F39" s="82">
        <f>'01-Mapa de riesgo-UO'!F42</f>
        <v>0</v>
      </c>
      <c r="G39" s="468"/>
      <c r="H39" s="472"/>
      <c r="I39" s="108">
        <f>'01-Mapa de riesgo-UO'!AT42</f>
        <v>0</v>
      </c>
      <c r="J39" s="465"/>
      <c r="K39" s="474"/>
      <c r="L39" s="475"/>
      <c r="M39" s="476"/>
      <c r="N39" s="439"/>
      <c r="O39" s="474"/>
      <c r="P39" s="475"/>
      <c r="Q39" s="476"/>
      <c r="R39" s="496"/>
    </row>
    <row r="40" spans="1:18" ht="62.45" customHeight="1" x14ac:dyDescent="0.2">
      <c r="A40" s="466"/>
      <c r="B40" s="414"/>
      <c r="C40" s="468"/>
      <c r="D40" s="468"/>
      <c r="E40" s="468"/>
      <c r="F40" s="82">
        <f>'01-Mapa de riesgo-UO'!F43</f>
        <v>0</v>
      </c>
      <c r="G40" s="468"/>
      <c r="H40" s="472"/>
      <c r="I40" s="108">
        <f>'01-Mapa de riesgo-UO'!AT43</f>
        <v>0</v>
      </c>
      <c r="J40" s="414"/>
      <c r="K40" s="477"/>
      <c r="L40" s="478"/>
      <c r="M40" s="479"/>
      <c r="N40" s="440"/>
      <c r="O40" s="477"/>
      <c r="P40" s="478"/>
      <c r="Q40" s="479"/>
      <c r="R40" s="497"/>
    </row>
    <row r="41" spans="1:18" ht="62.45" customHeight="1" x14ac:dyDescent="0.2">
      <c r="A41" s="466">
        <v>12</v>
      </c>
      <c r="B41" s="464">
        <f>'01-Mapa de riesgo-UO'!B44</f>
        <v>0</v>
      </c>
      <c r="C41" s="467">
        <f>'01-Mapa de riesgo-UO'!G44</f>
        <v>0</v>
      </c>
      <c r="D41" s="468">
        <f>'01-Mapa de riesgo-UO'!H44</f>
        <v>0</v>
      </c>
      <c r="E41" s="468">
        <f>'01-Mapa de riesgo-UO'!I44</f>
        <v>0</v>
      </c>
      <c r="F41" s="82">
        <f>'01-Mapa de riesgo-UO'!F44</f>
        <v>0</v>
      </c>
      <c r="G41" s="468">
        <f>'01-Mapa de riesgo-UO'!J44</f>
        <v>0</v>
      </c>
      <c r="H41" s="472" t="str">
        <f>'01-Mapa de riesgo-UO'!AQ44</f>
        <v>LEVE</v>
      </c>
      <c r="I41" s="108">
        <f>'01-Mapa de riesgo-UO'!AT44</f>
        <v>0</v>
      </c>
      <c r="J41" s="464" t="str">
        <f t="shared" ref="J41" si="8">IF(H41="GRAVE","Debe formularse",IF(H41="MODERADO", "Si el proceso lo requiere","NO"))</f>
        <v>NO</v>
      </c>
      <c r="K41" s="492"/>
      <c r="L41" s="493"/>
      <c r="M41" s="494"/>
      <c r="N41" s="438"/>
      <c r="O41" s="492"/>
      <c r="P41" s="493"/>
      <c r="Q41" s="494"/>
      <c r="R41" s="495"/>
    </row>
    <row r="42" spans="1:18" ht="62.45" customHeight="1" x14ac:dyDescent="0.2">
      <c r="A42" s="466"/>
      <c r="B42" s="465"/>
      <c r="C42" s="468"/>
      <c r="D42" s="468"/>
      <c r="E42" s="468"/>
      <c r="F42" s="82">
        <f>'01-Mapa de riesgo-UO'!F45</f>
        <v>0</v>
      </c>
      <c r="G42" s="468"/>
      <c r="H42" s="472"/>
      <c r="I42" s="108">
        <f>'01-Mapa de riesgo-UO'!AT45</f>
        <v>0</v>
      </c>
      <c r="J42" s="465"/>
      <c r="K42" s="474"/>
      <c r="L42" s="475"/>
      <c r="M42" s="476"/>
      <c r="N42" s="439"/>
      <c r="O42" s="474"/>
      <c r="P42" s="475"/>
      <c r="Q42" s="476"/>
      <c r="R42" s="496"/>
    </row>
    <row r="43" spans="1:18" ht="62.45" customHeight="1" x14ac:dyDescent="0.2">
      <c r="A43" s="466"/>
      <c r="B43" s="414"/>
      <c r="C43" s="468"/>
      <c r="D43" s="468"/>
      <c r="E43" s="468"/>
      <c r="F43" s="82">
        <f>'01-Mapa de riesgo-UO'!F46</f>
        <v>0</v>
      </c>
      <c r="G43" s="468"/>
      <c r="H43" s="472"/>
      <c r="I43" s="108">
        <f>'01-Mapa de riesgo-UO'!AT46</f>
        <v>0</v>
      </c>
      <c r="J43" s="414"/>
      <c r="K43" s="477"/>
      <c r="L43" s="478"/>
      <c r="M43" s="479"/>
      <c r="N43" s="440"/>
      <c r="O43" s="477"/>
      <c r="P43" s="478"/>
      <c r="Q43" s="479"/>
      <c r="R43" s="497"/>
    </row>
    <row r="44" spans="1:18" ht="62.45" customHeight="1" x14ac:dyDescent="0.2">
      <c r="A44" s="466">
        <v>13</v>
      </c>
      <c r="B44" s="464">
        <f>'01-Mapa de riesgo-UO'!B47</f>
        <v>0</v>
      </c>
      <c r="C44" s="467">
        <f>'01-Mapa de riesgo-UO'!G47</f>
        <v>0</v>
      </c>
      <c r="D44" s="468">
        <f>'01-Mapa de riesgo-UO'!H47</f>
        <v>0</v>
      </c>
      <c r="E44" s="468">
        <f>'01-Mapa de riesgo-UO'!I47</f>
        <v>0</v>
      </c>
      <c r="F44" s="82">
        <f>'01-Mapa de riesgo-UO'!F47</f>
        <v>0</v>
      </c>
      <c r="G44" s="468">
        <f>'01-Mapa de riesgo-UO'!J47</f>
        <v>0</v>
      </c>
      <c r="H44" s="472" t="str">
        <f>'01-Mapa de riesgo-UO'!AQ47</f>
        <v>LEVE</v>
      </c>
      <c r="I44" s="108">
        <f>'01-Mapa de riesgo-UO'!AT47</f>
        <v>0</v>
      </c>
      <c r="J44" s="464" t="str">
        <f t="shared" ref="J44" si="9">IF(H44="GRAVE","Debe formularse",IF(H44="MODERADO", "Si el proceso lo requiere","NO"))</f>
        <v>NO</v>
      </c>
      <c r="K44" s="492"/>
      <c r="L44" s="493"/>
      <c r="M44" s="494"/>
      <c r="N44" s="438"/>
      <c r="O44" s="492"/>
      <c r="P44" s="493"/>
      <c r="Q44" s="494"/>
      <c r="R44" s="495"/>
    </row>
    <row r="45" spans="1:18" ht="62.45" customHeight="1" x14ac:dyDescent="0.2">
      <c r="A45" s="466"/>
      <c r="B45" s="465"/>
      <c r="C45" s="468"/>
      <c r="D45" s="468"/>
      <c r="E45" s="468"/>
      <c r="F45" s="82">
        <f>'01-Mapa de riesgo-UO'!F48</f>
        <v>0</v>
      </c>
      <c r="G45" s="468"/>
      <c r="H45" s="472"/>
      <c r="I45" s="108">
        <f>'01-Mapa de riesgo-UO'!AT48</f>
        <v>0</v>
      </c>
      <c r="J45" s="465"/>
      <c r="K45" s="474"/>
      <c r="L45" s="475"/>
      <c r="M45" s="476"/>
      <c r="N45" s="439"/>
      <c r="O45" s="474"/>
      <c r="P45" s="475"/>
      <c r="Q45" s="476"/>
      <c r="R45" s="496"/>
    </row>
    <row r="46" spans="1:18" ht="62.45" customHeight="1" x14ac:dyDescent="0.2">
      <c r="A46" s="466"/>
      <c r="B46" s="414"/>
      <c r="C46" s="468"/>
      <c r="D46" s="468"/>
      <c r="E46" s="468"/>
      <c r="F46" s="82">
        <f>'01-Mapa de riesgo-UO'!F49</f>
        <v>0</v>
      </c>
      <c r="G46" s="468"/>
      <c r="H46" s="472"/>
      <c r="I46" s="108">
        <f>'01-Mapa de riesgo-UO'!AT49</f>
        <v>0</v>
      </c>
      <c r="J46" s="414"/>
      <c r="K46" s="477"/>
      <c r="L46" s="478"/>
      <c r="M46" s="479"/>
      <c r="N46" s="440"/>
      <c r="O46" s="477"/>
      <c r="P46" s="478"/>
      <c r="Q46" s="479"/>
      <c r="R46" s="497"/>
    </row>
    <row r="47" spans="1:18" ht="62.45" customHeight="1" x14ac:dyDescent="0.2">
      <c r="A47" s="466">
        <v>14</v>
      </c>
      <c r="B47" s="464">
        <f>'01-Mapa de riesgo-UO'!B50</f>
        <v>0</v>
      </c>
      <c r="C47" s="467">
        <f>'01-Mapa de riesgo-UO'!G50</f>
        <v>0</v>
      </c>
      <c r="D47" s="468">
        <f>'01-Mapa de riesgo-UO'!H50</f>
        <v>0</v>
      </c>
      <c r="E47" s="468">
        <f>'01-Mapa de riesgo-UO'!I50</f>
        <v>0</v>
      </c>
      <c r="F47" s="82">
        <f>'01-Mapa de riesgo-UO'!F50</f>
        <v>0</v>
      </c>
      <c r="G47" s="468">
        <f>'01-Mapa de riesgo-UO'!J50</f>
        <v>0</v>
      </c>
      <c r="H47" s="472" t="str">
        <f>'01-Mapa de riesgo-UO'!AQ50</f>
        <v>LEVE</v>
      </c>
      <c r="I47" s="108">
        <f>'01-Mapa de riesgo-UO'!AT50</f>
        <v>0</v>
      </c>
      <c r="J47" s="464" t="str">
        <f t="shared" ref="J47" si="10">IF(H47="GRAVE","Debe formularse",IF(H47="MODERADO", "Si el proceso lo requiere","NO"))</f>
        <v>NO</v>
      </c>
      <c r="K47" s="492"/>
      <c r="L47" s="493"/>
      <c r="M47" s="494"/>
      <c r="N47" s="438"/>
      <c r="O47" s="492"/>
      <c r="P47" s="493"/>
      <c r="Q47" s="494"/>
      <c r="R47" s="495"/>
    </row>
    <row r="48" spans="1:18" ht="62.45" customHeight="1" x14ac:dyDescent="0.2">
      <c r="A48" s="466"/>
      <c r="B48" s="465"/>
      <c r="C48" s="468"/>
      <c r="D48" s="468"/>
      <c r="E48" s="468"/>
      <c r="F48" s="82">
        <f>'01-Mapa de riesgo-UO'!F51</f>
        <v>0</v>
      </c>
      <c r="G48" s="468"/>
      <c r="H48" s="472"/>
      <c r="I48" s="108">
        <f>'01-Mapa de riesgo-UO'!AT51</f>
        <v>0</v>
      </c>
      <c r="J48" s="465"/>
      <c r="K48" s="474"/>
      <c r="L48" s="475"/>
      <c r="M48" s="476"/>
      <c r="N48" s="439"/>
      <c r="O48" s="474"/>
      <c r="P48" s="475"/>
      <c r="Q48" s="476"/>
      <c r="R48" s="496"/>
    </row>
    <row r="49" spans="1:18" ht="62.45" customHeight="1" x14ac:dyDescent="0.2">
      <c r="A49" s="466"/>
      <c r="B49" s="414"/>
      <c r="C49" s="468"/>
      <c r="D49" s="468"/>
      <c r="E49" s="468"/>
      <c r="F49" s="82">
        <f>'01-Mapa de riesgo-UO'!F52</f>
        <v>0</v>
      </c>
      <c r="G49" s="468"/>
      <c r="H49" s="472"/>
      <c r="I49" s="108">
        <f>'01-Mapa de riesgo-UO'!AT52</f>
        <v>0</v>
      </c>
      <c r="J49" s="414"/>
      <c r="K49" s="477"/>
      <c r="L49" s="478"/>
      <c r="M49" s="479"/>
      <c r="N49" s="440"/>
      <c r="O49" s="477"/>
      <c r="P49" s="478"/>
      <c r="Q49" s="479"/>
      <c r="R49" s="497"/>
    </row>
    <row r="50" spans="1:18" ht="62.45" customHeight="1" x14ac:dyDescent="0.2">
      <c r="A50" s="466">
        <v>15</v>
      </c>
      <c r="B50" s="464">
        <f>'01-Mapa de riesgo-UO'!B53</f>
        <v>0</v>
      </c>
      <c r="C50" s="467">
        <f>'01-Mapa de riesgo-UO'!G53</f>
        <v>0</v>
      </c>
      <c r="D50" s="468">
        <f>'01-Mapa de riesgo-UO'!H53</f>
        <v>0</v>
      </c>
      <c r="E50" s="468">
        <f>'01-Mapa de riesgo-UO'!I53</f>
        <v>0</v>
      </c>
      <c r="F50" s="82">
        <f>'01-Mapa de riesgo-UO'!F53</f>
        <v>0</v>
      </c>
      <c r="G50" s="468">
        <f>'01-Mapa de riesgo-UO'!J53</f>
        <v>0</v>
      </c>
      <c r="H50" s="472" t="str">
        <f>'01-Mapa de riesgo-UO'!AQ53</f>
        <v>LEVE</v>
      </c>
      <c r="I50" s="108">
        <f>'01-Mapa de riesgo-UO'!AT53</f>
        <v>0</v>
      </c>
      <c r="J50" s="464" t="str">
        <f t="shared" ref="J50" si="11">IF(H50="GRAVE","Debe formularse",IF(H50="MODERADO", "Si el proceso lo requiere","NO"))</f>
        <v>NO</v>
      </c>
      <c r="K50" s="492"/>
      <c r="L50" s="493"/>
      <c r="M50" s="494"/>
      <c r="N50" s="438"/>
      <c r="O50" s="492"/>
      <c r="P50" s="493"/>
      <c r="Q50" s="494"/>
      <c r="R50" s="495"/>
    </row>
    <row r="51" spans="1:18" ht="62.45" customHeight="1" x14ac:dyDescent="0.2">
      <c r="A51" s="466"/>
      <c r="B51" s="465"/>
      <c r="C51" s="468"/>
      <c r="D51" s="468"/>
      <c r="E51" s="468"/>
      <c r="F51" s="82">
        <f>'01-Mapa de riesgo-UO'!F54</f>
        <v>0</v>
      </c>
      <c r="G51" s="468"/>
      <c r="H51" s="472"/>
      <c r="I51" s="108">
        <f>'01-Mapa de riesgo-UO'!AT54</f>
        <v>0</v>
      </c>
      <c r="J51" s="465"/>
      <c r="K51" s="474"/>
      <c r="L51" s="475"/>
      <c r="M51" s="476"/>
      <c r="N51" s="439"/>
      <c r="O51" s="474"/>
      <c r="P51" s="475"/>
      <c r="Q51" s="476"/>
      <c r="R51" s="496"/>
    </row>
    <row r="52" spans="1:18" ht="62.45" customHeight="1" x14ac:dyDescent="0.2">
      <c r="A52" s="466"/>
      <c r="B52" s="414"/>
      <c r="C52" s="468"/>
      <c r="D52" s="468"/>
      <c r="E52" s="468"/>
      <c r="F52" s="82">
        <f>'01-Mapa de riesgo-UO'!F55</f>
        <v>0</v>
      </c>
      <c r="G52" s="468"/>
      <c r="H52" s="472"/>
      <c r="I52" s="108">
        <f>'01-Mapa de riesgo-UO'!AT55</f>
        <v>0</v>
      </c>
      <c r="J52" s="414"/>
      <c r="K52" s="477"/>
      <c r="L52" s="478"/>
      <c r="M52" s="479"/>
      <c r="N52" s="440"/>
      <c r="O52" s="477"/>
      <c r="P52" s="478"/>
      <c r="Q52" s="479"/>
      <c r="R52" s="497"/>
    </row>
    <row r="53" spans="1:18" ht="62.45" customHeight="1" x14ac:dyDescent="0.2">
      <c r="A53" s="466">
        <v>16</v>
      </c>
      <c r="B53" s="464">
        <f>'01-Mapa de riesgo-UO'!B56</f>
        <v>0</v>
      </c>
      <c r="C53" s="467">
        <f>'01-Mapa de riesgo-UO'!G56</f>
        <v>0</v>
      </c>
      <c r="D53" s="468">
        <f>'01-Mapa de riesgo-UO'!H56</f>
        <v>0</v>
      </c>
      <c r="E53" s="468">
        <f>'01-Mapa de riesgo-UO'!I56</f>
        <v>0</v>
      </c>
      <c r="F53" s="82">
        <f>'01-Mapa de riesgo-UO'!F56</f>
        <v>0</v>
      </c>
      <c r="G53" s="468">
        <f>'01-Mapa de riesgo-UO'!J56</f>
        <v>0</v>
      </c>
      <c r="H53" s="472" t="str">
        <f>'01-Mapa de riesgo-UO'!AQ56</f>
        <v>LEVE</v>
      </c>
      <c r="I53" s="108">
        <f>'01-Mapa de riesgo-UO'!AT56</f>
        <v>0</v>
      </c>
      <c r="J53" s="464" t="str">
        <f t="shared" ref="J53" si="12">IF(H53="GRAVE","Debe formularse",IF(H53="MODERADO", "Si el proceso lo requiere","NO"))</f>
        <v>NO</v>
      </c>
      <c r="K53" s="492"/>
      <c r="L53" s="493"/>
      <c r="M53" s="494"/>
      <c r="N53" s="438"/>
      <c r="O53" s="492"/>
      <c r="P53" s="493"/>
      <c r="Q53" s="494"/>
      <c r="R53" s="495"/>
    </row>
    <row r="54" spans="1:18" ht="62.45" customHeight="1" x14ac:dyDescent="0.2">
      <c r="A54" s="466"/>
      <c r="B54" s="465"/>
      <c r="C54" s="468"/>
      <c r="D54" s="468"/>
      <c r="E54" s="468"/>
      <c r="F54" s="82">
        <f>'01-Mapa de riesgo-UO'!F57</f>
        <v>0</v>
      </c>
      <c r="G54" s="468"/>
      <c r="H54" s="472"/>
      <c r="I54" s="108">
        <f>'01-Mapa de riesgo-UO'!AT57</f>
        <v>0</v>
      </c>
      <c r="J54" s="465"/>
      <c r="K54" s="474"/>
      <c r="L54" s="475"/>
      <c r="M54" s="476"/>
      <c r="N54" s="439"/>
      <c r="O54" s="474"/>
      <c r="P54" s="475"/>
      <c r="Q54" s="476"/>
      <c r="R54" s="496"/>
    </row>
    <row r="55" spans="1:18" ht="62.45" customHeight="1" x14ac:dyDescent="0.2">
      <c r="A55" s="466"/>
      <c r="B55" s="414"/>
      <c r="C55" s="468"/>
      <c r="D55" s="468"/>
      <c r="E55" s="468"/>
      <c r="F55" s="82">
        <f>'01-Mapa de riesgo-UO'!F58</f>
        <v>0</v>
      </c>
      <c r="G55" s="468"/>
      <c r="H55" s="472"/>
      <c r="I55" s="108">
        <f>'01-Mapa de riesgo-UO'!AT58</f>
        <v>0</v>
      </c>
      <c r="J55" s="414"/>
      <c r="K55" s="477"/>
      <c r="L55" s="478"/>
      <c r="M55" s="479"/>
      <c r="N55" s="440"/>
      <c r="O55" s="477"/>
      <c r="P55" s="478"/>
      <c r="Q55" s="479"/>
      <c r="R55" s="497"/>
    </row>
    <row r="56" spans="1:18" ht="62.45" customHeight="1" x14ac:dyDescent="0.2">
      <c r="A56" s="466">
        <v>17</v>
      </c>
      <c r="B56" s="464">
        <f>'01-Mapa de riesgo-UO'!B59</f>
        <v>0</v>
      </c>
      <c r="C56" s="467">
        <f>'01-Mapa de riesgo-UO'!G59</f>
        <v>0</v>
      </c>
      <c r="D56" s="468">
        <f>'01-Mapa de riesgo-UO'!H59</f>
        <v>0</v>
      </c>
      <c r="E56" s="468">
        <f>'01-Mapa de riesgo-UO'!I59</f>
        <v>0</v>
      </c>
      <c r="F56" s="82">
        <f>'01-Mapa de riesgo-UO'!F59</f>
        <v>0</v>
      </c>
      <c r="G56" s="468">
        <f>'01-Mapa de riesgo-UO'!J59</f>
        <v>0</v>
      </c>
      <c r="H56" s="472" t="str">
        <f>'01-Mapa de riesgo-UO'!AQ59</f>
        <v>LEVE</v>
      </c>
      <c r="I56" s="108">
        <f>'01-Mapa de riesgo-UO'!AT59</f>
        <v>0</v>
      </c>
      <c r="J56" s="464" t="str">
        <f t="shared" ref="J56" si="13">IF(H56="GRAVE","Debe formularse",IF(H56="MODERADO", "Si el proceso lo requiere","NO"))</f>
        <v>NO</v>
      </c>
      <c r="K56" s="492"/>
      <c r="L56" s="493"/>
      <c r="M56" s="494"/>
      <c r="N56" s="438"/>
      <c r="O56" s="492"/>
      <c r="P56" s="493"/>
      <c r="Q56" s="494"/>
      <c r="R56" s="495"/>
    </row>
    <row r="57" spans="1:18" ht="62.45" customHeight="1" x14ac:dyDescent="0.2">
      <c r="A57" s="466"/>
      <c r="B57" s="465"/>
      <c r="C57" s="468"/>
      <c r="D57" s="468"/>
      <c r="E57" s="468"/>
      <c r="F57" s="82">
        <f>'01-Mapa de riesgo-UO'!F60</f>
        <v>0</v>
      </c>
      <c r="G57" s="468"/>
      <c r="H57" s="472"/>
      <c r="I57" s="108">
        <f>'01-Mapa de riesgo-UO'!AT60</f>
        <v>0</v>
      </c>
      <c r="J57" s="465"/>
      <c r="K57" s="474"/>
      <c r="L57" s="475"/>
      <c r="M57" s="476"/>
      <c r="N57" s="439"/>
      <c r="O57" s="474"/>
      <c r="P57" s="475"/>
      <c r="Q57" s="476"/>
      <c r="R57" s="496"/>
    </row>
    <row r="58" spans="1:18" ht="62.45" customHeight="1" x14ac:dyDescent="0.2">
      <c r="A58" s="466"/>
      <c r="B58" s="414"/>
      <c r="C58" s="468"/>
      <c r="D58" s="468"/>
      <c r="E58" s="468"/>
      <c r="F58" s="82">
        <f>'01-Mapa de riesgo-UO'!F61</f>
        <v>0</v>
      </c>
      <c r="G58" s="468"/>
      <c r="H58" s="472"/>
      <c r="I58" s="108">
        <f>'01-Mapa de riesgo-UO'!AT61</f>
        <v>0</v>
      </c>
      <c r="J58" s="414"/>
      <c r="K58" s="477"/>
      <c r="L58" s="478"/>
      <c r="M58" s="479"/>
      <c r="N58" s="440"/>
      <c r="O58" s="477"/>
      <c r="P58" s="478"/>
      <c r="Q58" s="479"/>
      <c r="R58" s="497"/>
    </row>
    <row r="59" spans="1:18" ht="62.45" customHeight="1" x14ac:dyDescent="0.2">
      <c r="A59" s="466">
        <v>18</v>
      </c>
      <c r="B59" s="464">
        <f>'01-Mapa de riesgo-UO'!B62</f>
        <v>0</v>
      </c>
      <c r="C59" s="467">
        <f>'01-Mapa de riesgo-UO'!G62</f>
        <v>0</v>
      </c>
      <c r="D59" s="468">
        <f>'01-Mapa de riesgo-UO'!H62</f>
        <v>0</v>
      </c>
      <c r="E59" s="468">
        <f>'01-Mapa de riesgo-UO'!I62</f>
        <v>0</v>
      </c>
      <c r="F59" s="82">
        <f>'01-Mapa de riesgo-UO'!F62</f>
        <v>0</v>
      </c>
      <c r="G59" s="468">
        <f>'01-Mapa de riesgo-UO'!J62</f>
        <v>0</v>
      </c>
      <c r="H59" s="472" t="str">
        <f>'01-Mapa de riesgo-UO'!AQ62</f>
        <v>LEVE</v>
      </c>
      <c r="I59" s="108">
        <f>'01-Mapa de riesgo-UO'!AT62</f>
        <v>0</v>
      </c>
      <c r="J59" s="464" t="str">
        <f t="shared" ref="J59" si="14">IF(H59="GRAVE","Debe formularse",IF(H59="MODERADO", "Si el proceso lo requiere","NO"))</f>
        <v>NO</v>
      </c>
      <c r="K59" s="492"/>
      <c r="L59" s="493"/>
      <c r="M59" s="494"/>
      <c r="N59" s="438"/>
      <c r="O59" s="492"/>
      <c r="P59" s="493"/>
      <c r="Q59" s="494"/>
      <c r="R59" s="495"/>
    </row>
    <row r="60" spans="1:18" ht="62.45" customHeight="1" x14ac:dyDescent="0.2">
      <c r="A60" s="466"/>
      <c r="B60" s="465"/>
      <c r="C60" s="468"/>
      <c r="D60" s="468"/>
      <c r="E60" s="468"/>
      <c r="F60" s="82">
        <f>'01-Mapa de riesgo-UO'!F63</f>
        <v>0</v>
      </c>
      <c r="G60" s="468"/>
      <c r="H60" s="472"/>
      <c r="I60" s="108">
        <f>'01-Mapa de riesgo-UO'!AT63</f>
        <v>0</v>
      </c>
      <c r="J60" s="465"/>
      <c r="K60" s="474"/>
      <c r="L60" s="475"/>
      <c r="M60" s="476"/>
      <c r="N60" s="439"/>
      <c r="O60" s="474"/>
      <c r="P60" s="475"/>
      <c r="Q60" s="476"/>
      <c r="R60" s="496"/>
    </row>
    <row r="61" spans="1:18" ht="62.45" customHeight="1" x14ac:dyDescent="0.2">
      <c r="A61" s="466"/>
      <c r="B61" s="414"/>
      <c r="C61" s="468"/>
      <c r="D61" s="468"/>
      <c r="E61" s="468"/>
      <c r="F61" s="82">
        <f>'01-Mapa de riesgo-UO'!F64</f>
        <v>0</v>
      </c>
      <c r="G61" s="468"/>
      <c r="H61" s="472"/>
      <c r="I61" s="108">
        <f>'01-Mapa de riesgo-UO'!AT64</f>
        <v>0</v>
      </c>
      <c r="J61" s="414"/>
      <c r="K61" s="477"/>
      <c r="L61" s="478"/>
      <c r="M61" s="479"/>
      <c r="N61" s="440"/>
      <c r="O61" s="477"/>
      <c r="P61" s="478"/>
      <c r="Q61" s="479"/>
      <c r="R61" s="497"/>
    </row>
    <row r="62" spans="1:18" ht="62.45" customHeight="1" x14ac:dyDescent="0.2">
      <c r="A62" s="466">
        <v>19</v>
      </c>
      <c r="B62" s="464">
        <f>'01-Mapa de riesgo-UO'!B65</f>
        <v>0</v>
      </c>
      <c r="C62" s="467">
        <f>'01-Mapa de riesgo-UO'!G65</f>
        <v>0</v>
      </c>
      <c r="D62" s="468">
        <f>'01-Mapa de riesgo-UO'!H65</f>
        <v>0</v>
      </c>
      <c r="E62" s="468">
        <f>'01-Mapa de riesgo-UO'!I65</f>
        <v>0</v>
      </c>
      <c r="F62" s="82">
        <f>'01-Mapa de riesgo-UO'!F65</f>
        <v>0</v>
      </c>
      <c r="G62" s="468">
        <f>'01-Mapa de riesgo-UO'!J65</f>
        <v>0</v>
      </c>
      <c r="H62" s="472" t="str">
        <f>'01-Mapa de riesgo-UO'!AQ65</f>
        <v>LEVE</v>
      </c>
      <c r="I62" s="108">
        <f>'01-Mapa de riesgo-UO'!AT65</f>
        <v>0</v>
      </c>
      <c r="J62" s="464" t="str">
        <f t="shared" ref="J62" si="15">IF(H62="GRAVE","Debe formularse",IF(H62="MODERADO", "Si el proceso lo requiere","NO"))</f>
        <v>NO</v>
      </c>
      <c r="K62" s="492"/>
      <c r="L62" s="493"/>
      <c r="M62" s="494"/>
      <c r="N62" s="438"/>
      <c r="O62" s="492"/>
      <c r="P62" s="493"/>
      <c r="Q62" s="494"/>
      <c r="R62" s="495"/>
    </row>
    <row r="63" spans="1:18" ht="62.45" customHeight="1" x14ac:dyDescent="0.2">
      <c r="A63" s="466"/>
      <c r="B63" s="465"/>
      <c r="C63" s="468"/>
      <c r="D63" s="468"/>
      <c r="E63" s="468"/>
      <c r="F63" s="82">
        <f>'01-Mapa de riesgo-UO'!F66</f>
        <v>0</v>
      </c>
      <c r="G63" s="468"/>
      <c r="H63" s="472"/>
      <c r="I63" s="108">
        <f>'01-Mapa de riesgo-UO'!AT66</f>
        <v>0</v>
      </c>
      <c r="J63" s="465"/>
      <c r="K63" s="474"/>
      <c r="L63" s="475"/>
      <c r="M63" s="476"/>
      <c r="N63" s="439"/>
      <c r="O63" s="474"/>
      <c r="P63" s="475"/>
      <c r="Q63" s="476"/>
      <c r="R63" s="496"/>
    </row>
    <row r="64" spans="1:18" ht="62.45" customHeight="1" x14ac:dyDescent="0.2">
      <c r="A64" s="466"/>
      <c r="B64" s="414"/>
      <c r="C64" s="468"/>
      <c r="D64" s="468"/>
      <c r="E64" s="468"/>
      <c r="F64" s="82">
        <f>'01-Mapa de riesgo-UO'!F67</f>
        <v>0</v>
      </c>
      <c r="G64" s="468"/>
      <c r="H64" s="472"/>
      <c r="I64" s="108">
        <f>'01-Mapa de riesgo-UO'!AT67</f>
        <v>0</v>
      </c>
      <c r="J64" s="414"/>
      <c r="K64" s="477"/>
      <c r="L64" s="478"/>
      <c r="M64" s="479"/>
      <c r="N64" s="440"/>
      <c r="O64" s="477"/>
      <c r="P64" s="478"/>
      <c r="Q64" s="479"/>
      <c r="R64" s="497"/>
    </row>
    <row r="65" spans="1:18" ht="62.45" customHeight="1" x14ac:dyDescent="0.2">
      <c r="A65" s="466">
        <v>20</v>
      </c>
      <c r="B65" s="464">
        <f>'01-Mapa de riesgo-UO'!B68</f>
        <v>0</v>
      </c>
      <c r="C65" s="467">
        <f>'01-Mapa de riesgo-UO'!G68</f>
        <v>0</v>
      </c>
      <c r="D65" s="468">
        <f>'01-Mapa de riesgo-UO'!H68</f>
        <v>0</v>
      </c>
      <c r="E65" s="468">
        <f>'01-Mapa de riesgo-UO'!I68</f>
        <v>0</v>
      </c>
      <c r="F65" s="82">
        <f>'01-Mapa de riesgo-UO'!F68</f>
        <v>0</v>
      </c>
      <c r="G65" s="468">
        <f>'01-Mapa de riesgo-UO'!J68</f>
        <v>0</v>
      </c>
      <c r="H65" s="472" t="str">
        <f>'01-Mapa de riesgo-UO'!AQ68</f>
        <v>LEVE</v>
      </c>
      <c r="I65" s="108">
        <f>'01-Mapa de riesgo-UO'!AT68</f>
        <v>0</v>
      </c>
      <c r="J65" s="464" t="str">
        <f t="shared" ref="J65" si="16">IF(H65="GRAVE","Debe formularse",IF(H65="MODERADO", "Si el proceso lo requiere","NO"))</f>
        <v>NO</v>
      </c>
      <c r="K65" s="492"/>
      <c r="L65" s="493"/>
      <c r="M65" s="494"/>
      <c r="N65" s="438"/>
      <c r="O65" s="492"/>
      <c r="P65" s="493"/>
      <c r="Q65" s="494"/>
      <c r="R65" s="495"/>
    </row>
    <row r="66" spans="1:18" ht="62.45" customHeight="1" x14ac:dyDescent="0.2">
      <c r="A66" s="466"/>
      <c r="B66" s="465"/>
      <c r="C66" s="468"/>
      <c r="D66" s="468"/>
      <c r="E66" s="468"/>
      <c r="F66" s="82">
        <f>'01-Mapa de riesgo-UO'!F69</f>
        <v>0</v>
      </c>
      <c r="G66" s="468"/>
      <c r="H66" s="472"/>
      <c r="I66" s="108">
        <f>'01-Mapa de riesgo-UO'!AT69</f>
        <v>0</v>
      </c>
      <c r="J66" s="465"/>
      <c r="K66" s="474"/>
      <c r="L66" s="475"/>
      <c r="M66" s="476"/>
      <c r="N66" s="439"/>
      <c r="O66" s="474"/>
      <c r="P66" s="475"/>
      <c r="Q66" s="476"/>
      <c r="R66" s="496"/>
    </row>
    <row r="67" spans="1:18" ht="62.45" customHeight="1" thickBot="1" x14ac:dyDescent="0.25">
      <c r="A67" s="498"/>
      <c r="B67" s="499"/>
      <c r="C67" s="500"/>
      <c r="D67" s="500"/>
      <c r="E67" s="500"/>
      <c r="F67" s="83">
        <f>'01-Mapa de riesgo-UO'!F70</f>
        <v>0</v>
      </c>
      <c r="G67" s="500"/>
      <c r="H67" s="501"/>
      <c r="I67" s="110">
        <f>'01-Mapa de riesgo-UO'!AT70</f>
        <v>0</v>
      </c>
      <c r="J67" s="499"/>
      <c r="K67" s="502"/>
      <c r="L67" s="503"/>
      <c r="M67" s="504"/>
      <c r="N67" s="505"/>
      <c r="O67" s="502"/>
      <c r="P67" s="503"/>
      <c r="Q67" s="504"/>
      <c r="R67" s="506"/>
    </row>
    <row r="68" spans="1:18" ht="62.45" customHeight="1" x14ac:dyDescent="0.2">
      <c r="A68" s="466">
        <v>21</v>
      </c>
      <c r="B68" s="464">
        <f>'01-Mapa de riesgo-UO'!B71</f>
        <v>0</v>
      </c>
      <c r="C68" s="467">
        <f>'01-Mapa de riesgo-UO'!G71</f>
        <v>0</v>
      </c>
      <c r="D68" s="468">
        <f>'01-Mapa de riesgo-UO'!H71</f>
        <v>0</v>
      </c>
      <c r="E68" s="468">
        <f>'01-Mapa de riesgo-UO'!I71</f>
        <v>0</v>
      </c>
      <c r="F68" s="82">
        <f>'01-Mapa de riesgo-UO'!F71</f>
        <v>0</v>
      </c>
      <c r="G68" s="468">
        <f>'01-Mapa de riesgo-UO'!J71</f>
        <v>0</v>
      </c>
      <c r="H68" s="472" t="str">
        <f>'01-Mapa de riesgo-UO'!AQ71</f>
        <v>LEVE</v>
      </c>
      <c r="I68" s="108">
        <f>'01-Mapa de riesgo-UO'!AT71</f>
        <v>0</v>
      </c>
      <c r="J68" s="464" t="str">
        <f t="shared" ref="J68" si="17">IF(H68="GRAVE","Debe formularse",IF(H68="MODERADO", "Si el proceso lo requiere","NO"))</f>
        <v>NO</v>
      </c>
      <c r="K68" s="492"/>
      <c r="L68" s="493"/>
      <c r="M68" s="494"/>
      <c r="N68" s="438"/>
      <c r="O68" s="492"/>
      <c r="P68" s="493"/>
      <c r="Q68" s="494"/>
      <c r="R68" s="495"/>
    </row>
    <row r="69" spans="1:18" ht="62.45" customHeight="1" x14ac:dyDescent="0.2">
      <c r="A69" s="466"/>
      <c r="B69" s="465"/>
      <c r="C69" s="468"/>
      <c r="D69" s="468"/>
      <c r="E69" s="468"/>
      <c r="F69" s="82">
        <f>'01-Mapa de riesgo-UO'!F72</f>
        <v>0</v>
      </c>
      <c r="G69" s="468"/>
      <c r="H69" s="472"/>
      <c r="I69" s="108">
        <f>'01-Mapa de riesgo-UO'!AT72</f>
        <v>0</v>
      </c>
      <c r="J69" s="465"/>
      <c r="K69" s="474"/>
      <c r="L69" s="475"/>
      <c r="M69" s="476"/>
      <c r="N69" s="439"/>
      <c r="O69" s="474"/>
      <c r="P69" s="475"/>
      <c r="Q69" s="476"/>
      <c r="R69" s="496"/>
    </row>
    <row r="70" spans="1:18" ht="62.45" customHeight="1" x14ac:dyDescent="0.2">
      <c r="A70" s="466"/>
      <c r="B70" s="414"/>
      <c r="C70" s="468"/>
      <c r="D70" s="468"/>
      <c r="E70" s="468"/>
      <c r="F70" s="82">
        <f>'01-Mapa de riesgo-UO'!F73</f>
        <v>0</v>
      </c>
      <c r="G70" s="468"/>
      <c r="H70" s="472"/>
      <c r="I70" s="108">
        <f>'01-Mapa de riesgo-UO'!AT73</f>
        <v>0</v>
      </c>
      <c r="J70" s="414"/>
      <c r="K70" s="477"/>
      <c r="L70" s="478"/>
      <c r="M70" s="479"/>
      <c r="N70" s="440"/>
      <c r="O70" s="477"/>
      <c r="P70" s="478"/>
      <c r="Q70" s="479"/>
      <c r="R70" s="497"/>
    </row>
    <row r="71" spans="1:18" ht="62.45" customHeight="1" x14ac:dyDescent="0.2">
      <c r="A71" s="466">
        <v>22</v>
      </c>
      <c r="B71" s="464">
        <f>'01-Mapa de riesgo-UO'!B74</f>
        <v>0</v>
      </c>
      <c r="C71" s="467">
        <f>'01-Mapa de riesgo-UO'!G74</f>
        <v>0</v>
      </c>
      <c r="D71" s="468">
        <f>'01-Mapa de riesgo-UO'!H74</f>
        <v>0</v>
      </c>
      <c r="E71" s="468">
        <f>'01-Mapa de riesgo-UO'!I74</f>
        <v>0</v>
      </c>
      <c r="F71" s="82">
        <f>'01-Mapa de riesgo-UO'!F74</f>
        <v>0</v>
      </c>
      <c r="G71" s="468">
        <f>'01-Mapa de riesgo-UO'!J74</f>
        <v>0</v>
      </c>
      <c r="H71" s="472" t="str">
        <f>'01-Mapa de riesgo-UO'!AQ74</f>
        <v>LEVE</v>
      </c>
      <c r="I71" s="108">
        <f>'01-Mapa de riesgo-UO'!AT74</f>
        <v>0</v>
      </c>
      <c r="J71" s="464" t="str">
        <f t="shared" ref="J71" si="18">IF(H71="GRAVE","Debe formularse",IF(H71="MODERADO", "Si el proceso lo requiere","NO"))</f>
        <v>NO</v>
      </c>
      <c r="K71" s="492"/>
      <c r="L71" s="493"/>
      <c r="M71" s="494"/>
      <c r="N71" s="438"/>
      <c r="O71" s="492"/>
      <c r="P71" s="493"/>
      <c r="Q71" s="494"/>
      <c r="R71" s="495"/>
    </row>
    <row r="72" spans="1:18" ht="62.45" customHeight="1" x14ac:dyDescent="0.2">
      <c r="A72" s="466"/>
      <c r="B72" s="465"/>
      <c r="C72" s="468"/>
      <c r="D72" s="468"/>
      <c r="E72" s="468"/>
      <c r="F72" s="82">
        <f>'01-Mapa de riesgo-UO'!F75</f>
        <v>0</v>
      </c>
      <c r="G72" s="468"/>
      <c r="H72" s="472"/>
      <c r="I72" s="108">
        <f>'01-Mapa de riesgo-UO'!AT75</f>
        <v>0</v>
      </c>
      <c r="J72" s="465"/>
      <c r="K72" s="474"/>
      <c r="L72" s="475"/>
      <c r="M72" s="476"/>
      <c r="N72" s="439"/>
      <c r="O72" s="474"/>
      <c r="P72" s="475"/>
      <c r="Q72" s="476"/>
      <c r="R72" s="496"/>
    </row>
    <row r="73" spans="1:18" ht="62.45" customHeight="1" thickBot="1" x14ac:dyDescent="0.25">
      <c r="A73" s="466"/>
      <c r="B73" s="414"/>
      <c r="C73" s="468"/>
      <c r="D73" s="468"/>
      <c r="E73" s="468"/>
      <c r="F73" s="82">
        <f>'01-Mapa de riesgo-UO'!F76</f>
        <v>0</v>
      </c>
      <c r="G73" s="468"/>
      <c r="H73" s="472"/>
      <c r="I73" s="110">
        <f>'01-Mapa de riesgo-UO'!AT76</f>
        <v>0</v>
      </c>
      <c r="J73" s="414"/>
      <c r="K73" s="477"/>
      <c r="L73" s="478"/>
      <c r="M73" s="479"/>
      <c r="N73" s="440"/>
      <c r="O73" s="477"/>
      <c r="P73" s="478"/>
      <c r="Q73" s="479"/>
      <c r="R73" s="497"/>
    </row>
    <row r="74" spans="1:18" s="18" customFormat="1" x14ac:dyDescent="0.2">
      <c r="D74" s="19"/>
      <c r="E74" s="19"/>
      <c r="F74" s="19"/>
      <c r="G74" s="19"/>
      <c r="H74" s="19"/>
    </row>
    <row r="75" spans="1:18" s="18" customFormat="1" x14ac:dyDescent="0.2">
      <c r="D75" s="19"/>
      <c r="E75" s="19"/>
      <c r="F75" s="19"/>
      <c r="G75" s="19"/>
      <c r="H75" s="19"/>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sheetData>
  <sheetProtection algorithmName="SHA-512" hashValue="Gcu+W/vIooHUlSxmIqzmQlIB0+RH3Dnve872cA+tuObK/GZXYTjggXcA8nQS+9EoXOyHNmauSumJCN67gmDxyw==" saltValue="veQGp+/cGpx5m8oU6nKh5g==" spinCount="100000" sheet="1" formatRows="0" insertRows="0" deleteRows="0" selectLockedCells="1"/>
  <mergeCells count="28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 ref="K65:M67"/>
    <mergeCell ref="N65:N67"/>
    <mergeCell ref="O65:Q67"/>
    <mergeCell ref="R65:R67"/>
    <mergeCell ref="N59:N61"/>
    <mergeCell ref="O59:Q61"/>
    <mergeCell ref="R59:R61"/>
    <mergeCell ref="K62:M64"/>
    <mergeCell ref="N62:N64"/>
    <mergeCell ref="O62:Q64"/>
    <mergeCell ref="R62:R64"/>
    <mergeCell ref="K59:M61"/>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N17:N19"/>
    <mergeCell ref="O17:Q19"/>
    <mergeCell ref="R17:R19"/>
    <mergeCell ref="K20:M22"/>
    <mergeCell ref="R20:R22"/>
    <mergeCell ref="R8:R10"/>
    <mergeCell ref="K11:M13"/>
    <mergeCell ref="N11:N13"/>
    <mergeCell ref="O11:Q13"/>
    <mergeCell ref="R11:R13"/>
    <mergeCell ref="K14:M16"/>
    <mergeCell ref="N14:N16"/>
    <mergeCell ref="O14:Q16"/>
    <mergeCell ref="R14:R16"/>
    <mergeCell ref="N20:N22"/>
    <mergeCell ref="O20:Q22"/>
    <mergeCell ref="K17:M19"/>
    <mergeCell ref="D2:M2"/>
    <mergeCell ref="D3:M3"/>
    <mergeCell ref="D4:M4"/>
    <mergeCell ref="I6:I7"/>
    <mergeCell ref="K6:M7"/>
    <mergeCell ref="A6:A7"/>
    <mergeCell ref="N6:N7"/>
    <mergeCell ref="H6:H7"/>
    <mergeCell ref="J6:J7"/>
    <mergeCell ref="C6:G6"/>
    <mergeCell ref="B6:B7"/>
    <mergeCell ref="F5:I5"/>
    <mergeCell ref="K5:N5"/>
    <mergeCell ref="A14:A16"/>
    <mergeCell ref="C14:C16"/>
    <mergeCell ref="D14:D16"/>
    <mergeCell ref="E14:E16"/>
    <mergeCell ref="B11:B13"/>
    <mergeCell ref="B14:B16"/>
    <mergeCell ref="A8:A10"/>
    <mergeCell ref="C8:C10"/>
    <mergeCell ref="D8:D10"/>
    <mergeCell ref="E8:E10"/>
    <mergeCell ref="B8:B10"/>
    <mergeCell ref="R6:R7"/>
    <mergeCell ref="A5:B5"/>
    <mergeCell ref="D5:E5"/>
    <mergeCell ref="J14:J16"/>
    <mergeCell ref="J17:J19"/>
    <mergeCell ref="J20:J22"/>
    <mergeCell ref="G17:G19"/>
    <mergeCell ref="H17:H19"/>
    <mergeCell ref="H20:H22"/>
    <mergeCell ref="H11:H13"/>
    <mergeCell ref="H14:H16"/>
    <mergeCell ref="G20:G22"/>
    <mergeCell ref="G11:G13"/>
    <mergeCell ref="G14:G16"/>
    <mergeCell ref="A17:A19"/>
    <mergeCell ref="C17:C19"/>
    <mergeCell ref="D17:D19"/>
    <mergeCell ref="E17:E19"/>
    <mergeCell ref="A20:A22"/>
    <mergeCell ref="C20:C22"/>
    <mergeCell ref="D20:D22"/>
    <mergeCell ref="E20:E22"/>
    <mergeCell ref="B17:B19"/>
    <mergeCell ref="B20:B22"/>
    <mergeCell ref="J11:J13"/>
    <mergeCell ref="A11:A13"/>
    <mergeCell ref="C11:C13"/>
    <mergeCell ref="D11:D13"/>
    <mergeCell ref="E11:E13"/>
    <mergeCell ref="H8:H10"/>
    <mergeCell ref="J8:J10"/>
    <mergeCell ref="O6:Q7"/>
    <mergeCell ref="K8:M10"/>
    <mergeCell ref="N8:N10"/>
    <mergeCell ref="O8:Q10"/>
    <mergeCell ref="G8:G10"/>
  </mergeCells>
  <phoneticPr fontId="4" type="noConversion"/>
  <conditionalFormatting sqref="H8:H67">
    <cfRule type="cellIs" dxfId="124" priority="59" stopIfTrue="1" operator="equal">
      <formula>"GRAVE"</formula>
    </cfRule>
    <cfRule type="cellIs" dxfId="123" priority="60" stopIfTrue="1" operator="equal">
      <formula>"MODERADO"</formula>
    </cfRule>
    <cfRule type="cellIs" dxfId="122" priority="61" stopIfTrue="1" operator="equal">
      <formula>"LEVE"</formula>
    </cfRule>
  </conditionalFormatting>
  <conditionalFormatting sqref="J8:J67">
    <cfRule type="containsText" dxfId="121" priority="39" operator="containsText" text="Si el proceso lo requiere">
      <formula>NOT(ISERROR(SEARCH("Si el proceso lo requiere",J8)))</formula>
    </cfRule>
    <cfRule type="containsText" dxfId="120" priority="41" operator="containsText" text="Debe formularse">
      <formula>NOT(ISERROR(SEARCH("Debe formularse",J8)))</formula>
    </cfRule>
  </conditionalFormatting>
  <conditionalFormatting sqref="J14:J16">
    <cfRule type="containsText" dxfId="119" priority="40" operator="containsText" text="SI el proceso lo requiere">
      <formula>NOT(ISERROR(SEARCH("SI el proceso lo requiere",J14)))</formula>
    </cfRule>
  </conditionalFormatting>
  <conditionalFormatting sqref="J8:J67">
    <cfRule type="cellIs" dxfId="118" priority="38" operator="equal">
      <formula>"NO"</formula>
    </cfRule>
  </conditionalFormatting>
  <conditionalFormatting sqref="K11:M11 K8 K14:M14 K17:M17 K20:M20 K23:M23 K26:M26 K29:M29 K32:M32 K35:M35 K38:M38 K41:M41 K44:M44 K47:M47 K50:M50 K53:M53 K56:M56 K59:M59 K62:M62 K65:M65">
    <cfRule type="expression" dxfId="117" priority="37">
      <formula>J8="NO"</formula>
    </cfRule>
  </conditionalFormatting>
  <conditionalFormatting sqref="N8:N67">
    <cfRule type="expression" dxfId="116" priority="36">
      <formula>J8="NO"</formula>
    </cfRule>
  </conditionalFormatting>
  <conditionalFormatting sqref="O8:Q67">
    <cfRule type="expression" dxfId="115" priority="35">
      <formula>J8="NO"</formula>
    </cfRule>
  </conditionalFormatting>
  <conditionalFormatting sqref="R8:R67">
    <cfRule type="expression" dxfId="114" priority="34">
      <formula>J8="NO"</formula>
    </cfRule>
  </conditionalFormatting>
  <conditionalFormatting sqref="H68:H70">
    <cfRule type="cellIs" dxfId="113" priority="18" stopIfTrue="1" operator="equal">
      <formula>"GRAVE"</formula>
    </cfRule>
    <cfRule type="cellIs" dxfId="112" priority="19" stopIfTrue="1" operator="equal">
      <formula>"MODERADO"</formula>
    </cfRule>
    <cfRule type="cellIs" dxfId="111" priority="20" stopIfTrue="1" operator="equal">
      <formula>"LEVE"</formula>
    </cfRule>
  </conditionalFormatting>
  <conditionalFormatting sqref="J68:J70">
    <cfRule type="containsText" dxfId="110" priority="16" operator="containsText" text="Si el proceso lo requiere">
      <formula>NOT(ISERROR(SEARCH("Si el proceso lo requiere",J68)))</formula>
    </cfRule>
    <cfRule type="containsText" dxfId="109" priority="17" operator="containsText" text="Debe formularse">
      <formula>NOT(ISERROR(SEARCH("Debe formularse",J68)))</formula>
    </cfRule>
  </conditionalFormatting>
  <conditionalFormatting sqref="J68:J70">
    <cfRule type="cellIs" dxfId="108" priority="15" operator="equal">
      <formula>"NO"</formula>
    </cfRule>
  </conditionalFormatting>
  <conditionalFormatting sqref="K68:M68">
    <cfRule type="expression" dxfId="107" priority="14">
      <formula>J68="NO"</formula>
    </cfRule>
  </conditionalFormatting>
  <conditionalFormatting sqref="N68:N70">
    <cfRule type="expression" dxfId="106" priority="13">
      <formula>J68="NO"</formula>
    </cfRule>
  </conditionalFormatting>
  <conditionalFormatting sqref="O68:Q70">
    <cfRule type="expression" dxfId="105" priority="12">
      <formula>J68="NO"</formula>
    </cfRule>
  </conditionalFormatting>
  <conditionalFormatting sqref="R68:R70">
    <cfRule type="expression" dxfId="104" priority="11">
      <formula>J68="NO"</formula>
    </cfRule>
  </conditionalFormatting>
  <conditionalFormatting sqref="H71:H73">
    <cfRule type="cellIs" dxfId="103" priority="8" stopIfTrue="1" operator="equal">
      <formula>"GRAVE"</formula>
    </cfRule>
    <cfRule type="cellIs" dxfId="102" priority="9" stopIfTrue="1" operator="equal">
      <formula>"MODERADO"</formula>
    </cfRule>
    <cfRule type="cellIs" dxfId="101" priority="10" stopIfTrue="1" operator="equal">
      <formula>"LEVE"</formula>
    </cfRule>
  </conditionalFormatting>
  <conditionalFormatting sqref="J71:J73">
    <cfRule type="containsText" dxfId="100" priority="6" operator="containsText" text="Si el proceso lo requiere">
      <formula>NOT(ISERROR(SEARCH("Si el proceso lo requiere",J71)))</formula>
    </cfRule>
    <cfRule type="containsText" dxfId="99" priority="7" operator="containsText" text="Debe formularse">
      <formula>NOT(ISERROR(SEARCH("Debe formularse",J71)))</formula>
    </cfRule>
  </conditionalFormatting>
  <conditionalFormatting sqref="J71:J73">
    <cfRule type="cellIs" dxfId="98" priority="5" operator="equal">
      <formula>"NO"</formula>
    </cfRule>
  </conditionalFormatting>
  <conditionalFormatting sqref="K71:M71">
    <cfRule type="expression" dxfId="97" priority="4">
      <formula>J71="NO"</formula>
    </cfRule>
  </conditionalFormatting>
  <conditionalFormatting sqref="N71:N73">
    <cfRule type="expression" dxfId="96" priority="3">
      <formula>J71="NO"</formula>
    </cfRule>
  </conditionalFormatting>
  <conditionalFormatting sqref="O71:Q73">
    <cfRule type="expression" dxfId="95" priority="2">
      <formula>J71="NO"</formula>
    </cfRule>
  </conditionalFormatting>
  <conditionalFormatting sqref="R71:R73">
    <cfRule type="expression" dxfId="94" priority="1">
      <formula>J71="NO"</formula>
    </cfRule>
  </conditionalFormatting>
  <dataValidations xWindow="1466" yWindow="553" count="6">
    <dataValidation allowBlank="1" showInputMessage="1" showErrorMessage="1" promptTitle="TRATAMIENTO DEL RIESGO" prompt="Defina el tratamiento a dar el riesgo" sqref="I8:I73"/>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dataValidation allowBlank="1" showInputMessage="1" showErrorMessage="1" promptTitle="Responable de recuperación" prompt="Establezca quien es el responsable de liderar la accción de recuperación." sqref="R11 R14 R17 R20 R23 R26 R29 R32 R35 R38 R41 R44 R47 R50 R53 R56 R59 R62 R65 R68 R71"/>
    <dataValidation type="custom" allowBlank="1" showInputMessage="1" showErrorMessage="1" sqref="K8 K11:M11 K14:M14 K17:M17 K20:M20 K23:M23 K26:M26 K29:M29 K32:M32 K35:M35 K38:M38 K41:M41 K44:M44 K47:M47 K50:M50 K53:M53 K56:M56 K59:M59 K62:M62 K65:M65 K68:M68 K71:M71">
      <formula1>J8&lt;&gt;"NO"</formula1>
    </dataValidation>
    <dataValidation type="list" allowBlank="1" showInputMessage="1" showErrorMessage="1" sqref="U5:AH5 S6:T6">
      <formula1>INDIRECT($B$1048371)</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7"/>
  <sheetViews>
    <sheetView zoomScale="90" zoomScaleNormal="90" zoomScaleSheetLayoutView="130" workbookViewId="0">
      <pane xSplit="4" ySplit="7" topLeftCell="E8" activePane="bottomRight" state="frozen"/>
      <selection pane="topRight" activeCell="D1" sqref="D1"/>
      <selection pane="bottomLeft" activeCell="A9" sqref="A9"/>
      <selection pane="bottomRight" activeCell="J8" sqref="J8:J10"/>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8"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28.85546875" style="3" customWidth="1"/>
    <col min="27" max="27" width="19.7109375" style="3" customWidth="1"/>
    <col min="28" max="16384" width="11.42578125" style="3"/>
  </cols>
  <sheetData>
    <row r="1" spans="1:28" s="5" customFormat="1" ht="19.5" customHeight="1" x14ac:dyDescent="0.2">
      <c r="A1" s="87"/>
      <c r="B1" s="88"/>
      <c r="C1" s="95"/>
      <c r="D1" s="95"/>
      <c r="E1" s="95"/>
      <c r="F1" s="95"/>
      <c r="G1" s="95"/>
      <c r="H1" s="95"/>
      <c r="I1" s="95"/>
      <c r="J1" s="95"/>
      <c r="K1" s="95"/>
      <c r="L1" s="95"/>
      <c r="M1" s="95"/>
      <c r="N1" s="95"/>
      <c r="O1" s="95"/>
      <c r="P1" s="95"/>
      <c r="Q1" s="95"/>
      <c r="R1" s="95"/>
      <c r="S1" s="95"/>
      <c r="T1" s="95"/>
      <c r="U1" s="95"/>
      <c r="V1" s="95"/>
      <c r="W1" s="95"/>
      <c r="X1" s="95"/>
      <c r="Y1" s="95"/>
      <c r="Z1" s="212" t="s">
        <v>63</v>
      </c>
      <c r="AA1" s="224" t="s">
        <v>442</v>
      </c>
    </row>
    <row r="2" spans="1:28" s="5" customFormat="1" ht="18.75" customHeight="1" x14ac:dyDescent="0.2">
      <c r="A2" s="89"/>
      <c r="B2" s="113"/>
      <c r="C2" s="487" t="s">
        <v>65</v>
      </c>
      <c r="D2" s="487"/>
      <c r="E2" s="487"/>
      <c r="F2" s="487"/>
      <c r="G2" s="487"/>
      <c r="H2" s="487"/>
      <c r="I2" s="487"/>
      <c r="J2" s="487"/>
      <c r="K2" s="487"/>
      <c r="L2" s="487"/>
      <c r="M2" s="487"/>
      <c r="N2" s="487"/>
      <c r="O2" s="487"/>
      <c r="P2" s="487"/>
      <c r="Q2" s="487"/>
      <c r="R2" s="487"/>
      <c r="S2" s="487"/>
      <c r="T2" s="487"/>
      <c r="U2" s="487"/>
      <c r="V2" s="487"/>
      <c r="W2" s="487"/>
      <c r="X2" s="487"/>
      <c r="Y2" s="487"/>
      <c r="Z2" s="213" t="s">
        <v>431</v>
      </c>
      <c r="AA2" s="226">
        <v>3</v>
      </c>
    </row>
    <row r="3" spans="1:28" s="5" customFormat="1" ht="18.75" customHeight="1" x14ac:dyDescent="0.2">
      <c r="A3" s="89"/>
      <c r="B3" s="113"/>
      <c r="C3" s="487" t="s">
        <v>59</v>
      </c>
      <c r="D3" s="487"/>
      <c r="E3" s="487"/>
      <c r="F3" s="487"/>
      <c r="G3" s="487"/>
      <c r="H3" s="487"/>
      <c r="I3" s="487"/>
      <c r="J3" s="487"/>
      <c r="K3" s="487"/>
      <c r="L3" s="487"/>
      <c r="M3" s="487"/>
      <c r="N3" s="487"/>
      <c r="O3" s="487"/>
      <c r="P3" s="487"/>
      <c r="Q3" s="487"/>
      <c r="R3" s="487"/>
      <c r="S3" s="487"/>
      <c r="T3" s="487"/>
      <c r="U3" s="487"/>
      <c r="V3" s="487"/>
      <c r="W3" s="487"/>
      <c r="X3" s="487"/>
      <c r="Y3" s="487"/>
      <c r="Z3" s="213" t="s">
        <v>432</v>
      </c>
      <c r="AA3" s="318">
        <v>44958</v>
      </c>
    </row>
    <row r="4" spans="1:28" s="5" customFormat="1" ht="18.75" customHeight="1" thickBot="1" x14ac:dyDescent="0.25">
      <c r="A4" s="89"/>
      <c r="B4" s="232"/>
      <c r="C4" s="487"/>
      <c r="D4" s="487"/>
      <c r="E4" s="487"/>
      <c r="F4" s="487"/>
      <c r="G4" s="487"/>
      <c r="H4" s="487"/>
      <c r="I4" s="487"/>
      <c r="J4" s="487"/>
      <c r="K4" s="487"/>
      <c r="L4" s="487"/>
      <c r="M4" s="487"/>
      <c r="N4" s="487"/>
      <c r="O4" s="487"/>
      <c r="P4" s="487"/>
      <c r="Q4" s="487"/>
      <c r="R4" s="487"/>
      <c r="S4" s="487"/>
      <c r="T4" s="487"/>
      <c r="U4" s="487"/>
      <c r="V4" s="487"/>
      <c r="W4" s="487"/>
      <c r="X4" s="487"/>
      <c r="Y4" s="487"/>
      <c r="Z4" s="234" t="s">
        <v>433</v>
      </c>
      <c r="AA4" s="235" t="s">
        <v>436</v>
      </c>
    </row>
    <row r="5" spans="1:28" s="1" customFormat="1" ht="60" customHeight="1" x14ac:dyDescent="0.2">
      <c r="A5" s="519" t="s">
        <v>156</v>
      </c>
      <c r="B5" s="520"/>
      <c r="C5" s="524" t="str">
        <f>'01-Mapa de riesgo-UO'!C6</f>
        <v>PROCESOS</v>
      </c>
      <c r="D5" s="524"/>
      <c r="E5" s="523" t="str">
        <f>'01-Mapa de riesgo-UO'!D6</f>
        <v>UNIDAD ORGANIZACIONALQUE DILIGENCIA EL MAPA DE RIESGO</v>
      </c>
      <c r="F5" s="523"/>
      <c r="G5" s="521" t="str">
        <f>'01-Mapa de riesgo-UO'!G6</f>
        <v>BIENESTAR_INSTITUCIONAL</v>
      </c>
      <c r="H5" s="521"/>
      <c r="I5" s="521"/>
      <c r="J5" s="521"/>
      <c r="K5" s="521"/>
      <c r="L5" s="522" t="s">
        <v>463</v>
      </c>
      <c r="M5" s="522"/>
      <c r="N5" s="521" t="str">
        <f>'01-Mapa de riesgo-UO'!M6</f>
        <v>Promover el bienestar de la comunidad universitaria, contribuyendo al desarrollo humano, social e intercultural de sus integrantes, en concordancia con la misión Institucional.</v>
      </c>
      <c r="O5" s="521"/>
      <c r="P5" s="521"/>
      <c r="Q5" s="521"/>
      <c r="R5" s="521"/>
      <c r="S5" s="521"/>
      <c r="T5" s="521"/>
      <c r="U5" s="521"/>
      <c r="V5" s="401" t="s">
        <v>465</v>
      </c>
      <c r="W5" s="401"/>
      <c r="X5" s="521" t="str">
        <f>'01-Mapa de riesgo-UO'!AR6</f>
        <v xml:space="preserve">GRUPO DE RIESGOS </v>
      </c>
      <c r="Y5" s="521"/>
      <c r="Z5" s="285" t="str">
        <f>'01-Mapa de riesgo-UO'!AV6</f>
        <v>FECHA ACTUALIZACIÓN</v>
      </c>
      <c r="AA5" s="284"/>
    </row>
    <row r="6" spans="1:28" s="1" customFormat="1" ht="32.25" customHeight="1" x14ac:dyDescent="0.2">
      <c r="A6" s="460" t="s">
        <v>53</v>
      </c>
      <c r="B6" s="403" t="str">
        <f>'01-Mapa de riesgo-UO'!B9:C9</f>
        <v>UNIDAD ORGANIZACIONAL/
AREA</v>
      </c>
      <c r="C6" s="403" t="s">
        <v>72</v>
      </c>
      <c r="D6" s="403"/>
      <c r="E6" s="403"/>
      <c r="F6" s="403"/>
      <c r="G6" s="403"/>
      <c r="H6" s="403" t="s">
        <v>70</v>
      </c>
      <c r="I6" s="403" t="s">
        <v>57</v>
      </c>
      <c r="J6" s="403"/>
      <c r="K6" s="403"/>
      <c r="L6" s="403" t="s">
        <v>56</v>
      </c>
      <c r="M6" s="403"/>
      <c r="N6" s="403"/>
      <c r="O6" s="403"/>
      <c r="P6" s="403"/>
      <c r="Q6" s="403"/>
      <c r="R6" s="403"/>
      <c r="S6" s="403"/>
      <c r="T6" s="403" t="s">
        <v>75</v>
      </c>
      <c r="U6" s="403"/>
      <c r="V6" s="403"/>
      <c r="W6" s="403"/>
      <c r="X6" s="403"/>
      <c r="Y6" s="403"/>
      <c r="Z6" s="403"/>
      <c r="AA6" s="535" t="s">
        <v>17</v>
      </c>
    </row>
    <row r="7" spans="1:28" s="2" customFormat="1" ht="38.25" customHeight="1" thickBot="1" x14ac:dyDescent="0.25">
      <c r="A7" s="461"/>
      <c r="B7" s="404"/>
      <c r="C7" s="237" t="s">
        <v>68</v>
      </c>
      <c r="D7" s="237" t="s">
        <v>4</v>
      </c>
      <c r="E7" s="237" t="s">
        <v>0</v>
      </c>
      <c r="F7" s="237" t="s">
        <v>54</v>
      </c>
      <c r="G7" s="237" t="s">
        <v>30</v>
      </c>
      <c r="H7" s="404"/>
      <c r="I7" s="237" t="s">
        <v>61</v>
      </c>
      <c r="J7" s="237" t="s">
        <v>62</v>
      </c>
      <c r="K7" s="320" t="s">
        <v>481</v>
      </c>
      <c r="L7" s="237" t="s">
        <v>82</v>
      </c>
      <c r="M7" s="237" t="s">
        <v>390</v>
      </c>
      <c r="N7" s="237" t="s">
        <v>391</v>
      </c>
      <c r="O7" s="237" t="s">
        <v>58</v>
      </c>
      <c r="P7" s="237" t="s">
        <v>392</v>
      </c>
      <c r="Q7" s="237" t="s">
        <v>395</v>
      </c>
      <c r="R7" s="404" t="s">
        <v>482</v>
      </c>
      <c r="S7" s="404"/>
      <c r="T7" s="237" t="s">
        <v>269</v>
      </c>
      <c r="U7" s="237" t="s">
        <v>270</v>
      </c>
      <c r="V7" s="237" t="s">
        <v>271</v>
      </c>
      <c r="W7" s="404" t="s">
        <v>277</v>
      </c>
      <c r="X7" s="404"/>
      <c r="Y7" s="404" t="s">
        <v>286</v>
      </c>
      <c r="Z7" s="404"/>
      <c r="AA7" s="481"/>
    </row>
    <row r="8" spans="1:28" s="2" customFormat="1" ht="62.45" customHeight="1" x14ac:dyDescent="0.2">
      <c r="A8" s="463">
        <v>1</v>
      </c>
      <c r="B8" s="532" t="str">
        <f>'01-Mapa de riesgo-UO'!B11</f>
        <v>VICERRECTORÍA_ACADÉMICA</v>
      </c>
      <c r="C8" s="517" t="str">
        <f>'01-Mapa de riesgo-UO'!G11</f>
        <v>Financiero</v>
      </c>
      <c r="D8" s="517" t="str">
        <f>'01-Mapa de riesgo-UO'!H11</f>
        <v>Desfinanciación para la ejecución de propuestas de formación enfocadas al bienestar docente</v>
      </c>
      <c r="E8" s="517" t="str">
        <f>'01-Mapa de riesgo-UO'!I11</f>
        <v>Desfinanciación para la ejecución de propuestas de formación enfocadas al bienestar docente</v>
      </c>
      <c r="F8" s="84" t="str">
        <f>'01-Mapa de riesgo-UO'!F11</f>
        <v>Disminución del recurso entregado por la vicerrectoría administrativa para el programa del PDI desarrollo docente.</v>
      </c>
      <c r="G8" s="517" t="str">
        <f>'01-Mapa de riesgo-UO'!J11</f>
        <v>Desmotivación del personal docente de la institución
Bajo rendimiento de los  docentes
Detrimento de la calidad de los programas académicos</v>
      </c>
      <c r="H8" s="471" t="str">
        <f>'01-Mapa de riesgo-UO'!AQ11</f>
        <v>LEVE</v>
      </c>
      <c r="I8" s="517" t="str">
        <f xml:space="preserve"> '01-Mapa de riesgo-UO'!AR11</f>
        <v>% de disminución de los recursos financieros para el desarrollo de propuesta de formación frente al año inmediatamente anterior</v>
      </c>
      <c r="J8" s="507"/>
      <c r="K8" s="536"/>
      <c r="L8" s="85" t="str">
        <f>IF('01-Mapa de riesgo-UO'!P11="No existen", "No existe control para el riesgo",'01-Mapa de riesgo-UO'!T11)</f>
        <v>Distribución efectiva del presupuesto desde la Vicerrectoria Administraiva y Financiera, según necesidades presupuestadas por el programa</v>
      </c>
      <c r="M8" s="85">
        <f>'01-Mapa de riesgo-UO'!Y11</f>
        <v>0</v>
      </c>
      <c r="N8" s="85" t="str">
        <f>'01-Mapa de riesgo-UO'!AD11</f>
        <v>Transitorio: profesional vicerrectoría administrativa</v>
      </c>
      <c r="O8" s="86" t="str">
        <f>'01-Mapa de riesgo-UO'!AI11</f>
        <v>Anual</v>
      </c>
      <c r="P8" s="86" t="str">
        <f>'01-Mapa de riesgo-UO'!AM11</f>
        <v>Preventivo</v>
      </c>
      <c r="Q8" s="526" t="str">
        <f>'01-Mapa de riesgo-UO'!AO11</f>
        <v>ACEPTABLE</v>
      </c>
      <c r="R8" s="513"/>
      <c r="S8" s="513"/>
      <c r="T8" s="115" t="str">
        <f>'01-Mapa de riesgo-UO'!AT11</f>
        <v>ASUMIR</v>
      </c>
      <c r="U8" s="115">
        <f>'01-Mapa de riesgo-UO'!AU11</f>
        <v>0</v>
      </c>
      <c r="V8" s="115">
        <f>IF(T8="COMPARTIR",'01-Mapa de riesgo-UO'!AX11, IF(T8=0, 0,$AW$11))</f>
        <v>0</v>
      </c>
      <c r="W8" s="112"/>
      <c r="X8" s="112"/>
      <c r="Y8" s="112"/>
      <c r="Z8" s="112"/>
      <c r="AA8" s="510"/>
    </row>
    <row r="9" spans="1:28" s="2" customFormat="1" ht="79.5" customHeight="1" x14ac:dyDescent="0.2">
      <c r="A9" s="380"/>
      <c r="B9" s="533"/>
      <c r="C9" s="509"/>
      <c r="D9" s="509"/>
      <c r="E9" s="509"/>
      <c r="F9" s="84" t="str">
        <f>'01-Mapa de riesgo-UO'!F12</f>
        <v>Uso del recurso en actividades que no aportan al bienestar docente.</v>
      </c>
      <c r="G9" s="509"/>
      <c r="H9" s="472"/>
      <c r="I9" s="509"/>
      <c r="J9" s="508"/>
      <c r="K9" s="515"/>
      <c r="L9" s="85" t="str">
        <f>IF('01-Mapa de riesgo-UO'!P12="No existen", "No existe control para el riesgo",'01-Mapa de riesgo-UO'!T12)</f>
        <v>Distribución efectiva del presupuesto asignado en la Vicerrectoría Académica</v>
      </c>
      <c r="M9" s="85">
        <f>'01-Mapa de riesgo-UO'!Y12</f>
        <v>0</v>
      </c>
      <c r="N9" s="85" t="str">
        <f>'01-Mapa de riesgo-UO'!AD12</f>
        <v>Contratista: orden de servicio</v>
      </c>
      <c r="O9" s="86" t="str">
        <f>'01-Mapa de riesgo-UO'!AI12</f>
        <v>Anual</v>
      </c>
      <c r="P9" s="86" t="str">
        <f>'01-Mapa de riesgo-UO'!AM12</f>
        <v>Preventivo</v>
      </c>
      <c r="Q9" s="526"/>
      <c r="R9" s="513"/>
      <c r="S9" s="513"/>
      <c r="T9" s="115" t="str">
        <f>'01-Mapa de riesgo-UO'!AT12</f>
        <v>ASUMIR</v>
      </c>
      <c r="U9" s="115">
        <f>'01-Mapa de riesgo-UO'!AU12</f>
        <v>0</v>
      </c>
      <c r="V9" s="115">
        <f>IF(T9="COMPARTIR",'01-Mapa de riesgo-UO'!AX12, IF(T9=0, 0,$AW$12))</f>
        <v>0</v>
      </c>
      <c r="W9" s="112"/>
      <c r="X9" s="112"/>
      <c r="Y9" s="112"/>
      <c r="Z9" s="112"/>
      <c r="AA9" s="511"/>
    </row>
    <row r="10" spans="1:28" s="2" customFormat="1" ht="62.45" customHeight="1" thickBot="1" x14ac:dyDescent="0.25">
      <c r="A10" s="380"/>
      <c r="B10" s="429"/>
      <c r="C10" s="509"/>
      <c r="D10" s="509"/>
      <c r="E10" s="509"/>
      <c r="F10" s="84">
        <f>'01-Mapa de riesgo-UO'!F13</f>
        <v>0</v>
      </c>
      <c r="G10" s="509"/>
      <c r="H10" s="472"/>
      <c r="I10" s="509"/>
      <c r="J10" s="508"/>
      <c r="K10" s="515"/>
      <c r="L10" s="85">
        <f>IF('01-Mapa de riesgo-UO'!P13="No existen", "No existe control para el riesgo",'01-Mapa de riesgo-UO'!T13)</f>
        <v>0</v>
      </c>
      <c r="M10" s="85">
        <f>'01-Mapa de riesgo-UO'!Y13</f>
        <v>0</v>
      </c>
      <c r="N10" s="85">
        <f>'01-Mapa de riesgo-UO'!AD13</f>
        <v>0</v>
      </c>
      <c r="O10" s="86">
        <f>'01-Mapa de riesgo-UO'!AI13</f>
        <v>0</v>
      </c>
      <c r="P10" s="86">
        <f>'01-Mapa de riesgo-UO'!AM13</f>
        <v>0</v>
      </c>
      <c r="Q10" s="527"/>
      <c r="R10" s="513"/>
      <c r="S10" s="513"/>
      <c r="T10" s="115">
        <f>'01-Mapa de riesgo-UO'!AT13</f>
        <v>0</v>
      </c>
      <c r="U10" s="115">
        <f>'01-Mapa de riesgo-UO'!AU13</f>
        <v>0</v>
      </c>
      <c r="V10" s="115">
        <f>IF(T10="COMPARTIR",'01-Mapa de riesgo-UO'!AX13, IF(T10=0, 0,$AW$13))</f>
        <v>0</v>
      </c>
      <c r="W10" s="112"/>
      <c r="X10" s="112"/>
      <c r="Y10" s="112"/>
      <c r="Z10" s="112"/>
      <c r="AA10" s="511"/>
    </row>
    <row r="11" spans="1:28" s="2" customFormat="1" ht="89.25" customHeight="1" x14ac:dyDescent="0.2">
      <c r="A11" s="380">
        <v>2</v>
      </c>
      <c r="B11" s="369" t="str">
        <f>'01-Mapa de riesgo-UO'!B14</f>
        <v>GESTIÓN DEL TALENTO HUMANO</v>
      </c>
      <c r="C11" s="509" t="str">
        <f>'01-Mapa de riesgo-UO'!G14</f>
        <v>Cumplimiento</v>
      </c>
      <c r="D11" s="509" t="str">
        <f>'01-Mapa de riesgo-UO'!H14</f>
        <v>Materialización de un riesgo que se no se tenga identificado en la matriz de peligros y riesgos ocupacionales en las áreas de la universidad</v>
      </c>
      <c r="E11" s="509" t="str">
        <f>'01-Mapa de riesgo-UO'!I14</f>
        <v>No identificar los peligros y cuantificar los riesgos, significa que existe una gran probabilidad de materialización por la ausencia de mecanismos de control.</v>
      </c>
      <c r="F11" s="84" t="str">
        <f>'01-Mapa de riesgo-UO'!F14</f>
        <v>Riesgos no identificados ni valorados mediante metodología definida por SGSST</v>
      </c>
      <c r="G11" s="509" t="str">
        <f>'01-Mapa de riesgo-UO'!J14</f>
        <v xml:space="preserve">*Consecuencias para la salud del colaborador
*Aumento de la siniestralidad laboral 
*Consecuencias económicas y legales  para la Institución 
</v>
      </c>
      <c r="H11" s="472" t="str">
        <f>'01-Mapa de riesgo-UO'!AQ14</f>
        <v>MODERADO</v>
      </c>
      <c r="I11" s="517" t="str">
        <f xml:space="preserve"> '01-Mapa de riesgo-UO'!AR14</f>
        <v xml:space="preserve">Nro de riegos materializados que no estaban incluidos en la matriz de peligros y riesgos </v>
      </c>
      <c r="J11" s="518"/>
      <c r="K11" s="515"/>
      <c r="L11" s="85" t="str">
        <f>IF('01-Mapa de riesgo-UO'!P14="No existen", "No existe control para el riesgo",'01-Mapa de riesgo-UO'!T14)</f>
        <v>Metodología definida (procedimiento escrito)</v>
      </c>
      <c r="M11" s="85">
        <f>'01-Mapa de riesgo-UO'!Y14</f>
        <v>0</v>
      </c>
      <c r="N11" s="85" t="str">
        <f>'01-Mapa de riesgo-UO'!AD14</f>
        <v>Profesionales Contratista SST</v>
      </c>
      <c r="O11" s="86" t="str">
        <f>'01-Mapa de riesgo-UO'!AI14</f>
        <v>Anual</v>
      </c>
      <c r="P11" s="86" t="str">
        <f>'01-Mapa de riesgo-UO'!AM14</f>
        <v>Preventivo</v>
      </c>
      <c r="Q11" s="528" t="str">
        <f>'01-Mapa de riesgo-UO'!AO14</f>
        <v>ACEPTABLE</v>
      </c>
      <c r="R11" s="513"/>
      <c r="S11" s="513"/>
      <c r="T11" s="115" t="str">
        <f>'01-Mapa de riesgo-UO'!AT14</f>
        <v>REDUCIR</v>
      </c>
      <c r="U11" s="115" t="str">
        <f>'01-Mapa de riesgo-UO'!AU14</f>
        <v xml:space="preserve">Uso de herramienta virtual de la ARL </v>
      </c>
      <c r="V11" s="115">
        <f>IF(T11="COMPARTIR",'01-Mapa de riesgo-UO'!AX14, IF(T11=0, 0,$AW$14))</f>
        <v>0</v>
      </c>
      <c r="W11" s="112"/>
      <c r="X11" s="112"/>
      <c r="Y11" s="112"/>
      <c r="Z11" s="112"/>
      <c r="AA11" s="510"/>
    </row>
    <row r="12" spans="1:28" s="2" customFormat="1" ht="86.25" customHeight="1" x14ac:dyDescent="0.2">
      <c r="A12" s="380"/>
      <c r="B12" s="369"/>
      <c r="C12" s="509"/>
      <c r="D12" s="509"/>
      <c r="E12" s="509"/>
      <c r="F12" s="84" t="str">
        <f>'01-Mapa de riesgo-UO'!F15</f>
        <v>Que no se tengan en cuenta todas las sedes y centros de trabajo de la Universidad, tanto internas como externas</v>
      </c>
      <c r="G12" s="509"/>
      <c r="H12" s="472"/>
      <c r="I12" s="509"/>
      <c r="J12" s="508"/>
      <c r="K12" s="515"/>
      <c r="L12" s="85" t="str">
        <f>IF('01-Mapa de riesgo-UO'!P15="No existen", "No existe control para el riesgo",'01-Mapa de riesgo-UO'!T15)</f>
        <v xml:space="preserve">Inventario de áreas internas y externas de la universidad </v>
      </c>
      <c r="M12" s="85">
        <f>'01-Mapa de riesgo-UO'!Y15</f>
        <v>0</v>
      </c>
      <c r="N12" s="85" t="str">
        <f>'01-Mapa de riesgo-UO'!AD15</f>
        <v>Profesionales Contratista SST</v>
      </c>
      <c r="O12" s="86" t="str">
        <f>'01-Mapa de riesgo-UO'!AI15</f>
        <v>Anual</v>
      </c>
      <c r="P12" s="86" t="str">
        <f>'01-Mapa de riesgo-UO'!AM15</f>
        <v>Preventivo</v>
      </c>
      <c r="Q12" s="526"/>
      <c r="R12" s="513"/>
      <c r="S12" s="513"/>
      <c r="T12" s="115" t="str">
        <f>'01-Mapa de riesgo-UO'!AT15</f>
        <v>REDUCIR</v>
      </c>
      <c r="U12" s="115" t="str">
        <f>'01-Mapa de riesgo-UO'!AU15</f>
        <v>Programación y visitas a todas las áreas</v>
      </c>
      <c r="V12" s="115">
        <f>IF(T12="COMPARTIR",'01-Mapa de riesgo-UO'!AX15, IF(T12=0, 0,$AW$15))</f>
        <v>0</v>
      </c>
      <c r="W12" s="112"/>
      <c r="X12" s="112"/>
      <c r="Y12" s="112"/>
      <c r="Z12" s="112"/>
      <c r="AA12" s="511"/>
      <c r="AB12" s="534"/>
    </row>
    <row r="13" spans="1:28" s="2" customFormat="1" ht="62.45" customHeight="1" thickBot="1" x14ac:dyDescent="0.25">
      <c r="A13" s="380"/>
      <c r="B13" s="369"/>
      <c r="C13" s="509"/>
      <c r="D13" s="509"/>
      <c r="E13" s="509"/>
      <c r="F13" s="84" t="str">
        <f>'01-Mapa de riesgo-UO'!F16</f>
        <v>Deficiente intervención de los riesgos de acuerdo a la priorización y controles definidos</v>
      </c>
      <c r="G13" s="509"/>
      <c r="H13" s="472"/>
      <c r="I13" s="509"/>
      <c r="J13" s="508"/>
      <c r="K13" s="515"/>
      <c r="L13" s="85" t="str">
        <f>IF('01-Mapa de riesgo-UO'!P16="No existen", "No existe control para el riesgo",'01-Mapa de riesgo-UO'!T16)</f>
        <v>Revision por parte de integrantes del equipo SST y grupos de apoyo o partes interesadas (ARL, COPASST, MINTRABAJO, COMITÉ DE EMERGENCIAS)</v>
      </c>
      <c r="M13" s="85">
        <f>'01-Mapa de riesgo-UO'!Y16</f>
        <v>0</v>
      </c>
      <c r="N13" s="85" t="str">
        <f>'01-Mapa de riesgo-UO'!AD16</f>
        <v>Profesionales Contratista SST</v>
      </c>
      <c r="O13" s="86" t="str">
        <f>'01-Mapa de riesgo-UO'!AI16</f>
        <v>Mensual</v>
      </c>
      <c r="P13" s="86" t="str">
        <f>'01-Mapa de riesgo-UO'!AM16</f>
        <v>Preventivo</v>
      </c>
      <c r="Q13" s="527"/>
      <c r="R13" s="513"/>
      <c r="S13" s="513"/>
      <c r="T13" s="115" t="str">
        <f>'01-Mapa de riesgo-UO'!AT16</f>
        <v>REDUCIR</v>
      </c>
      <c r="U13" s="115" t="str">
        <f>'01-Mapa de riesgo-UO'!AU16</f>
        <v>Revisiones periódicas a las matrices construidas y seguimiento al plan de trabajo</v>
      </c>
      <c r="V13" s="115">
        <f>IF(T13="COMPARTIR",'01-Mapa de riesgo-UO'!AX16, IF(T13=0, 0,$AW$16))</f>
        <v>0</v>
      </c>
      <c r="W13" s="112"/>
      <c r="X13" s="112"/>
      <c r="Y13" s="112"/>
      <c r="Z13" s="112"/>
      <c r="AA13" s="511"/>
      <c r="AB13" s="534"/>
    </row>
    <row r="14" spans="1:28" ht="62.45" customHeight="1" x14ac:dyDescent="0.2">
      <c r="A14" s="380">
        <v>3</v>
      </c>
      <c r="B14" s="369" t="str">
        <f>'01-Mapa de riesgo-UO'!B17</f>
        <v>GESTIÓN DEL TALENTO HUMANO</v>
      </c>
      <c r="C14" s="509" t="str">
        <f>'01-Mapa de riesgo-UO'!G17</f>
        <v>Operacional</v>
      </c>
      <c r="D14" s="509" t="str">
        <f>'01-Mapa de riesgo-UO'!H17</f>
        <v>No intervención de los resultados de las diferentes mediciones realizadas por Gestión del Talento Humano  que pueden afectar el clima organizacional</v>
      </c>
      <c r="E14" s="509" t="str">
        <f>'01-Mapa de riesgo-UO'!I17</f>
        <v xml:space="preserve">Realizar mediciones de clima, riesgo psicosocial  y evaluaciones y no intervenir los resultados puede afectar la calidad de vida, el bienestar , el desempeño de los colaboradores. </v>
      </c>
      <c r="F14" s="84" t="str">
        <f>'01-Mapa de riesgo-UO'!F17</f>
        <v xml:space="preserve">No realizar las gestiones correspondientes para la aplicación de las diferentes mediciones </v>
      </c>
      <c r="G14" s="509" t="str">
        <f>'01-Mapa de riesgo-UO'!J17</f>
        <v xml:space="preserve">1. Aumento de la insatisfacción del
personal
2. Deficiencias en la calidad de vida
laboral
3. Impacto en el proceso de calidad de la Institución no solo en lo academico sino en el mismo proceso </v>
      </c>
      <c r="H14" s="472" t="str">
        <f>'01-Mapa de riesgo-UO'!AQ17</f>
        <v>LEVE</v>
      </c>
      <c r="I14" s="517" t="str">
        <f>'01-Mapa de riesgo-UO'!AR17</f>
        <v>Nro de intervenciones realizadas/Nro de intervenciones a realizar</v>
      </c>
      <c r="J14" s="518"/>
      <c r="K14" s="515"/>
      <c r="L14" s="85" t="str">
        <f>IF('01-Mapa de riesgo-UO'!P17="No existen", "No existe control para el riesgo",'01-Mapa de riesgo-UO'!T17)</f>
        <v xml:space="preserve">Aplicar las directrices establecidas por la Institución </v>
      </c>
      <c r="M14" s="85">
        <f>'01-Mapa de riesgo-UO'!Y17</f>
        <v>0</v>
      </c>
      <c r="N14" s="85" t="str">
        <f>'01-Mapa de riesgo-UO'!AD17</f>
        <v xml:space="preserve">Profesional I-Transitorio-Profesionales Contratistas </v>
      </c>
      <c r="O14" s="86" t="str">
        <f>'01-Mapa de riesgo-UO'!AI17</f>
        <v>Anual</v>
      </c>
      <c r="P14" s="86" t="str">
        <f>'01-Mapa de riesgo-UO'!AM17</f>
        <v>Preventivo</v>
      </c>
      <c r="Q14" s="528" t="str">
        <f>'01-Mapa de riesgo-UO'!AO17</f>
        <v>ACEPTABLE</v>
      </c>
      <c r="R14" s="513"/>
      <c r="S14" s="513"/>
      <c r="T14" s="115" t="str">
        <f>'01-Mapa de riesgo-UO'!AT17</f>
        <v>ASUMIR</v>
      </c>
      <c r="U14" s="115">
        <f>'01-Mapa de riesgo-UO'!AU17</f>
        <v>0</v>
      </c>
      <c r="V14" s="115">
        <f>IF(T14="COMPARTIR",'01-Mapa de riesgo-UO'!AX17, IF(T14=0, 0,$AW$17))</f>
        <v>0</v>
      </c>
      <c r="W14" s="112"/>
      <c r="X14" s="112"/>
      <c r="Y14" s="112"/>
      <c r="Z14" s="112"/>
      <c r="AA14" s="510"/>
    </row>
    <row r="15" spans="1:28" ht="62.45" customHeight="1" x14ac:dyDescent="0.2">
      <c r="A15" s="380"/>
      <c r="B15" s="369"/>
      <c r="C15" s="509"/>
      <c r="D15" s="509"/>
      <c r="E15" s="509"/>
      <c r="F15" s="84" t="str">
        <f>'01-Mapa de riesgo-UO'!F18</f>
        <v xml:space="preserve">Insuficiente participación y compromiso por parte de los Lideres tanto en la medición como la intervención </v>
      </c>
      <c r="G15" s="509"/>
      <c r="H15" s="472"/>
      <c r="I15" s="509"/>
      <c r="J15" s="508"/>
      <c r="K15" s="515"/>
      <c r="L15" s="85" t="str">
        <f>IF('01-Mapa de riesgo-UO'!P18="No existen", "No existe control para el riesgo",'01-Mapa de riesgo-UO'!T18)</f>
        <v xml:space="preserve">Sensibilizar a los lideres en la importancia de realizar este tipo de ejercicios </v>
      </c>
      <c r="M15" s="85">
        <f>'01-Mapa de riesgo-UO'!Y18</f>
        <v>0</v>
      </c>
      <c r="N15" s="85" t="str">
        <f>'01-Mapa de riesgo-UO'!AD18</f>
        <v xml:space="preserve">Profesional I-Transitorio-Profesionales Contratistas </v>
      </c>
      <c r="O15" s="86" t="str">
        <f>'01-Mapa de riesgo-UO'!AI18</f>
        <v>Anual</v>
      </c>
      <c r="P15" s="86" t="str">
        <f>'01-Mapa de riesgo-UO'!AM18</f>
        <v>Preventivo</v>
      </c>
      <c r="Q15" s="526"/>
      <c r="R15" s="513"/>
      <c r="S15" s="513"/>
      <c r="T15" s="115" t="str">
        <f>'01-Mapa de riesgo-UO'!AT18</f>
        <v>ASUMIR</v>
      </c>
      <c r="U15" s="115">
        <f>'01-Mapa de riesgo-UO'!AU18</f>
        <v>0</v>
      </c>
      <c r="V15" s="115">
        <f>IF(T15="COMPARTIR",'01-Mapa de riesgo-UO'!AX18, IF(T15=0, 0,$AW$18))</f>
        <v>0</v>
      </c>
      <c r="W15" s="112"/>
      <c r="X15" s="112"/>
      <c r="Y15" s="112"/>
      <c r="Z15" s="112"/>
      <c r="AA15" s="511"/>
    </row>
    <row r="16" spans="1:28" ht="62.45" customHeight="1" thickBot="1" x14ac:dyDescent="0.25">
      <c r="A16" s="380"/>
      <c r="B16" s="369"/>
      <c r="C16" s="509"/>
      <c r="D16" s="509"/>
      <c r="E16" s="509"/>
      <c r="F16" s="84" t="str">
        <f>'01-Mapa de riesgo-UO'!F19</f>
        <v>No se cuenta con el recurso para realizar la intervención (capacidad)</v>
      </c>
      <c r="G16" s="509"/>
      <c r="H16" s="472"/>
      <c r="I16" s="509"/>
      <c r="J16" s="508"/>
      <c r="K16" s="515"/>
      <c r="L16" s="85" t="str">
        <f>IF('01-Mapa de riesgo-UO'!P19="No existen", "No existe control para el riesgo",'01-Mapa de riesgo-UO'!T19)</f>
        <v xml:space="preserve">Planear las mediciones y gestionar los recursos </v>
      </c>
      <c r="M16" s="85">
        <f>'01-Mapa de riesgo-UO'!Y19</f>
        <v>0</v>
      </c>
      <c r="N16" s="85" t="str">
        <f>'01-Mapa de riesgo-UO'!AD19</f>
        <v xml:space="preserve">Profesional I-Transitorio-Profesionales Contratistas </v>
      </c>
      <c r="O16" s="86" t="str">
        <f>'01-Mapa de riesgo-UO'!AI19</f>
        <v>Anual</v>
      </c>
      <c r="P16" s="86" t="str">
        <f>'01-Mapa de riesgo-UO'!AM19</f>
        <v>Preventivo</v>
      </c>
      <c r="Q16" s="527"/>
      <c r="R16" s="513"/>
      <c r="S16" s="513"/>
      <c r="T16" s="115" t="str">
        <f>'01-Mapa de riesgo-UO'!AT19</f>
        <v>ASUMIR</v>
      </c>
      <c r="U16" s="115">
        <f>'01-Mapa de riesgo-UO'!AU19</f>
        <v>0</v>
      </c>
      <c r="V16" s="115">
        <f>IF(T16="COMPARTIR",'01-Mapa de riesgo-UO'!AX19, IF(T16=0, 0,$AW$19))</f>
        <v>0</v>
      </c>
      <c r="W16" s="112"/>
      <c r="X16" s="112"/>
      <c r="Y16" s="112"/>
      <c r="Z16" s="112"/>
      <c r="AA16" s="511"/>
    </row>
    <row r="17" spans="1:27" ht="62.45" customHeight="1" x14ac:dyDescent="0.2">
      <c r="A17" s="380">
        <v>4</v>
      </c>
      <c r="B17" s="369" t="str">
        <f>'01-Mapa de riesgo-UO'!B20</f>
        <v>GESTIÓN DEL TALENTO HUMANO</v>
      </c>
      <c r="C17" s="509" t="str">
        <f>'01-Mapa de riesgo-UO'!G20</f>
        <v>Información</v>
      </c>
      <c r="D17" s="509" t="str">
        <f>'01-Mapa de riesgo-UO'!H20</f>
        <v xml:space="preserve">Fuga del conocimiento clave adquirido durante la permanencia en la Institución del colaborador </v>
      </c>
      <c r="E17" s="509" t="str">
        <f>'01-Mapa de riesgo-UO'!I20</f>
        <v xml:space="preserve">Ante el retiro de los colaboradores de la Institución, se pierde el acceso a las buenas prácticas y conocimiento consolidado durante la permanencia del colaborador que permitan resultados óptimos relacionados con la productividad </v>
      </c>
      <c r="F17" s="84" t="str">
        <f>'01-Mapa de riesgo-UO'!F20</f>
        <v>* Falta de documentación, divulgación y socialización de buenas practicas de lecciones aprendidas.</v>
      </c>
      <c r="G17" s="509" t="str">
        <f>'01-Mapa de riesgo-UO'!J20</f>
        <v xml:space="preserve">
*Falta de innovación 
* Duplicidad de esfuerzos, recursos invertidos y desconocimiento de buenas prácticas y lecciones aprendidas. 
* Perdída de continuidad en la sostenibilidad y mejora de los procesos.
*Aumento de riesgos en la solución de
problemas y toma de decisiones</v>
      </c>
      <c r="H17" s="472" t="str">
        <f>'01-Mapa de riesgo-UO'!AQ20</f>
        <v>MODERADO</v>
      </c>
      <c r="I17" s="517" t="str">
        <f>'01-Mapa de riesgo-UO'!AR20</f>
        <v xml:space="preserve">Prueba piloto implementación fuga del conocimiento </v>
      </c>
      <c r="J17" s="507"/>
      <c r="K17" s="515"/>
      <c r="L17" s="85" t="str">
        <f>IF('01-Mapa de riesgo-UO'!P20="No existen", "No existe control para el riesgo",'01-Mapa de riesgo-UO'!T20)</f>
        <v xml:space="preserve">Procedimientos principales de la dependencia documentados en el sistema de gestión de calidad </v>
      </c>
      <c r="M17" s="85">
        <f>'01-Mapa de riesgo-UO'!Y20</f>
        <v>0</v>
      </c>
      <c r="N17" s="85" t="str">
        <f>'01-Mapa de riesgo-UO'!AD20</f>
        <v xml:space="preserve">Equipo profesionales Sistema de Gestión de Calidad </v>
      </c>
      <c r="O17" s="86" t="str">
        <f>'01-Mapa de riesgo-UO'!AI20</f>
        <v>No definida</v>
      </c>
      <c r="P17" s="86" t="str">
        <f>'01-Mapa de riesgo-UO'!AM20</f>
        <v>Preventivo</v>
      </c>
      <c r="Q17" s="528" t="str">
        <f>'01-Mapa de riesgo-UO'!AO20</f>
        <v>ACEPTABLE</v>
      </c>
      <c r="R17" s="513"/>
      <c r="S17" s="513"/>
      <c r="T17" s="115" t="str">
        <f>'01-Mapa de riesgo-UO'!AT20</f>
        <v>REDUCIR</v>
      </c>
      <c r="U17" s="115" t="str">
        <f>'01-Mapa de riesgo-UO'!AU20</f>
        <v xml:space="preserve">Identificar la metodologia a aplicarse  durante prueba piloto </v>
      </c>
      <c r="V17" s="115">
        <f>IF(T17="COMPARTIR",'01-Mapa de riesgo-UO'!AX20, IF(T17=0, 0,$AW$20))</f>
        <v>0</v>
      </c>
      <c r="W17" s="112"/>
      <c r="X17" s="112"/>
      <c r="Y17" s="112"/>
      <c r="Z17" s="112"/>
      <c r="AA17" s="510"/>
    </row>
    <row r="18" spans="1:27" ht="62.45" customHeight="1" x14ac:dyDescent="0.2">
      <c r="A18" s="380"/>
      <c r="B18" s="369"/>
      <c r="C18" s="509"/>
      <c r="D18" s="509"/>
      <c r="E18" s="509"/>
      <c r="F18" s="84" t="str">
        <f>'01-Mapa de riesgo-UO'!F21</f>
        <v>*Falta de aplicación de mecanismos 
para transferir y capitalizar el
conocimiento.</v>
      </c>
      <c r="G18" s="509"/>
      <c r="H18" s="472"/>
      <c r="I18" s="509"/>
      <c r="J18" s="508"/>
      <c r="K18" s="515"/>
      <c r="L18" s="85">
        <f>IF('01-Mapa de riesgo-UO'!P21="No existen", "No existe control para el riesgo",'01-Mapa de riesgo-UO'!T21)</f>
        <v>0</v>
      </c>
      <c r="M18" s="85">
        <f>'01-Mapa de riesgo-UO'!Y21</f>
        <v>0</v>
      </c>
      <c r="N18" s="85">
        <f>'01-Mapa de riesgo-UO'!AD21</f>
        <v>0</v>
      </c>
      <c r="O18" s="86">
        <f>'01-Mapa de riesgo-UO'!AI21</f>
        <v>0</v>
      </c>
      <c r="P18" s="86">
        <f>'01-Mapa de riesgo-UO'!AM21</f>
        <v>0</v>
      </c>
      <c r="Q18" s="526"/>
      <c r="R18" s="513"/>
      <c r="S18" s="513"/>
      <c r="T18" s="115" t="str">
        <f>'01-Mapa de riesgo-UO'!AT21</f>
        <v>REDUCIR</v>
      </c>
      <c r="U18" s="115" t="str">
        <f>'01-Mapa de riesgo-UO'!AU21</f>
        <v xml:space="preserve">Identificar las personas que tienen conocimiento clave </v>
      </c>
      <c r="V18" s="115">
        <f>IF(T18="COMPARTIR",'01-Mapa de riesgo-UO'!AX21, IF(T18=0, 0,$AW$21))</f>
        <v>0</v>
      </c>
      <c r="W18" s="112"/>
      <c r="X18" s="112"/>
      <c r="Y18" s="112"/>
      <c r="Z18" s="112"/>
      <c r="AA18" s="511"/>
    </row>
    <row r="19" spans="1:27" ht="62.45" customHeight="1" thickBot="1" x14ac:dyDescent="0.25">
      <c r="A19" s="380"/>
      <c r="B19" s="369"/>
      <c r="C19" s="509"/>
      <c r="D19" s="509"/>
      <c r="E19" s="509"/>
      <c r="F19" s="84" t="str">
        <f>'01-Mapa de riesgo-UO'!F22</f>
        <v xml:space="preserve">* Retiro de personas con
conocimiento clave en
la Institución </v>
      </c>
      <c r="G19" s="509"/>
      <c r="H19" s="472"/>
      <c r="I19" s="509"/>
      <c r="J19" s="508"/>
      <c r="K19" s="515"/>
      <c r="L19" s="85">
        <f>IF('01-Mapa de riesgo-UO'!P22="No existen", "No existe control para el riesgo",'01-Mapa de riesgo-UO'!T22)</f>
        <v>0</v>
      </c>
      <c r="M19" s="85">
        <f>'01-Mapa de riesgo-UO'!Y22</f>
        <v>0</v>
      </c>
      <c r="N19" s="85">
        <f>'01-Mapa de riesgo-UO'!AD22</f>
        <v>0</v>
      </c>
      <c r="O19" s="86">
        <f>'01-Mapa de riesgo-UO'!AI22</f>
        <v>0</v>
      </c>
      <c r="P19" s="86">
        <f>'01-Mapa de riesgo-UO'!AM22</f>
        <v>0</v>
      </c>
      <c r="Q19" s="527"/>
      <c r="R19" s="513"/>
      <c r="S19" s="513"/>
      <c r="T19" s="115">
        <f>'01-Mapa de riesgo-UO'!AT22</f>
        <v>0</v>
      </c>
      <c r="U19" s="115">
        <f>'01-Mapa de riesgo-UO'!AU22</f>
        <v>0</v>
      </c>
      <c r="V19" s="115">
        <f>IF(T19="COMPARTIR",'01-Mapa de riesgo-UO'!AX22, IF(T19, 0,$AW$22))</f>
        <v>0</v>
      </c>
      <c r="W19" s="112"/>
      <c r="X19" s="112"/>
      <c r="Y19" s="112"/>
      <c r="Z19" s="112"/>
      <c r="AA19" s="511"/>
    </row>
    <row r="20" spans="1:27" ht="62.45" customHeight="1" x14ac:dyDescent="0.2">
      <c r="A20" s="380">
        <v>5</v>
      </c>
      <c r="B20" s="369">
        <f>'01-Mapa de riesgo-UO'!B23</f>
        <v>0</v>
      </c>
      <c r="C20" s="509">
        <f>'01-Mapa de riesgo-UO'!G23</f>
        <v>0</v>
      </c>
      <c r="D20" s="509">
        <f>'01-Mapa de riesgo-UO'!H23</f>
        <v>0</v>
      </c>
      <c r="E20" s="509">
        <f>'01-Mapa de riesgo-UO'!I23</f>
        <v>0</v>
      </c>
      <c r="F20" s="84">
        <f>'01-Mapa de riesgo-UO'!F23</f>
        <v>0</v>
      </c>
      <c r="G20" s="509">
        <f>'01-Mapa de riesgo-UO'!J23</f>
        <v>0</v>
      </c>
      <c r="H20" s="472" t="str">
        <f>'01-Mapa de riesgo-UO'!AQ23</f>
        <v>LEVE</v>
      </c>
      <c r="I20" s="517">
        <f>'01-Mapa de riesgo-UO'!AR23</f>
        <v>0</v>
      </c>
      <c r="J20" s="507"/>
      <c r="K20" s="515"/>
      <c r="L20" s="85">
        <f>IF('01-Mapa de riesgo-UO'!P23="No existen", "No existe control para el riesgo",'01-Mapa de riesgo-UO'!T23)</f>
        <v>0</v>
      </c>
      <c r="M20" s="85">
        <f>'01-Mapa de riesgo-UO'!Y23</f>
        <v>0</v>
      </c>
      <c r="N20" s="85">
        <f>'01-Mapa de riesgo-UO'!AD23</f>
        <v>0</v>
      </c>
      <c r="O20" s="86">
        <f>'01-Mapa de riesgo-UO'!AI23</f>
        <v>0</v>
      </c>
      <c r="P20" s="86">
        <f>'01-Mapa de riesgo-UO'!AM23</f>
        <v>0</v>
      </c>
      <c r="Q20" s="528" t="e">
        <f>'01-Mapa de riesgo-UO'!AO23</f>
        <v>#DIV/0!</v>
      </c>
      <c r="R20" s="513"/>
      <c r="S20" s="513"/>
      <c r="T20" s="115">
        <f>'01-Mapa de riesgo-UO'!AT23</f>
        <v>0</v>
      </c>
      <c r="U20" s="115">
        <f>'01-Mapa de riesgo-UO'!AU23</f>
        <v>0</v>
      </c>
      <c r="V20" s="115">
        <f>IF(T20="COMPARTIR",'01-Mapa de riesgo-UO'!AX23, IF(T20=0, 0,$AW$23))</f>
        <v>0</v>
      </c>
      <c r="W20" s="112"/>
      <c r="X20" s="112"/>
      <c r="Y20" s="112"/>
      <c r="Z20" s="112"/>
      <c r="AA20" s="510"/>
    </row>
    <row r="21" spans="1:27" ht="62.45" customHeight="1" x14ac:dyDescent="0.2">
      <c r="A21" s="380"/>
      <c r="B21" s="369"/>
      <c r="C21" s="509"/>
      <c r="D21" s="509"/>
      <c r="E21" s="509"/>
      <c r="F21" s="84">
        <f>'01-Mapa de riesgo-UO'!F24</f>
        <v>0</v>
      </c>
      <c r="G21" s="509"/>
      <c r="H21" s="472"/>
      <c r="I21" s="509"/>
      <c r="J21" s="508"/>
      <c r="K21" s="515"/>
      <c r="L21" s="85">
        <f>IF('01-Mapa de riesgo-UO'!P24="No existen", "No existe control para el riesgo",'01-Mapa de riesgo-UO'!T24)</f>
        <v>0</v>
      </c>
      <c r="M21" s="85">
        <f>'01-Mapa de riesgo-UO'!Y24</f>
        <v>0</v>
      </c>
      <c r="N21" s="85">
        <f>'01-Mapa de riesgo-UO'!AD24</f>
        <v>0</v>
      </c>
      <c r="O21" s="86">
        <f>'01-Mapa de riesgo-UO'!AI24</f>
        <v>0</v>
      </c>
      <c r="P21" s="86">
        <f>'01-Mapa de riesgo-UO'!AM24</f>
        <v>0</v>
      </c>
      <c r="Q21" s="526"/>
      <c r="R21" s="513"/>
      <c r="S21" s="513"/>
      <c r="T21" s="115">
        <f>'01-Mapa de riesgo-UO'!AT24</f>
        <v>0</v>
      </c>
      <c r="U21" s="115">
        <f>'01-Mapa de riesgo-UO'!AU24</f>
        <v>0</v>
      </c>
      <c r="V21" s="115">
        <f>IF(T21="COMPARTIR",'01-Mapa de riesgo-UO'!AX24, IF(T21=0, 0,$AW$24))</f>
        <v>0</v>
      </c>
      <c r="W21" s="112"/>
      <c r="X21" s="112"/>
      <c r="Y21" s="112"/>
      <c r="Z21" s="112"/>
      <c r="AA21" s="511"/>
    </row>
    <row r="22" spans="1:27" ht="62.45" customHeight="1" thickBot="1" x14ac:dyDescent="0.25">
      <c r="A22" s="380"/>
      <c r="B22" s="369"/>
      <c r="C22" s="509"/>
      <c r="D22" s="509"/>
      <c r="E22" s="509"/>
      <c r="F22" s="84">
        <f>'01-Mapa de riesgo-UO'!F25</f>
        <v>0</v>
      </c>
      <c r="G22" s="509"/>
      <c r="H22" s="472"/>
      <c r="I22" s="509"/>
      <c r="J22" s="508"/>
      <c r="K22" s="515"/>
      <c r="L22" s="85">
        <f>IF('01-Mapa de riesgo-UO'!P25="No existen", "No existe control para el riesgo",'01-Mapa de riesgo-UO'!T25)</f>
        <v>0</v>
      </c>
      <c r="M22" s="85">
        <f>'01-Mapa de riesgo-UO'!Y25</f>
        <v>0</v>
      </c>
      <c r="N22" s="85">
        <f>'01-Mapa de riesgo-UO'!AD25</f>
        <v>0</v>
      </c>
      <c r="O22" s="86">
        <f>'01-Mapa de riesgo-UO'!AI25</f>
        <v>0</v>
      </c>
      <c r="P22" s="86">
        <f>'01-Mapa de riesgo-UO'!AM25</f>
        <v>0</v>
      </c>
      <c r="Q22" s="527"/>
      <c r="R22" s="513"/>
      <c r="S22" s="513"/>
      <c r="T22" s="115">
        <f>'01-Mapa de riesgo-UO'!AT25</f>
        <v>0</v>
      </c>
      <c r="U22" s="115">
        <f>'01-Mapa de riesgo-UO'!AU25</f>
        <v>0</v>
      </c>
      <c r="V22" s="115">
        <f>IF(T22="COMPARTIR",'01-Mapa de riesgo-UO'!AX25, IF(T22=0, 0,$AW$25))</f>
        <v>0</v>
      </c>
      <c r="W22" s="112"/>
      <c r="X22" s="112"/>
      <c r="Y22" s="112"/>
      <c r="Z22" s="112"/>
      <c r="AA22" s="511"/>
    </row>
    <row r="23" spans="1:27" ht="62.45" customHeight="1" x14ac:dyDescent="0.2">
      <c r="A23" s="380">
        <v>6</v>
      </c>
      <c r="B23" s="369">
        <f>'01-Mapa de riesgo-UO'!B26</f>
        <v>0</v>
      </c>
      <c r="C23" s="509">
        <f>'01-Mapa de riesgo-UO'!G26</f>
        <v>0</v>
      </c>
      <c r="D23" s="509">
        <f>'01-Mapa de riesgo-UO'!H26</f>
        <v>0</v>
      </c>
      <c r="E23" s="509">
        <f>'01-Mapa de riesgo-UO'!I26</f>
        <v>0</v>
      </c>
      <c r="F23" s="84">
        <f>'01-Mapa de riesgo-UO'!F26</f>
        <v>0</v>
      </c>
      <c r="G23" s="509">
        <f>'01-Mapa de riesgo-UO'!J26</f>
        <v>0</v>
      </c>
      <c r="H23" s="472" t="str">
        <f>'01-Mapa de riesgo-UO'!AQ26</f>
        <v>LEVE</v>
      </c>
      <c r="I23" s="517">
        <f>'01-Mapa de riesgo-UO'!AR26</f>
        <v>0</v>
      </c>
      <c r="J23" s="507"/>
      <c r="K23" s="515"/>
      <c r="L23" s="85">
        <f>IF('01-Mapa de riesgo-UO'!P26="No existen", "No existe control para el riesgo",'01-Mapa de riesgo-UO'!T26)</f>
        <v>0</v>
      </c>
      <c r="M23" s="85">
        <f>'01-Mapa de riesgo-UO'!Y26</f>
        <v>0</v>
      </c>
      <c r="N23" s="85">
        <f>'01-Mapa de riesgo-UO'!AD26</f>
        <v>0</v>
      </c>
      <c r="O23" s="86">
        <f>'01-Mapa de riesgo-UO'!AI26</f>
        <v>0</v>
      </c>
      <c r="P23" s="86">
        <f>'01-Mapa de riesgo-UO'!AM26</f>
        <v>0</v>
      </c>
      <c r="Q23" s="528" t="e">
        <f>'01-Mapa de riesgo-UO'!AO26</f>
        <v>#DIV/0!</v>
      </c>
      <c r="R23" s="513"/>
      <c r="S23" s="513"/>
      <c r="T23" s="115">
        <f>'01-Mapa de riesgo-UO'!AT26</f>
        <v>0</v>
      </c>
      <c r="U23" s="115">
        <f>'01-Mapa de riesgo-UO'!AU26</f>
        <v>0</v>
      </c>
      <c r="V23" s="115">
        <f>IF(T23="COMPARTIR",'01-Mapa de riesgo-UO'!AX26, IF(T23=0, 0,$AW$26))</f>
        <v>0</v>
      </c>
      <c r="W23" s="112"/>
      <c r="X23" s="112"/>
      <c r="Y23" s="112"/>
      <c r="Z23" s="112"/>
      <c r="AA23" s="510"/>
    </row>
    <row r="24" spans="1:27" ht="62.45" customHeight="1" x14ac:dyDescent="0.2">
      <c r="A24" s="380"/>
      <c r="B24" s="369"/>
      <c r="C24" s="509"/>
      <c r="D24" s="509"/>
      <c r="E24" s="509"/>
      <c r="F24" s="84">
        <f>'01-Mapa de riesgo-UO'!F27</f>
        <v>0</v>
      </c>
      <c r="G24" s="509"/>
      <c r="H24" s="472"/>
      <c r="I24" s="509"/>
      <c r="J24" s="508"/>
      <c r="K24" s="515"/>
      <c r="L24" s="85">
        <f>IF('01-Mapa de riesgo-UO'!P27="No existen", "No existe control para el riesgo",'01-Mapa de riesgo-UO'!T27)</f>
        <v>0</v>
      </c>
      <c r="M24" s="85">
        <f>'01-Mapa de riesgo-UO'!Y27</f>
        <v>0</v>
      </c>
      <c r="N24" s="85">
        <f>'01-Mapa de riesgo-UO'!AD27</f>
        <v>0</v>
      </c>
      <c r="O24" s="86">
        <f>'01-Mapa de riesgo-UO'!AI27</f>
        <v>0</v>
      </c>
      <c r="P24" s="86">
        <f>'01-Mapa de riesgo-UO'!AM27</f>
        <v>0</v>
      </c>
      <c r="Q24" s="526"/>
      <c r="R24" s="513"/>
      <c r="S24" s="513"/>
      <c r="T24" s="115">
        <f>'01-Mapa de riesgo-UO'!AT27</f>
        <v>0</v>
      </c>
      <c r="U24" s="115">
        <f>'01-Mapa de riesgo-UO'!AU27</f>
        <v>0</v>
      </c>
      <c r="V24" s="115">
        <f>IF(T24="COMPARTIR",'01-Mapa de riesgo-UO'!AX27, IF(T24=0, 0,$AW$27))</f>
        <v>0</v>
      </c>
      <c r="W24" s="112"/>
      <c r="X24" s="112"/>
      <c r="Y24" s="112"/>
      <c r="Z24" s="112"/>
      <c r="AA24" s="511"/>
    </row>
    <row r="25" spans="1:27" ht="62.45" customHeight="1" thickBot="1" x14ac:dyDescent="0.25">
      <c r="A25" s="380"/>
      <c r="B25" s="369"/>
      <c r="C25" s="509"/>
      <c r="D25" s="509"/>
      <c r="E25" s="509"/>
      <c r="F25" s="84">
        <f>'01-Mapa de riesgo-UO'!F28</f>
        <v>0</v>
      </c>
      <c r="G25" s="509"/>
      <c r="H25" s="472"/>
      <c r="I25" s="509"/>
      <c r="J25" s="508"/>
      <c r="K25" s="515"/>
      <c r="L25" s="85">
        <f>IF('01-Mapa de riesgo-UO'!P28="No existen", "No existe control para el riesgo",'01-Mapa de riesgo-UO'!T28)</f>
        <v>0</v>
      </c>
      <c r="M25" s="85">
        <f>'01-Mapa de riesgo-UO'!Y28</f>
        <v>0</v>
      </c>
      <c r="N25" s="85">
        <f>'01-Mapa de riesgo-UO'!AD28</f>
        <v>0</v>
      </c>
      <c r="O25" s="86">
        <f>'01-Mapa de riesgo-UO'!AI28</f>
        <v>0</v>
      </c>
      <c r="P25" s="86">
        <f>'01-Mapa de riesgo-UO'!AM28</f>
        <v>0</v>
      </c>
      <c r="Q25" s="527"/>
      <c r="R25" s="513"/>
      <c r="S25" s="513"/>
      <c r="T25" s="115">
        <f>'01-Mapa de riesgo-UO'!AT28</f>
        <v>0</v>
      </c>
      <c r="U25" s="115">
        <f>'01-Mapa de riesgo-UO'!AU28</f>
        <v>0</v>
      </c>
      <c r="V25" s="115">
        <f>IF(T25="COMPARTIR",'01-Mapa de riesgo-UO'!AX28, IF(T25=0, 0,$AW$28))</f>
        <v>0</v>
      </c>
      <c r="W25" s="112"/>
      <c r="X25" s="112"/>
      <c r="Y25" s="112"/>
      <c r="Z25" s="112"/>
      <c r="AA25" s="511"/>
    </row>
    <row r="26" spans="1:27" ht="62.45" customHeight="1" x14ac:dyDescent="0.2">
      <c r="A26" s="380">
        <v>7</v>
      </c>
      <c r="B26" s="369">
        <f>'01-Mapa de riesgo-UO'!B29</f>
        <v>0</v>
      </c>
      <c r="C26" s="509">
        <f>'01-Mapa de riesgo-UO'!G29</f>
        <v>0</v>
      </c>
      <c r="D26" s="509">
        <f>'01-Mapa de riesgo-UO'!H29</f>
        <v>0</v>
      </c>
      <c r="E26" s="509">
        <f>'01-Mapa de riesgo-UO'!I29</f>
        <v>0</v>
      </c>
      <c r="F26" s="84">
        <f>'01-Mapa de riesgo-UO'!F29</f>
        <v>0</v>
      </c>
      <c r="G26" s="509">
        <f>'01-Mapa de riesgo-UO'!J29</f>
        <v>0</v>
      </c>
      <c r="H26" s="472" t="str">
        <f>'01-Mapa de riesgo-UO'!AQ29</f>
        <v>LEVE</v>
      </c>
      <c r="I26" s="517">
        <f>'01-Mapa de riesgo-UO'!AR29</f>
        <v>0</v>
      </c>
      <c r="J26" s="507"/>
      <c r="K26" s="515"/>
      <c r="L26" s="85">
        <f>IF('01-Mapa de riesgo-UO'!P29="No existen", "No existe control para el riesgo",'01-Mapa de riesgo-UO'!T29)</f>
        <v>0</v>
      </c>
      <c r="M26" s="85">
        <f>'01-Mapa de riesgo-UO'!Y29</f>
        <v>0</v>
      </c>
      <c r="N26" s="85">
        <f>'01-Mapa de riesgo-UO'!AD29</f>
        <v>0</v>
      </c>
      <c r="O26" s="86">
        <f>'01-Mapa de riesgo-UO'!AI29</f>
        <v>0</v>
      </c>
      <c r="P26" s="86">
        <f>'01-Mapa de riesgo-UO'!AM29</f>
        <v>0</v>
      </c>
      <c r="Q26" s="528" t="e">
        <f>'01-Mapa de riesgo-UO'!AO29</f>
        <v>#DIV/0!</v>
      </c>
      <c r="R26" s="513"/>
      <c r="S26" s="513"/>
      <c r="T26" s="115">
        <f>'01-Mapa de riesgo-UO'!AT29</f>
        <v>0</v>
      </c>
      <c r="U26" s="115">
        <f>'01-Mapa de riesgo-UO'!AU29</f>
        <v>0</v>
      </c>
      <c r="V26" s="115">
        <f>IF(T26="COMPARTIR",'01-Mapa de riesgo-UO'!AX29, IF(T26=0, 0,$AW$29))</f>
        <v>0</v>
      </c>
      <c r="W26" s="112"/>
      <c r="X26" s="112"/>
      <c r="Y26" s="112"/>
      <c r="Z26" s="112"/>
      <c r="AA26" s="510"/>
    </row>
    <row r="27" spans="1:27" ht="62.45" customHeight="1" x14ac:dyDescent="0.2">
      <c r="A27" s="380"/>
      <c r="B27" s="369"/>
      <c r="C27" s="509"/>
      <c r="D27" s="509"/>
      <c r="E27" s="509"/>
      <c r="F27" s="84">
        <f>'01-Mapa de riesgo-UO'!F30</f>
        <v>0</v>
      </c>
      <c r="G27" s="509"/>
      <c r="H27" s="472"/>
      <c r="I27" s="509"/>
      <c r="J27" s="508"/>
      <c r="K27" s="515"/>
      <c r="L27" s="85">
        <f>IF('01-Mapa de riesgo-UO'!P30="No existen", "No existe control para el riesgo",'01-Mapa de riesgo-UO'!T30)</f>
        <v>0</v>
      </c>
      <c r="M27" s="85">
        <f>'01-Mapa de riesgo-UO'!Y30</f>
        <v>0</v>
      </c>
      <c r="N27" s="85">
        <f>'01-Mapa de riesgo-UO'!AD30</f>
        <v>0</v>
      </c>
      <c r="O27" s="86">
        <f>'01-Mapa de riesgo-UO'!AI30</f>
        <v>0</v>
      </c>
      <c r="P27" s="86">
        <f>'01-Mapa de riesgo-UO'!AM30</f>
        <v>0</v>
      </c>
      <c r="Q27" s="526"/>
      <c r="R27" s="513"/>
      <c r="S27" s="513"/>
      <c r="T27" s="115">
        <f>'01-Mapa de riesgo-UO'!AT30</f>
        <v>0</v>
      </c>
      <c r="U27" s="115">
        <f>'01-Mapa de riesgo-UO'!AU30</f>
        <v>0</v>
      </c>
      <c r="V27" s="115">
        <f>IF(T27="COMPARTIR",'01-Mapa de riesgo-UO'!AX30, IF(T27=0, 0,$AW$30))</f>
        <v>0</v>
      </c>
      <c r="W27" s="112"/>
      <c r="X27" s="112"/>
      <c r="Y27" s="112"/>
      <c r="Z27" s="112"/>
      <c r="AA27" s="511"/>
    </row>
    <row r="28" spans="1:27" ht="62.45" customHeight="1" thickBot="1" x14ac:dyDescent="0.25">
      <c r="A28" s="380"/>
      <c r="B28" s="369"/>
      <c r="C28" s="509"/>
      <c r="D28" s="509"/>
      <c r="E28" s="509"/>
      <c r="F28" s="84">
        <f>'01-Mapa de riesgo-UO'!F31</f>
        <v>0</v>
      </c>
      <c r="G28" s="509"/>
      <c r="H28" s="472"/>
      <c r="I28" s="509"/>
      <c r="J28" s="508"/>
      <c r="K28" s="515"/>
      <c r="L28" s="85">
        <f>IF('01-Mapa de riesgo-UO'!P31="No existen", "No existe control para el riesgo",'01-Mapa de riesgo-UO'!T31)</f>
        <v>0</v>
      </c>
      <c r="M28" s="85">
        <f>'01-Mapa de riesgo-UO'!Y31</f>
        <v>0</v>
      </c>
      <c r="N28" s="85">
        <f>'01-Mapa de riesgo-UO'!AD31</f>
        <v>0</v>
      </c>
      <c r="O28" s="86">
        <f>'01-Mapa de riesgo-UO'!AI31</f>
        <v>0</v>
      </c>
      <c r="P28" s="86">
        <f>'01-Mapa de riesgo-UO'!AM31</f>
        <v>0</v>
      </c>
      <c r="Q28" s="527"/>
      <c r="R28" s="513"/>
      <c r="S28" s="513"/>
      <c r="T28" s="115">
        <f>'01-Mapa de riesgo-UO'!AT31</f>
        <v>0</v>
      </c>
      <c r="U28" s="115">
        <f>'01-Mapa de riesgo-UO'!AU31</f>
        <v>0</v>
      </c>
      <c r="V28" s="115">
        <f>IF(T28="COMPARTIR",'01-Mapa de riesgo-UO'!AX31, IF(T28=0, 0,$AW$31))</f>
        <v>0</v>
      </c>
      <c r="W28" s="112"/>
      <c r="X28" s="112"/>
      <c r="Y28" s="112"/>
      <c r="Z28" s="112"/>
      <c r="AA28" s="511"/>
    </row>
    <row r="29" spans="1:27" ht="62.45" customHeight="1" x14ac:dyDescent="0.2">
      <c r="A29" s="380">
        <v>8</v>
      </c>
      <c r="B29" s="369">
        <f>'01-Mapa de riesgo-UO'!B32</f>
        <v>0</v>
      </c>
      <c r="C29" s="509">
        <f>'01-Mapa de riesgo-UO'!G32</f>
        <v>0</v>
      </c>
      <c r="D29" s="509">
        <f>'01-Mapa de riesgo-UO'!H32</f>
        <v>0</v>
      </c>
      <c r="E29" s="509">
        <f>'01-Mapa de riesgo-UO'!I32</f>
        <v>0</v>
      </c>
      <c r="F29" s="84">
        <f>'01-Mapa de riesgo-UO'!F32</f>
        <v>0</v>
      </c>
      <c r="G29" s="509">
        <f>'01-Mapa de riesgo-UO'!J32</f>
        <v>0</v>
      </c>
      <c r="H29" s="472" t="str">
        <f>'01-Mapa de riesgo-UO'!AQ32</f>
        <v>LEVE</v>
      </c>
      <c r="I29" s="517">
        <f>'01-Mapa de riesgo-UO'!AR32</f>
        <v>0</v>
      </c>
      <c r="J29" s="507"/>
      <c r="K29" s="515"/>
      <c r="L29" s="85">
        <f>IF('01-Mapa de riesgo-UO'!P32="No existen", "No existe control para el riesgo",'01-Mapa de riesgo-UO'!T32)</f>
        <v>0</v>
      </c>
      <c r="M29" s="85">
        <f>'01-Mapa de riesgo-UO'!Y32</f>
        <v>0</v>
      </c>
      <c r="N29" s="85">
        <f>'01-Mapa de riesgo-UO'!AD32</f>
        <v>0</v>
      </c>
      <c r="O29" s="86">
        <f>'01-Mapa de riesgo-UO'!AI32</f>
        <v>0</v>
      </c>
      <c r="P29" s="86">
        <f>'01-Mapa de riesgo-UO'!AM32</f>
        <v>0</v>
      </c>
      <c r="Q29" s="528" t="e">
        <f>'01-Mapa de riesgo-UO'!AO32</f>
        <v>#DIV/0!</v>
      </c>
      <c r="R29" s="513"/>
      <c r="S29" s="513"/>
      <c r="T29" s="115">
        <f>'01-Mapa de riesgo-UO'!AT32</f>
        <v>0</v>
      </c>
      <c r="U29" s="115">
        <f>'01-Mapa de riesgo-UO'!AU32</f>
        <v>0</v>
      </c>
      <c r="V29" s="115">
        <f>IF(T29="COMPARTIR",'01-Mapa de riesgo-UO'!AX32, IF(T29=0, 0,$AW$32))</f>
        <v>0</v>
      </c>
      <c r="W29" s="112"/>
      <c r="X29" s="112"/>
      <c r="Y29" s="112"/>
      <c r="Z29" s="112"/>
      <c r="AA29" s="510"/>
    </row>
    <row r="30" spans="1:27" ht="62.45" customHeight="1" x14ac:dyDescent="0.2">
      <c r="A30" s="380"/>
      <c r="B30" s="369"/>
      <c r="C30" s="509"/>
      <c r="D30" s="509"/>
      <c r="E30" s="509"/>
      <c r="F30" s="84">
        <f>'01-Mapa de riesgo-UO'!F33</f>
        <v>0</v>
      </c>
      <c r="G30" s="509"/>
      <c r="H30" s="472"/>
      <c r="I30" s="509"/>
      <c r="J30" s="508"/>
      <c r="K30" s="515"/>
      <c r="L30" s="85">
        <f>IF('01-Mapa de riesgo-UO'!P33="No existen", "No existe control para el riesgo",'01-Mapa de riesgo-UO'!T33)</f>
        <v>0</v>
      </c>
      <c r="M30" s="85">
        <f>'01-Mapa de riesgo-UO'!Y33</f>
        <v>0</v>
      </c>
      <c r="N30" s="85">
        <f>'01-Mapa de riesgo-UO'!AD33</f>
        <v>0</v>
      </c>
      <c r="O30" s="86">
        <f>'01-Mapa de riesgo-UO'!AI33</f>
        <v>0</v>
      </c>
      <c r="P30" s="86">
        <f>'01-Mapa de riesgo-UO'!AM33</f>
        <v>0</v>
      </c>
      <c r="Q30" s="526"/>
      <c r="R30" s="513"/>
      <c r="S30" s="513"/>
      <c r="T30" s="115">
        <f>'01-Mapa de riesgo-UO'!AT33</f>
        <v>0</v>
      </c>
      <c r="U30" s="115">
        <f>'01-Mapa de riesgo-UO'!AU33</f>
        <v>0</v>
      </c>
      <c r="V30" s="115">
        <f>IF(T30="COMPARTIR",'01-Mapa de riesgo-UO'!AX33, IF(T30=0, 0,$AW$33))</f>
        <v>0</v>
      </c>
      <c r="W30" s="112"/>
      <c r="X30" s="112"/>
      <c r="Y30" s="112"/>
      <c r="Z30" s="112"/>
      <c r="AA30" s="511"/>
    </row>
    <row r="31" spans="1:27" ht="62.45" customHeight="1" thickBot="1" x14ac:dyDescent="0.25">
      <c r="A31" s="380"/>
      <c r="B31" s="369"/>
      <c r="C31" s="509"/>
      <c r="D31" s="509"/>
      <c r="E31" s="509"/>
      <c r="F31" s="84">
        <f>'01-Mapa de riesgo-UO'!F34</f>
        <v>0</v>
      </c>
      <c r="G31" s="509"/>
      <c r="H31" s="472"/>
      <c r="I31" s="509"/>
      <c r="J31" s="508"/>
      <c r="K31" s="515"/>
      <c r="L31" s="85">
        <f>IF('01-Mapa de riesgo-UO'!P34="No existen", "No existe control para el riesgo",'01-Mapa de riesgo-UO'!T34)</f>
        <v>0</v>
      </c>
      <c r="M31" s="85">
        <f>'01-Mapa de riesgo-UO'!Y34</f>
        <v>0</v>
      </c>
      <c r="N31" s="85">
        <f>'01-Mapa de riesgo-UO'!AD34</f>
        <v>0</v>
      </c>
      <c r="O31" s="86">
        <f>'01-Mapa de riesgo-UO'!AI34</f>
        <v>0</v>
      </c>
      <c r="P31" s="86">
        <f>'01-Mapa de riesgo-UO'!AM34</f>
        <v>0</v>
      </c>
      <c r="Q31" s="527"/>
      <c r="R31" s="513"/>
      <c r="S31" s="513"/>
      <c r="T31" s="115">
        <f>'01-Mapa de riesgo-UO'!AT34</f>
        <v>0</v>
      </c>
      <c r="U31" s="115">
        <f>'01-Mapa de riesgo-UO'!AU34</f>
        <v>0</v>
      </c>
      <c r="V31" s="115">
        <f>IF(T31="COMPARTIR",'01-Mapa de riesgo-UO'!AX34, IF(T31=0, 0,$AW$34))</f>
        <v>0</v>
      </c>
      <c r="W31" s="112"/>
      <c r="X31" s="112"/>
      <c r="Y31" s="112"/>
      <c r="Z31" s="112"/>
      <c r="AA31" s="511"/>
    </row>
    <row r="32" spans="1:27" ht="62.45" customHeight="1" x14ac:dyDescent="0.2">
      <c r="A32" s="380">
        <v>9</v>
      </c>
      <c r="B32" s="369">
        <f>'01-Mapa de riesgo-UO'!B35</f>
        <v>0</v>
      </c>
      <c r="C32" s="509">
        <f>'01-Mapa de riesgo-UO'!G35</f>
        <v>0</v>
      </c>
      <c r="D32" s="509">
        <f>'01-Mapa de riesgo-UO'!H35</f>
        <v>0</v>
      </c>
      <c r="E32" s="509">
        <f>'01-Mapa de riesgo-UO'!I35</f>
        <v>0</v>
      </c>
      <c r="F32" s="84">
        <f>'01-Mapa de riesgo-UO'!F35</f>
        <v>0</v>
      </c>
      <c r="G32" s="509">
        <f>'01-Mapa de riesgo-UO'!J35</f>
        <v>0</v>
      </c>
      <c r="H32" s="472" t="str">
        <f>'01-Mapa de riesgo-UO'!AQ35</f>
        <v>LEVE</v>
      </c>
      <c r="I32" s="517">
        <f>'01-Mapa de riesgo-UO'!AR35</f>
        <v>0</v>
      </c>
      <c r="J32" s="507"/>
      <c r="K32" s="515"/>
      <c r="L32" s="85">
        <f>IF('01-Mapa de riesgo-UO'!P35="No existen", "No existe control para el riesgo",'01-Mapa de riesgo-UO'!T35)</f>
        <v>0</v>
      </c>
      <c r="M32" s="85">
        <f>'01-Mapa de riesgo-UO'!Y35</f>
        <v>0</v>
      </c>
      <c r="N32" s="85">
        <f>'01-Mapa de riesgo-UO'!AD35</f>
        <v>0</v>
      </c>
      <c r="O32" s="86">
        <f>'01-Mapa de riesgo-UO'!AI35</f>
        <v>0</v>
      </c>
      <c r="P32" s="86">
        <f>'01-Mapa de riesgo-UO'!AM35</f>
        <v>0</v>
      </c>
      <c r="Q32" s="528" t="e">
        <f>'01-Mapa de riesgo-UO'!AO35</f>
        <v>#DIV/0!</v>
      </c>
      <c r="R32" s="513"/>
      <c r="S32" s="513"/>
      <c r="T32" s="115">
        <f>'01-Mapa de riesgo-UO'!AT35</f>
        <v>0</v>
      </c>
      <c r="U32" s="115">
        <f>'01-Mapa de riesgo-UO'!AU35</f>
        <v>0</v>
      </c>
      <c r="V32" s="115">
        <f>IF(T32="COMPARTIR",'01-Mapa de riesgo-UO'!AX35, IF(T32=0, 0,$AW$35))</f>
        <v>0</v>
      </c>
      <c r="W32" s="112"/>
      <c r="X32" s="112"/>
      <c r="Y32" s="112"/>
      <c r="Z32" s="112"/>
      <c r="AA32" s="510"/>
    </row>
    <row r="33" spans="1:27" ht="62.45" customHeight="1" x14ac:dyDescent="0.2">
      <c r="A33" s="380"/>
      <c r="B33" s="369"/>
      <c r="C33" s="509"/>
      <c r="D33" s="509"/>
      <c r="E33" s="509"/>
      <c r="F33" s="84">
        <f>'01-Mapa de riesgo-UO'!F36</f>
        <v>0</v>
      </c>
      <c r="G33" s="509"/>
      <c r="H33" s="472"/>
      <c r="I33" s="509"/>
      <c r="J33" s="508"/>
      <c r="K33" s="515"/>
      <c r="L33" s="85">
        <f>IF('01-Mapa de riesgo-UO'!P36="No existen", "No existe control para el riesgo",'01-Mapa de riesgo-UO'!T36)</f>
        <v>0</v>
      </c>
      <c r="M33" s="85">
        <f>'01-Mapa de riesgo-UO'!Y36</f>
        <v>0</v>
      </c>
      <c r="N33" s="85">
        <f>'01-Mapa de riesgo-UO'!AD36</f>
        <v>0</v>
      </c>
      <c r="O33" s="86">
        <f>'01-Mapa de riesgo-UO'!AI36</f>
        <v>0</v>
      </c>
      <c r="P33" s="86">
        <f>'01-Mapa de riesgo-UO'!AM36</f>
        <v>0</v>
      </c>
      <c r="Q33" s="526"/>
      <c r="R33" s="513"/>
      <c r="S33" s="513"/>
      <c r="T33" s="115">
        <f>'01-Mapa de riesgo-UO'!AT36</f>
        <v>0</v>
      </c>
      <c r="U33" s="115">
        <f>'01-Mapa de riesgo-UO'!AU36</f>
        <v>0</v>
      </c>
      <c r="V33" s="115">
        <f>IF(T33="COMPARTIR",'01-Mapa de riesgo-UO'!AX36, IF(T33=0, 0,$AW$36))</f>
        <v>0</v>
      </c>
      <c r="W33" s="112"/>
      <c r="X33" s="112"/>
      <c r="Y33" s="112"/>
      <c r="Z33" s="112"/>
      <c r="AA33" s="511"/>
    </row>
    <row r="34" spans="1:27" ht="62.45" customHeight="1" thickBot="1" x14ac:dyDescent="0.25">
      <c r="A34" s="380"/>
      <c r="B34" s="369"/>
      <c r="C34" s="509"/>
      <c r="D34" s="509"/>
      <c r="E34" s="509"/>
      <c r="F34" s="84">
        <f>'01-Mapa de riesgo-UO'!F37</f>
        <v>0</v>
      </c>
      <c r="G34" s="509"/>
      <c r="H34" s="472"/>
      <c r="I34" s="509"/>
      <c r="J34" s="508"/>
      <c r="K34" s="515"/>
      <c r="L34" s="85">
        <f>IF('01-Mapa de riesgo-UO'!P37="No existen", "No existe control para el riesgo",'01-Mapa de riesgo-UO'!T37)</f>
        <v>0</v>
      </c>
      <c r="M34" s="85">
        <f>'01-Mapa de riesgo-UO'!Y37</f>
        <v>0</v>
      </c>
      <c r="N34" s="85">
        <f>'01-Mapa de riesgo-UO'!AD37</f>
        <v>0</v>
      </c>
      <c r="O34" s="86">
        <f>'01-Mapa de riesgo-UO'!AI37</f>
        <v>0</v>
      </c>
      <c r="P34" s="86">
        <f>'01-Mapa de riesgo-UO'!AM37</f>
        <v>0</v>
      </c>
      <c r="Q34" s="527"/>
      <c r="R34" s="513"/>
      <c r="S34" s="513"/>
      <c r="T34" s="115">
        <f>'01-Mapa de riesgo-UO'!AT37</f>
        <v>0</v>
      </c>
      <c r="U34" s="115">
        <f>'01-Mapa de riesgo-UO'!AU37</f>
        <v>0</v>
      </c>
      <c r="V34" s="115">
        <f>IF(T34="COMPARTIR",'01-Mapa de riesgo-UO'!AX37, IF(T34=0, 0,$AW$37))</f>
        <v>0</v>
      </c>
      <c r="W34" s="112"/>
      <c r="X34" s="112"/>
      <c r="Y34" s="112"/>
      <c r="Z34" s="112"/>
      <c r="AA34" s="511"/>
    </row>
    <row r="35" spans="1:27" ht="62.45" customHeight="1" x14ac:dyDescent="0.2">
      <c r="A35" s="380">
        <v>10</v>
      </c>
      <c r="B35" s="369">
        <f>'01-Mapa de riesgo-UO'!B38</f>
        <v>0</v>
      </c>
      <c r="C35" s="509">
        <f>'01-Mapa de riesgo-UO'!G38</f>
        <v>0</v>
      </c>
      <c r="D35" s="509">
        <f>'01-Mapa de riesgo-UO'!H38</f>
        <v>0</v>
      </c>
      <c r="E35" s="509">
        <f>'01-Mapa de riesgo-UO'!I38</f>
        <v>0</v>
      </c>
      <c r="F35" s="84">
        <f>'01-Mapa de riesgo-UO'!F38</f>
        <v>0</v>
      </c>
      <c r="G35" s="509">
        <f>'01-Mapa de riesgo-UO'!J38</f>
        <v>0</v>
      </c>
      <c r="H35" s="472" t="str">
        <f>'01-Mapa de riesgo-UO'!AQ38</f>
        <v>LEVE</v>
      </c>
      <c r="I35" s="517">
        <f>'01-Mapa de riesgo-UO'!AR38</f>
        <v>0</v>
      </c>
      <c r="J35" s="518"/>
      <c r="K35" s="515"/>
      <c r="L35" s="85">
        <f>IF('01-Mapa de riesgo-UO'!P38="No existen", "No existe control para el riesgo",'01-Mapa de riesgo-UO'!T38)</f>
        <v>0</v>
      </c>
      <c r="M35" s="85">
        <f>'01-Mapa de riesgo-UO'!Y38</f>
        <v>0</v>
      </c>
      <c r="N35" s="85">
        <f>'01-Mapa de riesgo-UO'!AD38</f>
        <v>0</v>
      </c>
      <c r="O35" s="86">
        <f>'01-Mapa de riesgo-UO'!AI38</f>
        <v>0</v>
      </c>
      <c r="P35" s="86">
        <f>'01-Mapa de riesgo-UO'!AM38</f>
        <v>0</v>
      </c>
      <c r="Q35" s="528" t="e">
        <f>'01-Mapa de riesgo-UO'!AO38</f>
        <v>#DIV/0!</v>
      </c>
      <c r="R35" s="513"/>
      <c r="S35" s="513"/>
      <c r="T35" s="115">
        <f>'01-Mapa de riesgo-UO'!AT38</f>
        <v>0</v>
      </c>
      <c r="U35" s="115">
        <f>'01-Mapa de riesgo-UO'!AU38</f>
        <v>0</v>
      </c>
      <c r="V35" s="115">
        <f>IF(T35="COMPARTIR",'01-Mapa de riesgo-UO'!AX38, IF(T35=0, 0,$AW$38))</f>
        <v>0</v>
      </c>
      <c r="W35" s="112"/>
      <c r="X35" s="112"/>
      <c r="Y35" s="112"/>
      <c r="Z35" s="112"/>
      <c r="AA35" s="510"/>
    </row>
    <row r="36" spans="1:27" ht="62.45" customHeight="1" x14ac:dyDescent="0.2">
      <c r="A36" s="380"/>
      <c r="B36" s="369"/>
      <c r="C36" s="509"/>
      <c r="D36" s="509"/>
      <c r="E36" s="509"/>
      <c r="F36" s="84">
        <f>'01-Mapa de riesgo-UO'!F39</f>
        <v>0</v>
      </c>
      <c r="G36" s="509"/>
      <c r="H36" s="472"/>
      <c r="I36" s="509"/>
      <c r="J36" s="508"/>
      <c r="K36" s="515"/>
      <c r="L36" s="85">
        <f>IF('01-Mapa de riesgo-UO'!P39="No existen", "No existe control para el riesgo",'01-Mapa de riesgo-UO'!T39)</f>
        <v>0</v>
      </c>
      <c r="M36" s="85">
        <f>'01-Mapa de riesgo-UO'!Y39</f>
        <v>0</v>
      </c>
      <c r="N36" s="85">
        <f>'01-Mapa de riesgo-UO'!AD39</f>
        <v>0</v>
      </c>
      <c r="O36" s="86">
        <f>'01-Mapa de riesgo-UO'!AI39</f>
        <v>0</v>
      </c>
      <c r="P36" s="86">
        <f>'01-Mapa de riesgo-UO'!AM39</f>
        <v>0</v>
      </c>
      <c r="Q36" s="526"/>
      <c r="R36" s="513"/>
      <c r="S36" s="513"/>
      <c r="T36" s="115">
        <f>'01-Mapa de riesgo-UO'!AT39</f>
        <v>0</v>
      </c>
      <c r="U36" s="115">
        <f>'01-Mapa de riesgo-UO'!AU39</f>
        <v>0</v>
      </c>
      <c r="V36" s="115">
        <f>IF(T36="COMPARTIR",'01-Mapa de riesgo-UO'!AX39, IF(T36=0, 0,$AW$39))</f>
        <v>0</v>
      </c>
      <c r="W36" s="112"/>
      <c r="X36" s="112"/>
      <c r="Y36" s="112"/>
      <c r="Z36" s="112"/>
      <c r="AA36" s="511"/>
    </row>
    <row r="37" spans="1:27" ht="62.45" customHeight="1" thickBot="1" x14ac:dyDescent="0.25">
      <c r="A37" s="380"/>
      <c r="B37" s="369"/>
      <c r="C37" s="509"/>
      <c r="D37" s="509"/>
      <c r="E37" s="509"/>
      <c r="F37" s="84">
        <f>'01-Mapa de riesgo-UO'!F40</f>
        <v>0</v>
      </c>
      <c r="G37" s="509"/>
      <c r="H37" s="472"/>
      <c r="I37" s="509"/>
      <c r="J37" s="508"/>
      <c r="K37" s="515"/>
      <c r="L37" s="85">
        <f>IF('01-Mapa de riesgo-UO'!P40="No existen", "No existe control para el riesgo",'01-Mapa de riesgo-UO'!T40)</f>
        <v>0</v>
      </c>
      <c r="M37" s="85">
        <f>'01-Mapa de riesgo-UO'!Y40</f>
        <v>0</v>
      </c>
      <c r="N37" s="85">
        <f>'01-Mapa de riesgo-UO'!AD40</f>
        <v>0</v>
      </c>
      <c r="O37" s="86">
        <f>'01-Mapa de riesgo-UO'!AI40</f>
        <v>0</v>
      </c>
      <c r="P37" s="86">
        <f>'01-Mapa de riesgo-UO'!AM40</f>
        <v>0</v>
      </c>
      <c r="Q37" s="527"/>
      <c r="R37" s="513"/>
      <c r="S37" s="513"/>
      <c r="T37" s="115">
        <f>'01-Mapa de riesgo-UO'!AT40</f>
        <v>0</v>
      </c>
      <c r="U37" s="115">
        <f>'01-Mapa de riesgo-UO'!AU40</f>
        <v>0</v>
      </c>
      <c r="V37" s="115">
        <f>IF(T37="COMPARTIR",'01-Mapa de riesgo-UO'!AX40, IF(T37=0, 0,$AW$40))</f>
        <v>0</v>
      </c>
      <c r="W37" s="112"/>
      <c r="X37" s="112"/>
      <c r="Y37" s="112"/>
      <c r="Z37" s="112"/>
      <c r="AA37" s="511"/>
    </row>
    <row r="38" spans="1:27" ht="62.45" customHeight="1" x14ac:dyDescent="0.2">
      <c r="A38" s="380">
        <v>11</v>
      </c>
      <c r="B38" s="369">
        <f>'01-Mapa de riesgo-UO'!B41</f>
        <v>0</v>
      </c>
      <c r="C38" s="509">
        <f>'01-Mapa de riesgo-UO'!G41</f>
        <v>0</v>
      </c>
      <c r="D38" s="509">
        <f>'01-Mapa de riesgo-UO'!H41</f>
        <v>0</v>
      </c>
      <c r="E38" s="509">
        <f>'01-Mapa de riesgo-UO'!I41</f>
        <v>0</v>
      </c>
      <c r="F38" s="84">
        <f>'01-Mapa de riesgo-UO'!F41</f>
        <v>0</v>
      </c>
      <c r="G38" s="509">
        <f>'01-Mapa de riesgo-UO'!J41</f>
        <v>0</v>
      </c>
      <c r="H38" s="472" t="str">
        <f>'01-Mapa de riesgo-UO'!AQ41</f>
        <v>LEVE</v>
      </c>
      <c r="I38" s="517">
        <f>'01-Mapa de riesgo-UO'!AR41</f>
        <v>0</v>
      </c>
      <c r="J38" s="518"/>
      <c r="K38" s="515"/>
      <c r="L38" s="85">
        <f>IF('01-Mapa de riesgo-UO'!P41="No existen", "No existe control para el riesgo",'01-Mapa de riesgo-UO'!T41)</f>
        <v>0</v>
      </c>
      <c r="M38" s="85">
        <f>'01-Mapa de riesgo-UO'!Y41</f>
        <v>0</v>
      </c>
      <c r="N38" s="85">
        <f>'01-Mapa de riesgo-UO'!AD41</f>
        <v>0</v>
      </c>
      <c r="O38" s="86">
        <f>'01-Mapa de riesgo-UO'!AI41</f>
        <v>0</v>
      </c>
      <c r="P38" s="86">
        <f>'01-Mapa de riesgo-UO'!AM41</f>
        <v>0</v>
      </c>
      <c r="Q38" s="528" t="e">
        <f>'01-Mapa de riesgo-UO'!AO41</f>
        <v>#DIV/0!</v>
      </c>
      <c r="R38" s="513"/>
      <c r="S38" s="513"/>
      <c r="T38" s="115">
        <f>'01-Mapa de riesgo-UO'!AT41</f>
        <v>0</v>
      </c>
      <c r="U38" s="115">
        <f>'01-Mapa de riesgo-UO'!AU41</f>
        <v>0</v>
      </c>
      <c r="V38" s="115">
        <f>IF(T38="COMPARTIR",'01-Mapa de riesgo-UO'!AX41, IF(T38=0, 0,$AW$41))</f>
        <v>0</v>
      </c>
      <c r="W38" s="112"/>
      <c r="X38" s="112"/>
      <c r="Y38" s="112"/>
      <c r="Z38" s="112"/>
      <c r="AA38" s="510"/>
    </row>
    <row r="39" spans="1:27" ht="62.45" customHeight="1" x14ac:dyDescent="0.2">
      <c r="A39" s="380"/>
      <c r="B39" s="369"/>
      <c r="C39" s="509"/>
      <c r="D39" s="509"/>
      <c r="E39" s="509"/>
      <c r="F39" s="84">
        <f>'01-Mapa de riesgo-UO'!F42</f>
        <v>0</v>
      </c>
      <c r="G39" s="509"/>
      <c r="H39" s="472"/>
      <c r="I39" s="509"/>
      <c r="J39" s="508"/>
      <c r="K39" s="515"/>
      <c r="L39" s="85">
        <f>IF('01-Mapa de riesgo-UO'!P42="No existen", "No existe control para el riesgo",'01-Mapa de riesgo-UO'!T42)</f>
        <v>0</v>
      </c>
      <c r="M39" s="85">
        <f>'01-Mapa de riesgo-UO'!Y42</f>
        <v>0</v>
      </c>
      <c r="N39" s="85">
        <f>'01-Mapa de riesgo-UO'!AD42</f>
        <v>0</v>
      </c>
      <c r="O39" s="86">
        <f>'01-Mapa de riesgo-UO'!AI42</f>
        <v>0</v>
      </c>
      <c r="P39" s="86">
        <f>'01-Mapa de riesgo-UO'!AM42</f>
        <v>0</v>
      </c>
      <c r="Q39" s="526"/>
      <c r="R39" s="513"/>
      <c r="S39" s="513"/>
      <c r="T39" s="115">
        <f>'01-Mapa de riesgo-UO'!AT42</f>
        <v>0</v>
      </c>
      <c r="U39" s="115">
        <f>'01-Mapa de riesgo-UO'!AU42</f>
        <v>0</v>
      </c>
      <c r="V39" s="115">
        <f>IF(T39="COMPARTIR",'01-Mapa de riesgo-UO'!AX42, IF(T39=0, 0,$AW$42))</f>
        <v>0</v>
      </c>
      <c r="W39" s="112"/>
      <c r="X39" s="112"/>
      <c r="Y39" s="112"/>
      <c r="Z39" s="112"/>
      <c r="AA39" s="511"/>
    </row>
    <row r="40" spans="1:27" ht="62.45" customHeight="1" thickBot="1" x14ac:dyDescent="0.25">
      <c r="A40" s="380"/>
      <c r="B40" s="369"/>
      <c r="C40" s="509"/>
      <c r="D40" s="509"/>
      <c r="E40" s="509"/>
      <c r="F40" s="84">
        <f>'01-Mapa de riesgo-UO'!F43</f>
        <v>0</v>
      </c>
      <c r="G40" s="509"/>
      <c r="H40" s="472"/>
      <c r="I40" s="509"/>
      <c r="J40" s="508"/>
      <c r="K40" s="515"/>
      <c r="L40" s="85">
        <f>IF('01-Mapa de riesgo-UO'!P43="No existen", "No existe control para el riesgo",'01-Mapa de riesgo-UO'!T43)</f>
        <v>0</v>
      </c>
      <c r="M40" s="85">
        <f>'01-Mapa de riesgo-UO'!Y43</f>
        <v>0</v>
      </c>
      <c r="N40" s="85">
        <f>'01-Mapa de riesgo-UO'!AD43</f>
        <v>0</v>
      </c>
      <c r="O40" s="86">
        <f>'01-Mapa de riesgo-UO'!AI43</f>
        <v>0</v>
      </c>
      <c r="P40" s="86">
        <f>'01-Mapa de riesgo-UO'!AM43</f>
        <v>0</v>
      </c>
      <c r="Q40" s="527"/>
      <c r="R40" s="513"/>
      <c r="S40" s="513"/>
      <c r="T40" s="115">
        <f>'01-Mapa de riesgo-UO'!AT43</f>
        <v>0</v>
      </c>
      <c r="U40" s="115">
        <f>'01-Mapa de riesgo-UO'!AU43</f>
        <v>0</v>
      </c>
      <c r="V40" s="115">
        <f>IF(T40="COMPARTIR",'01-Mapa de riesgo-UO'!AX43, IF(T40=0, 0,$AW$43))</f>
        <v>0</v>
      </c>
      <c r="W40" s="112"/>
      <c r="X40" s="112"/>
      <c r="Y40" s="112"/>
      <c r="Z40" s="112"/>
      <c r="AA40" s="511"/>
    </row>
    <row r="41" spans="1:27" ht="62.45" customHeight="1" x14ac:dyDescent="0.2">
      <c r="A41" s="380">
        <v>12</v>
      </c>
      <c r="B41" s="369">
        <f>'01-Mapa de riesgo-UO'!B44</f>
        <v>0</v>
      </c>
      <c r="C41" s="509">
        <f>'01-Mapa de riesgo-UO'!G44</f>
        <v>0</v>
      </c>
      <c r="D41" s="509">
        <f>'01-Mapa de riesgo-UO'!H44</f>
        <v>0</v>
      </c>
      <c r="E41" s="509">
        <f>'01-Mapa de riesgo-UO'!I44</f>
        <v>0</v>
      </c>
      <c r="F41" s="84">
        <f>'01-Mapa de riesgo-UO'!F44</f>
        <v>0</v>
      </c>
      <c r="G41" s="509">
        <f>'01-Mapa de riesgo-UO'!J44</f>
        <v>0</v>
      </c>
      <c r="H41" s="472" t="str">
        <f>'01-Mapa de riesgo-UO'!AQ44</f>
        <v>LEVE</v>
      </c>
      <c r="I41" s="517">
        <f>'01-Mapa de riesgo-UO'!AR44</f>
        <v>0</v>
      </c>
      <c r="J41" s="507"/>
      <c r="K41" s="515"/>
      <c r="L41" s="85">
        <f>IF('01-Mapa de riesgo-UO'!P44="No existen", "No existe control para el riesgo",'01-Mapa de riesgo-UO'!T44)</f>
        <v>0</v>
      </c>
      <c r="M41" s="85">
        <f>'01-Mapa de riesgo-UO'!Y44</f>
        <v>0</v>
      </c>
      <c r="N41" s="85">
        <f>'01-Mapa de riesgo-UO'!AD44</f>
        <v>0</v>
      </c>
      <c r="O41" s="86">
        <f>'01-Mapa de riesgo-UO'!AI44</f>
        <v>0</v>
      </c>
      <c r="P41" s="86">
        <f>'01-Mapa de riesgo-UO'!AM44</f>
        <v>0</v>
      </c>
      <c r="Q41" s="528" t="e">
        <f>'01-Mapa de riesgo-UO'!AO44</f>
        <v>#DIV/0!</v>
      </c>
      <c r="R41" s="513"/>
      <c r="S41" s="513"/>
      <c r="T41" s="115">
        <f>'01-Mapa de riesgo-UO'!AT44</f>
        <v>0</v>
      </c>
      <c r="U41" s="115">
        <f>'01-Mapa de riesgo-UO'!AU44</f>
        <v>0</v>
      </c>
      <c r="V41" s="115">
        <f>IF(T41="COMPARTIR",'01-Mapa de riesgo-UO'!AX44, IF(T41=0, 0,$AW$44))</f>
        <v>0</v>
      </c>
      <c r="W41" s="112"/>
      <c r="X41" s="112"/>
      <c r="Y41" s="112"/>
      <c r="Z41" s="112"/>
      <c r="AA41" s="510"/>
    </row>
    <row r="42" spans="1:27" ht="62.45" customHeight="1" x14ac:dyDescent="0.2">
      <c r="A42" s="380"/>
      <c r="B42" s="369"/>
      <c r="C42" s="509"/>
      <c r="D42" s="509"/>
      <c r="E42" s="509"/>
      <c r="F42" s="84">
        <f>'01-Mapa de riesgo-UO'!F45</f>
        <v>0</v>
      </c>
      <c r="G42" s="509"/>
      <c r="H42" s="472"/>
      <c r="I42" s="509"/>
      <c r="J42" s="508"/>
      <c r="K42" s="515"/>
      <c r="L42" s="85">
        <f>IF('01-Mapa de riesgo-UO'!P45="No existen", "No existe control para el riesgo",'01-Mapa de riesgo-UO'!T45)</f>
        <v>0</v>
      </c>
      <c r="M42" s="85">
        <f>'01-Mapa de riesgo-UO'!Y45</f>
        <v>0</v>
      </c>
      <c r="N42" s="85">
        <f>'01-Mapa de riesgo-UO'!AD45</f>
        <v>0</v>
      </c>
      <c r="O42" s="86">
        <f>'01-Mapa de riesgo-UO'!AI45</f>
        <v>0</v>
      </c>
      <c r="P42" s="86">
        <f>'01-Mapa de riesgo-UO'!AM45</f>
        <v>0</v>
      </c>
      <c r="Q42" s="526"/>
      <c r="R42" s="513"/>
      <c r="S42" s="513"/>
      <c r="T42" s="115">
        <f>'01-Mapa de riesgo-UO'!AT45</f>
        <v>0</v>
      </c>
      <c r="U42" s="115">
        <f>'01-Mapa de riesgo-UO'!AU45</f>
        <v>0</v>
      </c>
      <c r="V42" s="115">
        <f>IF(T42="COMPARTIR",'01-Mapa de riesgo-UO'!AX45, IF(T42=0, 0,$AW$45))</f>
        <v>0</v>
      </c>
      <c r="W42" s="112"/>
      <c r="X42" s="112"/>
      <c r="Y42" s="112"/>
      <c r="Z42" s="112"/>
      <c r="AA42" s="511"/>
    </row>
    <row r="43" spans="1:27" ht="62.45" customHeight="1" thickBot="1" x14ac:dyDescent="0.25">
      <c r="A43" s="380"/>
      <c r="B43" s="369"/>
      <c r="C43" s="509"/>
      <c r="D43" s="509"/>
      <c r="E43" s="509"/>
      <c r="F43" s="84">
        <f>'01-Mapa de riesgo-UO'!F46</f>
        <v>0</v>
      </c>
      <c r="G43" s="509"/>
      <c r="H43" s="472"/>
      <c r="I43" s="509"/>
      <c r="J43" s="508"/>
      <c r="K43" s="515"/>
      <c r="L43" s="85">
        <f>IF('01-Mapa de riesgo-UO'!P46="No existen", "No existe control para el riesgo",'01-Mapa de riesgo-UO'!T46)</f>
        <v>0</v>
      </c>
      <c r="M43" s="85">
        <f>'01-Mapa de riesgo-UO'!Y46</f>
        <v>0</v>
      </c>
      <c r="N43" s="85">
        <f>'01-Mapa de riesgo-UO'!AD46</f>
        <v>0</v>
      </c>
      <c r="O43" s="86">
        <f>'01-Mapa de riesgo-UO'!AI46</f>
        <v>0</v>
      </c>
      <c r="P43" s="86">
        <f>'01-Mapa de riesgo-UO'!AM46</f>
        <v>0</v>
      </c>
      <c r="Q43" s="527"/>
      <c r="R43" s="513"/>
      <c r="S43" s="513"/>
      <c r="T43" s="115">
        <f>'01-Mapa de riesgo-UO'!AT46</f>
        <v>0</v>
      </c>
      <c r="U43" s="115">
        <f>'01-Mapa de riesgo-UO'!AU46</f>
        <v>0</v>
      </c>
      <c r="V43" s="115">
        <f>IF(T43="COMPARTIR",'01-Mapa de riesgo-UO'!AX46, IF(T43=0, 0,$AW$46))</f>
        <v>0</v>
      </c>
      <c r="W43" s="112"/>
      <c r="X43" s="112"/>
      <c r="Y43" s="112"/>
      <c r="Z43" s="112"/>
      <c r="AA43" s="511"/>
    </row>
    <row r="44" spans="1:27" ht="62.45" customHeight="1" x14ac:dyDescent="0.2">
      <c r="A44" s="380">
        <v>13</v>
      </c>
      <c r="B44" s="369">
        <f>'01-Mapa de riesgo-UO'!B47</f>
        <v>0</v>
      </c>
      <c r="C44" s="509">
        <f>'01-Mapa de riesgo-UO'!G47</f>
        <v>0</v>
      </c>
      <c r="D44" s="509">
        <f>'01-Mapa de riesgo-UO'!H47</f>
        <v>0</v>
      </c>
      <c r="E44" s="509">
        <f>'01-Mapa de riesgo-UO'!I47</f>
        <v>0</v>
      </c>
      <c r="F44" s="84">
        <f>'01-Mapa de riesgo-UO'!F47</f>
        <v>0</v>
      </c>
      <c r="G44" s="509">
        <f>'01-Mapa de riesgo-UO'!J47</f>
        <v>0</v>
      </c>
      <c r="H44" s="472" t="str">
        <f>'01-Mapa de riesgo-UO'!AQ47</f>
        <v>LEVE</v>
      </c>
      <c r="I44" s="517">
        <f>'01-Mapa de riesgo-UO'!AR47</f>
        <v>0</v>
      </c>
      <c r="J44" s="507"/>
      <c r="K44" s="515"/>
      <c r="L44" s="85">
        <f>IF('01-Mapa de riesgo-UO'!P47="No existen", "No existe control para el riesgo",'01-Mapa de riesgo-UO'!T47)</f>
        <v>0</v>
      </c>
      <c r="M44" s="85">
        <f>'01-Mapa de riesgo-UO'!Y47</f>
        <v>0</v>
      </c>
      <c r="N44" s="85">
        <f>'01-Mapa de riesgo-UO'!AD47</f>
        <v>0</v>
      </c>
      <c r="O44" s="86">
        <f>'01-Mapa de riesgo-UO'!AI47</f>
        <v>0</v>
      </c>
      <c r="P44" s="86">
        <f>'01-Mapa de riesgo-UO'!AM47</f>
        <v>0</v>
      </c>
      <c r="Q44" s="528" t="e">
        <f>'01-Mapa de riesgo-UO'!AO47</f>
        <v>#DIV/0!</v>
      </c>
      <c r="R44" s="513"/>
      <c r="S44" s="513"/>
      <c r="T44" s="115">
        <f>'01-Mapa de riesgo-UO'!AT47</f>
        <v>0</v>
      </c>
      <c r="U44" s="115">
        <f>'01-Mapa de riesgo-UO'!AU47</f>
        <v>0</v>
      </c>
      <c r="V44" s="115">
        <f>IF(T44="COMPARTIR",'01-Mapa de riesgo-UO'!AX47, IF(T44=0, 0,$AW$47))</f>
        <v>0</v>
      </c>
      <c r="W44" s="112"/>
      <c r="X44" s="112"/>
      <c r="Y44" s="112"/>
      <c r="Z44" s="112"/>
      <c r="AA44" s="510"/>
    </row>
    <row r="45" spans="1:27" ht="62.45" customHeight="1" x14ac:dyDescent="0.2">
      <c r="A45" s="380"/>
      <c r="B45" s="369"/>
      <c r="C45" s="509"/>
      <c r="D45" s="509"/>
      <c r="E45" s="509"/>
      <c r="F45" s="84">
        <f>'01-Mapa de riesgo-UO'!F48</f>
        <v>0</v>
      </c>
      <c r="G45" s="509"/>
      <c r="H45" s="472"/>
      <c r="I45" s="509"/>
      <c r="J45" s="508"/>
      <c r="K45" s="515"/>
      <c r="L45" s="85">
        <f>IF('01-Mapa de riesgo-UO'!P48="No existen", "No existe control para el riesgo",'01-Mapa de riesgo-UO'!T48)</f>
        <v>0</v>
      </c>
      <c r="M45" s="85">
        <f>'01-Mapa de riesgo-UO'!Y48</f>
        <v>0</v>
      </c>
      <c r="N45" s="85">
        <f>'01-Mapa de riesgo-UO'!AD48</f>
        <v>0</v>
      </c>
      <c r="O45" s="86">
        <f>'01-Mapa de riesgo-UO'!AI48</f>
        <v>0</v>
      </c>
      <c r="P45" s="86">
        <f>'01-Mapa de riesgo-UO'!AM48</f>
        <v>0</v>
      </c>
      <c r="Q45" s="526"/>
      <c r="R45" s="513"/>
      <c r="S45" s="513"/>
      <c r="T45" s="115">
        <f>'01-Mapa de riesgo-UO'!AT48</f>
        <v>0</v>
      </c>
      <c r="U45" s="115">
        <f>'01-Mapa de riesgo-UO'!AU48</f>
        <v>0</v>
      </c>
      <c r="V45" s="115">
        <f>IF(T45="COMPARTIR",'01-Mapa de riesgo-UO'!AX48, IF(T45=0, 0,$AW$48))</f>
        <v>0</v>
      </c>
      <c r="W45" s="112"/>
      <c r="X45" s="112"/>
      <c r="Y45" s="112"/>
      <c r="Z45" s="112"/>
      <c r="AA45" s="511"/>
    </row>
    <row r="46" spans="1:27" ht="62.45" customHeight="1" thickBot="1" x14ac:dyDescent="0.25">
      <c r="A46" s="380"/>
      <c r="B46" s="369"/>
      <c r="C46" s="509"/>
      <c r="D46" s="509"/>
      <c r="E46" s="509"/>
      <c r="F46" s="84">
        <f>'01-Mapa de riesgo-UO'!F49</f>
        <v>0</v>
      </c>
      <c r="G46" s="509"/>
      <c r="H46" s="472"/>
      <c r="I46" s="509"/>
      <c r="J46" s="508"/>
      <c r="K46" s="515"/>
      <c r="L46" s="85">
        <f>IF('01-Mapa de riesgo-UO'!P49="No existen", "No existe control para el riesgo",'01-Mapa de riesgo-UO'!T49)</f>
        <v>0</v>
      </c>
      <c r="M46" s="85">
        <f>'01-Mapa de riesgo-UO'!Y49</f>
        <v>0</v>
      </c>
      <c r="N46" s="85">
        <f>'01-Mapa de riesgo-UO'!AD49</f>
        <v>0</v>
      </c>
      <c r="O46" s="86">
        <f>'01-Mapa de riesgo-UO'!AI49</f>
        <v>0</v>
      </c>
      <c r="P46" s="86">
        <f>'01-Mapa de riesgo-UO'!AM49</f>
        <v>0</v>
      </c>
      <c r="Q46" s="527"/>
      <c r="R46" s="513"/>
      <c r="S46" s="513"/>
      <c r="T46" s="115">
        <f>'01-Mapa de riesgo-UO'!AT49</f>
        <v>0</v>
      </c>
      <c r="U46" s="115">
        <f>'01-Mapa de riesgo-UO'!AU49</f>
        <v>0</v>
      </c>
      <c r="V46" s="115">
        <f>IF(T46="COMPARTIR",'01-Mapa de riesgo-UO'!AX49, IF(T46=0, 0,$AW$49))</f>
        <v>0</v>
      </c>
      <c r="W46" s="112"/>
      <c r="X46" s="112"/>
      <c r="Y46" s="112"/>
      <c r="Z46" s="112"/>
      <c r="AA46" s="511"/>
    </row>
    <row r="47" spans="1:27" ht="62.45" customHeight="1" x14ac:dyDescent="0.2">
      <c r="A47" s="380">
        <v>14</v>
      </c>
      <c r="B47" s="369">
        <f>'01-Mapa de riesgo-UO'!B50</f>
        <v>0</v>
      </c>
      <c r="C47" s="509">
        <f>'01-Mapa de riesgo-UO'!G50</f>
        <v>0</v>
      </c>
      <c r="D47" s="509">
        <f>'01-Mapa de riesgo-UO'!H50</f>
        <v>0</v>
      </c>
      <c r="E47" s="509">
        <f>'01-Mapa de riesgo-UO'!I50</f>
        <v>0</v>
      </c>
      <c r="F47" s="84">
        <f>'01-Mapa de riesgo-UO'!F50</f>
        <v>0</v>
      </c>
      <c r="G47" s="509">
        <f>'01-Mapa de riesgo-UO'!J50</f>
        <v>0</v>
      </c>
      <c r="H47" s="472" t="str">
        <f>'01-Mapa de riesgo-UO'!AQ50</f>
        <v>LEVE</v>
      </c>
      <c r="I47" s="517">
        <f>'01-Mapa de riesgo-UO'!AR50</f>
        <v>0</v>
      </c>
      <c r="J47" s="518"/>
      <c r="K47" s="515"/>
      <c r="L47" s="85">
        <f>IF('01-Mapa de riesgo-UO'!P50="No existen", "No existe control para el riesgo",'01-Mapa de riesgo-UO'!T50)</f>
        <v>0</v>
      </c>
      <c r="M47" s="85">
        <f>'01-Mapa de riesgo-UO'!Y50</f>
        <v>0</v>
      </c>
      <c r="N47" s="85">
        <f>'01-Mapa de riesgo-UO'!AD50</f>
        <v>0</v>
      </c>
      <c r="O47" s="86">
        <f>'01-Mapa de riesgo-UO'!AI50</f>
        <v>0</v>
      </c>
      <c r="P47" s="86">
        <f>'01-Mapa de riesgo-UO'!AM50</f>
        <v>0</v>
      </c>
      <c r="Q47" s="528" t="e">
        <f>'01-Mapa de riesgo-UO'!AO50</f>
        <v>#DIV/0!</v>
      </c>
      <c r="R47" s="513"/>
      <c r="S47" s="513"/>
      <c r="T47" s="115">
        <f>'01-Mapa de riesgo-UO'!AT50</f>
        <v>0</v>
      </c>
      <c r="U47" s="115">
        <f>'01-Mapa de riesgo-UO'!AU50</f>
        <v>0</v>
      </c>
      <c r="V47" s="115">
        <f>IF(T47="COMPARTIR",'01-Mapa de riesgo-UO'!AX50, IF(T47=0, 0,$AW$50))</f>
        <v>0</v>
      </c>
      <c r="W47" s="112"/>
      <c r="X47" s="112"/>
      <c r="Y47" s="112"/>
      <c r="Z47" s="112"/>
      <c r="AA47" s="510"/>
    </row>
    <row r="48" spans="1:27" ht="62.45" customHeight="1" x14ac:dyDescent="0.2">
      <c r="A48" s="380"/>
      <c r="B48" s="369"/>
      <c r="C48" s="509"/>
      <c r="D48" s="509"/>
      <c r="E48" s="509"/>
      <c r="F48" s="84">
        <f>'01-Mapa de riesgo-UO'!F51</f>
        <v>0</v>
      </c>
      <c r="G48" s="509"/>
      <c r="H48" s="472"/>
      <c r="I48" s="509"/>
      <c r="J48" s="508"/>
      <c r="K48" s="515"/>
      <c r="L48" s="85">
        <f>IF('01-Mapa de riesgo-UO'!P51="No existen", "No existe control para el riesgo",'01-Mapa de riesgo-UO'!T51)</f>
        <v>0</v>
      </c>
      <c r="M48" s="85">
        <f>'01-Mapa de riesgo-UO'!Y51</f>
        <v>0</v>
      </c>
      <c r="N48" s="85">
        <f>'01-Mapa de riesgo-UO'!AD51</f>
        <v>0</v>
      </c>
      <c r="O48" s="86">
        <f>'01-Mapa de riesgo-UO'!AI51</f>
        <v>0</v>
      </c>
      <c r="P48" s="86">
        <f>'01-Mapa de riesgo-UO'!AM51</f>
        <v>0</v>
      </c>
      <c r="Q48" s="526"/>
      <c r="R48" s="513"/>
      <c r="S48" s="513"/>
      <c r="T48" s="115">
        <f>'01-Mapa de riesgo-UO'!AT51</f>
        <v>0</v>
      </c>
      <c r="U48" s="115">
        <f>'01-Mapa de riesgo-UO'!AU51</f>
        <v>0</v>
      </c>
      <c r="V48" s="115">
        <f>IF(T48="COMPARTIR",'01-Mapa de riesgo-UO'!AX51, IF(T48=0, 0,$AW$51))</f>
        <v>0</v>
      </c>
      <c r="W48" s="112"/>
      <c r="X48" s="112"/>
      <c r="Y48" s="112"/>
      <c r="Z48" s="112"/>
      <c r="AA48" s="511"/>
    </row>
    <row r="49" spans="1:27" ht="62.45" customHeight="1" thickBot="1" x14ac:dyDescent="0.25">
      <c r="A49" s="380"/>
      <c r="B49" s="369"/>
      <c r="C49" s="509"/>
      <c r="D49" s="509"/>
      <c r="E49" s="509"/>
      <c r="F49" s="84">
        <f>'01-Mapa de riesgo-UO'!F52</f>
        <v>0</v>
      </c>
      <c r="G49" s="509"/>
      <c r="H49" s="472"/>
      <c r="I49" s="509"/>
      <c r="J49" s="508"/>
      <c r="K49" s="515"/>
      <c r="L49" s="85">
        <f>IF('01-Mapa de riesgo-UO'!P52="No existen", "No existe control para el riesgo",'01-Mapa de riesgo-UO'!T52)</f>
        <v>0</v>
      </c>
      <c r="M49" s="85">
        <f>'01-Mapa de riesgo-UO'!Y52</f>
        <v>0</v>
      </c>
      <c r="N49" s="85">
        <f>'01-Mapa de riesgo-UO'!AD52</f>
        <v>0</v>
      </c>
      <c r="O49" s="86">
        <f>'01-Mapa de riesgo-UO'!AI52</f>
        <v>0</v>
      </c>
      <c r="P49" s="86">
        <f>'01-Mapa de riesgo-UO'!AM52</f>
        <v>0</v>
      </c>
      <c r="Q49" s="527"/>
      <c r="R49" s="513"/>
      <c r="S49" s="513"/>
      <c r="T49" s="115">
        <f>'01-Mapa de riesgo-UO'!AT52</f>
        <v>0</v>
      </c>
      <c r="U49" s="115">
        <f>'01-Mapa de riesgo-UO'!AU52</f>
        <v>0</v>
      </c>
      <c r="V49" s="115">
        <f>IF(T49="COMPARTIR",'01-Mapa de riesgo-UO'!AX52, IF(T49=0, 0,$AW$52))</f>
        <v>0</v>
      </c>
      <c r="W49" s="112"/>
      <c r="X49" s="112"/>
      <c r="Y49" s="112"/>
      <c r="Z49" s="112"/>
      <c r="AA49" s="511"/>
    </row>
    <row r="50" spans="1:27" ht="62.45" customHeight="1" x14ac:dyDescent="0.2">
      <c r="A50" s="380">
        <v>15</v>
      </c>
      <c r="B50" s="369">
        <f>'01-Mapa de riesgo-UO'!B53</f>
        <v>0</v>
      </c>
      <c r="C50" s="509">
        <f>'01-Mapa de riesgo-UO'!G53</f>
        <v>0</v>
      </c>
      <c r="D50" s="509">
        <f>'01-Mapa de riesgo-UO'!H53</f>
        <v>0</v>
      </c>
      <c r="E50" s="509">
        <f>'01-Mapa de riesgo-UO'!I53</f>
        <v>0</v>
      </c>
      <c r="F50" s="84">
        <f>'01-Mapa de riesgo-UO'!F53</f>
        <v>0</v>
      </c>
      <c r="G50" s="509">
        <f>'01-Mapa de riesgo-UO'!J53</f>
        <v>0</v>
      </c>
      <c r="H50" s="472" t="str">
        <f>'01-Mapa de riesgo-UO'!AQ53</f>
        <v>LEVE</v>
      </c>
      <c r="I50" s="517">
        <f>'01-Mapa de riesgo-UO'!AR53</f>
        <v>0</v>
      </c>
      <c r="J50" s="507"/>
      <c r="K50" s="515"/>
      <c r="L50" s="85">
        <f>IF('01-Mapa de riesgo-UO'!P53="No existen", "No existe control para el riesgo",'01-Mapa de riesgo-UO'!T53)</f>
        <v>0</v>
      </c>
      <c r="M50" s="85">
        <f>'01-Mapa de riesgo-UO'!Y53</f>
        <v>0</v>
      </c>
      <c r="N50" s="85">
        <f>'01-Mapa de riesgo-UO'!AD53</f>
        <v>0</v>
      </c>
      <c r="O50" s="86">
        <f>'01-Mapa de riesgo-UO'!AI53</f>
        <v>0</v>
      </c>
      <c r="P50" s="86">
        <f>'01-Mapa de riesgo-UO'!AM53</f>
        <v>0</v>
      </c>
      <c r="Q50" s="528" t="e">
        <f>'01-Mapa de riesgo-UO'!AO53</f>
        <v>#DIV/0!</v>
      </c>
      <c r="R50" s="513"/>
      <c r="S50" s="513"/>
      <c r="T50" s="115">
        <f>'01-Mapa de riesgo-UO'!AT53</f>
        <v>0</v>
      </c>
      <c r="U50" s="115">
        <f>'01-Mapa de riesgo-UO'!AU53</f>
        <v>0</v>
      </c>
      <c r="V50" s="115">
        <f>IF(T50="COMPARTIR",'01-Mapa de riesgo-UO'!AX53, IF(T50=0, 0,$AW$53))</f>
        <v>0</v>
      </c>
      <c r="W50" s="112"/>
      <c r="X50" s="112"/>
      <c r="Y50" s="112"/>
      <c r="Z50" s="112"/>
      <c r="AA50" s="510"/>
    </row>
    <row r="51" spans="1:27" ht="62.45" customHeight="1" x14ac:dyDescent="0.2">
      <c r="A51" s="380"/>
      <c r="B51" s="369"/>
      <c r="C51" s="509"/>
      <c r="D51" s="509"/>
      <c r="E51" s="509"/>
      <c r="F51" s="84">
        <f>'01-Mapa de riesgo-UO'!F54</f>
        <v>0</v>
      </c>
      <c r="G51" s="509"/>
      <c r="H51" s="472"/>
      <c r="I51" s="509"/>
      <c r="J51" s="508"/>
      <c r="K51" s="515"/>
      <c r="L51" s="85">
        <f>IF('01-Mapa de riesgo-UO'!P54="No existen", "No existe control para el riesgo",'01-Mapa de riesgo-UO'!T54)</f>
        <v>0</v>
      </c>
      <c r="M51" s="85">
        <f>'01-Mapa de riesgo-UO'!Y54</f>
        <v>0</v>
      </c>
      <c r="N51" s="85">
        <f>'01-Mapa de riesgo-UO'!AD54</f>
        <v>0</v>
      </c>
      <c r="O51" s="86">
        <f>'01-Mapa de riesgo-UO'!AI54</f>
        <v>0</v>
      </c>
      <c r="P51" s="86">
        <f>'01-Mapa de riesgo-UO'!AM54</f>
        <v>0</v>
      </c>
      <c r="Q51" s="526"/>
      <c r="R51" s="513"/>
      <c r="S51" s="513"/>
      <c r="T51" s="115">
        <f>'01-Mapa de riesgo-UO'!AT54</f>
        <v>0</v>
      </c>
      <c r="U51" s="115">
        <f>'01-Mapa de riesgo-UO'!AU54</f>
        <v>0</v>
      </c>
      <c r="V51" s="115">
        <f>IF(T51="COMPARTIR",'01-Mapa de riesgo-UO'!AX54, IF(T51=0, 0,$AW$54))</f>
        <v>0</v>
      </c>
      <c r="W51" s="112"/>
      <c r="X51" s="112"/>
      <c r="Y51" s="112"/>
      <c r="Z51" s="112"/>
      <c r="AA51" s="511"/>
    </row>
    <row r="52" spans="1:27" ht="62.45" customHeight="1" thickBot="1" x14ac:dyDescent="0.25">
      <c r="A52" s="380"/>
      <c r="B52" s="369"/>
      <c r="C52" s="509"/>
      <c r="D52" s="509"/>
      <c r="E52" s="509"/>
      <c r="F52" s="84">
        <f>'01-Mapa de riesgo-UO'!F55</f>
        <v>0</v>
      </c>
      <c r="G52" s="509"/>
      <c r="H52" s="472"/>
      <c r="I52" s="509"/>
      <c r="J52" s="508"/>
      <c r="K52" s="515"/>
      <c r="L52" s="85">
        <f>IF('01-Mapa de riesgo-UO'!P55="No existen", "No existe control para el riesgo",'01-Mapa de riesgo-UO'!T55)</f>
        <v>0</v>
      </c>
      <c r="M52" s="85">
        <f>'01-Mapa de riesgo-UO'!Y55</f>
        <v>0</v>
      </c>
      <c r="N52" s="85">
        <f>'01-Mapa de riesgo-UO'!AD55</f>
        <v>0</v>
      </c>
      <c r="O52" s="86">
        <f>'01-Mapa de riesgo-UO'!AI55</f>
        <v>0</v>
      </c>
      <c r="P52" s="86">
        <f>'01-Mapa de riesgo-UO'!AM55</f>
        <v>0</v>
      </c>
      <c r="Q52" s="527"/>
      <c r="R52" s="513"/>
      <c r="S52" s="513"/>
      <c r="T52" s="115">
        <f>'01-Mapa de riesgo-UO'!AT55</f>
        <v>0</v>
      </c>
      <c r="U52" s="115">
        <f>'01-Mapa de riesgo-UO'!AU55</f>
        <v>0</v>
      </c>
      <c r="V52" s="115">
        <f>IF(T52="COMPARTIR",'01-Mapa de riesgo-UO'!AX55, IF(T52=0, 0,$AW$55))</f>
        <v>0</v>
      </c>
      <c r="W52" s="112"/>
      <c r="X52" s="112"/>
      <c r="Y52" s="112"/>
      <c r="Z52" s="112"/>
      <c r="AA52" s="511"/>
    </row>
    <row r="53" spans="1:27" ht="62.45" customHeight="1" x14ac:dyDescent="0.2">
      <c r="A53" s="380">
        <v>16</v>
      </c>
      <c r="B53" s="369">
        <f>'01-Mapa de riesgo-UO'!B56</f>
        <v>0</v>
      </c>
      <c r="C53" s="509">
        <f>'01-Mapa de riesgo-UO'!G56</f>
        <v>0</v>
      </c>
      <c r="D53" s="509">
        <f>'01-Mapa de riesgo-UO'!H56</f>
        <v>0</v>
      </c>
      <c r="E53" s="509">
        <f>'01-Mapa de riesgo-UO'!I56</f>
        <v>0</v>
      </c>
      <c r="F53" s="84">
        <f>'01-Mapa de riesgo-UO'!F56</f>
        <v>0</v>
      </c>
      <c r="G53" s="509">
        <f>'01-Mapa de riesgo-UO'!J56</f>
        <v>0</v>
      </c>
      <c r="H53" s="472" t="str">
        <f>'01-Mapa de riesgo-UO'!AQ56</f>
        <v>LEVE</v>
      </c>
      <c r="I53" s="517">
        <f>'01-Mapa de riesgo-UO'!AR56</f>
        <v>0</v>
      </c>
      <c r="J53" s="518"/>
      <c r="K53" s="515"/>
      <c r="L53" s="85">
        <f>IF('01-Mapa de riesgo-UO'!P56="No existen", "No existe control para el riesgo",'01-Mapa de riesgo-UO'!T56)</f>
        <v>0</v>
      </c>
      <c r="M53" s="85">
        <f>'01-Mapa de riesgo-UO'!Y56</f>
        <v>0</v>
      </c>
      <c r="N53" s="85">
        <f>'01-Mapa de riesgo-UO'!AD56</f>
        <v>0</v>
      </c>
      <c r="O53" s="86">
        <f>'01-Mapa de riesgo-UO'!AI56</f>
        <v>0</v>
      </c>
      <c r="P53" s="86">
        <f>'01-Mapa de riesgo-UO'!AM56</f>
        <v>0</v>
      </c>
      <c r="Q53" s="528" t="e">
        <f>'01-Mapa de riesgo-UO'!AO56</f>
        <v>#DIV/0!</v>
      </c>
      <c r="R53" s="513"/>
      <c r="S53" s="513"/>
      <c r="T53" s="115">
        <f>'01-Mapa de riesgo-UO'!AT56</f>
        <v>0</v>
      </c>
      <c r="U53" s="115">
        <f>'01-Mapa de riesgo-UO'!AU56</f>
        <v>0</v>
      </c>
      <c r="V53" s="115">
        <f>IF(T53="COMPARTIR",'01-Mapa de riesgo-UO'!AX56, IF(T53=0, 0,$AW$56))</f>
        <v>0</v>
      </c>
      <c r="W53" s="112"/>
      <c r="X53" s="112"/>
      <c r="Y53" s="112"/>
      <c r="Z53" s="112"/>
      <c r="AA53" s="510"/>
    </row>
    <row r="54" spans="1:27" ht="62.45" customHeight="1" x14ac:dyDescent="0.2">
      <c r="A54" s="380"/>
      <c r="B54" s="369"/>
      <c r="C54" s="509"/>
      <c r="D54" s="509"/>
      <c r="E54" s="509"/>
      <c r="F54" s="84">
        <f>'01-Mapa de riesgo-UO'!F57</f>
        <v>0</v>
      </c>
      <c r="G54" s="509"/>
      <c r="H54" s="472"/>
      <c r="I54" s="509"/>
      <c r="J54" s="508"/>
      <c r="K54" s="515"/>
      <c r="L54" s="85">
        <f>IF('01-Mapa de riesgo-UO'!P57="No existen", "No existe control para el riesgo",'01-Mapa de riesgo-UO'!T57)</f>
        <v>0</v>
      </c>
      <c r="M54" s="85">
        <f>'01-Mapa de riesgo-UO'!Y57</f>
        <v>0</v>
      </c>
      <c r="N54" s="85">
        <f>'01-Mapa de riesgo-UO'!AD57</f>
        <v>0</v>
      </c>
      <c r="O54" s="86">
        <f>'01-Mapa de riesgo-UO'!AI57</f>
        <v>0</v>
      </c>
      <c r="P54" s="86">
        <f>'01-Mapa de riesgo-UO'!AM57</f>
        <v>0</v>
      </c>
      <c r="Q54" s="526"/>
      <c r="R54" s="513"/>
      <c r="S54" s="513"/>
      <c r="T54" s="115">
        <f>'01-Mapa de riesgo-UO'!AT57</f>
        <v>0</v>
      </c>
      <c r="U54" s="115">
        <f>'01-Mapa de riesgo-UO'!AU57</f>
        <v>0</v>
      </c>
      <c r="V54" s="115">
        <f>IF(T54="COMPARTIR",'01-Mapa de riesgo-UO'!AX57, IF(T54=0, 0,$AW$57))</f>
        <v>0</v>
      </c>
      <c r="W54" s="112"/>
      <c r="X54" s="112"/>
      <c r="Y54" s="112"/>
      <c r="Z54" s="112"/>
      <c r="AA54" s="511"/>
    </row>
    <row r="55" spans="1:27" ht="62.45" customHeight="1" thickBot="1" x14ac:dyDescent="0.25">
      <c r="A55" s="380"/>
      <c r="B55" s="369"/>
      <c r="C55" s="509"/>
      <c r="D55" s="509"/>
      <c r="E55" s="509"/>
      <c r="F55" s="84">
        <f>'01-Mapa de riesgo-UO'!F58</f>
        <v>0</v>
      </c>
      <c r="G55" s="509"/>
      <c r="H55" s="472"/>
      <c r="I55" s="509"/>
      <c r="J55" s="508"/>
      <c r="K55" s="515"/>
      <c r="L55" s="85">
        <f>IF('01-Mapa de riesgo-UO'!P58="No existen", "No existe control para el riesgo",'01-Mapa de riesgo-UO'!T58)</f>
        <v>0</v>
      </c>
      <c r="M55" s="85">
        <f>'01-Mapa de riesgo-UO'!Y58</f>
        <v>0</v>
      </c>
      <c r="N55" s="85">
        <f>'01-Mapa de riesgo-UO'!AD58</f>
        <v>0</v>
      </c>
      <c r="O55" s="86">
        <f>'01-Mapa de riesgo-UO'!AI58</f>
        <v>0</v>
      </c>
      <c r="P55" s="86">
        <f>'01-Mapa de riesgo-UO'!AM58</f>
        <v>0</v>
      </c>
      <c r="Q55" s="527"/>
      <c r="R55" s="513"/>
      <c r="S55" s="513"/>
      <c r="T55" s="115">
        <f>'01-Mapa de riesgo-UO'!AT58</f>
        <v>0</v>
      </c>
      <c r="U55" s="115">
        <f>'01-Mapa de riesgo-UO'!AU58</f>
        <v>0</v>
      </c>
      <c r="V55" s="115">
        <f>IF(T55="COMPARTIR",'01-Mapa de riesgo-UO'!AX58, IF(T55=0, 0,$AW$58))</f>
        <v>0</v>
      </c>
      <c r="W55" s="112"/>
      <c r="X55" s="112"/>
      <c r="Y55" s="112"/>
      <c r="Z55" s="112"/>
      <c r="AA55" s="511"/>
    </row>
    <row r="56" spans="1:27" ht="62.45" customHeight="1" x14ac:dyDescent="0.2">
      <c r="A56" s="380">
        <v>17</v>
      </c>
      <c r="B56" s="369">
        <f>'01-Mapa de riesgo-UO'!B59</f>
        <v>0</v>
      </c>
      <c r="C56" s="509">
        <f>'01-Mapa de riesgo-UO'!G59</f>
        <v>0</v>
      </c>
      <c r="D56" s="509">
        <f>'01-Mapa de riesgo-UO'!H59</f>
        <v>0</v>
      </c>
      <c r="E56" s="509">
        <f>'01-Mapa de riesgo-UO'!I59</f>
        <v>0</v>
      </c>
      <c r="F56" s="84">
        <f>'01-Mapa de riesgo-UO'!F59</f>
        <v>0</v>
      </c>
      <c r="G56" s="509">
        <f>'01-Mapa de riesgo-UO'!J59</f>
        <v>0</v>
      </c>
      <c r="H56" s="472" t="str">
        <f>'01-Mapa de riesgo-UO'!AQ59</f>
        <v>LEVE</v>
      </c>
      <c r="I56" s="517">
        <f>'01-Mapa de riesgo-UO'!AR59</f>
        <v>0</v>
      </c>
      <c r="J56" s="518"/>
      <c r="K56" s="515"/>
      <c r="L56" s="85">
        <f>IF('01-Mapa de riesgo-UO'!P59="No existen", "No existe control para el riesgo",'01-Mapa de riesgo-UO'!T59)</f>
        <v>0</v>
      </c>
      <c r="M56" s="85">
        <f>'01-Mapa de riesgo-UO'!Y59</f>
        <v>0</v>
      </c>
      <c r="N56" s="85">
        <f>'01-Mapa de riesgo-UO'!AD59</f>
        <v>0</v>
      </c>
      <c r="O56" s="86">
        <f>'01-Mapa de riesgo-UO'!AI59</f>
        <v>0</v>
      </c>
      <c r="P56" s="86">
        <f>'01-Mapa de riesgo-UO'!AM59</f>
        <v>0</v>
      </c>
      <c r="Q56" s="528" t="e">
        <f>'01-Mapa de riesgo-UO'!AO59</f>
        <v>#DIV/0!</v>
      </c>
      <c r="R56" s="513"/>
      <c r="S56" s="513"/>
      <c r="T56" s="115">
        <f>'01-Mapa de riesgo-UO'!AT59</f>
        <v>0</v>
      </c>
      <c r="U56" s="115">
        <f>'01-Mapa de riesgo-UO'!AU59</f>
        <v>0</v>
      </c>
      <c r="V56" s="115">
        <f>IF(T56="COMPARTIR",'01-Mapa de riesgo-UO'!AX59, IF(T56=0, 0,$AW$59))</f>
        <v>0</v>
      </c>
      <c r="W56" s="112"/>
      <c r="X56" s="112"/>
      <c r="Y56" s="112"/>
      <c r="Z56" s="112"/>
      <c r="AA56" s="510"/>
    </row>
    <row r="57" spans="1:27" ht="62.45" customHeight="1" x14ac:dyDescent="0.2">
      <c r="A57" s="380"/>
      <c r="B57" s="369"/>
      <c r="C57" s="509"/>
      <c r="D57" s="509"/>
      <c r="E57" s="509"/>
      <c r="F57" s="84">
        <f>'01-Mapa de riesgo-UO'!F60</f>
        <v>0</v>
      </c>
      <c r="G57" s="509"/>
      <c r="H57" s="472"/>
      <c r="I57" s="509"/>
      <c r="J57" s="508"/>
      <c r="K57" s="515"/>
      <c r="L57" s="85">
        <f>IF('01-Mapa de riesgo-UO'!P60="No existen", "No existe control para el riesgo",'01-Mapa de riesgo-UO'!T60)</f>
        <v>0</v>
      </c>
      <c r="M57" s="85">
        <f>'01-Mapa de riesgo-UO'!Y60</f>
        <v>0</v>
      </c>
      <c r="N57" s="85">
        <f>'01-Mapa de riesgo-UO'!AD60</f>
        <v>0</v>
      </c>
      <c r="O57" s="86">
        <f>'01-Mapa de riesgo-UO'!AI60</f>
        <v>0</v>
      </c>
      <c r="P57" s="86">
        <f>'01-Mapa de riesgo-UO'!AM60</f>
        <v>0</v>
      </c>
      <c r="Q57" s="526"/>
      <c r="R57" s="513"/>
      <c r="S57" s="513"/>
      <c r="T57" s="115">
        <f>'01-Mapa de riesgo-UO'!AT60</f>
        <v>0</v>
      </c>
      <c r="U57" s="115">
        <f>'01-Mapa de riesgo-UO'!AU60</f>
        <v>0</v>
      </c>
      <c r="V57" s="115">
        <f>IF(T57="COMPARTIR",'01-Mapa de riesgo-UO'!AX60, IF(T57=0, 0,$AW$60))</f>
        <v>0</v>
      </c>
      <c r="W57" s="112"/>
      <c r="X57" s="112"/>
      <c r="Y57" s="112"/>
      <c r="Z57" s="112"/>
      <c r="AA57" s="511"/>
    </row>
    <row r="58" spans="1:27" ht="62.45" customHeight="1" thickBot="1" x14ac:dyDescent="0.25">
      <c r="A58" s="380"/>
      <c r="B58" s="369"/>
      <c r="C58" s="509"/>
      <c r="D58" s="509"/>
      <c r="E58" s="509"/>
      <c r="F58" s="84">
        <f>'01-Mapa de riesgo-UO'!F61</f>
        <v>0</v>
      </c>
      <c r="G58" s="509"/>
      <c r="H58" s="472"/>
      <c r="I58" s="509"/>
      <c r="J58" s="508"/>
      <c r="K58" s="515"/>
      <c r="L58" s="85">
        <f>IF('01-Mapa de riesgo-UO'!P61="No existen", "No existe control para el riesgo",'01-Mapa de riesgo-UO'!T61)</f>
        <v>0</v>
      </c>
      <c r="M58" s="85">
        <f>'01-Mapa de riesgo-UO'!Y61</f>
        <v>0</v>
      </c>
      <c r="N58" s="85">
        <f>'01-Mapa de riesgo-UO'!AD61</f>
        <v>0</v>
      </c>
      <c r="O58" s="86">
        <f>'01-Mapa de riesgo-UO'!AI61</f>
        <v>0</v>
      </c>
      <c r="P58" s="86">
        <f>'01-Mapa de riesgo-UO'!AM61</f>
        <v>0</v>
      </c>
      <c r="Q58" s="527"/>
      <c r="R58" s="513"/>
      <c r="S58" s="513"/>
      <c r="T58" s="115">
        <f>'01-Mapa de riesgo-UO'!AT61</f>
        <v>0</v>
      </c>
      <c r="U58" s="115">
        <f>'01-Mapa de riesgo-UO'!AU61</f>
        <v>0</v>
      </c>
      <c r="V58" s="115">
        <f>IF(T58="COMPARTIR",'01-Mapa de riesgo-UO'!AX61, IF(T58=0, 0,$AW$61))</f>
        <v>0</v>
      </c>
      <c r="W58" s="112"/>
      <c r="X58" s="112"/>
      <c r="Y58" s="112"/>
      <c r="Z58" s="112"/>
      <c r="AA58" s="511"/>
    </row>
    <row r="59" spans="1:27" ht="62.45" customHeight="1" x14ac:dyDescent="0.2">
      <c r="A59" s="380">
        <v>18</v>
      </c>
      <c r="B59" s="369">
        <f>'01-Mapa de riesgo-UO'!B62</f>
        <v>0</v>
      </c>
      <c r="C59" s="509">
        <f>'01-Mapa de riesgo-UO'!G62</f>
        <v>0</v>
      </c>
      <c r="D59" s="509">
        <f>'01-Mapa de riesgo-UO'!H62</f>
        <v>0</v>
      </c>
      <c r="E59" s="509">
        <f>'01-Mapa de riesgo-UO'!I62</f>
        <v>0</v>
      </c>
      <c r="F59" s="84">
        <f>'01-Mapa de riesgo-UO'!F62</f>
        <v>0</v>
      </c>
      <c r="G59" s="509">
        <f>'01-Mapa de riesgo-UO'!J62</f>
        <v>0</v>
      </c>
      <c r="H59" s="472" t="str">
        <f>'01-Mapa de riesgo-UO'!AQ62</f>
        <v>LEVE</v>
      </c>
      <c r="I59" s="517">
        <f>'01-Mapa de riesgo-UO'!AR62</f>
        <v>0</v>
      </c>
      <c r="J59" s="518"/>
      <c r="K59" s="515"/>
      <c r="L59" s="85">
        <f>IF('01-Mapa de riesgo-UO'!P62="No existen", "No existe control para el riesgo",'01-Mapa de riesgo-UO'!T62)</f>
        <v>0</v>
      </c>
      <c r="M59" s="85">
        <f>'01-Mapa de riesgo-UO'!Y62</f>
        <v>0</v>
      </c>
      <c r="N59" s="85">
        <f>'01-Mapa de riesgo-UO'!AD62</f>
        <v>0</v>
      </c>
      <c r="O59" s="86">
        <f>'01-Mapa de riesgo-UO'!AI62</f>
        <v>0</v>
      </c>
      <c r="P59" s="86">
        <f>'01-Mapa de riesgo-UO'!AM62</f>
        <v>0</v>
      </c>
      <c r="Q59" s="528" t="e">
        <f>'01-Mapa de riesgo-UO'!AO62</f>
        <v>#DIV/0!</v>
      </c>
      <c r="R59" s="513"/>
      <c r="S59" s="513"/>
      <c r="T59" s="115">
        <f>'01-Mapa de riesgo-UO'!AT62</f>
        <v>0</v>
      </c>
      <c r="U59" s="115">
        <f>'01-Mapa de riesgo-UO'!AU62</f>
        <v>0</v>
      </c>
      <c r="V59" s="115">
        <f>IF(T59="COMPARTIR",'01-Mapa de riesgo-UO'!AX62, IF(T59=0, 0,$AW$62))</f>
        <v>0</v>
      </c>
      <c r="W59" s="112"/>
      <c r="X59" s="112"/>
      <c r="Y59" s="112"/>
      <c r="Z59" s="112"/>
      <c r="AA59" s="510"/>
    </row>
    <row r="60" spans="1:27" ht="62.45" customHeight="1" x14ac:dyDescent="0.2">
      <c r="A60" s="380"/>
      <c r="B60" s="369"/>
      <c r="C60" s="509"/>
      <c r="D60" s="509"/>
      <c r="E60" s="509"/>
      <c r="F60" s="84">
        <f>'01-Mapa de riesgo-UO'!F63</f>
        <v>0</v>
      </c>
      <c r="G60" s="509"/>
      <c r="H60" s="472"/>
      <c r="I60" s="509"/>
      <c r="J60" s="508"/>
      <c r="K60" s="515"/>
      <c r="L60" s="85">
        <f>IF('01-Mapa de riesgo-UO'!P63="No existen", "No existe control para el riesgo",'01-Mapa de riesgo-UO'!T63)</f>
        <v>0</v>
      </c>
      <c r="M60" s="85">
        <f>'01-Mapa de riesgo-UO'!Y63</f>
        <v>0</v>
      </c>
      <c r="N60" s="85">
        <f>'01-Mapa de riesgo-UO'!AD63</f>
        <v>0</v>
      </c>
      <c r="O60" s="86">
        <f>'01-Mapa de riesgo-UO'!AI63</f>
        <v>0</v>
      </c>
      <c r="P60" s="86">
        <f>'01-Mapa de riesgo-UO'!AM63</f>
        <v>0</v>
      </c>
      <c r="Q60" s="526"/>
      <c r="R60" s="513"/>
      <c r="S60" s="513"/>
      <c r="T60" s="115">
        <f>'01-Mapa de riesgo-UO'!AT63</f>
        <v>0</v>
      </c>
      <c r="U60" s="115">
        <f>'01-Mapa de riesgo-UO'!AU63</f>
        <v>0</v>
      </c>
      <c r="V60" s="115">
        <f>IF(T60="COMPARTIR",'01-Mapa de riesgo-UO'!AX63, IF(T60=0, 0,$AW$63))</f>
        <v>0</v>
      </c>
      <c r="W60" s="112"/>
      <c r="X60" s="112"/>
      <c r="Y60" s="112"/>
      <c r="Z60" s="112"/>
      <c r="AA60" s="511"/>
    </row>
    <row r="61" spans="1:27" ht="62.45" customHeight="1" thickBot="1" x14ac:dyDescent="0.25">
      <c r="A61" s="380"/>
      <c r="B61" s="369"/>
      <c r="C61" s="509"/>
      <c r="D61" s="509"/>
      <c r="E61" s="509"/>
      <c r="F61" s="84">
        <f>'01-Mapa de riesgo-UO'!F64</f>
        <v>0</v>
      </c>
      <c r="G61" s="509"/>
      <c r="H61" s="472"/>
      <c r="I61" s="509"/>
      <c r="J61" s="508"/>
      <c r="K61" s="515"/>
      <c r="L61" s="85">
        <f>IF('01-Mapa de riesgo-UO'!P64="No existen", "No existe control para el riesgo",'01-Mapa de riesgo-UO'!T64)</f>
        <v>0</v>
      </c>
      <c r="M61" s="85">
        <f>'01-Mapa de riesgo-UO'!Y64</f>
        <v>0</v>
      </c>
      <c r="N61" s="85">
        <f>'01-Mapa de riesgo-UO'!AD64</f>
        <v>0</v>
      </c>
      <c r="O61" s="86">
        <f>'01-Mapa de riesgo-UO'!AI64</f>
        <v>0</v>
      </c>
      <c r="P61" s="86">
        <f>'01-Mapa de riesgo-UO'!AM64</f>
        <v>0</v>
      </c>
      <c r="Q61" s="527"/>
      <c r="R61" s="513"/>
      <c r="S61" s="513"/>
      <c r="T61" s="115">
        <f>'01-Mapa de riesgo-UO'!AT64</f>
        <v>0</v>
      </c>
      <c r="U61" s="115">
        <f>'01-Mapa de riesgo-UO'!AU64</f>
        <v>0</v>
      </c>
      <c r="V61" s="115">
        <f>IF(T61="COMPARTIR",'01-Mapa de riesgo-UO'!AX64, IF(T61=0, 0,$AW$64))</f>
        <v>0</v>
      </c>
      <c r="W61" s="112"/>
      <c r="X61" s="112"/>
      <c r="Y61" s="112"/>
      <c r="Z61" s="112"/>
      <c r="AA61" s="511"/>
    </row>
    <row r="62" spans="1:27" ht="62.45" customHeight="1" x14ac:dyDescent="0.2">
      <c r="A62" s="380">
        <v>19</v>
      </c>
      <c r="B62" s="369">
        <f>'01-Mapa de riesgo-UO'!B65</f>
        <v>0</v>
      </c>
      <c r="C62" s="509">
        <f>'01-Mapa de riesgo-UO'!G65</f>
        <v>0</v>
      </c>
      <c r="D62" s="509">
        <f>'01-Mapa de riesgo-UO'!H65</f>
        <v>0</v>
      </c>
      <c r="E62" s="509">
        <f>'01-Mapa de riesgo-UO'!I65</f>
        <v>0</v>
      </c>
      <c r="F62" s="84">
        <f>'01-Mapa de riesgo-UO'!F65</f>
        <v>0</v>
      </c>
      <c r="G62" s="509">
        <f>'01-Mapa de riesgo-UO'!J65</f>
        <v>0</v>
      </c>
      <c r="H62" s="472" t="str">
        <f>'01-Mapa de riesgo-UO'!AQ65</f>
        <v>LEVE</v>
      </c>
      <c r="I62" s="517">
        <f>'01-Mapa de riesgo-UO'!AR65</f>
        <v>0</v>
      </c>
      <c r="J62" s="507"/>
      <c r="K62" s="515"/>
      <c r="L62" s="85">
        <f>IF('01-Mapa de riesgo-UO'!P65="No existen", "No existe control para el riesgo",'01-Mapa de riesgo-UO'!T65)</f>
        <v>0</v>
      </c>
      <c r="M62" s="85">
        <f>'01-Mapa de riesgo-UO'!Y65</f>
        <v>0</v>
      </c>
      <c r="N62" s="85">
        <f>'01-Mapa de riesgo-UO'!AD65</f>
        <v>0</v>
      </c>
      <c r="O62" s="86">
        <f>'01-Mapa de riesgo-UO'!AI65</f>
        <v>0</v>
      </c>
      <c r="P62" s="86">
        <f>'01-Mapa de riesgo-UO'!AM65</f>
        <v>0</v>
      </c>
      <c r="Q62" s="528" t="e">
        <f>'01-Mapa de riesgo-UO'!AO65</f>
        <v>#DIV/0!</v>
      </c>
      <c r="R62" s="513"/>
      <c r="S62" s="513"/>
      <c r="T62" s="115">
        <f>'01-Mapa de riesgo-UO'!AT65</f>
        <v>0</v>
      </c>
      <c r="U62" s="115">
        <f>'01-Mapa de riesgo-UO'!AU65</f>
        <v>0</v>
      </c>
      <c r="V62" s="115">
        <f>IF(T62="COMPARTIR",'01-Mapa de riesgo-UO'!AX65, IF(T62=0, 0,$AW$65))</f>
        <v>0</v>
      </c>
      <c r="W62" s="112"/>
      <c r="X62" s="112"/>
      <c r="Y62" s="112"/>
      <c r="Z62" s="112"/>
      <c r="AA62" s="510"/>
    </row>
    <row r="63" spans="1:27" ht="62.45" customHeight="1" x14ac:dyDescent="0.2">
      <c r="A63" s="380"/>
      <c r="B63" s="369"/>
      <c r="C63" s="509"/>
      <c r="D63" s="509"/>
      <c r="E63" s="509"/>
      <c r="F63" s="84">
        <f>'01-Mapa de riesgo-UO'!F66</f>
        <v>0</v>
      </c>
      <c r="G63" s="509"/>
      <c r="H63" s="472"/>
      <c r="I63" s="509"/>
      <c r="J63" s="508"/>
      <c r="K63" s="515"/>
      <c r="L63" s="85">
        <f>IF('01-Mapa de riesgo-UO'!P66="No existen", "No existe control para el riesgo",'01-Mapa de riesgo-UO'!T66)</f>
        <v>0</v>
      </c>
      <c r="M63" s="85">
        <f>'01-Mapa de riesgo-UO'!Y66</f>
        <v>0</v>
      </c>
      <c r="N63" s="85">
        <f>'01-Mapa de riesgo-UO'!AD66</f>
        <v>0</v>
      </c>
      <c r="O63" s="86">
        <f>'01-Mapa de riesgo-UO'!AI66</f>
        <v>0</v>
      </c>
      <c r="P63" s="86">
        <f>'01-Mapa de riesgo-UO'!AM66</f>
        <v>0</v>
      </c>
      <c r="Q63" s="526"/>
      <c r="R63" s="513"/>
      <c r="S63" s="513"/>
      <c r="T63" s="115">
        <f>'01-Mapa de riesgo-UO'!AT66</f>
        <v>0</v>
      </c>
      <c r="U63" s="115">
        <f>'01-Mapa de riesgo-UO'!AU66</f>
        <v>0</v>
      </c>
      <c r="V63" s="115">
        <f>IF(T63="COMPARTIR",'01-Mapa de riesgo-UO'!AX66, IF(T63=0, 0,$AW$66))</f>
        <v>0</v>
      </c>
      <c r="W63" s="112"/>
      <c r="X63" s="112"/>
      <c r="Y63" s="112"/>
      <c r="Z63" s="112"/>
      <c r="AA63" s="511"/>
    </row>
    <row r="64" spans="1:27" ht="62.45" customHeight="1" thickBot="1" x14ac:dyDescent="0.25">
      <c r="A64" s="380"/>
      <c r="B64" s="369"/>
      <c r="C64" s="509"/>
      <c r="D64" s="509"/>
      <c r="E64" s="509"/>
      <c r="F64" s="84">
        <f>'01-Mapa de riesgo-UO'!F67</f>
        <v>0</v>
      </c>
      <c r="G64" s="509"/>
      <c r="H64" s="472"/>
      <c r="I64" s="509"/>
      <c r="J64" s="508"/>
      <c r="K64" s="515"/>
      <c r="L64" s="85">
        <f>IF('01-Mapa de riesgo-UO'!P67="No existen", "No existe control para el riesgo",'01-Mapa de riesgo-UO'!T67)</f>
        <v>0</v>
      </c>
      <c r="M64" s="85">
        <f>'01-Mapa de riesgo-UO'!Y67</f>
        <v>0</v>
      </c>
      <c r="N64" s="85">
        <f>'01-Mapa de riesgo-UO'!AD67</f>
        <v>0</v>
      </c>
      <c r="O64" s="86">
        <f>'01-Mapa de riesgo-UO'!AI67</f>
        <v>0</v>
      </c>
      <c r="P64" s="86">
        <f>'01-Mapa de riesgo-UO'!AM67</f>
        <v>0</v>
      </c>
      <c r="Q64" s="527"/>
      <c r="R64" s="513"/>
      <c r="S64" s="513"/>
      <c r="T64" s="115">
        <f>'01-Mapa de riesgo-UO'!AT67</f>
        <v>0</v>
      </c>
      <c r="U64" s="115">
        <f>'01-Mapa de riesgo-UO'!AU67</f>
        <v>0</v>
      </c>
      <c r="V64" s="115">
        <f>IF(T64="COMPARTIR",'01-Mapa de riesgo-UO'!AX67, IF(T64=0, 0,$AW$67))</f>
        <v>0</v>
      </c>
      <c r="W64" s="112"/>
      <c r="X64" s="112"/>
      <c r="Y64" s="112"/>
      <c r="Z64" s="112"/>
      <c r="AA64" s="511"/>
    </row>
    <row r="65" spans="1:27" ht="62.45" customHeight="1" x14ac:dyDescent="0.2">
      <c r="A65" s="380">
        <v>20</v>
      </c>
      <c r="B65" s="369">
        <f>'01-Mapa de riesgo-UO'!B68</f>
        <v>0</v>
      </c>
      <c r="C65" s="509">
        <f>'01-Mapa de riesgo-UO'!G68</f>
        <v>0</v>
      </c>
      <c r="D65" s="509">
        <f>'01-Mapa de riesgo-UO'!H68</f>
        <v>0</v>
      </c>
      <c r="E65" s="509">
        <f>'01-Mapa de riesgo-UO'!I68</f>
        <v>0</v>
      </c>
      <c r="F65" s="84">
        <f>'01-Mapa de riesgo-UO'!F68</f>
        <v>0</v>
      </c>
      <c r="G65" s="509">
        <f>'01-Mapa de riesgo-UO'!J68</f>
        <v>0</v>
      </c>
      <c r="H65" s="472" t="str">
        <f>'01-Mapa de riesgo-UO'!AQ68</f>
        <v>LEVE</v>
      </c>
      <c r="I65" s="517">
        <f>'01-Mapa de riesgo-UO'!AR68</f>
        <v>0</v>
      </c>
      <c r="J65" s="507"/>
      <c r="K65" s="515"/>
      <c r="L65" s="85">
        <f>IF('01-Mapa de riesgo-UO'!P68="No existen", "No existe control para el riesgo",'01-Mapa de riesgo-UO'!T68)</f>
        <v>0</v>
      </c>
      <c r="M65" s="85">
        <f>'01-Mapa de riesgo-UO'!Y68</f>
        <v>0</v>
      </c>
      <c r="N65" s="85">
        <f>'01-Mapa de riesgo-UO'!AD68</f>
        <v>0</v>
      </c>
      <c r="O65" s="86">
        <f>'01-Mapa de riesgo-UO'!AI68</f>
        <v>0</v>
      </c>
      <c r="P65" s="86">
        <f>'01-Mapa de riesgo-UO'!AM68</f>
        <v>0</v>
      </c>
      <c r="Q65" s="528" t="e">
        <f>'01-Mapa de riesgo-UO'!AO68</f>
        <v>#DIV/0!</v>
      </c>
      <c r="R65" s="513"/>
      <c r="S65" s="513"/>
      <c r="T65" s="115">
        <f>'01-Mapa de riesgo-UO'!AT68</f>
        <v>0</v>
      </c>
      <c r="U65" s="115">
        <f>'01-Mapa de riesgo-UO'!AU68</f>
        <v>0</v>
      </c>
      <c r="V65" s="115">
        <f>IF(T65="COMPARTIR",'01-Mapa de riesgo-UO'!AX68, IF(T65=0, 0,$AW$68))</f>
        <v>0</v>
      </c>
      <c r="W65" s="112"/>
      <c r="X65" s="112"/>
      <c r="Y65" s="112"/>
      <c r="Z65" s="112"/>
      <c r="AA65" s="510"/>
    </row>
    <row r="66" spans="1:27" ht="62.45" customHeight="1" x14ac:dyDescent="0.2">
      <c r="A66" s="380"/>
      <c r="B66" s="369"/>
      <c r="C66" s="509"/>
      <c r="D66" s="509"/>
      <c r="E66" s="509"/>
      <c r="F66" s="84">
        <f>'01-Mapa de riesgo-UO'!F69</f>
        <v>0</v>
      </c>
      <c r="G66" s="509"/>
      <c r="H66" s="472"/>
      <c r="I66" s="509"/>
      <c r="J66" s="508"/>
      <c r="K66" s="515"/>
      <c r="L66" s="85">
        <f>IF('01-Mapa de riesgo-UO'!P69="No existen", "No existe control para el riesgo",'01-Mapa de riesgo-UO'!T69)</f>
        <v>0</v>
      </c>
      <c r="M66" s="85">
        <f>'01-Mapa de riesgo-UO'!Y69</f>
        <v>0</v>
      </c>
      <c r="N66" s="85">
        <f>'01-Mapa de riesgo-UO'!AD69</f>
        <v>0</v>
      </c>
      <c r="O66" s="86">
        <f>'01-Mapa de riesgo-UO'!AI69</f>
        <v>0</v>
      </c>
      <c r="P66" s="86">
        <f>'01-Mapa de riesgo-UO'!AM69</f>
        <v>0</v>
      </c>
      <c r="Q66" s="526"/>
      <c r="R66" s="513"/>
      <c r="S66" s="513"/>
      <c r="T66" s="115">
        <f>'01-Mapa de riesgo-UO'!AT69</f>
        <v>0</v>
      </c>
      <c r="U66" s="115">
        <f>'01-Mapa de riesgo-UO'!AU69</f>
        <v>0</v>
      </c>
      <c r="V66" s="115">
        <f>IF(T66="COMPARTIR",'01-Mapa de riesgo-UO'!AX69, IF(T66=0, 0,$AW$69))</f>
        <v>0</v>
      </c>
      <c r="W66" s="112"/>
      <c r="X66" s="112"/>
      <c r="Y66" s="112"/>
      <c r="Z66" s="112"/>
      <c r="AA66" s="511"/>
    </row>
    <row r="67" spans="1:27" ht="62.45" customHeight="1" thickBot="1" x14ac:dyDescent="0.25">
      <c r="A67" s="380"/>
      <c r="B67" s="369"/>
      <c r="C67" s="509"/>
      <c r="D67" s="509"/>
      <c r="E67" s="509"/>
      <c r="F67" s="84">
        <f>'01-Mapa de riesgo-UO'!F70</f>
        <v>0</v>
      </c>
      <c r="G67" s="509"/>
      <c r="H67" s="472"/>
      <c r="I67" s="509"/>
      <c r="J67" s="508"/>
      <c r="K67" s="515"/>
      <c r="L67" s="85">
        <f>IF('01-Mapa de riesgo-UO'!P70="No existen", "No existe control para el riesgo",'01-Mapa de riesgo-UO'!T70)</f>
        <v>0</v>
      </c>
      <c r="M67" s="85">
        <f>'01-Mapa de riesgo-UO'!Y70</f>
        <v>0</v>
      </c>
      <c r="N67" s="85">
        <f>'01-Mapa de riesgo-UO'!AD70</f>
        <v>0</v>
      </c>
      <c r="O67" s="86">
        <f>'01-Mapa de riesgo-UO'!AI70</f>
        <v>0</v>
      </c>
      <c r="P67" s="86">
        <f>'01-Mapa de riesgo-UO'!AM70</f>
        <v>0</v>
      </c>
      <c r="Q67" s="527"/>
      <c r="R67" s="513"/>
      <c r="S67" s="513"/>
      <c r="T67" s="115">
        <f>'01-Mapa de riesgo-UO'!AT70</f>
        <v>0</v>
      </c>
      <c r="U67" s="115">
        <f>'01-Mapa de riesgo-UO'!AU70</f>
        <v>0</v>
      </c>
      <c r="V67" s="115">
        <f>IF(T67="COMPARTIR",'01-Mapa de riesgo-UO'!AX70, IF(T67=0, 0,$AW$70))</f>
        <v>0</v>
      </c>
      <c r="W67" s="112"/>
      <c r="X67" s="112"/>
      <c r="Y67" s="112"/>
      <c r="Z67" s="112"/>
      <c r="AA67" s="511"/>
    </row>
    <row r="68" spans="1:27" ht="62.45" customHeight="1" x14ac:dyDescent="0.2">
      <c r="A68" s="380">
        <v>21</v>
      </c>
      <c r="B68" s="369">
        <f>'01-Mapa de riesgo-UO'!B71</f>
        <v>0</v>
      </c>
      <c r="C68" s="509">
        <f>'01-Mapa de riesgo-UO'!G71</f>
        <v>0</v>
      </c>
      <c r="D68" s="509">
        <f>'01-Mapa de riesgo-UO'!H71</f>
        <v>0</v>
      </c>
      <c r="E68" s="509">
        <f>'01-Mapa de riesgo-UO'!I71</f>
        <v>0</v>
      </c>
      <c r="F68" s="84">
        <f>'01-Mapa de riesgo-UO'!F71</f>
        <v>0</v>
      </c>
      <c r="G68" s="509">
        <f>'01-Mapa de riesgo-UO'!J71</f>
        <v>0</v>
      </c>
      <c r="H68" s="472" t="str">
        <f>'01-Mapa de riesgo-UO'!AQ71</f>
        <v>LEVE</v>
      </c>
      <c r="I68" s="517">
        <f>'01-Mapa de riesgo-UO'!AR71</f>
        <v>0</v>
      </c>
      <c r="J68" s="518"/>
      <c r="K68" s="515"/>
      <c r="L68" s="85">
        <f>IF('01-Mapa de riesgo-UO'!P71="No existen", "No existe control para el riesgo",'01-Mapa de riesgo-UO'!T71)</f>
        <v>0</v>
      </c>
      <c r="M68" s="85">
        <f>'01-Mapa de riesgo-UO'!Y71</f>
        <v>0</v>
      </c>
      <c r="N68" s="85">
        <f>'01-Mapa de riesgo-UO'!AD71</f>
        <v>0</v>
      </c>
      <c r="O68" s="86">
        <f>'01-Mapa de riesgo-UO'!AI71</f>
        <v>0</v>
      </c>
      <c r="P68" s="86">
        <f>'01-Mapa de riesgo-UO'!AM71</f>
        <v>0</v>
      </c>
      <c r="Q68" s="528" t="e">
        <f>'01-Mapa de riesgo-UO'!AO71</f>
        <v>#DIV/0!</v>
      </c>
      <c r="R68" s="513"/>
      <c r="S68" s="513"/>
      <c r="T68" s="115">
        <f>'01-Mapa de riesgo-UO'!AT71</f>
        <v>0</v>
      </c>
      <c r="U68" s="115">
        <f>'01-Mapa de riesgo-UO'!AU71</f>
        <v>0</v>
      </c>
      <c r="V68" s="115">
        <f>IF(T68="COMPARTIR",'01-Mapa de riesgo-UO'!AX71, IF(T68=0, 0,$AW$71))</f>
        <v>0</v>
      </c>
      <c r="W68" s="112"/>
      <c r="X68" s="112"/>
      <c r="Y68" s="112"/>
      <c r="Z68" s="112"/>
      <c r="AA68" s="510"/>
    </row>
    <row r="69" spans="1:27" ht="62.45" customHeight="1" x14ac:dyDescent="0.2">
      <c r="A69" s="380"/>
      <c r="B69" s="369"/>
      <c r="C69" s="509"/>
      <c r="D69" s="509"/>
      <c r="E69" s="509"/>
      <c r="F69" s="84">
        <f>'01-Mapa de riesgo-UO'!F72</f>
        <v>0</v>
      </c>
      <c r="G69" s="509"/>
      <c r="H69" s="472"/>
      <c r="I69" s="509"/>
      <c r="J69" s="508"/>
      <c r="K69" s="515"/>
      <c r="L69" s="85">
        <f>IF('01-Mapa de riesgo-UO'!P72="No existen", "No existe control para el riesgo",'01-Mapa de riesgo-UO'!T72)</f>
        <v>0</v>
      </c>
      <c r="M69" s="85">
        <f>'01-Mapa de riesgo-UO'!Y72</f>
        <v>0</v>
      </c>
      <c r="N69" s="85">
        <f>'01-Mapa de riesgo-UO'!AD72</f>
        <v>0</v>
      </c>
      <c r="O69" s="86">
        <f>'01-Mapa de riesgo-UO'!AI72</f>
        <v>0</v>
      </c>
      <c r="P69" s="86">
        <f>'01-Mapa de riesgo-UO'!AM72</f>
        <v>0</v>
      </c>
      <c r="Q69" s="526"/>
      <c r="R69" s="513"/>
      <c r="S69" s="513"/>
      <c r="T69" s="115">
        <f>'01-Mapa de riesgo-UO'!AT72</f>
        <v>0</v>
      </c>
      <c r="U69" s="115">
        <f>'01-Mapa de riesgo-UO'!AU72</f>
        <v>0</v>
      </c>
      <c r="V69" s="115">
        <f>IF(T69="COMPARTIR",'01-Mapa de riesgo-UO'!AX72, IF(T69=0, 0,$AW$72))</f>
        <v>0</v>
      </c>
      <c r="W69" s="112"/>
      <c r="X69" s="112"/>
      <c r="Y69" s="112"/>
      <c r="Z69" s="112"/>
      <c r="AA69" s="511"/>
    </row>
    <row r="70" spans="1:27" ht="62.45" customHeight="1" thickBot="1" x14ac:dyDescent="0.25">
      <c r="A70" s="380"/>
      <c r="B70" s="369"/>
      <c r="C70" s="509"/>
      <c r="D70" s="509"/>
      <c r="E70" s="509"/>
      <c r="F70" s="84">
        <f>'01-Mapa de riesgo-UO'!F73</f>
        <v>0</v>
      </c>
      <c r="G70" s="509"/>
      <c r="H70" s="472"/>
      <c r="I70" s="509"/>
      <c r="J70" s="508"/>
      <c r="K70" s="515"/>
      <c r="L70" s="85">
        <f>IF('01-Mapa de riesgo-UO'!P73="No existen", "No existe control para el riesgo",'01-Mapa de riesgo-UO'!T73)</f>
        <v>0</v>
      </c>
      <c r="M70" s="85">
        <f>'01-Mapa de riesgo-UO'!Y73</f>
        <v>0</v>
      </c>
      <c r="N70" s="85">
        <f>'01-Mapa de riesgo-UO'!AD73</f>
        <v>0</v>
      </c>
      <c r="O70" s="86">
        <f>'01-Mapa de riesgo-UO'!AI73</f>
        <v>0</v>
      </c>
      <c r="P70" s="86">
        <f>'01-Mapa de riesgo-UO'!AM73</f>
        <v>0</v>
      </c>
      <c r="Q70" s="527"/>
      <c r="R70" s="513"/>
      <c r="S70" s="513"/>
      <c r="T70" s="115">
        <f>'01-Mapa de riesgo-UO'!AT73</f>
        <v>0</v>
      </c>
      <c r="U70" s="115">
        <f>'01-Mapa de riesgo-UO'!AU73</f>
        <v>0</v>
      </c>
      <c r="V70" s="115">
        <f>IF(T70="COMPARTIR",'01-Mapa de riesgo-UO'!AX73, IF(T70=0, 0,$AW$73))</f>
        <v>0</v>
      </c>
      <c r="W70" s="112"/>
      <c r="X70" s="112"/>
      <c r="Y70" s="112"/>
      <c r="Z70" s="112"/>
      <c r="AA70" s="511"/>
    </row>
    <row r="71" spans="1:27" ht="62.45" customHeight="1" x14ac:dyDescent="0.2">
      <c r="A71" s="380">
        <v>22</v>
      </c>
      <c r="B71" s="369">
        <f>'01-Mapa de riesgo-UO'!B74</f>
        <v>0</v>
      </c>
      <c r="C71" s="509">
        <f>'01-Mapa de riesgo-UO'!G74</f>
        <v>0</v>
      </c>
      <c r="D71" s="509">
        <f>'01-Mapa de riesgo-UO'!H74</f>
        <v>0</v>
      </c>
      <c r="E71" s="509">
        <f>'01-Mapa de riesgo-UO'!I74</f>
        <v>0</v>
      </c>
      <c r="F71" s="84">
        <f>'01-Mapa de riesgo-UO'!F74</f>
        <v>0</v>
      </c>
      <c r="G71" s="509">
        <f>'01-Mapa de riesgo-UO'!J74</f>
        <v>0</v>
      </c>
      <c r="H71" s="472" t="str">
        <f>'01-Mapa de riesgo-UO'!AQ74</f>
        <v>LEVE</v>
      </c>
      <c r="I71" s="517">
        <f>'01-Mapa de riesgo-UO'!AR74</f>
        <v>0</v>
      </c>
      <c r="J71" s="518"/>
      <c r="K71" s="515"/>
      <c r="L71" s="85">
        <f>IF('01-Mapa de riesgo-UO'!P74="No existen", "No existe control para el riesgo",'01-Mapa de riesgo-UO'!T74)</f>
        <v>0</v>
      </c>
      <c r="M71" s="85">
        <f>'01-Mapa de riesgo-UO'!Y74</f>
        <v>0</v>
      </c>
      <c r="N71" s="85">
        <f>'01-Mapa de riesgo-UO'!AD74</f>
        <v>0</v>
      </c>
      <c r="O71" s="86">
        <f>'01-Mapa de riesgo-UO'!AI74</f>
        <v>0</v>
      </c>
      <c r="P71" s="86">
        <f>'01-Mapa de riesgo-UO'!AM74</f>
        <v>0</v>
      </c>
      <c r="Q71" s="528" t="e">
        <f>'01-Mapa de riesgo-UO'!AO74</f>
        <v>#DIV/0!</v>
      </c>
      <c r="R71" s="513"/>
      <c r="S71" s="513"/>
      <c r="T71" s="115">
        <f>'01-Mapa de riesgo-UO'!AT74</f>
        <v>0</v>
      </c>
      <c r="U71" s="115">
        <f>'01-Mapa de riesgo-UO'!AU74</f>
        <v>0</v>
      </c>
      <c r="V71" s="115">
        <f>IF(T71="COMPARTIR",'01-Mapa de riesgo-UO'!AX74, IF(T71=0, 0,$AW$74))</f>
        <v>0</v>
      </c>
      <c r="W71" s="112"/>
      <c r="X71" s="112"/>
      <c r="Y71" s="112"/>
      <c r="Z71" s="112"/>
      <c r="AA71" s="510"/>
    </row>
    <row r="72" spans="1:27" ht="62.45" customHeight="1" x14ac:dyDescent="0.2">
      <c r="A72" s="380"/>
      <c r="B72" s="369"/>
      <c r="C72" s="509"/>
      <c r="D72" s="509"/>
      <c r="E72" s="509"/>
      <c r="F72" s="84">
        <f>'01-Mapa de riesgo-UO'!F75</f>
        <v>0</v>
      </c>
      <c r="G72" s="509"/>
      <c r="H72" s="472"/>
      <c r="I72" s="509"/>
      <c r="J72" s="508"/>
      <c r="K72" s="515"/>
      <c r="L72" s="85">
        <f>IF('01-Mapa de riesgo-UO'!P75="No existen", "No existe control para el riesgo",'01-Mapa de riesgo-UO'!T75)</f>
        <v>0</v>
      </c>
      <c r="M72" s="85">
        <f>'01-Mapa de riesgo-UO'!Y75</f>
        <v>0</v>
      </c>
      <c r="N72" s="85">
        <f>'01-Mapa de riesgo-UO'!AD75</f>
        <v>0</v>
      </c>
      <c r="O72" s="86">
        <f>'01-Mapa de riesgo-UO'!AI75</f>
        <v>0</v>
      </c>
      <c r="P72" s="86">
        <f>'01-Mapa de riesgo-UO'!AM75</f>
        <v>0</v>
      </c>
      <c r="Q72" s="526"/>
      <c r="R72" s="513"/>
      <c r="S72" s="513"/>
      <c r="T72" s="115">
        <f>'01-Mapa de riesgo-UO'!AT75</f>
        <v>0</v>
      </c>
      <c r="U72" s="115">
        <f>'01-Mapa de riesgo-UO'!AU75</f>
        <v>0</v>
      </c>
      <c r="V72" s="115">
        <f>IF(T72="COMPARTIR",'01-Mapa de riesgo-UO'!AX75, IF(T72=0, 0,$AW$75))</f>
        <v>0</v>
      </c>
      <c r="W72" s="112"/>
      <c r="X72" s="112"/>
      <c r="Y72" s="112"/>
      <c r="Z72" s="112"/>
      <c r="AA72" s="511"/>
    </row>
    <row r="73" spans="1:27" ht="62.45" customHeight="1" thickBot="1" x14ac:dyDescent="0.25">
      <c r="A73" s="462"/>
      <c r="B73" s="373"/>
      <c r="C73" s="530"/>
      <c r="D73" s="530"/>
      <c r="E73" s="530"/>
      <c r="F73" s="116">
        <f>'01-Mapa de riesgo-UO'!F76</f>
        <v>0</v>
      </c>
      <c r="G73" s="530"/>
      <c r="H73" s="501"/>
      <c r="I73" s="530"/>
      <c r="J73" s="531"/>
      <c r="K73" s="516"/>
      <c r="L73" s="117">
        <f>IF('01-Mapa de riesgo-UO'!P76="No existen", "No existe control para el riesgo",'01-Mapa de riesgo-UO'!T76)</f>
        <v>0</v>
      </c>
      <c r="M73" s="117">
        <f>'01-Mapa de riesgo-UO'!Y76</f>
        <v>0</v>
      </c>
      <c r="N73" s="117">
        <f>'01-Mapa de riesgo-UO'!AD76</f>
        <v>0</v>
      </c>
      <c r="O73" s="171">
        <f>'01-Mapa de riesgo-UO'!AI76</f>
        <v>0</v>
      </c>
      <c r="P73" s="171">
        <f>'01-Mapa de riesgo-UO'!AM76</f>
        <v>0</v>
      </c>
      <c r="Q73" s="529"/>
      <c r="R73" s="514"/>
      <c r="S73" s="514"/>
      <c r="T73" s="118">
        <f>'01-Mapa de riesgo-UO'!AT76</f>
        <v>0</v>
      </c>
      <c r="U73" s="118">
        <f>'01-Mapa de riesgo-UO'!AU76</f>
        <v>0</v>
      </c>
      <c r="V73" s="118">
        <f>IF(T73="COMPARTIR",'01-Mapa de riesgo-UO'!AX76, IF(T73=0, 0,$AW$76))</f>
        <v>0</v>
      </c>
      <c r="W73" s="119"/>
      <c r="X73" s="119"/>
      <c r="Y73" s="119"/>
      <c r="Z73" s="119"/>
      <c r="AA73" s="512"/>
    </row>
    <row r="74" spans="1:27" x14ac:dyDescent="0.2">
      <c r="A74" s="21"/>
      <c r="B74" s="21"/>
      <c r="C74" s="22"/>
      <c r="D74" s="22"/>
      <c r="E74" s="22"/>
      <c r="F74" s="22"/>
      <c r="G74" s="22"/>
      <c r="H74" s="22"/>
      <c r="I74" s="21"/>
      <c r="J74" s="21"/>
      <c r="K74" s="21"/>
      <c r="L74" s="21"/>
      <c r="M74" s="21"/>
      <c r="N74" s="21"/>
      <c r="O74" s="21"/>
      <c r="P74" s="21"/>
      <c r="Q74" s="525"/>
      <c r="R74" s="21"/>
      <c r="S74" s="21"/>
      <c r="T74" s="21"/>
      <c r="U74" s="21"/>
      <c r="V74" s="21"/>
      <c r="W74" s="21"/>
      <c r="X74" s="21"/>
      <c r="Y74" s="21"/>
      <c r="Z74" s="21"/>
      <c r="AA74" s="21"/>
    </row>
    <row r="75" spans="1:27" x14ac:dyDescent="0.2">
      <c r="A75" s="21"/>
      <c r="B75" s="21"/>
      <c r="C75" s="22"/>
      <c r="D75" s="22"/>
      <c r="E75" s="22"/>
      <c r="F75" s="22"/>
      <c r="G75" s="22"/>
      <c r="H75" s="22"/>
      <c r="I75" s="21"/>
      <c r="J75" s="21"/>
      <c r="K75" s="21"/>
      <c r="L75" s="21"/>
      <c r="M75" s="21"/>
      <c r="N75" s="21"/>
      <c r="O75" s="21"/>
      <c r="P75" s="21"/>
      <c r="Q75" s="525"/>
      <c r="R75" s="21"/>
      <c r="S75" s="21"/>
      <c r="T75" s="21"/>
      <c r="U75" s="21"/>
      <c r="V75" s="21"/>
      <c r="W75" s="21"/>
      <c r="X75" s="21"/>
      <c r="Y75" s="21"/>
      <c r="Z75" s="21"/>
      <c r="AA75" s="21"/>
    </row>
    <row r="76" spans="1:27" x14ac:dyDescent="0.2">
      <c r="A76" s="21"/>
      <c r="B76" s="21"/>
      <c r="C76" s="22"/>
      <c r="D76" s="22"/>
      <c r="E76" s="22"/>
      <c r="F76" s="22"/>
      <c r="G76" s="22"/>
      <c r="H76" s="22"/>
      <c r="I76" s="21"/>
      <c r="J76" s="21"/>
      <c r="K76" s="21"/>
      <c r="L76" s="21"/>
      <c r="M76" s="21"/>
      <c r="N76" s="21"/>
      <c r="O76" s="21"/>
      <c r="P76" s="21"/>
      <c r="Q76" s="525"/>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525"/>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525"/>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525"/>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525"/>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525"/>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525"/>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526" t="e">
        <f>'01-Mapa de riesgo-UO'!#REF!</f>
        <v>#REF!</v>
      </c>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526"/>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527"/>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21"/>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21"/>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E115" s="22"/>
      <c r="F115" s="22"/>
      <c r="G115" s="22"/>
      <c r="H115" s="22"/>
    </row>
    <row r="116" spans="1:27" x14ac:dyDescent="0.2">
      <c r="E116" s="22"/>
      <c r="F116" s="22"/>
      <c r="G116" s="22"/>
      <c r="H116" s="22"/>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048451" spans="21:25" ht="24" x14ac:dyDescent="0.2">
      <c r="U1048451" s="3" t="s">
        <v>280</v>
      </c>
      <c r="V1048451" s="3" t="s">
        <v>281</v>
      </c>
      <c r="W1048451" s="3" t="s">
        <v>272</v>
      </c>
      <c r="X1048451" s="3" t="s">
        <v>273</v>
      </c>
    </row>
    <row r="1048452" spans="21:25" ht="36" x14ac:dyDescent="0.2">
      <c r="U1048452" s="3" t="s">
        <v>281</v>
      </c>
      <c r="V1048452" s="3" t="s">
        <v>282</v>
      </c>
      <c r="W1048452" s="3" t="s">
        <v>278</v>
      </c>
      <c r="X1048452" s="3" t="s">
        <v>283</v>
      </c>
    </row>
    <row r="1048453" spans="21:25" ht="24" x14ac:dyDescent="0.2">
      <c r="U1048453" s="3" t="s">
        <v>272</v>
      </c>
      <c r="V1048453" s="3" t="s">
        <v>284</v>
      </c>
    </row>
    <row r="1048454" spans="21:25" x14ac:dyDescent="0.2">
      <c r="U1048454" s="3" t="s">
        <v>273</v>
      </c>
    </row>
    <row r="1048460" spans="21:25" x14ac:dyDescent="0.2">
      <c r="U1048460" s="3" t="s">
        <v>87</v>
      </c>
      <c r="V1048460" s="3" t="s">
        <v>90</v>
      </c>
      <c r="W1048460" s="3" t="s">
        <v>88</v>
      </c>
      <c r="X1048460" s="3" t="s">
        <v>91</v>
      </c>
      <c r="Y1048460" s="3" t="s">
        <v>89</v>
      </c>
    </row>
    <row r="1048461" spans="21:25" ht="24" x14ac:dyDescent="0.2">
      <c r="V1048461" s="3" t="s">
        <v>281</v>
      </c>
      <c r="W1048461" s="3" t="s">
        <v>281</v>
      </c>
      <c r="X1048461" s="3" t="s">
        <v>281</v>
      </c>
      <c r="Y1048461" s="3" t="s">
        <v>281</v>
      </c>
    </row>
    <row r="1048462" spans="21:25" ht="24" x14ac:dyDescent="0.2">
      <c r="V1048462" s="3" t="s">
        <v>272</v>
      </c>
      <c r="W1048462" s="3" t="s">
        <v>272</v>
      </c>
      <c r="X1048462" s="3" t="s">
        <v>272</v>
      </c>
      <c r="Y1048462" s="3" t="s">
        <v>272</v>
      </c>
    </row>
    <row r="1048463" spans="21:25" ht="24" x14ac:dyDescent="0.2">
      <c r="V1048463" s="3" t="s">
        <v>273</v>
      </c>
      <c r="W1048463" s="3" t="s">
        <v>273</v>
      </c>
      <c r="X1048463" s="3" t="s">
        <v>273</v>
      </c>
      <c r="Y1048463" s="3" t="s">
        <v>273</v>
      </c>
    </row>
    <row r="1048465" spans="6:8" x14ac:dyDescent="0.2">
      <c r="F1048465" s="4" t="s">
        <v>86</v>
      </c>
      <c r="G1048465" s="4" t="s">
        <v>85</v>
      </c>
      <c r="H1048465" s="4" t="s">
        <v>84</v>
      </c>
    </row>
    <row r="1048466" spans="6:8" x14ac:dyDescent="0.2">
      <c r="F1048466" s="4" t="s">
        <v>265</v>
      </c>
      <c r="G1048466" s="4" t="s">
        <v>265</v>
      </c>
      <c r="H1048466" s="4" t="s">
        <v>267</v>
      </c>
    </row>
    <row r="1048467" spans="6:8" x14ac:dyDescent="0.2">
      <c r="G1048467" s="4" t="s">
        <v>266</v>
      </c>
      <c r="H1048467" s="4" t="s">
        <v>268</v>
      </c>
    </row>
  </sheetData>
  <sheetProtection algorithmName="SHA-512" hashValue="JPKhQUIGseZzaRmBg5x3ZURy2ja7E2JkKgWmDW+Tx6rLJjJd08EfXV6cb43+xSlZcdfdK0clcriZX1+jdcOc4Q==" saltValue="DpKKIhMYY5Zw6/+rtHzTVg==" spinCount="100000" sheet="1" formatRows="0" insertRows="0" deleteRows="0" selectLockedCells="1"/>
  <dataConsolidate/>
  <mergeCells count="357">
    <mergeCell ref="AB12:AB13"/>
    <mergeCell ref="R7:S7"/>
    <mergeCell ref="R8:S8"/>
    <mergeCell ref="R9:S9"/>
    <mergeCell ref="R10:S10"/>
    <mergeCell ref="R11:S11"/>
    <mergeCell ref="R12:S12"/>
    <mergeCell ref="R13:S13"/>
    <mergeCell ref="H6:H7"/>
    <mergeCell ref="AA6:AA7"/>
    <mergeCell ref="I6:K6"/>
    <mergeCell ref="L6:S6"/>
    <mergeCell ref="AA8:AA10"/>
    <mergeCell ref="W7:X7"/>
    <mergeCell ref="J8:J10"/>
    <mergeCell ref="J11:J13"/>
    <mergeCell ref="K11:K13"/>
    <mergeCell ref="K8:K10"/>
    <mergeCell ref="H11:H13"/>
    <mergeCell ref="I11:I13"/>
    <mergeCell ref="I8:I10"/>
    <mergeCell ref="Q8:Q10"/>
    <mergeCell ref="Q11:Q13"/>
    <mergeCell ref="H8:H10"/>
    <mergeCell ref="A23:A25"/>
    <mergeCell ref="B23:B25"/>
    <mergeCell ref="C23:C25"/>
    <mergeCell ref="D23:D25"/>
    <mergeCell ref="E23:E25"/>
    <mergeCell ref="G23:G25"/>
    <mergeCell ref="A26:A28"/>
    <mergeCell ref="B26:B28"/>
    <mergeCell ref="E11:E13"/>
    <mergeCell ref="A20:A22"/>
    <mergeCell ref="C20:C22"/>
    <mergeCell ref="D20:D22"/>
    <mergeCell ref="E20:E22"/>
    <mergeCell ref="G20:G22"/>
    <mergeCell ref="B20:B22"/>
    <mergeCell ref="B17:B19"/>
    <mergeCell ref="A11:A13"/>
    <mergeCell ref="C11:C13"/>
    <mergeCell ref="D11:D13"/>
    <mergeCell ref="E17:E19"/>
    <mergeCell ref="G17:G19"/>
    <mergeCell ref="A17:A19"/>
    <mergeCell ref="C17:C19"/>
    <mergeCell ref="D17:D19"/>
    <mergeCell ref="R23:S23"/>
    <mergeCell ref="AA23:AA25"/>
    <mergeCell ref="R24:S24"/>
    <mergeCell ref="R25:S25"/>
    <mergeCell ref="AA26:AA28"/>
    <mergeCell ref="C26:C28"/>
    <mergeCell ref="D26:D28"/>
    <mergeCell ref="E26:E28"/>
    <mergeCell ref="G26:G28"/>
    <mergeCell ref="J26:J28"/>
    <mergeCell ref="K26:K28"/>
    <mergeCell ref="R26:S26"/>
    <mergeCell ref="R27:S27"/>
    <mergeCell ref="H23:H25"/>
    <mergeCell ref="I23:I25"/>
    <mergeCell ref="J23:J25"/>
    <mergeCell ref="K23:K25"/>
    <mergeCell ref="H26:H28"/>
    <mergeCell ref="I26:I28"/>
    <mergeCell ref="R28:S28"/>
    <mergeCell ref="H20:H22"/>
    <mergeCell ref="I20:I22"/>
    <mergeCell ref="J20:J22"/>
    <mergeCell ref="K20:K22"/>
    <mergeCell ref="J17:J19"/>
    <mergeCell ref="J14:J16"/>
    <mergeCell ref="I14:I16"/>
    <mergeCell ref="AA14:AA16"/>
    <mergeCell ref="AA11:AA13"/>
    <mergeCell ref="AA17:AA19"/>
    <mergeCell ref="R16:S16"/>
    <mergeCell ref="R17:S17"/>
    <mergeCell ref="R18:S18"/>
    <mergeCell ref="R19:S19"/>
    <mergeCell ref="R20:S20"/>
    <mergeCell ref="R14:S14"/>
    <mergeCell ref="R15:S15"/>
    <mergeCell ref="AA20:AA22"/>
    <mergeCell ref="R21:S21"/>
    <mergeCell ref="R22:S22"/>
    <mergeCell ref="H17:H19"/>
    <mergeCell ref="H14:H16"/>
    <mergeCell ref="C2:Y2"/>
    <mergeCell ref="C3:Y3"/>
    <mergeCell ref="C4:Y4"/>
    <mergeCell ref="T6:Z6"/>
    <mergeCell ref="A6:A7"/>
    <mergeCell ref="B6:B7"/>
    <mergeCell ref="C6:G6"/>
    <mergeCell ref="K14:K16"/>
    <mergeCell ref="K17:K19"/>
    <mergeCell ref="I17:I19"/>
    <mergeCell ref="G8:G10"/>
    <mergeCell ref="G11:G13"/>
    <mergeCell ref="A14:A16"/>
    <mergeCell ref="C14:C16"/>
    <mergeCell ref="D14:D16"/>
    <mergeCell ref="E14:E16"/>
    <mergeCell ref="G14:G16"/>
    <mergeCell ref="A8:A10"/>
    <mergeCell ref="C8:C10"/>
    <mergeCell ref="D8:D10"/>
    <mergeCell ref="E8:E10"/>
    <mergeCell ref="B8:B10"/>
    <mergeCell ref="B11:B13"/>
    <mergeCell ref="B14:B16"/>
    <mergeCell ref="A29:A31"/>
    <mergeCell ref="B29:B31"/>
    <mergeCell ref="C29:C31"/>
    <mergeCell ref="D29:D31"/>
    <mergeCell ref="E29:E31"/>
    <mergeCell ref="G29:G31"/>
    <mergeCell ref="H29:H31"/>
    <mergeCell ref="I29:I31"/>
    <mergeCell ref="J29:J31"/>
    <mergeCell ref="A32:A34"/>
    <mergeCell ref="B32:B34"/>
    <mergeCell ref="C32:C34"/>
    <mergeCell ref="D32:D34"/>
    <mergeCell ref="E32:E34"/>
    <mergeCell ref="G32:G34"/>
    <mergeCell ref="H32:H34"/>
    <mergeCell ref="I32:I34"/>
    <mergeCell ref="J32:J34"/>
    <mergeCell ref="A35:A37"/>
    <mergeCell ref="B35:B37"/>
    <mergeCell ref="C35:C37"/>
    <mergeCell ref="D35:D37"/>
    <mergeCell ref="E35:E37"/>
    <mergeCell ref="G35:G37"/>
    <mergeCell ref="H35:H37"/>
    <mergeCell ref="I35:I37"/>
    <mergeCell ref="J35:J37"/>
    <mergeCell ref="AA29:AA31"/>
    <mergeCell ref="R30:S30"/>
    <mergeCell ref="R31:S31"/>
    <mergeCell ref="K32:K34"/>
    <mergeCell ref="R32:S32"/>
    <mergeCell ref="AA32:AA34"/>
    <mergeCell ref="R33:S33"/>
    <mergeCell ref="R34:S34"/>
    <mergeCell ref="K38:K40"/>
    <mergeCell ref="R38:S38"/>
    <mergeCell ref="AA38:AA40"/>
    <mergeCell ref="R39:S39"/>
    <mergeCell ref="R40:S40"/>
    <mergeCell ref="K35:K37"/>
    <mergeCell ref="R36:S36"/>
    <mergeCell ref="R37:S37"/>
    <mergeCell ref="R35:S35"/>
    <mergeCell ref="AA35:AA37"/>
    <mergeCell ref="K29:K31"/>
    <mergeCell ref="R29:S29"/>
    <mergeCell ref="A38:A40"/>
    <mergeCell ref="B38:B40"/>
    <mergeCell ref="C38:C40"/>
    <mergeCell ref="D38:D40"/>
    <mergeCell ref="E38:E40"/>
    <mergeCell ref="G38:G40"/>
    <mergeCell ref="H38:H40"/>
    <mergeCell ref="I38:I40"/>
    <mergeCell ref="J38:J40"/>
    <mergeCell ref="A41:A43"/>
    <mergeCell ref="B41:B43"/>
    <mergeCell ref="C41:C43"/>
    <mergeCell ref="D41:D43"/>
    <mergeCell ref="E41:E43"/>
    <mergeCell ref="G41:G43"/>
    <mergeCell ref="H41:H43"/>
    <mergeCell ref="I41:I43"/>
    <mergeCell ref="J41:J43"/>
    <mergeCell ref="R47:S47"/>
    <mergeCell ref="AA47:AA49"/>
    <mergeCell ref="R48:S48"/>
    <mergeCell ref="R49:S49"/>
    <mergeCell ref="A44:A46"/>
    <mergeCell ref="B44:B46"/>
    <mergeCell ref="C44:C46"/>
    <mergeCell ref="D44:D46"/>
    <mergeCell ref="E44:E46"/>
    <mergeCell ref="G44:G46"/>
    <mergeCell ref="H44:H46"/>
    <mergeCell ref="I44:I46"/>
    <mergeCell ref="J44:J46"/>
    <mergeCell ref="Q47:Q49"/>
    <mergeCell ref="K41:K43"/>
    <mergeCell ref="R41:S41"/>
    <mergeCell ref="AA41:AA43"/>
    <mergeCell ref="R42:S42"/>
    <mergeCell ref="R43:S43"/>
    <mergeCell ref="K44:K46"/>
    <mergeCell ref="R44:S44"/>
    <mergeCell ref="AA44:AA46"/>
    <mergeCell ref="R45:S45"/>
    <mergeCell ref="R46:S46"/>
    <mergeCell ref="Q41:Q43"/>
    <mergeCell ref="Q44:Q46"/>
    <mergeCell ref="K50:K52"/>
    <mergeCell ref="R50:S50"/>
    <mergeCell ref="AA50:AA52"/>
    <mergeCell ref="R51:S51"/>
    <mergeCell ref="R52:S52"/>
    <mergeCell ref="A47:A49"/>
    <mergeCell ref="B47:B49"/>
    <mergeCell ref="C47:C49"/>
    <mergeCell ref="D47:D49"/>
    <mergeCell ref="E47:E49"/>
    <mergeCell ref="A50:A52"/>
    <mergeCell ref="B50:B52"/>
    <mergeCell ref="C50:C52"/>
    <mergeCell ref="D50:D52"/>
    <mergeCell ref="E50:E52"/>
    <mergeCell ref="G50:G52"/>
    <mergeCell ref="H50:H52"/>
    <mergeCell ref="I50:I52"/>
    <mergeCell ref="J50:J52"/>
    <mergeCell ref="G47:G49"/>
    <mergeCell ref="H47:H49"/>
    <mergeCell ref="I47:I49"/>
    <mergeCell ref="J47:J49"/>
    <mergeCell ref="K47:K49"/>
    <mergeCell ref="A53:A55"/>
    <mergeCell ref="B53:B55"/>
    <mergeCell ref="C53:C55"/>
    <mergeCell ref="D53:D55"/>
    <mergeCell ref="E53:E55"/>
    <mergeCell ref="G53:G55"/>
    <mergeCell ref="H53:H55"/>
    <mergeCell ref="I53:I55"/>
    <mergeCell ref="J53:J55"/>
    <mergeCell ref="AA59:AA61"/>
    <mergeCell ref="R60:S60"/>
    <mergeCell ref="R61:S61"/>
    <mergeCell ref="A56:A58"/>
    <mergeCell ref="B56:B58"/>
    <mergeCell ref="C56:C58"/>
    <mergeCell ref="D56:D58"/>
    <mergeCell ref="E56:E58"/>
    <mergeCell ref="G56:G58"/>
    <mergeCell ref="H56:H58"/>
    <mergeCell ref="I56:I58"/>
    <mergeCell ref="J56:J58"/>
    <mergeCell ref="K53:K55"/>
    <mergeCell ref="R53:S53"/>
    <mergeCell ref="AA53:AA55"/>
    <mergeCell ref="R54:S54"/>
    <mergeCell ref="R55:S55"/>
    <mergeCell ref="K56:K58"/>
    <mergeCell ref="R56:S56"/>
    <mergeCell ref="AA56:AA58"/>
    <mergeCell ref="R57:S57"/>
    <mergeCell ref="R58:S58"/>
    <mergeCell ref="K62:K64"/>
    <mergeCell ref="R62:S62"/>
    <mergeCell ref="AA62:AA64"/>
    <mergeCell ref="R63:S63"/>
    <mergeCell ref="R64:S64"/>
    <mergeCell ref="A59:A61"/>
    <mergeCell ref="B59:B61"/>
    <mergeCell ref="C59:C61"/>
    <mergeCell ref="D59:D61"/>
    <mergeCell ref="E59:E61"/>
    <mergeCell ref="A62:A64"/>
    <mergeCell ref="B62:B64"/>
    <mergeCell ref="C62:C64"/>
    <mergeCell ref="D62:D64"/>
    <mergeCell ref="E62:E64"/>
    <mergeCell ref="G62:G64"/>
    <mergeCell ref="H62:H64"/>
    <mergeCell ref="I62:I64"/>
    <mergeCell ref="J62:J64"/>
    <mergeCell ref="G59:G61"/>
    <mergeCell ref="H59:H61"/>
    <mergeCell ref="I59:I61"/>
    <mergeCell ref="J59:J61"/>
    <mergeCell ref="K59:K61"/>
    <mergeCell ref="A71:A73"/>
    <mergeCell ref="B71:B73"/>
    <mergeCell ref="C71:C73"/>
    <mergeCell ref="D71:D73"/>
    <mergeCell ref="E71:E73"/>
    <mergeCell ref="G71:G73"/>
    <mergeCell ref="H71:H73"/>
    <mergeCell ref="I71:I73"/>
    <mergeCell ref="J71:J73"/>
    <mergeCell ref="Q80:Q82"/>
    <mergeCell ref="Q83:Q85"/>
    <mergeCell ref="Y7:Z7"/>
    <mergeCell ref="Q50:Q52"/>
    <mergeCell ref="Q53:Q55"/>
    <mergeCell ref="Q56:Q58"/>
    <mergeCell ref="Q59:Q61"/>
    <mergeCell ref="Q62:Q64"/>
    <mergeCell ref="Q65:Q67"/>
    <mergeCell ref="Q68:Q70"/>
    <mergeCell ref="Q71:Q73"/>
    <mergeCell ref="Q74:Q76"/>
    <mergeCell ref="Q14:Q16"/>
    <mergeCell ref="Q17:Q19"/>
    <mergeCell ref="Q20:Q22"/>
    <mergeCell ref="Q23:Q25"/>
    <mergeCell ref="Q26:Q28"/>
    <mergeCell ref="Q29:Q31"/>
    <mergeCell ref="Q32:Q34"/>
    <mergeCell ref="Q35:Q37"/>
    <mergeCell ref="Q38:Q40"/>
    <mergeCell ref="R71:S71"/>
    <mergeCell ref="R59:S59"/>
    <mergeCell ref="Q77:Q79"/>
    <mergeCell ref="A68:A70"/>
    <mergeCell ref="B68:B70"/>
    <mergeCell ref="C68:C70"/>
    <mergeCell ref="A5:B5"/>
    <mergeCell ref="X5:Y5"/>
    <mergeCell ref="V5:W5"/>
    <mergeCell ref="N5:U5"/>
    <mergeCell ref="L5:M5"/>
    <mergeCell ref="G5:K5"/>
    <mergeCell ref="E5:F5"/>
    <mergeCell ref="C5:D5"/>
    <mergeCell ref="A65:A67"/>
    <mergeCell ref="B65:B67"/>
    <mergeCell ref="C65:C67"/>
    <mergeCell ref="D65:D67"/>
    <mergeCell ref="E65:E67"/>
    <mergeCell ref="G65:G67"/>
    <mergeCell ref="H65:H67"/>
    <mergeCell ref="I65:I67"/>
    <mergeCell ref="K65:K67"/>
    <mergeCell ref="R66:S66"/>
    <mergeCell ref="R67:S67"/>
    <mergeCell ref="K68:K70"/>
    <mergeCell ref="R68:S68"/>
    <mergeCell ref="J65:J67"/>
    <mergeCell ref="D68:D70"/>
    <mergeCell ref="E68:E70"/>
    <mergeCell ref="G68:G70"/>
    <mergeCell ref="H68:H70"/>
    <mergeCell ref="AA71:AA73"/>
    <mergeCell ref="R72:S72"/>
    <mergeCell ref="R73:S73"/>
    <mergeCell ref="R65:S65"/>
    <mergeCell ref="K71:K73"/>
    <mergeCell ref="AA65:AA67"/>
    <mergeCell ref="AA68:AA70"/>
    <mergeCell ref="R69:S69"/>
    <mergeCell ref="R70:S70"/>
    <mergeCell ref="I68:I70"/>
    <mergeCell ref="J68:J70"/>
  </mergeCells>
  <phoneticPr fontId="4" type="noConversion"/>
  <conditionalFormatting sqref="H8:H73">
    <cfRule type="cellIs" dxfId="93" priority="122" stopIfTrue="1" operator="equal">
      <formula>1</formula>
    </cfRule>
    <cfRule type="cellIs" dxfId="92" priority="123" stopIfTrue="1" operator="between">
      <formula>1.9</formula>
      <formula>3.1</formula>
    </cfRule>
    <cfRule type="cellIs" dxfId="91" priority="124" stopIfTrue="1" operator="equal">
      <formula>4</formula>
    </cfRule>
  </conditionalFormatting>
  <conditionalFormatting sqref="H8:H73">
    <cfRule type="cellIs" dxfId="90" priority="113" operator="equal">
      <formula>"LEVE"</formula>
    </cfRule>
    <cfRule type="cellIs" dxfId="89" priority="114" operator="equal">
      <formula>"MODERADO"</formula>
    </cfRule>
    <cfRule type="cellIs" dxfId="88" priority="115" operator="equal">
      <formula>"GRAVE"</formula>
    </cfRule>
  </conditionalFormatting>
  <conditionalFormatting sqref="AA8:AA73">
    <cfRule type="containsText" dxfId="87" priority="106" operator="containsText" text="CONTINUA LA ACCIÓN ANTERIOR">
      <formula>NOT(ISERROR(SEARCH("CONTINUA LA ACCIÓN ANTERIOR",AA8)))</formula>
    </cfRule>
    <cfRule type="containsText" dxfId="86" priority="107" operator="containsText" text="REQUIERE NUEVA ACCIÓN">
      <formula>NOT(ISERROR(SEARCH("REQUIERE NUEVA ACCIÓN",AA8)))</formula>
    </cfRule>
    <cfRule type="containsText" dxfId="85" priority="108" operator="containsText" text="RIESGO CONTROLADO">
      <formula>NOT(ISERROR(SEARCH("RIESGO CONTROLADO",AA8)))</formula>
    </cfRule>
  </conditionalFormatting>
  <conditionalFormatting sqref="Y8:Y73">
    <cfRule type="beginsWith" dxfId="84" priority="99" operator="beginsWith" text="No eficaz">
      <formula>LEFT(Y8,LEN("No eficaz"))="No eficaz"</formula>
    </cfRule>
  </conditionalFormatting>
  <conditionalFormatting sqref="Y8:Y73">
    <cfRule type="beginsWith" dxfId="83" priority="95" operator="beginsWith" text="Eficaz">
      <formula>LEFT(Y8,LEN("Eficaz"))="Eficaz"</formula>
    </cfRule>
  </conditionalFormatting>
  <conditionalFormatting sqref="U8:U73">
    <cfRule type="expression" dxfId="82" priority="94">
      <formula>T8="ASUMIR"</formula>
    </cfRule>
  </conditionalFormatting>
  <conditionalFormatting sqref="V8:V73">
    <cfRule type="expression" dxfId="81" priority="93">
      <formula>T8="ASUMIR"</formula>
    </cfRule>
  </conditionalFormatting>
  <conditionalFormatting sqref="W8:W73">
    <cfRule type="expression" dxfId="80" priority="92">
      <formula>T8="ASUMIR"</formula>
    </cfRule>
  </conditionalFormatting>
  <conditionalFormatting sqref="Y8:Y73">
    <cfRule type="expression" dxfId="79" priority="90">
      <formula>T8="ASUMIR"</formula>
    </cfRule>
  </conditionalFormatting>
  <conditionalFormatting sqref="X8:X73">
    <cfRule type="expression" dxfId="78" priority="83">
      <formula>T8="ASUMIR"</formula>
    </cfRule>
  </conditionalFormatting>
  <conditionalFormatting sqref="Z8:Z73">
    <cfRule type="expression" dxfId="77" priority="81">
      <formula>T8="ASUMIR"</formula>
    </cfRule>
  </conditionalFormatting>
  <conditionalFormatting sqref="O8:O73">
    <cfRule type="expression" dxfId="76" priority="80">
      <formula>$L$8="No existe control para el riesgo"</formula>
    </cfRule>
  </conditionalFormatting>
  <conditionalFormatting sqref="P8:Q8 P9:P73 Q11 Q14 Q17 Q20 Q23 Q26 Q29 Q32 Q35 Q38 Q41 Q44 Q47 Q50 Q53 Q56 Q59 Q62 Q65 Q68 Q71 Q74 Q77 Q80 Q83">
    <cfRule type="expression" dxfId="75" priority="79">
      <formula>$L$8="No existe control para el riesgo"</formula>
    </cfRule>
  </conditionalFormatting>
  <conditionalFormatting sqref="W8">
    <cfRule type="cellIs" dxfId="74" priority="74" operator="equal">
      <formula>"NO_CUMPLIDA"</formula>
    </cfRule>
  </conditionalFormatting>
  <conditionalFormatting sqref="W9:W73">
    <cfRule type="cellIs" dxfId="73" priority="73" operator="equal">
      <formula>"NO_CUMPLIDA"</formula>
    </cfRule>
  </conditionalFormatting>
  <conditionalFormatting sqref="Z8">
    <cfRule type="expression" dxfId="72" priority="72">
      <formula>$W$8&lt;&gt;"CUMPLIMIENTO_TOTAL"</formula>
    </cfRule>
  </conditionalFormatting>
  <conditionalFormatting sqref="Z9">
    <cfRule type="expression" dxfId="71" priority="70">
      <formula>$W$9&lt;&gt;"CUMPLIMIENTO_TOTAL"</formula>
    </cfRule>
  </conditionalFormatting>
  <conditionalFormatting sqref="Z10">
    <cfRule type="expression" dxfId="70" priority="69">
      <formula>$W$10&lt;&gt;"CUMPLIMIENTO_TOTAL"</formula>
    </cfRule>
  </conditionalFormatting>
  <conditionalFormatting sqref="Z11">
    <cfRule type="expression" dxfId="69" priority="68">
      <formula>$W$11&lt;&gt;"CUMPLIMIENTO_TOTAL"</formula>
    </cfRule>
  </conditionalFormatting>
  <conditionalFormatting sqref="Z12">
    <cfRule type="expression" dxfId="68" priority="67">
      <formula>$W$12&lt;&gt;"CUMPLIMIENTO_TOTAL"</formula>
    </cfRule>
  </conditionalFormatting>
  <conditionalFormatting sqref="Z13">
    <cfRule type="expression" dxfId="67" priority="66">
      <formula>$W$13&lt;&gt;"CUMPLIMIENTO_TOTAL"</formula>
    </cfRule>
  </conditionalFormatting>
  <conditionalFormatting sqref="Z14">
    <cfRule type="expression" dxfId="66" priority="65">
      <formula>$W$14&lt;&gt;"CUMPLIMIENTO_TOTAL"</formula>
    </cfRule>
  </conditionalFormatting>
  <conditionalFormatting sqref="Z15">
    <cfRule type="expression" dxfId="65" priority="64">
      <formula>$W$15&lt;&gt;"CUMPLIMIENTO_TOTAL"</formula>
    </cfRule>
  </conditionalFormatting>
  <conditionalFormatting sqref="Z16">
    <cfRule type="expression" dxfId="64" priority="63">
      <formula>$W$16&lt;&gt;"CUMPLIMIENTO_TOTAL"</formula>
    </cfRule>
  </conditionalFormatting>
  <conditionalFormatting sqref="Z17">
    <cfRule type="expression" dxfId="63" priority="62">
      <formula>$W$17&lt;&gt;"CUMPLIMIENTO_TOTAL"</formula>
    </cfRule>
  </conditionalFormatting>
  <conditionalFormatting sqref="Z18">
    <cfRule type="expression" dxfId="62" priority="61">
      <formula>$W$18&lt;&gt;"CUMPLIMIENTO_TOTAL"</formula>
    </cfRule>
  </conditionalFormatting>
  <conditionalFormatting sqref="Z19">
    <cfRule type="expression" dxfId="61" priority="60">
      <formula>$W$19&lt;&gt;"CUMPLIMIENTO_TOTAL"</formula>
    </cfRule>
  </conditionalFormatting>
  <conditionalFormatting sqref="Z20">
    <cfRule type="expression" dxfId="60" priority="59">
      <formula>$W$20&lt;&gt;"CUMPLIMIENTO_TOTAL"</formula>
    </cfRule>
  </conditionalFormatting>
  <conditionalFormatting sqref="Z21">
    <cfRule type="expression" dxfId="59" priority="58">
      <formula>$W$21&lt;&gt;"CUMPLIMIENTO_TOTAL"</formula>
    </cfRule>
  </conditionalFormatting>
  <conditionalFormatting sqref="Z22">
    <cfRule type="expression" dxfId="58" priority="57">
      <formula>$W$22&lt;&gt;"CUMPLIMIENTO_TOTAL"</formula>
    </cfRule>
  </conditionalFormatting>
  <conditionalFormatting sqref="Z23">
    <cfRule type="expression" dxfId="57" priority="56">
      <formula>$W$23&lt;&gt;"CUMPLIMIENTO_TOTAL"</formula>
    </cfRule>
  </conditionalFormatting>
  <conditionalFormatting sqref="Z24">
    <cfRule type="expression" dxfId="56" priority="55">
      <formula>$W$24&lt;&gt;"CUMPLIMIENTO_TOTAL"</formula>
    </cfRule>
  </conditionalFormatting>
  <conditionalFormatting sqref="Z25">
    <cfRule type="expression" dxfId="55" priority="54">
      <formula>$W$25&lt;&gt;"CUMPLIMIENTO_TOTAL"</formula>
    </cfRule>
  </conditionalFormatting>
  <conditionalFormatting sqref="Z26">
    <cfRule type="expression" dxfId="54" priority="53">
      <formula>$W$26&lt;&gt;"CUMPLIMIENTO_TOTAL"</formula>
    </cfRule>
  </conditionalFormatting>
  <conditionalFormatting sqref="Z27">
    <cfRule type="expression" dxfId="53" priority="52">
      <formula>$W$27&lt;&gt;"CUMPLIMIENTO_TOTAL"</formula>
    </cfRule>
  </conditionalFormatting>
  <conditionalFormatting sqref="Z28">
    <cfRule type="expression" dxfId="52" priority="51">
      <formula>$W$28&lt;&gt;"CUMPLIMIENTO_TOTAL"</formula>
    </cfRule>
  </conditionalFormatting>
  <conditionalFormatting sqref="Z29">
    <cfRule type="expression" dxfId="51" priority="50">
      <formula>$W$29&lt;&gt;"CUMPLIMIENTO_TOTAL"</formula>
    </cfRule>
  </conditionalFormatting>
  <conditionalFormatting sqref="Z30">
    <cfRule type="expression" dxfId="50" priority="49">
      <formula>$W$30&lt;&gt;"CUMPLIMIENTO_TOTAL"</formula>
    </cfRule>
  </conditionalFormatting>
  <conditionalFormatting sqref="Z31">
    <cfRule type="expression" dxfId="49" priority="48">
      <formula>$W$31&lt;&gt;"CUMPLIMIENTO_TOTAL"</formula>
    </cfRule>
  </conditionalFormatting>
  <conditionalFormatting sqref="Z32">
    <cfRule type="expression" dxfId="48" priority="47">
      <formula>$W$32&lt;&gt;"CUMPLIMIENTO_TOTAL"</formula>
    </cfRule>
  </conditionalFormatting>
  <conditionalFormatting sqref="Z33">
    <cfRule type="expression" dxfId="47" priority="46">
      <formula>$W$33&lt;&gt;"CUMPLIMIENTO_TOTAL"</formula>
    </cfRule>
  </conditionalFormatting>
  <conditionalFormatting sqref="Z34">
    <cfRule type="expression" dxfId="46" priority="45">
      <formula>$W$34&lt;&gt;"CUMPLIMIENTO_TOTAL"</formula>
    </cfRule>
  </conditionalFormatting>
  <conditionalFormatting sqref="Z35">
    <cfRule type="expression" dxfId="45" priority="44">
      <formula>$W$35&lt;&gt;"CUMPLIMIENTO_TOTAL"</formula>
    </cfRule>
  </conditionalFormatting>
  <conditionalFormatting sqref="Z36">
    <cfRule type="expression" dxfId="44" priority="43">
      <formula>$W$36&lt;&gt;"CUMPLIMIENTO_TOTAL"</formula>
    </cfRule>
  </conditionalFormatting>
  <conditionalFormatting sqref="Z37">
    <cfRule type="expression" dxfId="43" priority="42">
      <formula>$W$37&lt;&gt;"CUMPLIMIENTO_TOTAL"</formula>
    </cfRule>
  </conditionalFormatting>
  <conditionalFormatting sqref="Z38">
    <cfRule type="expression" dxfId="42" priority="41">
      <formula>$W$38&lt;&gt;"CUMPLIMIENTO_TOTAL"</formula>
    </cfRule>
  </conditionalFormatting>
  <conditionalFormatting sqref="Z39">
    <cfRule type="expression" dxfId="41" priority="40">
      <formula>$W$39&lt;&gt;"CUMPLIMIENTO_TOTAL"</formula>
    </cfRule>
  </conditionalFormatting>
  <conditionalFormatting sqref="Z40">
    <cfRule type="expression" dxfId="40" priority="39">
      <formula>$W$40&lt;&gt;"CUMPLIMIENTO_TOTAL"</formula>
    </cfRule>
  </conditionalFormatting>
  <conditionalFormatting sqref="Z41">
    <cfRule type="expression" dxfId="39" priority="38">
      <formula>$W$41&lt;&gt;"CUMPLIMIENTO_TOTAL"</formula>
    </cfRule>
  </conditionalFormatting>
  <conditionalFormatting sqref="Z42">
    <cfRule type="expression" dxfId="38" priority="37">
      <formula>$W$42&lt;&gt;"CUMPLIMIENTO_TOTAL"</formula>
    </cfRule>
  </conditionalFormatting>
  <conditionalFormatting sqref="Z43">
    <cfRule type="expression" dxfId="37" priority="36">
      <formula>$W$43&lt;&gt;"CUMPLIMIENTO_TOTAL"</formula>
    </cfRule>
  </conditionalFormatting>
  <conditionalFormatting sqref="Z44">
    <cfRule type="expression" dxfId="36" priority="35">
      <formula>$W$44&lt;&gt;"CUMPLIMIENTO_TOTAL"</formula>
    </cfRule>
  </conditionalFormatting>
  <conditionalFormatting sqref="Z45">
    <cfRule type="expression" dxfId="35" priority="34">
      <formula>$W$45&lt;&gt;"CUMPLIMIENTO_TOTAL"</formula>
    </cfRule>
  </conditionalFormatting>
  <conditionalFormatting sqref="Z46">
    <cfRule type="expression" dxfId="34" priority="33">
      <formula>$W$46&lt;&gt;"CUMPLIMIENTO_TOTAL"</formula>
    </cfRule>
  </conditionalFormatting>
  <conditionalFormatting sqref="Z47">
    <cfRule type="expression" dxfId="33" priority="32">
      <formula>$W$47&lt;&gt;"CUMPLIMIENTO_TOTAL"</formula>
    </cfRule>
  </conditionalFormatting>
  <conditionalFormatting sqref="Z48">
    <cfRule type="expression" dxfId="32" priority="31">
      <formula>$W$48&lt;&gt;"CUMPLIMIENTO_TOTAL"</formula>
    </cfRule>
  </conditionalFormatting>
  <conditionalFormatting sqref="Z49">
    <cfRule type="expression" dxfId="31" priority="30">
      <formula>$W$49&lt;&gt;"CUMPLIMIENTO_TOTAL"</formula>
    </cfRule>
  </conditionalFormatting>
  <conditionalFormatting sqref="Z50">
    <cfRule type="expression" dxfId="30" priority="29">
      <formula>$W$50&lt;&gt;"CUMPLIMIENTO_TOTAL"</formula>
    </cfRule>
  </conditionalFormatting>
  <conditionalFormatting sqref="Z51">
    <cfRule type="expression" dxfId="29" priority="28">
      <formula>$W$51&lt;&gt;"CUMPLIMIENTO_TOTAL"</formula>
    </cfRule>
  </conditionalFormatting>
  <conditionalFormatting sqref="Z52">
    <cfRule type="expression" dxfId="28" priority="27">
      <formula>$W$52&lt;&gt;"CUMPLIMIENTO_TOTAL"</formula>
    </cfRule>
  </conditionalFormatting>
  <conditionalFormatting sqref="Z53">
    <cfRule type="expression" dxfId="27" priority="26">
      <formula>$W$53&lt;&gt;"CUMPLIMIENTO_TOTAL"</formula>
    </cfRule>
  </conditionalFormatting>
  <conditionalFormatting sqref="Z54">
    <cfRule type="expression" dxfId="26" priority="25">
      <formula>$W$54&lt;&gt;"CUMPLIMIENTO_TOTAL"</formula>
    </cfRule>
  </conditionalFormatting>
  <conditionalFormatting sqref="Z55">
    <cfRule type="expression" dxfId="25" priority="24">
      <formula>$W$55&lt;&gt;"CUMPLIMIENTO_TOTAL"</formula>
    </cfRule>
  </conditionalFormatting>
  <conditionalFormatting sqref="Z56">
    <cfRule type="expression" dxfId="24" priority="23">
      <formula>$W$56&lt;&gt;"CUMPLIMIENTO_TOTAL"</formula>
    </cfRule>
  </conditionalFormatting>
  <conditionalFormatting sqref="Z57">
    <cfRule type="expression" dxfId="23" priority="22">
      <formula>$W$57&lt;&gt;"CUMPLIMIENTO_TOTAL"</formula>
    </cfRule>
  </conditionalFormatting>
  <conditionalFormatting sqref="Z58">
    <cfRule type="expression" dxfId="22" priority="21">
      <formula>$W$58&lt;&gt;"CUMPLIMIENTO_TOTAL"</formula>
    </cfRule>
  </conditionalFormatting>
  <conditionalFormatting sqref="Z59">
    <cfRule type="expression" dxfId="21" priority="20">
      <formula>$W$59&lt;&gt;"CUMPLIMIENTO_TOTAL"</formula>
    </cfRule>
  </conditionalFormatting>
  <conditionalFormatting sqref="Z60">
    <cfRule type="expression" dxfId="20" priority="19">
      <formula>$W$60&lt;&gt;"CUMPLIMIENTO_TOTAL"</formula>
    </cfRule>
  </conditionalFormatting>
  <conditionalFormatting sqref="Z61">
    <cfRule type="expression" dxfId="19" priority="18">
      <formula>$W$61&lt;&gt;"CUMPLIMIENTO_TOTAL"</formula>
    </cfRule>
  </conditionalFormatting>
  <conditionalFormatting sqref="Z62">
    <cfRule type="expression" dxfId="18" priority="17">
      <formula>$W$62&lt;&gt;"CUMPLIMIENTO_TOTAL"</formula>
    </cfRule>
  </conditionalFormatting>
  <conditionalFormatting sqref="Z63">
    <cfRule type="expression" dxfId="17" priority="16">
      <formula>$W$63&lt;&gt;"CUMPLIMIENTO_TOTAL"</formula>
    </cfRule>
  </conditionalFormatting>
  <conditionalFormatting sqref="Z64">
    <cfRule type="expression" dxfId="16" priority="15">
      <formula>$W$64&lt;&gt;"CUMPLIMIENTO_TOTAL"</formula>
    </cfRule>
  </conditionalFormatting>
  <conditionalFormatting sqref="Z65">
    <cfRule type="expression" dxfId="15" priority="14">
      <formula>$W$65&lt;&gt;"CUMPLIMIENTO_TOTAL"</formula>
    </cfRule>
  </conditionalFormatting>
  <conditionalFormatting sqref="Z66">
    <cfRule type="expression" dxfId="14" priority="13">
      <formula>$W$66&lt;&gt;"CUMPLIMIENTO_TOTAL"</formula>
    </cfRule>
  </conditionalFormatting>
  <conditionalFormatting sqref="Z67">
    <cfRule type="expression" dxfId="13" priority="12">
      <formula>$W$67&lt;&gt;"CUMPLIMIENTO_TOTAL"</formula>
    </cfRule>
  </conditionalFormatting>
  <conditionalFormatting sqref="Z68">
    <cfRule type="expression" dxfId="12" priority="11">
      <formula>$W$68&lt;&gt;"CUMPLIMIENTO_TOTAL"</formula>
    </cfRule>
  </conditionalFormatting>
  <conditionalFormatting sqref="Z69">
    <cfRule type="expression" dxfId="11" priority="10">
      <formula>$W$69&lt;&gt;"CUMPLIMIENTO_TOTAL"</formula>
    </cfRule>
  </conditionalFormatting>
  <conditionalFormatting sqref="Z70">
    <cfRule type="expression" dxfId="10" priority="9">
      <formula>$W$70&lt;&gt;"CUMPLIMIENTO_TOTAL"</formula>
    </cfRule>
  </conditionalFormatting>
  <conditionalFormatting sqref="Z71">
    <cfRule type="expression" dxfId="9" priority="8">
      <formula>$W$71&lt;&gt;"CUMPLIMIENTO_TOTAL"</formula>
    </cfRule>
  </conditionalFormatting>
  <conditionalFormatting sqref="Z72">
    <cfRule type="expression" dxfId="8" priority="7">
      <formula>$W$72&lt;&gt;"CUMPLIMIENTO_TOTAL"</formula>
    </cfRule>
  </conditionalFormatting>
  <conditionalFormatting sqref="Z73">
    <cfRule type="expression" dxfId="7" priority="6">
      <formula>$W$73&lt;&gt;"CUMPLIMIENTO_TOTAL"</formula>
    </cfRule>
  </conditionalFormatting>
  <conditionalFormatting sqref="Q8:Q73">
    <cfRule type="cellIs" dxfId="6" priority="1" operator="equal">
      <formula>"INEXISTENTE"</formula>
    </cfRule>
    <cfRule type="cellIs" dxfId="5" priority="2" operator="equal">
      <formula>"ACEPTABLE"</formula>
    </cfRule>
    <cfRule type="cellIs" dxfId="4" priority="3" operator="equal">
      <formula>"FUERTE"</formula>
    </cfRule>
    <cfRule type="cellIs" dxfId="3" priority="4" operator="equal">
      <formula>"DÉBIL"</formula>
    </cfRule>
  </conditionalFormatting>
  <dataValidations xWindow="789" yWindow="679" count="9">
    <dataValidation allowBlank="1" showInputMessage="1" showErrorMessage="1" promptTitle="FACTORES DE RIESGO" prompt="Seleccione el factor de riesgo interno o externo" sqref="C8:C73"/>
    <dataValidation allowBlank="1" showInputMessage="1" showErrorMessage="1" promptTitle="Análisis del indicador" prompt="Describa brevemente el comportamiento del indicador" sqref="K8:K73"/>
    <dataValidation allowBlank="1" showInputMessage="1" showErrorMessage="1" promptTitle="Limitación del control" prompt="Describa brevemente los problemas o limitantes tenidos al momento de aplicar el control establecido._x000a_En caso de &quot;NO EXISTE CONTROL&quot;, deje en blanco la celda" sqref="R8:S73"/>
    <dataValidation allowBlank="1" showInputMessage="1" showErrorMessage="1" promptTitle="Acción" prompt="Describa la forma en la cual se ha cumplido con la acción (oportunidad de mejora) que se implementó para tratar el riesgo" sqref="X8:X73"/>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8:Z73">
      <formula1>W8="CUMPLIMIENTO_TOTAL"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8:AA73">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8:W73">
      <formula1>INDIRECT(T8)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8:Y73">
      <formula1>INDIRECT(W8)</formula1>
    </dataValidation>
    <dataValidation type="decimal" allowBlank="1" showInputMessage="1" showErrorMessage="1" promptTitle="% De medición del indicador" prompt="Sólo permite números" sqref="J8:J73">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26" operator="containsText" id="{5FF8A8BD-18FC-417B-850F-ACA90835F62D}">
            <xm:f>NOT(ISERROR(SEARCH(#REF!,Y8)))</xm:f>
            <xm:f>#REF!</xm:f>
            <x14:dxf>
              <font>
                <color rgb="FF9C0006"/>
              </font>
              <fill>
                <patternFill>
                  <bgColor rgb="FFFFC7CE"/>
                </patternFill>
              </fill>
            </x14:dxf>
          </x14:cfRule>
          <xm:sqref>Y8:Y73</xm:sqref>
        </x14:conditionalFormatting>
        <x14:conditionalFormatting xmlns:xm="http://schemas.microsoft.com/office/excel/2006/main">
          <x14:cfRule type="containsText" priority="128" operator="containsText" id="{13013706-2595-4270-A379-FEE68B7EE3BE}">
            <xm:f>NOT(ISERROR(SEARCH(#REF!,W8)))</xm:f>
            <xm:f>#REF!</xm:f>
            <x14:dxf>
              <font>
                <color rgb="FF9C0006"/>
              </font>
              <fill>
                <patternFill>
                  <bgColor rgb="FFFFC7CE"/>
                </patternFill>
              </fill>
            </x14:dxf>
          </x14:cfRule>
          <xm:sqref>W8:W73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9</v>
      </c>
    </row>
    <row r="3" spans="1:2" x14ac:dyDescent="0.2">
      <c r="A3" s="6" t="s">
        <v>10</v>
      </c>
    </row>
    <row r="5" spans="1:2" x14ac:dyDescent="0.2">
      <c r="A5">
        <v>1</v>
      </c>
      <c r="B5" t="s">
        <v>11</v>
      </c>
    </row>
    <row r="6" spans="1:2" x14ac:dyDescent="0.2">
      <c r="A6">
        <v>2</v>
      </c>
      <c r="B6" t="s">
        <v>12</v>
      </c>
    </row>
    <row r="7" spans="1:2" x14ac:dyDescent="0.2">
      <c r="A7">
        <v>3</v>
      </c>
      <c r="B7" t="s">
        <v>13</v>
      </c>
    </row>
    <row r="8" spans="1:2" x14ac:dyDescent="0.2">
      <c r="A8">
        <v>5</v>
      </c>
      <c r="B8" t="s">
        <v>14</v>
      </c>
    </row>
    <row r="9" spans="1:2" x14ac:dyDescent="0.2">
      <c r="A9">
        <v>6</v>
      </c>
      <c r="B9" t="s">
        <v>15</v>
      </c>
    </row>
    <row r="10" spans="1:2" x14ac:dyDescent="0.2">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6"/>
  <sheetViews>
    <sheetView showGridLines="0" zoomScale="90" zoomScaleNormal="90" workbookViewId="0">
      <selection activeCell="W14" sqref="W14"/>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76" t="s">
        <v>65</v>
      </c>
      <c r="B1" s="577"/>
      <c r="C1" s="577"/>
      <c r="D1" s="577"/>
      <c r="E1" s="577"/>
      <c r="F1" s="577"/>
      <c r="G1" s="577"/>
      <c r="H1" s="577"/>
      <c r="I1" s="577"/>
      <c r="J1" s="577"/>
      <c r="K1" s="577"/>
      <c r="L1" s="577"/>
      <c r="M1" s="577"/>
      <c r="N1" s="577"/>
      <c r="O1" s="577"/>
      <c r="P1" s="577"/>
      <c r="Q1" s="577"/>
      <c r="R1" s="577"/>
      <c r="S1" s="577"/>
      <c r="T1" s="578"/>
    </row>
    <row r="2" spans="1:34" ht="15.75" x14ac:dyDescent="0.25">
      <c r="A2" s="31"/>
      <c r="B2" s="32"/>
      <c r="C2" s="32"/>
      <c r="D2" s="32"/>
      <c r="E2" s="32"/>
      <c r="F2" s="32"/>
      <c r="G2" s="32"/>
      <c r="H2" s="32"/>
      <c r="I2" s="32"/>
      <c r="J2" s="32"/>
      <c r="K2" s="32"/>
      <c r="L2" s="32"/>
      <c r="M2" s="32"/>
      <c r="N2" s="32"/>
      <c r="O2" s="32"/>
      <c r="P2" s="32"/>
      <c r="Q2" s="32"/>
      <c r="R2" s="43"/>
      <c r="S2" s="43"/>
      <c r="T2" s="33"/>
    </row>
    <row r="3" spans="1:34" ht="15.75" x14ac:dyDescent="0.25">
      <c r="A3" s="573" t="s">
        <v>64</v>
      </c>
      <c r="B3" s="574"/>
      <c r="C3" s="574"/>
      <c r="D3" s="574"/>
      <c r="E3" s="574"/>
      <c r="F3" s="574"/>
      <c r="G3" s="574"/>
      <c r="H3" s="574"/>
      <c r="I3" s="574"/>
      <c r="J3" s="574"/>
      <c r="K3" s="574"/>
      <c r="L3" s="574"/>
      <c r="M3" s="574"/>
      <c r="N3" s="574"/>
      <c r="O3" s="574"/>
      <c r="P3" s="574"/>
      <c r="Q3" s="574"/>
      <c r="R3" s="574"/>
      <c r="S3" s="574"/>
      <c r="T3" s="575"/>
    </row>
    <row r="4" spans="1:34" x14ac:dyDescent="0.2">
      <c r="A4" s="27"/>
      <c r="B4" s="28"/>
      <c r="C4" s="29"/>
      <c r="D4" s="29"/>
      <c r="E4" s="29"/>
      <c r="F4" s="29"/>
      <c r="G4" s="29"/>
      <c r="H4" s="29"/>
      <c r="I4" s="29"/>
      <c r="J4" s="29"/>
      <c r="K4" s="29"/>
      <c r="L4" s="29"/>
      <c r="M4" s="29"/>
      <c r="N4" s="29"/>
      <c r="O4" s="29"/>
      <c r="P4" s="29"/>
      <c r="Q4" s="29"/>
      <c r="R4" s="29"/>
      <c r="S4" s="29"/>
      <c r="T4" s="30"/>
    </row>
    <row r="5" spans="1:34" ht="13.5" thickBot="1" x14ac:dyDescent="0.25">
      <c r="A5" s="34"/>
      <c r="B5" s="34"/>
      <c r="C5" s="35"/>
      <c r="D5" s="35"/>
      <c r="E5" s="35"/>
      <c r="F5" s="35"/>
      <c r="G5" s="35"/>
      <c r="H5" s="35"/>
      <c r="I5" s="35"/>
      <c r="J5" s="35"/>
      <c r="K5" s="35"/>
      <c r="L5" s="35"/>
      <c r="M5" s="35"/>
      <c r="N5" s="35"/>
      <c r="O5" s="35"/>
      <c r="P5" s="35"/>
      <c r="Q5" s="35"/>
      <c r="R5" s="35"/>
      <c r="S5" s="35"/>
      <c r="T5" s="35"/>
    </row>
    <row r="6" spans="1:34" ht="24" customHeight="1" x14ac:dyDescent="0.2">
      <c r="A6" s="36" t="s">
        <v>18</v>
      </c>
      <c r="B6" s="584"/>
      <c r="C6" s="538" t="s">
        <v>80</v>
      </c>
      <c r="D6" s="538"/>
      <c r="E6" s="538"/>
      <c r="F6" s="538"/>
      <c r="G6" s="538"/>
      <c r="H6" s="538"/>
      <c r="I6" s="588"/>
      <c r="J6" s="565"/>
      <c r="K6" s="587" t="s">
        <v>79</v>
      </c>
      <c r="L6" s="587"/>
      <c r="M6" s="587"/>
      <c r="N6" s="587"/>
      <c r="O6" s="587"/>
      <c r="P6" s="587"/>
      <c r="Q6" s="587"/>
      <c r="R6" s="45"/>
      <c r="S6" s="45"/>
      <c r="T6" s="579"/>
    </row>
    <row r="7" spans="1:34" ht="15" customHeight="1" x14ac:dyDescent="0.2">
      <c r="A7" s="561" t="s">
        <v>20</v>
      </c>
      <c r="B7" s="585"/>
      <c r="C7" s="539"/>
      <c r="D7" s="539"/>
      <c r="E7" s="539"/>
      <c r="F7" s="539"/>
      <c r="G7" s="539"/>
      <c r="H7" s="539"/>
      <c r="I7" s="589"/>
      <c r="J7" s="566"/>
      <c r="K7" s="537" t="s">
        <v>93</v>
      </c>
      <c r="L7" s="537"/>
      <c r="M7" s="537"/>
      <c r="N7" s="537"/>
      <c r="O7" s="537"/>
      <c r="P7" s="537"/>
      <c r="Q7" s="537"/>
      <c r="R7" s="537"/>
      <c r="S7" s="537"/>
      <c r="T7" s="580"/>
    </row>
    <row r="8" spans="1:34" ht="15" customHeight="1" x14ac:dyDescent="0.2">
      <c r="A8" s="561"/>
      <c r="B8" s="585"/>
      <c r="C8" s="553" t="s">
        <v>19</v>
      </c>
      <c r="D8" s="553"/>
      <c r="E8" s="553"/>
      <c r="F8" s="553" t="s">
        <v>223</v>
      </c>
      <c r="G8" s="553"/>
      <c r="H8" s="553"/>
      <c r="I8" s="589"/>
      <c r="J8" s="566"/>
      <c r="K8" s="537"/>
      <c r="L8" s="537"/>
      <c r="M8" s="537"/>
      <c r="N8" s="537"/>
      <c r="O8" s="537"/>
      <c r="P8" s="537"/>
      <c r="Q8" s="537"/>
      <c r="R8" s="537"/>
      <c r="S8" s="537"/>
      <c r="T8" s="580"/>
    </row>
    <row r="9" spans="1:34" ht="15" customHeight="1" x14ac:dyDescent="0.2">
      <c r="A9" s="561"/>
      <c r="B9" s="585"/>
      <c r="C9" s="541" t="s">
        <v>32</v>
      </c>
      <c r="D9" s="541"/>
      <c r="E9" s="541"/>
      <c r="F9" s="541" t="s">
        <v>263</v>
      </c>
      <c r="G9" s="541"/>
      <c r="H9" s="541"/>
      <c r="I9" s="589"/>
      <c r="J9" s="566"/>
      <c r="K9" s="537" t="s">
        <v>415</v>
      </c>
      <c r="L9" s="537"/>
      <c r="M9" s="537"/>
      <c r="N9" s="537"/>
      <c r="O9" s="537"/>
      <c r="P9" s="537"/>
      <c r="Q9" s="537"/>
      <c r="R9" s="537"/>
      <c r="S9" s="537"/>
      <c r="T9" s="580"/>
      <c r="W9" s="7"/>
      <c r="X9" s="7"/>
      <c r="Y9" s="7"/>
      <c r="Z9" s="7"/>
      <c r="AA9" s="7"/>
      <c r="AB9" s="7"/>
      <c r="AC9" s="7"/>
      <c r="AD9" s="7"/>
      <c r="AE9" s="7"/>
      <c r="AF9" s="7"/>
      <c r="AG9" s="7"/>
      <c r="AH9" s="7"/>
    </row>
    <row r="10" spans="1:34" ht="12.75" customHeight="1" x14ac:dyDescent="0.2">
      <c r="A10" s="561"/>
      <c r="B10" s="585"/>
      <c r="C10" s="541" t="s">
        <v>33</v>
      </c>
      <c r="D10" s="541"/>
      <c r="E10" s="541"/>
      <c r="F10" s="541" t="s">
        <v>37</v>
      </c>
      <c r="G10" s="541"/>
      <c r="H10" s="541"/>
      <c r="I10" s="589"/>
      <c r="J10" s="566"/>
      <c r="K10" s="537"/>
      <c r="L10" s="537"/>
      <c r="M10" s="537"/>
      <c r="N10" s="537"/>
      <c r="O10" s="537"/>
      <c r="P10" s="537"/>
      <c r="Q10" s="537"/>
      <c r="R10" s="537"/>
      <c r="S10" s="537"/>
      <c r="T10" s="580"/>
      <c r="W10" s="591"/>
      <c r="X10" s="591"/>
      <c r="Y10" s="591"/>
      <c r="Z10" s="592"/>
      <c r="AA10" s="591"/>
      <c r="AB10" s="591"/>
      <c r="AC10" s="591"/>
      <c r="AD10" s="591"/>
      <c r="AE10" s="591"/>
      <c r="AF10" s="591"/>
      <c r="AG10" s="591"/>
      <c r="AH10" s="591"/>
    </row>
    <row r="11" spans="1:34" ht="15" customHeight="1" x14ac:dyDescent="0.2">
      <c r="A11" s="561"/>
      <c r="B11" s="585"/>
      <c r="C11" s="541" t="s">
        <v>34</v>
      </c>
      <c r="D11" s="541"/>
      <c r="E11" s="541"/>
      <c r="F11" s="541" t="s">
        <v>38</v>
      </c>
      <c r="G11" s="541"/>
      <c r="H11" s="541"/>
      <c r="I11" s="589"/>
      <c r="J11" s="566"/>
      <c r="K11" s="537"/>
      <c r="L11" s="537"/>
      <c r="M11" s="537"/>
      <c r="N11" s="537"/>
      <c r="O11" s="537"/>
      <c r="P11" s="537"/>
      <c r="Q11" s="537"/>
      <c r="R11" s="537"/>
      <c r="S11" s="537"/>
      <c r="T11" s="580"/>
      <c r="W11" s="591"/>
      <c r="X11" s="591"/>
      <c r="Y11" s="591"/>
      <c r="Z11" s="592"/>
      <c r="AA11" s="591"/>
      <c r="AB11" s="591"/>
      <c r="AC11" s="591"/>
      <c r="AD11" s="591"/>
      <c r="AE11" s="591"/>
      <c r="AF11" s="591"/>
      <c r="AG11" s="591"/>
      <c r="AH11" s="591"/>
    </row>
    <row r="12" spans="1:34" ht="12.75" customHeight="1" x14ac:dyDescent="0.2">
      <c r="A12" s="561"/>
      <c r="B12" s="585"/>
      <c r="C12" s="541" t="s">
        <v>35</v>
      </c>
      <c r="D12" s="541"/>
      <c r="E12" s="541"/>
      <c r="F12" s="541" t="s">
        <v>39</v>
      </c>
      <c r="G12" s="541"/>
      <c r="H12" s="541"/>
      <c r="I12" s="589"/>
      <c r="J12" s="566"/>
      <c r="K12" s="537" t="s">
        <v>94</v>
      </c>
      <c r="L12" s="537"/>
      <c r="M12" s="537"/>
      <c r="N12" s="537"/>
      <c r="O12" s="537"/>
      <c r="P12" s="537"/>
      <c r="Q12" s="537"/>
      <c r="R12" s="537"/>
      <c r="S12" s="537"/>
      <c r="T12" s="580"/>
    </row>
    <row r="13" spans="1:34" ht="12.75" customHeight="1" x14ac:dyDescent="0.2">
      <c r="A13" s="561"/>
      <c r="B13" s="585"/>
      <c r="C13" s="541" t="s">
        <v>226</v>
      </c>
      <c r="D13" s="541"/>
      <c r="E13" s="541"/>
      <c r="F13" s="541" t="s">
        <v>224</v>
      </c>
      <c r="G13" s="541"/>
      <c r="H13" s="541"/>
      <c r="I13" s="589"/>
      <c r="J13" s="566"/>
      <c r="K13" s="537"/>
      <c r="L13" s="537"/>
      <c r="M13" s="537"/>
      <c r="N13" s="537"/>
      <c r="O13" s="537"/>
      <c r="P13" s="537"/>
      <c r="Q13" s="537"/>
      <c r="R13" s="537"/>
      <c r="S13" s="537"/>
      <c r="T13" s="580"/>
    </row>
    <row r="14" spans="1:34" ht="19.5" customHeight="1" x14ac:dyDescent="0.2">
      <c r="A14" s="561"/>
      <c r="B14" s="585"/>
      <c r="C14" s="541" t="s">
        <v>36</v>
      </c>
      <c r="D14" s="541"/>
      <c r="E14" s="541"/>
      <c r="F14" s="541" t="s">
        <v>225</v>
      </c>
      <c r="G14" s="541"/>
      <c r="H14" s="541"/>
      <c r="I14" s="589"/>
      <c r="J14" s="566"/>
      <c r="K14" s="537" t="s">
        <v>95</v>
      </c>
      <c r="L14" s="537"/>
      <c r="M14" s="537"/>
      <c r="N14" s="537"/>
      <c r="O14" s="537"/>
      <c r="P14" s="537"/>
      <c r="Q14" s="537"/>
      <c r="R14" s="537"/>
      <c r="S14" s="537"/>
      <c r="T14" s="580"/>
    </row>
    <row r="15" spans="1:34" ht="12.75" customHeight="1" x14ac:dyDescent="0.2">
      <c r="A15" s="561"/>
      <c r="B15" s="585"/>
      <c r="C15" s="540" t="s">
        <v>145</v>
      </c>
      <c r="D15" s="540"/>
      <c r="E15" s="540"/>
      <c r="F15" s="616"/>
      <c r="G15" s="616"/>
      <c r="H15" s="616"/>
      <c r="I15" s="589"/>
      <c r="J15" s="566"/>
      <c r="K15" s="537" t="s">
        <v>96</v>
      </c>
      <c r="L15" s="537"/>
      <c r="M15" s="537"/>
      <c r="N15" s="537"/>
      <c r="O15" s="537"/>
      <c r="P15" s="537"/>
      <c r="Q15" s="537"/>
      <c r="R15" s="537"/>
      <c r="S15" s="537"/>
      <c r="T15" s="580"/>
    </row>
    <row r="16" spans="1:34" ht="12.75" customHeight="1" x14ac:dyDescent="0.2">
      <c r="A16" s="561"/>
      <c r="B16" s="585"/>
      <c r="C16" s="315"/>
      <c r="D16" s="315"/>
      <c r="E16" s="315"/>
      <c r="F16" s="316"/>
      <c r="G16" s="316"/>
      <c r="H16" s="316"/>
      <c r="I16" s="589"/>
      <c r="J16" s="566"/>
      <c r="K16" s="537"/>
      <c r="L16" s="537"/>
      <c r="M16" s="537"/>
      <c r="N16" s="537"/>
      <c r="O16" s="537"/>
      <c r="P16" s="537"/>
      <c r="Q16" s="537"/>
      <c r="R16" s="537"/>
      <c r="S16" s="537"/>
      <c r="T16" s="580"/>
    </row>
    <row r="17" spans="1:21" ht="12.75" customHeight="1" x14ac:dyDescent="0.2">
      <c r="A17" s="561"/>
      <c r="B17" s="585"/>
      <c r="C17" s="541" t="s">
        <v>81</v>
      </c>
      <c r="D17" s="541"/>
      <c r="E17" s="541"/>
      <c r="F17" s="541"/>
      <c r="G17" s="541"/>
      <c r="H17" s="541"/>
      <c r="I17" s="589"/>
      <c r="J17" s="566"/>
      <c r="K17" s="537"/>
      <c r="L17" s="537"/>
      <c r="M17" s="537"/>
      <c r="N17" s="537"/>
      <c r="O17" s="537"/>
      <c r="P17" s="537"/>
      <c r="Q17" s="537"/>
      <c r="R17" s="537"/>
      <c r="S17" s="537"/>
      <c r="T17" s="580"/>
    </row>
    <row r="18" spans="1:21" ht="12.75" customHeight="1" x14ac:dyDescent="0.2">
      <c r="A18" s="561"/>
      <c r="B18" s="585"/>
      <c r="C18" s="541"/>
      <c r="D18" s="541"/>
      <c r="E18" s="541"/>
      <c r="F18" s="541"/>
      <c r="G18" s="541"/>
      <c r="H18" s="541"/>
      <c r="I18" s="589"/>
      <c r="J18" s="566"/>
      <c r="K18" s="537"/>
      <c r="L18" s="537"/>
      <c r="M18" s="537"/>
      <c r="N18" s="537"/>
      <c r="O18" s="537"/>
      <c r="P18" s="537"/>
      <c r="Q18" s="537"/>
      <c r="R18" s="537"/>
      <c r="S18" s="537"/>
      <c r="T18" s="580"/>
    </row>
    <row r="19" spans="1:21" ht="13.5" thickBot="1" x14ac:dyDescent="0.25">
      <c r="A19" s="562"/>
      <c r="B19" s="586"/>
      <c r="C19" s="582"/>
      <c r="D19" s="582"/>
      <c r="E19" s="582"/>
      <c r="F19" s="582"/>
      <c r="G19" s="582"/>
      <c r="H19" s="582"/>
      <c r="I19" s="590"/>
      <c r="J19" s="567"/>
      <c r="K19" s="583"/>
      <c r="L19" s="583"/>
      <c r="M19" s="583"/>
      <c r="N19" s="583"/>
      <c r="O19" s="583"/>
      <c r="P19" s="583"/>
      <c r="Q19" s="583"/>
      <c r="R19" s="44"/>
      <c r="S19" s="44"/>
      <c r="T19" s="581"/>
    </row>
    <row r="20" spans="1:21" ht="24" customHeight="1" x14ac:dyDescent="0.2">
      <c r="A20" s="37" t="s">
        <v>21</v>
      </c>
      <c r="B20" s="546"/>
      <c r="C20" s="538" t="s">
        <v>48</v>
      </c>
      <c r="D20" s="538"/>
      <c r="E20" s="538"/>
      <c r="F20" s="538"/>
      <c r="G20" s="538"/>
      <c r="H20" s="538"/>
      <c r="I20" s="548"/>
      <c r="J20" s="565"/>
      <c r="K20" s="74"/>
      <c r="L20" s="74"/>
      <c r="M20" s="74"/>
      <c r="N20" s="74"/>
      <c r="O20" s="74"/>
      <c r="P20" s="74"/>
      <c r="Q20" s="74"/>
      <c r="R20" s="74"/>
      <c r="S20" s="74"/>
      <c r="T20" s="593"/>
    </row>
    <row r="21" spans="1:21" ht="12.75" customHeight="1" x14ac:dyDescent="0.2">
      <c r="A21" s="561" t="s">
        <v>22</v>
      </c>
      <c r="B21" s="547"/>
      <c r="C21" s="570"/>
      <c r="D21" s="570"/>
      <c r="E21" s="570"/>
      <c r="F21" s="570"/>
      <c r="G21" s="570"/>
      <c r="H21" s="570"/>
      <c r="I21" s="549"/>
      <c r="J21" s="566"/>
      <c r="K21" s="596" t="s">
        <v>199</v>
      </c>
      <c r="L21" s="596"/>
      <c r="M21" s="596"/>
      <c r="N21" s="596"/>
      <c r="O21" s="596"/>
      <c r="P21" s="596"/>
      <c r="Q21" s="596"/>
      <c r="R21" s="596"/>
      <c r="S21" s="596"/>
      <c r="T21" s="594"/>
      <c r="U21" s="8"/>
    </row>
    <row r="22" spans="1:21" ht="12.75" customHeight="1" x14ac:dyDescent="0.2">
      <c r="A22" s="561"/>
      <c r="B22" s="547"/>
      <c r="C22" s="563" t="s">
        <v>97</v>
      </c>
      <c r="D22" s="563"/>
      <c r="E22" s="563"/>
      <c r="F22" s="563"/>
      <c r="G22" s="563"/>
      <c r="H22" s="563"/>
      <c r="I22" s="549"/>
      <c r="J22" s="566"/>
      <c r="K22" s="600" t="s">
        <v>23</v>
      </c>
      <c r="L22" s="56" t="s">
        <v>200</v>
      </c>
      <c r="M22" s="57" t="s">
        <v>146</v>
      </c>
      <c r="N22" s="57">
        <v>5</v>
      </c>
      <c r="O22" s="58">
        <v>5</v>
      </c>
      <c r="P22" s="59">
        <v>10</v>
      </c>
      <c r="Q22" s="59">
        <v>15</v>
      </c>
      <c r="R22" s="59">
        <v>20</v>
      </c>
      <c r="S22" s="59">
        <v>25</v>
      </c>
      <c r="T22" s="594"/>
      <c r="U22" s="7"/>
    </row>
    <row r="23" spans="1:21" x14ac:dyDescent="0.2">
      <c r="A23" s="561"/>
      <c r="B23" s="547"/>
      <c r="C23" s="563" t="s">
        <v>213</v>
      </c>
      <c r="D23" s="563"/>
      <c r="E23" s="563"/>
      <c r="F23" s="563"/>
      <c r="G23" s="563"/>
      <c r="H23" s="563"/>
      <c r="I23" s="549"/>
      <c r="J23" s="566"/>
      <c r="K23" s="601"/>
      <c r="L23" s="60" t="s">
        <v>201</v>
      </c>
      <c r="M23" s="57" t="s">
        <v>202</v>
      </c>
      <c r="N23" s="57">
        <v>4</v>
      </c>
      <c r="O23" s="58">
        <v>4</v>
      </c>
      <c r="P23" s="58">
        <v>8</v>
      </c>
      <c r="Q23" s="59">
        <v>12</v>
      </c>
      <c r="R23" s="59">
        <v>16</v>
      </c>
      <c r="S23" s="59">
        <v>20</v>
      </c>
      <c r="T23" s="594"/>
      <c r="U23" s="7"/>
    </row>
    <row r="24" spans="1:21" x14ac:dyDescent="0.2">
      <c r="A24" s="561"/>
      <c r="B24" s="547"/>
      <c r="C24" s="563" t="s">
        <v>214</v>
      </c>
      <c r="D24" s="563"/>
      <c r="E24" s="563"/>
      <c r="F24" s="563"/>
      <c r="G24" s="563"/>
      <c r="H24" s="563"/>
      <c r="I24" s="549"/>
      <c r="J24" s="566"/>
      <c r="K24" s="601"/>
      <c r="L24" s="60" t="s">
        <v>203</v>
      </c>
      <c r="M24" s="57" t="s">
        <v>102</v>
      </c>
      <c r="N24" s="57">
        <v>3</v>
      </c>
      <c r="O24" s="61">
        <v>3</v>
      </c>
      <c r="P24" s="58">
        <v>6</v>
      </c>
      <c r="Q24" s="58">
        <v>9</v>
      </c>
      <c r="R24" s="59">
        <v>12</v>
      </c>
      <c r="S24" s="59">
        <v>15</v>
      </c>
      <c r="T24" s="594"/>
      <c r="U24" s="7"/>
    </row>
    <row r="25" spans="1:21" x14ac:dyDescent="0.2">
      <c r="A25" s="561"/>
      <c r="B25" s="547"/>
      <c r="C25" s="563" t="s">
        <v>217</v>
      </c>
      <c r="D25" s="563"/>
      <c r="E25" s="563"/>
      <c r="F25" s="563"/>
      <c r="G25" s="563"/>
      <c r="H25" s="563"/>
      <c r="I25" s="549"/>
      <c r="J25" s="566"/>
      <c r="K25" s="601"/>
      <c r="L25" s="60" t="s">
        <v>204</v>
      </c>
      <c r="M25" s="57" t="s">
        <v>205</v>
      </c>
      <c r="N25" s="57">
        <v>2</v>
      </c>
      <c r="O25" s="61">
        <v>2</v>
      </c>
      <c r="P25" s="58">
        <v>4</v>
      </c>
      <c r="Q25" s="58">
        <v>6</v>
      </c>
      <c r="R25" s="58">
        <v>8</v>
      </c>
      <c r="S25" s="59">
        <v>10</v>
      </c>
      <c r="T25" s="594"/>
      <c r="U25" s="7"/>
    </row>
    <row r="26" spans="1:21" x14ac:dyDescent="0.2">
      <c r="A26" s="561"/>
      <c r="B26" s="547"/>
      <c r="C26" s="563" t="s">
        <v>218</v>
      </c>
      <c r="D26" s="563"/>
      <c r="E26" s="563"/>
      <c r="F26" s="563"/>
      <c r="G26" s="563"/>
      <c r="H26" s="563"/>
      <c r="I26" s="549"/>
      <c r="J26" s="566"/>
      <c r="K26" s="602"/>
      <c r="L26" s="60" t="s">
        <v>206</v>
      </c>
      <c r="M26" s="57" t="s">
        <v>125</v>
      </c>
      <c r="N26" s="57">
        <v>1</v>
      </c>
      <c r="O26" s="62">
        <v>1</v>
      </c>
      <c r="P26" s="62">
        <v>2</v>
      </c>
      <c r="Q26" s="62">
        <v>3</v>
      </c>
      <c r="R26" s="63">
        <v>4</v>
      </c>
      <c r="S26" s="58">
        <v>5</v>
      </c>
      <c r="T26" s="594"/>
      <c r="U26" s="7"/>
    </row>
    <row r="27" spans="1:21" ht="12.75" customHeight="1" x14ac:dyDescent="0.2">
      <c r="A27" s="561"/>
      <c r="B27" s="547"/>
      <c r="C27" s="563" t="s">
        <v>215</v>
      </c>
      <c r="D27" s="563"/>
      <c r="E27" s="563"/>
      <c r="F27" s="563"/>
      <c r="G27" s="563"/>
      <c r="H27" s="563"/>
      <c r="I27" s="549"/>
      <c r="J27" s="566"/>
      <c r="K27" s="64"/>
      <c r="L27" s="64"/>
      <c r="M27" s="64"/>
      <c r="N27" s="64"/>
      <c r="O27" s="57">
        <v>1</v>
      </c>
      <c r="P27" s="57">
        <v>2</v>
      </c>
      <c r="Q27" s="57">
        <v>3</v>
      </c>
      <c r="R27" s="65">
        <v>4</v>
      </c>
      <c r="S27" s="57">
        <v>5</v>
      </c>
      <c r="T27" s="594"/>
    </row>
    <row r="28" spans="1:21" ht="12.75" customHeight="1" x14ac:dyDescent="0.2">
      <c r="A28" s="561"/>
      <c r="B28" s="547"/>
      <c r="C28" s="7"/>
      <c r="D28" s="7"/>
      <c r="E28" s="7"/>
      <c r="F28" s="7"/>
      <c r="G28" s="7"/>
      <c r="H28" s="7"/>
      <c r="I28" s="549"/>
      <c r="J28" s="566"/>
      <c r="K28" s="66"/>
      <c r="L28" s="66"/>
      <c r="M28" s="67"/>
      <c r="N28" s="67"/>
      <c r="O28" s="57" t="s">
        <v>139</v>
      </c>
      <c r="P28" s="57" t="s">
        <v>207</v>
      </c>
      <c r="Q28" s="57" t="s">
        <v>138</v>
      </c>
      <c r="R28" s="57" t="s">
        <v>208</v>
      </c>
      <c r="S28" s="57" t="s">
        <v>137</v>
      </c>
      <c r="T28" s="594"/>
    </row>
    <row r="29" spans="1:21" ht="12.75" customHeight="1" x14ac:dyDescent="0.2">
      <c r="A29" s="561"/>
      <c r="B29" s="547"/>
      <c r="C29" s="570" t="s">
        <v>416</v>
      </c>
      <c r="D29" s="570"/>
      <c r="E29" s="570"/>
      <c r="F29" s="570"/>
      <c r="G29" s="570"/>
      <c r="H29" s="570"/>
      <c r="I29" s="549"/>
      <c r="J29" s="566"/>
      <c r="K29" s="66"/>
      <c r="L29" s="66"/>
      <c r="M29" s="67"/>
      <c r="N29" s="67"/>
      <c r="O29" s="68" t="s">
        <v>209</v>
      </c>
      <c r="P29" s="68" t="s">
        <v>210</v>
      </c>
      <c r="Q29" s="68" t="s">
        <v>85</v>
      </c>
      <c r="R29" s="68" t="s">
        <v>211</v>
      </c>
      <c r="S29" s="68" t="s">
        <v>212</v>
      </c>
      <c r="T29" s="594"/>
    </row>
    <row r="30" spans="1:21" ht="25.5" customHeight="1" x14ac:dyDescent="0.2">
      <c r="A30" s="561"/>
      <c r="B30" s="547"/>
      <c r="C30" s="563" t="s">
        <v>216</v>
      </c>
      <c r="D30" s="563"/>
      <c r="E30" s="563"/>
      <c r="F30" s="563"/>
      <c r="G30" s="563"/>
      <c r="H30" s="563"/>
      <c r="I30" s="549"/>
      <c r="J30" s="566"/>
      <c r="K30" s="69"/>
      <c r="L30" s="66"/>
      <c r="M30" s="70"/>
      <c r="N30" s="70"/>
      <c r="O30" s="597" t="s">
        <v>24</v>
      </c>
      <c r="P30" s="598"/>
      <c r="Q30" s="598"/>
      <c r="R30" s="598"/>
      <c r="S30" s="598"/>
      <c r="T30" s="594"/>
    </row>
    <row r="31" spans="1:21" ht="12.75" customHeight="1" x14ac:dyDescent="0.2">
      <c r="A31" s="561"/>
      <c r="B31" s="547"/>
      <c r="C31" s="563" t="s">
        <v>219</v>
      </c>
      <c r="D31" s="563"/>
      <c r="E31" s="563"/>
      <c r="F31" s="563"/>
      <c r="G31" s="563"/>
      <c r="H31" s="563"/>
      <c r="I31" s="549"/>
      <c r="J31" s="566"/>
      <c r="K31" s="75"/>
      <c r="L31" s="75"/>
      <c r="M31" s="75"/>
      <c r="N31" s="75"/>
      <c r="O31" s="75"/>
      <c r="P31" s="75"/>
      <c r="Q31" s="75"/>
      <c r="R31" s="75"/>
      <c r="S31" s="75"/>
      <c r="T31" s="594"/>
    </row>
    <row r="32" spans="1:21" ht="12.75" customHeight="1" x14ac:dyDescent="0.2">
      <c r="A32" s="561"/>
      <c r="B32" s="547"/>
      <c r="C32" s="563" t="s">
        <v>220</v>
      </c>
      <c r="D32" s="563"/>
      <c r="E32" s="563"/>
      <c r="F32" s="563"/>
      <c r="G32" s="563"/>
      <c r="H32" s="563"/>
      <c r="I32" s="549"/>
      <c r="J32" s="566"/>
      <c r="K32" s="599" t="s">
        <v>41</v>
      </c>
      <c r="L32" s="599"/>
      <c r="M32" s="599"/>
      <c r="N32" s="599"/>
      <c r="O32" s="599"/>
      <c r="P32" s="599"/>
      <c r="Q32" s="599"/>
      <c r="R32" s="599"/>
      <c r="S32" s="599"/>
      <c r="T32" s="594"/>
    </row>
    <row r="33" spans="1:20" ht="12.75" customHeight="1" x14ac:dyDescent="0.2">
      <c r="A33" s="561"/>
      <c r="B33" s="547"/>
      <c r="C33" s="563" t="s">
        <v>221</v>
      </c>
      <c r="D33" s="563"/>
      <c r="E33" s="563"/>
      <c r="F33" s="563"/>
      <c r="G33" s="563"/>
      <c r="H33" s="563"/>
      <c r="I33" s="549"/>
      <c r="J33" s="566"/>
      <c r="K33" s="75"/>
      <c r="L33" s="75"/>
      <c r="M33" s="75"/>
      <c r="N33" s="75"/>
      <c r="O33" s="75"/>
      <c r="P33" s="75"/>
      <c r="Q33" s="75"/>
      <c r="R33" s="75"/>
      <c r="S33" s="75"/>
      <c r="T33" s="594"/>
    </row>
    <row r="34" spans="1:20" ht="12.75" customHeight="1" x14ac:dyDescent="0.2">
      <c r="A34" s="561"/>
      <c r="B34" s="547"/>
      <c r="C34" s="563" t="s">
        <v>222</v>
      </c>
      <c r="D34" s="563"/>
      <c r="E34" s="563"/>
      <c r="F34" s="563"/>
      <c r="G34" s="563"/>
      <c r="H34" s="563"/>
      <c r="I34" s="549"/>
      <c r="J34" s="566"/>
      <c r="K34" s="570" t="s">
        <v>418</v>
      </c>
      <c r="L34" s="570"/>
      <c r="M34" s="570"/>
      <c r="N34" s="570"/>
      <c r="O34" s="570"/>
      <c r="P34" s="570"/>
      <c r="Q34" s="570"/>
      <c r="R34" s="570"/>
      <c r="S34" s="570"/>
      <c r="T34" s="594"/>
    </row>
    <row r="35" spans="1:20" ht="12.75" customHeight="1" x14ac:dyDescent="0.2">
      <c r="A35" s="561"/>
      <c r="B35" s="547"/>
      <c r="C35" s="188"/>
      <c r="D35" s="188"/>
      <c r="E35" s="188"/>
      <c r="F35" s="188"/>
      <c r="G35" s="188"/>
      <c r="H35" s="188"/>
      <c r="I35" s="549"/>
      <c r="J35" s="566"/>
      <c r="K35" s="570"/>
      <c r="L35" s="570"/>
      <c r="M35" s="570"/>
      <c r="N35" s="570"/>
      <c r="O35" s="570"/>
      <c r="P35" s="570"/>
      <c r="Q35" s="570"/>
      <c r="R35" s="570"/>
      <c r="S35" s="570"/>
      <c r="T35" s="594"/>
    </row>
    <row r="36" spans="1:20" ht="30" customHeight="1" x14ac:dyDescent="0.2">
      <c r="A36" s="561"/>
      <c r="B36" s="547"/>
      <c r="C36" s="553" t="s">
        <v>417</v>
      </c>
      <c r="D36" s="553"/>
      <c r="E36" s="553"/>
      <c r="F36" s="553"/>
      <c r="G36" s="553"/>
      <c r="H36" s="553"/>
      <c r="I36" s="549"/>
      <c r="J36" s="566"/>
      <c r="K36" s="570"/>
      <c r="L36" s="570"/>
      <c r="M36" s="570"/>
      <c r="N36" s="570"/>
      <c r="O36" s="570"/>
      <c r="P36" s="570"/>
      <c r="Q36" s="570"/>
      <c r="R36" s="570"/>
      <c r="S36" s="570"/>
      <c r="T36" s="594"/>
    </row>
    <row r="37" spans="1:20" ht="13.5" thickBot="1" x14ac:dyDescent="0.25">
      <c r="A37" s="562"/>
      <c r="B37" s="555"/>
      <c r="C37" s="556"/>
      <c r="D37" s="556"/>
      <c r="E37" s="556"/>
      <c r="F37" s="556"/>
      <c r="G37" s="556"/>
      <c r="H37" s="556"/>
      <c r="I37" s="564"/>
      <c r="J37" s="567"/>
      <c r="K37" s="557"/>
      <c r="L37" s="557"/>
      <c r="M37" s="557"/>
      <c r="N37" s="557"/>
      <c r="O37" s="557"/>
      <c r="P37" s="557"/>
      <c r="Q37" s="557"/>
      <c r="R37" s="46"/>
      <c r="S37" s="46"/>
      <c r="T37" s="595"/>
    </row>
    <row r="38" spans="1:20" ht="24" customHeight="1" x14ac:dyDescent="0.2">
      <c r="A38" s="37" t="s">
        <v>25</v>
      </c>
      <c r="B38" s="546"/>
      <c r="I38" s="548"/>
      <c r="J38" s="543"/>
      <c r="K38" s="73"/>
      <c r="L38" s="73"/>
      <c r="M38" s="73"/>
      <c r="N38" s="73"/>
      <c r="O38" s="73"/>
      <c r="P38" s="73"/>
      <c r="Q38" s="73"/>
      <c r="R38" s="71"/>
      <c r="S38" s="71"/>
      <c r="T38" s="552"/>
    </row>
    <row r="39" spans="1:20" ht="21" customHeight="1" x14ac:dyDescent="0.2">
      <c r="A39" s="568" t="s">
        <v>45</v>
      </c>
      <c r="B39" s="547"/>
      <c r="C39" s="539" t="s">
        <v>419</v>
      </c>
      <c r="D39" s="539"/>
      <c r="E39" s="539"/>
      <c r="F39" s="539"/>
      <c r="G39" s="539"/>
      <c r="H39" s="539"/>
      <c r="I39" s="549"/>
      <c r="J39" s="544"/>
      <c r="K39" s="190"/>
      <c r="L39" s="617"/>
      <c r="M39" s="617"/>
      <c r="N39" s="617"/>
      <c r="O39" s="617"/>
      <c r="P39" s="617"/>
      <c r="Q39" s="617"/>
      <c r="R39" s="617"/>
      <c r="S39" s="617"/>
      <c r="T39" s="552"/>
    </row>
    <row r="40" spans="1:20" ht="15.75" customHeight="1" x14ac:dyDescent="0.2">
      <c r="A40" s="568"/>
      <c r="B40" s="547"/>
      <c r="C40" s="539"/>
      <c r="D40" s="539"/>
      <c r="E40" s="539"/>
      <c r="F40" s="539"/>
      <c r="G40" s="539"/>
      <c r="H40" s="539"/>
      <c r="I40" s="549"/>
      <c r="J40" s="544"/>
      <c r="K40" s="191"/>
      <c r="L40" s="618"/>
      <c r="M40" s="192"/>
      <c r="N40" s="193"/>
      <c r="O40" s="194"/>
      <c r="P40" s="194"/>
      <c r="Q40" s="194"/>
      <c r="R40" s="194"/>
      <c r="S40" s="194"/>
      <c r="T40" s="552"/>
    </row>
    <row r="41" spans="1:20" ht="12.75" customHeight="1" x14ac:dyDescent="0.2">
      <c r="A41" s="568"/>
      <c r="B41" s="547"/>
      <c r="I41" s="549"/>
      <c r="J41" s="544"/>
      <c r="K41" s="191"/>
      <c r="L41" s="618"/>
      <c r="M41" s="195"/>
      <c r="N41" s="193"/>
      <c r="O41" s="194"/>
      <c r="P41" s="194"/>
      <c r="Q41" s="194"/>
      <c r="R41" s="194"/>
      <c r="S41" s="194"/>
      <c r="T41" s="552"/>
    </row>
    <row r="42" spans="1:20" x14ac:dyDescent="0.2">
      <c r="A42" s="568"/>
      <c r="B42" s="547"/>
      <c r="C42" s="537" t="s">
        <v>98</v>
      </c>
      <c r="D42" s="537"/>
      <c r="E42" s="537"/>
      <c r="F42" s="537"/>
      <c r="G42" s="537"/>
      <c r="H42" s="537"/>
      <c r="I42" s="549"/>
      <c r="J42" s="544"/>
      <c r="K42" s="191"/>
      <c r="L42" s="618"/>
      <c r="M42" s="195"/>
      <c r="N42" s="193"/>
      <c r="O42" s="194"/>
      <c r="P42" s="194"/>
      <c r="Q42" s="194"/>
      <c r="R42" s="194"/>
      <c r="S42" s="194"/>
      <c r="T42" s="552"/>
    </row>
    <row r="43" spans="1:20" x14ac:dyDescent="0.2">
      <c r="A43" s="568"/>
      <c r="B43" s="547"/>
      <c r="C43" s="537"/>
      <c r="D43" s="537"/>
      <c r="E43" s="537"/>
      <c r="F43" s="537"/>
      <c r="G43" s="537"/>
      <c r="H43" s="537"/>
      <c r="I43" s="549"/>
      <c r="J43" s="544"/>
      <c r="K43" s="191"/>
      <c r="L43" s="618"/>
      <c r="M43" s="195"/>
      <c r="N43" s="193"/>
      <c r="O43" s="194"/>
      <c r="P43" s="194"/>
      <c r="Q43" s="194"/>
      <c r="R43" s="194"/>
      <c r="S43" s="194"/>
      <c r="T43" s="552"/>
    </row>
    <row r="44" spans="1:20" ht="12.75" customHeight="1" x14ac:dyDescent="0.2">
      <c r="A44" s="568"/>
      <c r="B44" s="547"/>
      <c r="C44" s="537"/>
      <c r="D44" s="537"/>
      <c r="E44" s="537"/>
      <c r="F44" s="537"/>
      <c r="G44" s="537"/>
      <c r="H44" s="537"/>
      <c r="I44" s="549"/>
      <c r="J44" s="544"/>
      <c r="K44" s="191"/>
      <c r="L44" s="618"/>
      <c r="M44" s="195"/>
      <c r="N44" s="193"/>
      <c r="O44" s="194"/>
      <c r="P44" s="194"/>
      <c r="Q44" s="194"/>
      <c r="R44" s="194"/>
      <c r="S44" s="194"/>
      <c r="T44" s="552"/>
    </row>
    <row r="45" spans="1:20" ht="12.75" customHeight="1" x14ac:dyDescent="0.2">
      <c r="A45" s="568"/>
      <c r="B45" s="547"/>
      <c r="C45" s="537"/>
      <c r="D45" s="537"/>
      <c r="E45" s="537"/>
      <c r="F45" s="537"/>
      <c r="G45" s="537"/>
      <c r="H45" s="537"/>
      <c r="I45" s="549"/>
      <c r="J45" s="544"/>
      <c r="K45" s="191"/>
      <c r="L45" s="618"/>
      <c r="M45" s="195"/>
      <c r="N45" s="193"/>
      <c r="O45" s="194"/>
      <c r="P45" s="194"/>
      <c r="Q45" s="194"/>
      <c r="R45" s="194"/>
      <c r="S45" s="194"/>
      <c r="T45" s="552"/>
    </row>
    <row r="46" spans="1:20" ht="12.75" customHeight="1" x14ac:dyDescent="0.2">
      <c r="A46" s="568"/>
      <c r="B46" s="547"/>
      <c r="C46" s="35"/>
      <c r="D46" s="39"/>
      <c r="E46" s="39"/>
      <c r="F46" s="39"/>
      <c r="G46" s="39"/>
      <c r="H46" s="39"/>
      <c r="I46" s="549"/>
      <c r="J46" s="544"/>
      <c r="K46" s="191"/>
      <c r="L46" s="618"/>
      <c r="M46" s="195"/>
      <c r="N46" s="193"/>
      <c r="O46" s="194"/>
      <c r="P46" s="194"/>
      <c r="Q46" s="194"/>
      <c r="R46" s="194"/>
      <c r="S46" s="194"/>
      <c r="T46" s="552"/>
    </row>
    <row r="47" spans="1:20" ht="12.75" customHeight="1" x14ac:dyDescent="0.2">
      <c r="A47" s="568"/>
      <c r="B47" s="547"/>
      <c r="C47" s="539" t="s">
        <v>420</v>
      </c>
      <c r="D47" s="539"/>
      <c r="E47" s="539"/>
      <c r="F47" s="539"/>
      <c r="G47" s="539"/>
      <c r="H47" s="539"/>
      <c r="I47" s="549"/>
      <c r="J47" s="544"/>
      <c r="K47" s="191"/>
      <c r="L47" s="618"/>
      <c r="M47" s="195"/>
      <c r="N47" s="193"/>
      <c r="O47" s="194"/>
      <c r="P47" s="194"/>
      <c r="Q47" s="194"/>
      <c r="R47" s="194"/>
      <c r="S47" s="194"/>
      <c r="T47" s="552"/>
    </row>
    <row r="48" spans="1:20" ht="12.75" customHeight="1" x14ac:dyDescent="0.2">
      <c r="A48" s="568"/>
      <c r="B48" s="547"/>
      <c r="C48" s="539"/>
      <c r="D48" s="539"/>
      <c r="E48" s="539"/>
      <c r="F48" s="539"/>
      <c r="G48" s="539"/>
      <c r="H48" s="539"/>
      <c r="I48" s="549"/>
      <c r="J48" s="544"/>
      <c r="K48" s="191"/>
      <c r="L48" s="618"/>
      <c r="M48" s="195"/>
      <c r="N48" s="193"/>
      <c r="O48" s="194"/>
      <c r="P48" s="194"/>
      <c r="Q48" s="194"/>
      <c r="R48" s="194"/>
      <c r="S48" s="194"/>
      <c r="T48" s="552"/>
    </row>
    <row r="49" spans="1:20" ht="12.75" customHeight="1" x14ac:dyDescent="0.2">
      <c r="A49" s="568"/>
      <c r="B49" s="547"/>
      <c r="C49" s="539"/>
      <c r="D49" s="539"/>
      <c r="E49" s="539"/>
      <c r="F49" s="539"/>
      <c r="G49" s="539"/>
      <c r="H49" s="539"/>
      <c r="I49" s="549"/>
      <c r="J49" s="544"/>
      <c r="K49" s="191"/>
      <c r="L49" s="618"/>
      <c r="M49" s="195"/>
      <c r="N49" s="193"/>
      <c r="O49" s="194"/>
      <c r="P49" s="194"/>
      <c r="Q49" s="194"/>
      <c r="R49" s="194"/>
      <c r="S49" s="194"/>
      <c r="T49" s="552"/>
    </row>
    <row r="50" spans="1:20" ht="12.75" customHeight="1" x14ac:dyDescent="0.2">
      <c r="A50" s="568"/>
      <c r="B50" s="547"/>
      <c r="C50" s="539"/>
      <c r="D50" s="539"/>
      <c r="E50" s="539"/>
      <c r="F50" s="539"/>
      <c r="G50" s="539"/>
      <c r="H50" s="539"/>
      <c r="I50" s="549"/>
      <c r="J50" s="544"/>
      <c r="K50" s="191"/>
      <c r="L50" s="618"/>
      <c r="M50" s="195"/>
      <c r="N50" s="193"/>
      <c r="O50" s="194"/>
      <c r="P50" s="194"/>
      <c r="Q50" s="194"/>
      <c r="R50" s="194"/>
      <c r="S50" s="194"/>
      <c r="T50" s="552"/>
    </row>
    <row r="51" spans="1:20" ht="12.75" customHeight="1" x14ac:dyDescent="0.2">
      <c r="A51" s="568"/>
      <c r="B51" s="547"/>
      <c r="C51" s="539"/>
      <c r="D51" s="539"/>
      <c r="E51" s="539"/>
      <c r="F51" s="539"/>
      <c r="G51" s="539"/>
      <c r="H51" s="539"/>
      <c r="I51" s="549"/>
      <c r="J51" s="544"/>
      <c r="K51" s="191"/>
      <c r="L51" s="618"/>
      <c r="M51" s="195"/>
      <c r="N51" s="193"/>
      <c r="O51" s="194"/>
      <c r="P51" s="194"/>
      <c r="Q51" s="194"/>
      <c r="R51" s="194"/>
      <c r="S51" s="194"/>
      <c r="T51" s="552"/>
    </row>
    <row r="52" spans="1:20" ht="12.75" customHeight="1" x14ac:dyDescent="0.2">
      <c r="A52" s="568"/>
      <c r="B52" s="547"/>
      <c r="C52" s="539"/>
      <c r="D52" s="539"/>
      <c r="E52" s="539"/>
      <c r="F52" s="539"/>
      <c r="G52" s="539"/>
      <c r="H52" s="539"/>
      <c r="I52" s="549"/>
      <c r="J52" s="544"/>
      <c r="K52" s="191"/>
      <c r="L52" s="618"/>
      <c r="M52" s="195"/>
      <c r="N52" s="193"/>
      <c r="O52" s="194"/>
      <c r="P52" s="194"/>
      <c r="Q52" s="194"/>
      <c r="R52" s="194"/>
      <c r="S52" s="194"/>
      <c r="T52" s="552"/>
    </row>
    <row r="53" spans="1:20" ht="12.75" customHeight="1" x14ac:dyDescent="0.2">
      <c r="A53" s="568"/>
      <c r="B53" s="547"/>
      <c r="C53" s="539"/>
      <c r="D53" s="539"/>
      <c r="E53" s="539"/>
      <c r="F53" s="539"/>
      <c r="G53" s="539"/>
      <c r="H53" s="539"/>
      <c r="I53" s="549"/>
      <c r="J53" s="544"/>
      <c r="K53" s="191"/>
      <c r="L53" s="618"/>
      <c r="M53" s="195"/>
      <c r="N53" s="193"/>
      <c r="O53" s="194"/>
      <c r="P53" s="194"/>
      <c r="Q53" s="194"/>
      <c r="R53" s="194"/>
      <c r="S53" s="194"/>
      <c r="T53" s="552"/>
    </row>
    <row r="54" spans="1:20" ht="12.75" customHeight="1" x14ac:dyDescent="0.2">
      <c r="A54" s="568"/>
      <c r="B54" s="547"/>
      <c r="C54" s="539"/>
      <c r="D54" s="539"/>
      <c r="E54" s="539"/>
      <c r="F54" s="539"/>
      <c r="G54" s="539"/>
      <c r="H54" s="539"/>
      <c r="I54" s="549"/>
      <c r="J54" s="544"/>
      <c r="K54" s="191"/>
      <c r="L54" s="618"/>
      <c r="M54" s="195"/>
      <c r="N54" s="193"/>
      <c r="O54" s="194"/>
      <c r="P54" s="194"/>
      <c r="Q54" s="194"/>
      <c r="R54" s="194"/>
      <c r="S54" s="194"/>
      <c r="T54" s="552"/>
    </row>
    <row r="55" spans="1:20" ht="12.75" customHeight="1" x14ac:dyDescent="0.2">
      <c r="A55" s="568"/>
      <c r="B55" s="547"/>
      <c r="C55" s="539"/>
      <c r="D55" s="539"/>
      <c r="E55" s="539"/>
      <c r="F55" s="539"/>
      <c r="G55" s="539"/>
      <c r="H55" s="539"/>
      <c r="I55" s="549"/>
      <c r="J55" s="544"/>
      <c r="K55" s="191"/>
      <c r="L55" s="618"/>
      <c r="M55" s="195"/>
      <c r="N55" s="193"/>
      <c r="O55" s="194"/>
      <c r="P55" s="194"/>
      <c r="Q55" s="194"/>
      <c r="R55" s="194"/>
      <c r="S55" s="194"/>
      <c r="T55" s="552"/>
    </row>
    <row r="56" spans="1:20" ht="12.75" customHeight="1" x14ac:dyDescent="0.2">
      <c r="A56" s="568"/>
      <c r="B56" s="547"/>
      <c r="C56" s="539"/>
      <c r="D56" s="539"/>
      <c r="E56" s="539"/>
      <c r="F56" s="539"/>
      <c r="G56" s="539"/>
      <c r="H56" s="539"/>
      <c r="I56" s="549"/>
      <c r="J56" s="544"/>
      <c r="K56" s="191"/>
      <c r="L56" s="618"/>
      <c r="M56" s="195"/>
      <c r="N56" s="193"/>
      <c r="O56" s="194"/>
      <c r="P56" s="194"/>
      <c r="Q56" s="194"/>
      <c r="R56" s="194"/>
      <c r="S56" s="194"/>
      <c r="T56" s="552"/>
    </row>
    <row r="57" spans="1:20" ht="12.75" customHeight="1" x14ac:dyDescent="0.2">
      <c r="A57" s="568"/>
      <c r="B57" s="547"/>
      <c r="C57" s="189"/>
      <c r="D57" s="189"/>
      <c r="E57" s="189"/>
      <c r="F57" s="189"/>
      <c r="G57" s="189"/>
      <c r="H57" s="189"/>
      <c r="I57" s="549"/>
      <c r="J57" s="544"/>
      <c r="K57" s="191"/>
      <c r="L57" s="618"/>
      <c r="M57" s="195"/>
      <c r="N57" s="193"/>
      <c r="O57" s="194"/>
      <c r="P57" s="194"/>
      <c r="Q57" s="194"/>
      <c r="R57" s="194"/>
      <c r="S57" s="194"/>
      <c r="T57" s="552"/>
    </row>
    <row r="58" spans="1:20" ht="12.75" customHeight="1" x14ac:dyDescent="0.2">
      <c r="A58" s="568"/>
      <c r="B58" s="547"/>
      <c r="C58" s="539" t="s">
        <v>421</v>
      </c>
      <c r="D58" s="539"/>
      <c r="E58" s="539"/>
      <c r="F58" s="539"/>
      <c r="G58" s="539"/>
      <c r="H58" s="539"/>
      <c r="I58" s="549"/>
      <c r="J58" s="544"/>
      <c r="K58" s="191"/>
      <c r="L58" s="618"/>
      <c r="M58" s="195"/>
      <c r="N58" s="193"/>
      <c r="O58" s="194"/>
      <c r="P58" s="194"/>
      <c r="Q58" s="194"/>
      <c r="R58" s="194"/>
      <c r="S58" s="194"/>
      <c r="T58" s="552"/>
    </row>
    <row r="59" spans="1:20" ht="12.75" customHeight="1" x14ac:dyDescent="0.2">
      <c r="A59" s="568"/>
      <c r="B59" s="547"/>
      <c r="C59" s="539"/>
      <c r="D59" s="539"/>
      <c r="E59" s="539"/>
      <c r="F59" s="539"/>
      <c r="G59" s="539"/>
      <c r="H59" s="539"/>
      <c r="I59" s="549"/>
      <c r="J59" s="544"/>
      <c r="K59" s="191"/>
      <c r="L59" s="618"/>
      <c r="M59" s="195"/>
      <c r="N59" s="193"/>
      <c r="O59" s="194"/>
      <c r="P59" s="194"/>
      <c r="Q59" s="194"/>
      <c r="R59" s="194"/>
      <c r="S59" s="194"/>
      <c r="T59" s="552"/>
    </row>
    <row r="60" spans="1:20" ht="12.75" customHeight="1" x14ac:dyDescent="0.2">
      <c r="A60" s="568"/>
      <c r="B60" s="547"/>
      <c r="C60" s="539"/>
      <c r="D60" s="539"/>
      <c r="E60" s="539"/>
      <c r="F60" s="539"/>
      <c r="G60" s="539"/>
      <c r="H60" s="539"/>
      <c r="I60" s="549"/>
      <c r="J60" s="544"/>
      <c r="K60" s="191"/>
      <c r="L60" s="618"/>
      <c r="M60" s="195"/>
      <c r="N60" s="193"/>
      <c r="O60" s="194"/>
      <c r="P60" s="194"/>
      <c r="Q60" s="194"/>
      <c r="R60" s="194"/>
      <c r="S60" s="194"/>
      <c r="T60" s="552"/>
    </row>
    <row r="61" spans="1:20" ht="12.75" customHeight="1" x14ac:dyDescent="0.2">
      <c r="A61" s="568"/>
      <c r="B61" s="547"/>
      <c r="C61" s="539"/>
      <c r="D61" s="539"/>
      <c r="E61" s="539"/>
      <c r="F61" s="539"/>
      <c r="G61" s="539"/>
      <c r="H61" s="539"/>
      <c r="I61" s="549"/>
      <c r="J61" s="544"/>
      <c r="K61" s="191"/>
      <c r="L61" s="618"/>
      <c r="M61" s="195"/>
      <c r="N61" s="193"/>
      <c r="O61" s="194"/>
      <c r="P61" s="194"/>
      <c r="Q61" s="194"/>
      <c r="R61" s="194"/>
      <c r="S61" s="194"/>
      <c r="T61" s="552"/>
    </row>
    <row r="62" spans="1:20" ht="12.75" customHeight="1" x14ac:dyDescent="0.2">
      <c r="A62" s="568"/>
      <c r="B62" s="547"/>
      <c r="C62" s="539"/>
      <c r="D62" s="539"/>
      <c r="E62" s="539"/>
      <c r="F62" s="539"/>
      <c r="G62" s="539"/>
      <c r="H62" s="539"/>
      <c r="I62" s="549"/>
      <c r="J62" s="544"/>
      <c r="K62" s="191"/>
      <c r="L62" s="618"/>
      <c r="M62" s="195"/>
      <c r="N62" s="193"/>
      <c r="O62" s="194"/>
      <c r="P62" s="194"/>
      <c r="Q62" s="194"/>
      <c r="R62" s="194"/>
      <c r="S62" s="194"/>
      <c r="T62" s="552"/>
    </row>
    <row r="63" spans="1:20" ht="12.75" customHeight="1" x14ac:dyDescent="0.2">
      <c r="A63" s="568"/>
      <c r="B63" s="547"/>
      <c r="C63" s="539"/>
      <c r="D63" s="539"/>
      <c r="E63" s="539"/>
      <c r="F63" s="539"/>
      <c r="G63" s="539"/>
      <c r="H63" s="539"/>
      <c r="I63" s="549"/>
      <c r="J63" s="544"/>
      <c r="K63" s="191"/>
      <c r="L63" s="618"/>
      <c r="M63" s="195"/>
      <c r="N63" s="193"/>
      <c r="O63" s="194"/>
      <c r="P63" s="194"/>
      <c r="Q63" s="194"/>
      <c r="R63" s="194"/>
      <c r="S63" s="194"/>
      <c r="T63" s="552"/>
    </row>
    <row r="64" spans="1:20" ht="12.75" customHeight="1" x14ac:dyDescent="0.2">
      <c r="A64" s="568"/>
      <c r="B64" s="547"/>
      <c r="C64" s="80"/>
      <c r="D64" s="80"/>
      <c r="E64" s="80"/>
      <c r="F64" s="80"/>
      <c r="G64" s="80"/>
      <c r="H64" s="80"/>
      <c r="I64" s="549"/>
      <c r="J64" s="544"/>
      <c r="K64" s="191"/>
      <c r="L64" s="618"/>
      <c r="M64" s="195"/>
      <c r="N64" s="193"/>
      <c r="O64" s="194"/>
      <c r="P64" s="194"/>
      <c r="Q64" s="194"/>
      <c r="R64" s="194"/>
      <c r="S64" s="194"/>
      <c r="T64" s="552"/>
    </row>
    <row r="65" spans="1:20" ht="12.75" customHeight="1" x14ac:dyDescent="0.2">
      <c r="A65" s="568"/>
      <c r="B65" s="547"/>
      <c r="C65" s="553" t="s">
        <v>78</v>
      </c>
      <c r="D65" s="541"/>
      <c r="E65" s="541"/>
      <c r="F65" s="541"/>
      <c r="G65" s="541"/>
      <c r="H65" s="541"/>
      <c r="I65" s="549"/>
      <c r="J65" s="544"/>
      <c r="K65" s="191"/>
      <c r="L65" s="618"/>
      <c r="M65" s="195"/>
      <c r="N65" s="193"/>
      <c r="O65" s="194"/>
      <c r="P65" s="194"/>
      <c r="Q65" s="194"/>
      <c r="R65" s="194"/>
      <c r="S65" s="194"/>
      <c r="T65" s="552"/>
    </row>
    <row r="66" spans="1:20" ht="12.75" customHeight="1" x14ac:dyDescent="0.2">
      <c r="A66" s="568"/>
      <c r="B66" s="547"/>
      <c r="C66" s="162" t="s">
        <v>377</v>
      </c>
      <c r="D66" s="537" t="s">
        <v>423</v>
      </c>
      <c r="E66" s="537"/>
      <c r="F66" s="537"/>
      <c r="G66" s="537"/>
      <c r="H66" s="537"/>
      <c r="I66" s="549"/>
      <c r="J66" s="544"/>
      <c r="K66" s="191"/>
      <c r="L66" s="618"/>
      <c r="M66" s="195"/>
      <c r="N66" s="193"/>
      <c r="O66" s="194"/>
      <c r="P66" s="194"/>
      <c r="Q66" s="194"/>
      <c r="R66" s="194"/>
      <c r="S66" s="194"/>
      <c r="T66" s="552"/>
    </row>
    <row r="67" spans="1:20" ht="31.5" customHeight="1" x14ac:dyDescent="0.2">
      <c r="A67" s="568"/>
      <c r="B67" s="547"/>
      <c r="C67" s="163" t="s">
        <v>317</v>
      </c>
      <c r="D67" s="560" t="s">
        <v>382</v>
      </c>
      <c r="E67" s="560"/>
      <c r="F67" s="560"/>
      <c r="G67" s="560"/>
      <c r="H67" s="560"/>
      <c r="I67" s="549"/>
      <c r="J67" s="544"/>
      <c r="K67" s="191"/>
      <c r="L67" s="192"/>
      <c r="M67" s="192"/>
      <c r="N67" s="196"/>
      <c r="O67" s="197"/>
      <c r="P67" s="197"/>
      <c r="Q67" s="197"/>
      <c r="R67" s="197"/>
      <c r="S67" s="197"/>
      <c r="T67" s="552"/>
    </row>
    <row r="68" spans="1:20" ht="45" customHeight="1" x14ac:dyDescent="0.2">
      <c r="A68" s="568"/>
      <c r="B68" s="547"/>
      <c r="C68" s="164" t="s">
        <v>378</v>
      </c>
      <c r="D68" s="560" t="s">
        <v>387</v>
      </c>
      <c r="E68" s="560"/>
      <c r="F68" s="560"/>
      <c r="G68" s="560"/>
      <c r="H68" s="560"/>
      <c r="I68" s="549"/>
      <c r="J68" s="544"/>
      <c r="K68" s="191"/>
      <c r="L68" s="192"/>
      <c r="N68" s="196"/>
      <c r="O68" s="198"/>
      <c r="P68" s="198"/>
      <c r="Q68" s="619"/>
      <c r="R68" s="619"/>
      <c r="S68" s="198"/>
      <c r="T68" s="552"/>
    </row>
    <row r="69" spans="1:20" ht="36.75" customHeight="1" x14ac:dyDescent="0.2">
      <c r="A69" s="568"/>
      <c r="B69" s="547"/>
      <c r="C69" s="164" t="s">
        <v>379</v>
      </c>
      <c r="D69" s="560" t="s">
        <v>383</v>
      </c>
      <c r="E69" s="560"/>
      <c r="F69" s="560"/>
      <c r="G69" s="560"/>
      <c r="H69" s="560"/>
      <c r="I69" s="549"/>
      <c r="J69" s="544"/>
      <c r="K69" s="191"/>
      <c r="L69" s="553" t="s">
        <v>384</v>
      </c>
      <c r="M69" s="553"/>
      <c r="N69" s="553"/>
      <c r="O69" s="553"/>
      <c r="P69" s="553"/>
      <c r="Q69" s="553"/>
      <c r="R69" s="553"/>
      <c r="S69" s="553"/>
      <c r="T69" s="552"/>
    </row>
    <row r="70" spans="1:20" ht="36" customHeight="1" x14ac:dyDescent="0.2">
      <c r="A70" s="568"/>
      <c r="B70" s="547"/>
      <c r="C70" s="164" t="s">
        <v>380</v>
      </c>
      <c r="D70" s="560" t="s">
        <v>381</v>
      </c>
      <c r="E70" s="560"/>
      <c r="F70" s="560"/>
      <c r="G70" s="560"/>
      <c r="H70" s="560"/>
      <c r="I70" s="549"/>
      <c r="J70" s="544"/>
      <c r="K70" s="191"/>
      <c r="L70" s="553" t="s">
        <v>422</v>
      </c>
      <c r="M70" s="553"/>
      <c r="N70" s="553"/>
      <c r="O70" s="553"/>
      <c r="P70" s="553"/>
      <c r="Q70" s="553"/>
      <c r="R70" s="553"/>
      <c r="S70" s="553"/>
      <c r="T70" s="552"/>
    </row>
    <row r="71" spans="1:20" ht="11.25" customHeight="1" thickBot="1" x14ac:dyDescent="0.25">
      <c r="A71" s="569"/>
      <c r="B71" s="547"/>
      <c r="C71" s="554"/>
      <c r="D71" s="554"/>
      <c r="E71" s="554"/>
      <c r="F71" s="554"/>
      <c r="G71" s="554"/>
      <c r="H71" s="554"/>
      <c r="I71" s="549"/>
      <c r="J71" s="544"/>
      <c r="K71" s="550"/>
      <c r="L71" s="550"/>
      <c r="M71" s="550"/>
      <c r="N71" s="550"/>
      <c r="O71" s="550"/>
      <c r="P71" s="550"/>
      <c r="Q71" s="550"/>
      <c r="R71" s="550"/>
      <c r="S71" s="550"/>
      <c r="T71" s="551"/>
    </row>
    <row r="72" spans="1:20" ht="32.25" customHeight="1" x14ac:dyDescent="0.2">
      <c r="A72" s="38" t="s">
        <v>26</v>
      </c>
      <c r="B72" s="546"/>
      <c r="C72" s="538" t="s">
        <v>424</v>
      </c>
      <c r="D72" s="538"/>
      <c r="E72" s="538"/>
      <c r="F72" s="538"/>
      <c r="G72" s="538"/>
      <c r="H72" s="538"/>
      <c r="I72" s="608"/>
      <c r="J72" s="543"/>
      <c r="K72" s="558"/>
      <c r="L72" s="558"/>
      <c r="M72" s="558"/>
      <c r="N72" s="558"/>
      <c r="O72" s="558"/>
      <c r="P72" s="558"/>
      <c r="Q72" s="558"/>
      <c r="R72" s="72"/>
      <c r="S72" s="72"/>
      <c r="T72" s="606"/>
    </row>
    <row r="73" spans="1:20" ht="25.5" customHeight="1" x14ac:dyDescent="0.2">
      <c r="A73" s="561" t="s">
        <v>28</v>
      </c>
      <c r="B73" s="547"/>
      <c r="C73" s="571" t="s">
        <v>483</v>
      </c>
      <c r="D73" s="572"/>
      <c r="E73" s="572"/>
      <c r="F73" s="572"/>
      <c r="G73" s="572"/>
      <c r="H73" s="572"/>
      <c r="I73" s="609"/>
      <c r="J73" s="544"/>
      <c r="K73" s="603" t="s">
        <v>49</v>
      </c>
      <c r="L73" s="603"/>
      <c r="M73" s="603" t="s">
        <v>46</v>
      </c>
      <c r="N73" s="603"/>
      <c r="O73" s="603"/>
      <c r="P73" s="603" t="s">
        <v>47</v>
      </c>
      <c r="Q73" s="603"/>
      <c r="R73" s="603"/>
      <c r="S73" s="603"/>
      <c r="T73" s="552"/>
    </row>
    <row r="74" spans="1:20" ht="24.95" customHeight="1" x14ac:dyDescent="0.2">
      <c r="A74" s="561"/>
      <c r="B74" s="547"/>
      <c r="C74" s="559" t="s">
        <v>425</v>
      </c>
      <c r="D74" s="539"/>
      <c r="E74" s="539"/>
      <c r="F74" s="539"/>
      <c r="G74" s="539"/>
      <c r="H74" s="539"/>
      <c r="I74" s="609"/>
      <c r="J74" s="544"/>
      <c r="K74" s="603"/>
      <c r="L74" s="603"/>
      <c r="M74" s="603"/>
      <c r="N74" s="603"/>
      <c r="O74" s="603"/>
      <c r="P74" s="603"/>
      <c r="Q74" s="603"/>
      <c r="R74" s="603"/>
      <c r="S74" s="603"/>
      <c r="T74" s="552"/>
    </row>
    <row r="75" spans="1:20" ht="23.25" customHeight="1" x14ac:dyDescent="0.2">
      <c r="A75" s="561"/>
      <c r="B75" s="547"/>
      <c r="C75" s="537" t="s">
        <v>99</v>
      </c>
      <c r="D75" s="537"/>
      <c r="E75" s="537"/>
      <c r="F75" s="537"/>
      <c r="G75" s="537"/>
      <c r="H75" s="537"/>
      <c r="I75" s="609"/>
      <c r="J75" s="544"/>
      <c r="K75" s="611" t="s">
        <v>385</v>
      </c>
      <c r="L75" s="611"/>
      <c r="M75" s="605" t="s">
        <v>42</v>
      </c>
      <c r="N75" s="605"/>
      <c r="O75" s="605"/>
      <c r="P75" s="604" t="s">
        <v>484</v>
      </c>
      <c r="Q75" s="604"/>
      <c r="R75" s="604"/>
      <c r="S75" s="604"/>
      <c r="T75" s="552"/>
    </row>
    <row r="76" spans="1:20" ht="24.95" customHeight="1" x14ac:dyDescent="0.2">
      <c r="A76" s="561"/>
      <c r="B76" s="547"/>
      <c r="C76" s="559" t="s">
        <v>426</v>
      </c>
      <c r="D76" s="539"/>
      <c r="E76" s="539"/>
      <c r="F76" s="539"/>
      <c r="G76" s="539"/>
      <c r="H76" s="539"/>
      <c r="I76" s="609"/>
      <c r="J76" s="544"/>
      <c r="K76" s="611"/>
      <c r="L76" s="611"/>
      <c r="M76" s="605"/>
      <c r="N76" s="605"/>
      <c r="O76" s="605"/>
      <c r="P76" s="604"/>
      <c r="Q76" s="604"/>
      <c r="R76" s="604"/>
      <c r="S76" s="604"/>
      <c r="T76" s="552"/>
    </row>
    <row r="77" spans="1:20" ht="24.95" customHeight="1" x14ac:dyDescent="0.2">
      <c r="A77" s="561"/>
      <c r="B77" s="547"/>
      <c r="C77" s="539"/>
      <c r="D77" s="539"/>
      <c r="E77" s="539"/>
      <c r="F77" s="539"/>
      <c r="G77" s="539"/>
      <c r="H77" s="539"/>
      <c r="I77" s="609"/>
      <c r="J77" s="544"/>
      <c r="K77" s="611"/>
      <c r="L77" s="611"/>
      <c r="M77" s="605"/>
      <c r="N77" s="605"/>
      <c r="O77" s="605"/>
      <c r="P77" s="604"/>
      <c r="Q77" s="604"/>
      <c r="R77" s="604"/>
      <c r="S77" s="604"/>
      <c r="T77" s="552"/>
    </row>
    <row r="78" spans="1:20" ht="24.95" customHeight="1" x14ac:dyDescent="0.2">
      <c r="A78" s="561"/>
      <c r="B78" s="547"/>
      <c r="C78" s="539"/>
      <c r="D78" s="539"/>
      <c r="E78" s="539"/>
      <c r="F78" s="539"/>
      <c r="G78" s="539"/>
      <c r="H78" s="539"/>
      <c r="I78" s="609"/>
      <c r="J78" s="544"/>
      <c r="K78" s="611"/>
      <c r="L78" s="611"/>
      <c r="M78" s="605"/>
      <c r="N78" s="605"/>
      <c r="O78" s="605"/>
      <c r="P78" s="604"/>
      <c r="Q78" s="604"/>
      <c r="R78" s="604"/>
      <c r="S78" s="604"/>
      <c r="T78" s="552"/>
    </row>
    <row r="79" spans="1:20" ht="24.95" customHeight="1" x14ac:dyDescent="0.2">
      <c r="A79" s="561"/>
      <c r="B79" s="547"/>
      <c r="C79" s="553" t="s">
        <v>27</v>
      </c>
      <c r="D79" s="553"/>
      <c r="E79" s="553"/>
      <c r="F79" s="553"/>
      <c r="G79" s="553"/>
      <c r="H79" s="553"/>
      <c r="I79" s="609"/>
      <c r="J79" s="544"/>
      <c r="K79" s="611"/>
      <c r="L79" s="611"/>
      <c r="M79" s="605"/>
      <c r="N79" s="605"/>
      <c r="O79" s="605"/>
      <c r="P79" s="604"/>
      <c r="Q79" s="604"/>
      <c r="R79" s="604"/>
      <c r="S79" s="604"/>
      <c r="T79" s="552"/>
    </row>
    <row r="80" spans="1:20" ht="23.1" customHeight="1" x14ac:dyDescent="0.2">
      <c r="A80" s="561"/>
      <c r="B80" s="547"/>
      <c r="C80" s="539" t="s">
        <v>100</v>
      </c>
      <c r="D80" s="539"/>
      <c r="E80" s="539"/>
      <c r="F80" s="539"/>
      <c r="G80" s="539"/>
      <c r="H80" s="539"/>
      <c r="I80" s="609"/>
      <c r="J80" s="544"/>
      <c r="K80" s="611"/>
      <c r="L80" s="611"/>
      <c r="M80" s="605"/>
      <c r="N80" s="605"/>
      <c r="O80" s="605"/>
      <c r="P80" s="604"/>
      <c r="Q80" s="604"/>
      <c r="R80" s="604"/>
      <c r="S80" s="604"/>
      <c r="T80" s="552"/>
    </row>
    <row r="81" spans="1:20" ht="23.1" customHeight="1" x14ac:dyDescent="0.2">
      <c r="A81" s="561"/>
      <c r="B81" s="547"/>
      <c r="C81" s="539"/>
      <c r="D81" s="539"/>
      <c r="E81" s="539"/>
      <c r="F81" s="539"/>
      <c r="G81" s="539"/>
      <c r="H81" s="539"/>
      <c r="I81" s="609"/>
      <c r="J81" s="544"/>
      <c r="K81" s="613" t="s">
        <v>388</v>
      </c>
      <c r="L81" s="613"/>
      <c r="M81" s="605" t="s">
        <v>43</v>
      </c>
      <c r="N81" s="605"/>
      <c r="O81" s="605"/>
      <c r="P81" s="604" t="s">
        <v>485</v>
      </c>
      <c r="Q81" s="604"/>
      <c r="R81" s="604"/>
      <c r="S81" s="604"/>
      <c r="T81" s="552"/>
    </row>
    <row r="82" spans="1:20" ht="23.1" customHeight="1" x14ac:dyDescent="0.2">
      <c r="A82" s="561"/>
      <c r="B82" s="547"/>
      <c r="C82" s="539"/>
      <c r="D82" s="539"/>
      <c r="E82" s="539"/>
      <c r="F82" s="539"/>
      <c r="G82" s="539"/>
      <c r="H82" s="539"/>
      <c r="I82" s="609"/>
      <c r="J82" s="544"/>
      <c r="K82" s="613"/>
      <c r="L82" s="613"/>
      <c r="M82" s="605"/>
      <c r="N82" s="605"/>
      <c r="O82" s="605"/>
      <c r="P82" s="604"/>
      <c r="Q82" s="604"/>
      <c r="R82" s="604"/>
      <c r="S82" s="604"/>
      <c r="T82" s="552"/>
    </row>
    <row r="83" spans="1:20" ht="23.1" customHeight="1" x14ac:dyDescent="0.2">
      <c r="A83" s="561"/>
      <c r="B83" s="547"/>
      <c r="C83" s="553" t="s">
        <v>101</v>
      </c>
      <c r="D83" s="553"/>
      <c r="E83" s="553"/>
      <c r="F83" s="553"/>
      <c r="G83" s="553"/>
      <c r="H83" s="553"/>
      <c r="I83" s="609"/>
      <c r="J83" s="544"/>
      <c r="K83" s="613"/>
      <c r="L83" s="613"/>
      <c r="M83" s="605"/>
      <c r="N83" s="605"/>
      <c r="O83" s="605"/>
      <c r="P83" s="604"/>
      <c r="Q83" s="604"/>
      <c r="R83" s="604"/>
      <c r="S83" s="604"/>
      <c r="T83" s="552"/>
    </row>
    <row r="84" spans="1:20" ht="23.1" customHeight="1" x14ac:dyDescent="0.2">
      <c r="A84" s="561"/>
      <c r="B84" s="547"/>
      <c r="C84" s="559" t="s">
        <v>83</v>
      </c>
      <c r="D84" s="537"/>
      <c r="E84" s="537"/>
      <c r="F84" s="537"/>
      <c r="G84" s="537"/>
      <c r="H84" s="537"/>
      <c r="I84" s="609"/>
      <c r="J84" s="544"/>
      <c r="K84" s="613"/>
      <c r="L84" s="613"/>
      <c r="M84" s="605"/>
      <c r="N84" s="605"/>
      <c r="O84" s="605"/>
      <c r="P84" s="604"/>
      <c r="Q84" s="604"/>
      <c r="R84" s="604"/>
      <c r="S84" s="604"/>
      <c r="T84" s="552"/>
    </row>
    <row r="85" spans="1:20" ht="23.1" customHeight="1" x14ac:dyDescent="0.2">
      <c r="A85" s="561"/>
      <c r="B85" s="547"/>
      <c r="C85" s="537"/>
      <c r="D85" s="537"/>
      <c r="E85" s="537"/>
      <c r="F85" s="537"/>
      <c r="G85" s="537"/>
      <c r="H85" s="537"/>
      <c r="I85" s="609"/>
      <c r="J85" s="544"/>
      <c r="K85" s="613"/>
      <c r="L85" s="613"/>
      <c r="M85" s="605"/>
      <c r="N85" s="605"/>
      <c r="O85" s="605"/>
      <c r="P85" s="604"/>
      <c r="Q85" s="604"/>
      <c r="R85" s="604"/>
      <c r="S85" s="604"/>
      <c r="T85" s="552"/>
    </row>
    <row r="86" spans="1:20" ht="23.1" customHeight="1" x14ac:dyDescent="0.2">
      <c r="A86" s="561"/>
      <c r="B86" s="547"/>
      <c r="C86" s="553" t="s">
        <v>77</v>
      </c>
      <c r="D86" s="553"/>
      <c r="E86" s="553"/>
      <c r="F86" s="553"/>
      <c r="G86" s="553"/>
      <c r="H86" s="553"/>
      <c r="I86" s="609"/>
      <c r="J86" s="544"/>
      <c r="K86" s="613"/>
      <c r="L86" s="613"/>
      <c r="M86" s="605"/>
      <c r="N86" s="605"/>
      <c r="O86" s="605"/>
      <c r="P86" s="604"/>
      <c r="Q86" s="604"/>
      <c r="R86" s="604"/>
      <c r="S86" s="604"/>
      <c r="T86" s="552"/>
    </row>
    <row r="87" spans="1:20" ht="23.1" customHeight="1" x14ac:dyDescent="0.2">
      <c r="A87" s="561"/>
      <c r="B87" s="547"/>
      <c r="C87" s="541" t="s">
        <v>76</v>
      </c>
      <c r="D87" s="541"/>
      <c r="E87" s="541"/>
      <c r="F87" s="541"/>
      <c r="G87" s="541"/>
      <c r="H87" s="541"/>
      <c r="I87" s="609"/>
      <c r="J87" s="544"/>
      <c r="K87" s="612" t="s">
        <v>386</v>
      </c>
      <c r="L87" s="612"/>
      <c r="M87" s="615" t="s">
        <v>44</v>
      </c>
      <c r="N87" s="615"/>
      <c r="O87" s="615"/>
      <c r="P87" s="614" t="s">
        <v>71</v>
      </c>
      <c r="Q87" s="614"/>
      <c r="R87" s="614"/>
      <c r="S87" s="614"/>
      <c r="T87" s="552"/>
    </row>
    <row r="88" spans="1:20" ht="23.1" customHeight="1" x14ac:dyDescent="0.2">
      <c r="A88" s="561"/>
      <c r="B88" s="547"/>
      <c r="C88" s="541"/>
      <c r="D88" s="541"/>
      <c r="E88" s="541"/>
      <c r="F88" s="541"/>
      <c r="G88" s="541"/>
      <c r="H88" s="541"/>
      <c r="I88" s="609"/>
      <c r="J88" s="544"/>
      <c r="K88" s="612"/>
      <c r="L88" s="612"/>
      <c r="M88" s="615"/>
      <c r="N88" s="615"/>
      <c r="O88" s="615"/>
      <c r="P88" s="614"/>
      <c r="Q88" s="614"/>
      <c r="R88" s="614"/>
      <c r="S88" s="614"/>
      <c r="T88" s="552"/>
    </row>
    <row r="89" spans="1:20" ht="23.1" customHeight="1" x14ac:dyDescent="0.2">
      <c r="A89" s="561"/>
      <c r="B89" s="547"/>
      <c r="C89" s="553" t="s">
        <v>60</v>
      </c>
      <c r="D89" s="553"/>
      <c r="E89" s="553"/>
      <c r="F89" s="553"/>
      <c r="G89" s="553"/>
      <c r="H89" s="553"/>
      <c r="I89" s="609"/>
      <c r="J89" s="544"/>
      <c r="K89" s="612"/>
      <c r="L89" s="612"/>
      <c r="M89" s="615"/>
      <c r="N89" s="615"/>
      <c r="O89" s="615"/>
      <c r="P89" s="614"/>
      <c r="Q89" s="614"/>
      <c r="R89" s="614"/>
      <c r="S89" s="614"/>
      <c r="T89" s="552"/>
    </row>
    <row r="90" spans="1:20" ht="23.1" customHeight="1" x14ac:dyDescent="0.2">
      <c r="A90" s="561"/>
      <c r="B90" s="547"/>
      <c r="C90" s="541" t="s">
        <v>405</v>
      </c>
      <c r="D90" s="541"/>
      <c r="E90" s="541"/>
      <c r="F90" s="541"/>
      <c r="G90" s="541"/>
      <c r="H90" s="541"/>
      <c r="I90" s="609"/>
      <c r="J90" s="544"/>
      <c r="K90" s="612"/>
      <c r="L90" s="612"/>
      <c r="M90" s="615"/>
      <c r="N90" s="615"/>
      <c r="O90" s="615"/>
      <c r="P90" s="614"/>
      <c r="Q90" s="614"/>
      <c r="R90" s="614"/>
      <c r="S90" s="614"/>
      <c r="T90" s="552"/>
    </row>
    <row r="91" spans="1:20" ht="23.1" customHeight="1" x14ac:dyDescent="0.2">
      <c r="A91" s="561"/>
      <c r="B91" s="547"/>
      <c r="C91" s="541"/>
      <c r="D91" s="541"/>
      <c r="E91" s="541"/>
      <c r="F91" s="541"/>
      <c r="G91" s="541"/>
      <c r="H91" s="541"/>
      <c r="I91" s="609"/>
      <c r="J91" s="544"/>
      <c r="K91" s="612"/>
      <c r="L91" s="612"/>
      <c r="M91" s="615"/>
      <c r="N91" s="615"/>
      <c r="O91" s="615"/>
      <c r="P91" s="614"/>
      <c r="Q91" s="614"/>
      <c r="R91" s="614"/>
      <c r="S91" s="614"/>
      <c r="T91" s="552"/>
    </row>
    <row r="92" spans="1:20" ht="22.5" customHeight="1" x14ac:dyDescent="0.2">
      <c r="A92" s="561"/>
      <c r="B92" s="547"/>
      <c r="C92" s="541"/>
      <c r="D92" s="541"/>
      <c r="E92" s="541"/>
      <c r="F92" s="541"/>
      <c r="G92" s="541"/>
      <c r="H92" s="541"/>
      <c r="I92" s="609"/>
      <c r="J92" s="544"/>
      <c r="K92" s="612"/>
      <c r="L92" s="612"/>
      <c r="M92" s="615"/>
      <c r="N92" s="615"/>
      <c r="O92" s="615"/>
      <c r="P92" s="614"/>
      <c r="Q92" s="614"/>
      <c r="R92" s="614"/>
      <c r="S92" s="614"/>
      <c r="T92" s="552"/>
    </row>
    <row r="93" spans="1:20" ht="18" customHeight="1" thickBot="1" x14ac:dyDescent="0.25">
      <c r="A93" s="562"/>
      <c r="B93" s="555"/>
      <c r="C93" s="556"/>
      <c r="D93" s="556"/>
      <c r="E93" s="556"/>
      <c r="F93" s="556"/>
      <c r="G93" s="556"/>
      <c r="H93" s="556"/>
      <c r="I93" s="610"/>
      <c r="J93" s="545"/>
      <c r="K93" s="557"/>
      <c r="L93" s="557"/>
      <c r="M93" s="557"/>
      <c r="N93" s="557"/>
      <c r="O93" s="557"/>
      <c r="P93" s="557"/>
      <c r="Q93" s="557"/>
      <c r="R93" s="46"/>
      <c r="S93" s="46"/>
      <c r="T93" s="607"/>
    </row>
    <row r="97" spans="1:12" ht="12.75" customHeight="1" x14ac:dyDescent="0.2"/>
    <row r="98" spans="1:12" x14ac:dyDescent="0.2">
      <c r="F98" s="10"/>
    </row>
    <row r="99" spans="1:12" x14ac:dyDescent="0.2">
      <c r="F99" s="10"/>
    </row>
    <row r="100" spans="1:12" x14ac:dyDescent="0.2">
      <c r="F100" s="10"/>
    </row>
    <row r="101" spans="1:12" ht="12.75" customHeight="1" x14ac:dyDescent="0.2">
      <c r="F101" s="10"/>
    </row>
    <row r="103" spans="1:12" ht="12.75" customHeight="1" x14ac:dyDescent="0.2">
      <c r="B103" s="9"/>
      <c r="C103" s="9"/>
      <c r="D103" s="9"/>
      <c r="E103" s="9"/>
      <c r="F103" s="9"/>
    </row>
    <row r="104" spans="1:12" x14ac:dyDescent="0.2">
      <c r="A104" s="9"/>
      <c r="B104" s="9"/>
      <c r="C104" s="9"/>
      <c r="D104" s="9"/>
      <c r="E104" s="9"/>
      <c r="F104" s="9"/>
      <c r="I104" s="12"/>
      <c r="J104" s="542"/>
      <c r="K104" s="542"/>
      <c r="L104" s="542"/>
    </row>
    <row r="105" spans="1:12" ht="22.5" customHeight="1" x14ac:dyDescent="0.2">
      <c r="A105" s="9"/>
      <c r="B105" s="9"/>
      <c r="C105" s="9"/>
      <c r="D105" s="9"/>
      <c r="E105" s="9"/>
      <c r="F105" s="9"/>
      <c r="I105" s="13"/>
      <c r="J105" s="542"/>
      <c r="K105" s="542"/>
      <c r="L105" s="542"/>
    </row>
    <row r="106" spans="1:12" x14ac:dyDescent="0.2">
      <c r="A106" s="9"/>
      <c r="B106" s="9"/>
      <c r="C106" s="9"/>
      <c r="D106" s="9"/>
      <c r="E106" s="9"/>
      <c r="F106" s="9"/>
      <c r="I106" s="14"/>
      <c r="J106" s="15"/>
      <c r="K106" s="11"/>
      <c r="L106" s="11"/>
    </row>
    <row r="107" spans="1:12" x14ac:dyDescent="0.2">
      <c r="A107" s="9"/>
      <c r="B107" s="9"/>
      <c r="C107" s="9"/>
      <c r="D107" s="9"/>
      <c r="E107" s="9"/>
      <c r="F107" s="9"/>
    </row>
    <row r="116" spans="5:5" x14ac:dyDescent="0.2">
      <c r="E116" s="20"/>
    </row>
  </sheetData>
  <sheetProtection algorithmName="SHA-512" hashValue="Cnh6P3SrRfG5+H9HrOQlH0UovMi+CLlcovxJ3XuSuhGYxPDkmOVcLBsIqK/tMEvk0uPLqZr4b+drgd3v5I/lHA==" saltValue="tISDHGizg9fJtbw5mmZ5Lg==" spinCount="100000" sheet="1" objects="1" scenarios="1"/>
  <mergeCells count="128">
    <mergeCell ref="L70:S70"/>
    <mergeCell ref="L69:S69"/>
    <mergeCell ref="D66:H66"/>
    <mergeCell ref="P73:S74"/>
    <mergeCell ref="P75:S80"/>
    <mergeCell ref="M73:O74"/>
    <mergeCell ref="M75:O80"/>
    <mergeCell ref="AF10:AF11"/>
    <mergeCell ref="T72:T93"/>
    <mergeCell ref="I72:I93"/>
    <mergeCell ref="K73:L74"/>
    <mergeCell ref="K75:L80"/>
    <mergeCell ref="K87:L92"/>
    <mergeCell ref="K81:L86"/>
    <mergeCell ref="P81:S86"/>
    <mergeCell ref="P87:S92"/>
    <mergeCell ref="M81:O86"/>
    <mergeCell ref="M87:O92"/>
    <mergeCell ref="F15:H15"/>
    <mergeCell ref="K37:Q37"/>
    <mergeCell ref="L39:S39"/>
    <mergeCell ref="L40:L66"/>
    <mergeCell ref="Q68:R68"/>
    <mergeCell ref="AG10:AG11"/>
    <mergeCell ref="AH10:AH11"/>
    <mergeCell ref="C30:H30"/>
    <mergeCell ref="C36:H36"/>
    <mergeCell ref="C47:H56"/>
    <mergeCell ref="W10:W11"/>
    <mergeCell ref="X10:X11"/>
    <mergeCell ref="Y10:Y11"/>
    <mergeCell ref="Z10:Z11"/>
    <mergeCell ref="AA10:AA11"/>
    <mergeCell ref="AB10:AB11"/>
    <mergeCell ref="AC10:AC11"/>
    <mergeCell ref="AD10:AD11"/>
    <mergeCell ref="AE10:AE11"/>
    <mergeCell ref="T20:T37"/>
    <mergeCell ref="K21:S21"/>
    <mergeCell ref="O30:S30"/>
    <mergeCell ref="K32:S32"/>
    <mergeCell ref="K34:S36"/>
    <mergeCell ref="C24:H24"/>
    <mergeCell ref="C26:H26"/>
    <mergeCell ref="C32:H32"/>
    <mergeCell ref="C34:H34"/>
    <mergeCell ref="K22:K26"/>
    <mergeCell ref="A3:T3"/>
    <mergeCell ref="A1:T1"/>
    <mergeCell ref="C9:E9"/>
    <mergeCell ref="C10:E10"/>
    <mergeCell ref="T6:T19"/>
    <mergeCell ref="C19:H19"/>
    <mergeCell ref="K19:Q19"/>
    <mergeCell ref="C12:E12"/>
    <mergeCell ref="A7:A19"/>
    <mergeCell ref="B6:B19"/>
    <mergeCell ref="K6:Q6"/>
    <mergeCell ref="F13:H13"/>
    <mergeCell ref="C13:E13"/>
    <mergeCell ref="J6:J19"/>
    <mergeCell ref="I6:I19"/>
    <mergeCell ref="C11:E11"/>
    <mergeCell ref="C14:E14"/>
    <mergeCell ref="F12:H12"/>
    <mergeCell ref="C8:E8"/>
    <mergeCell ref="F8:H8"/>
    <mergeCell ref="F9:H9"/>
    <mergeCell ref="F10:H10"/>
    <mergeCell ref="F11:H11"/>
    <mergeCell ref="C17:H18"/>
    <mergeCell ref="A73:A93"/>
    <mergeCell ref="A21:A37"/>
    <mergeCell ref="C23:H23"/>
    <mergeCell ref="C25:H25"/>
    <mergeCell ref="C27:H27"/>
    <mergeCell ref="B20:B37"/>
    <mergeCell ref="I20:I37"/>
    <mergeCell ref="J20:J37"/>
    <mergeCell ref="A39:A71"/>
    <mergeCell ref="C21:H21"/>
    <mergeCell ref="C29:H29"/>
    <mergeCell ref="C31:H31"/>
    <mergeCell ref="C22:H22"/>
    <mergeCell ref="C87:H88"/>
    <mergeCell ref="C37:H37"/>
    <mergeCell ref="C39:H40"/>
    <mergeCell ref="C42:H45"/>
    <mergeCell ref="C72:H72"/>
    <mergeCell ref="C73:H73"/>
    <mergeCell ref="C74:H74"/>
    <mergeCell ref="C75:H75"/>
    <mergeCell ref="C84:H85"/>
    <mergeCell ref="C33:H33"/>
    <mergeCell ref="C58:H63"/>
    <mergeCell ref="J104:L105"/>
    <mergeCell ref="J72:J93"/>
    <mergeCell ref="B38:B71"/>
    <mergeCell ref="I38:I71"/>
    <mergeCell ref="J38:J71"/>
    <mergeCell ref="K71:T71"/>
    <mergeCell ref="T38:T70"/>
    <mergeCell ref="C65:H65"/>
    <mergeCell ref="C71:H71"/>
    <mergeCell ref="B72:B93"/>
    <mergeCell ref="C83:H83"/>
    <mergeCell ref="C89:H89"/>
    <mergeCell ref="C79:H79"/>
    <mergeCell ref="C90:H92"/>
    <mergeCell ref="C93:H93"/>
    <mergeCell ref="K93:Q93"/>
    <mergeCell ref="K72:Q72"/>
    <mergeCell ref="C86:H86"/>
    <mergeCell ref="C76:H78"/>
    <mergeCell ref="C80:H82"/>
    <mergeCell ref="D70:H70"/>
    <mergeCell ref="D69:H69"/>
    <mergeCell ref="D67:H67"/>
    <mergeCell ref="D68:H68"/>
    <mergeCell ref="K7:S8"/>
    <mergeCell ref="K9:S11"/>
    <mergeCell ref="K12:S13"/>
    <mergeCell ref="K14:S14"/>
    <mergeCell ref="K15:S18"/>
    <mergeCell ref="C6:H7"/>
    <mergeCell ref="C15:E15"/>
    <mergeCell ref="F14:H14"/>
    <mergeCell ref="C20:H20"/>
  </mergeCells>
  <pageMargins left="0.7" right="0.7" top="0.75" bottom="0.75" header="0.3" footer="0.3"/>
  <pageSetup scale="80" orientation="landscape" r:id="rId1"/>
  <rowBreaks count="2" manualBreakCount="2">
    <brk id="37" max="16383" man="1"/>
    <brk id="7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activeCell="D22" sqref="D22"/>
    </sheetView>
  </sheetViews>
  <sheetFormatPr baseColWidth="10" defaultRowHeight="12.75" x14ac:dyDescent="0.2"/>
  <cols>
    <col min="1" max="1" width="16.140625" customWidth="1"/>
    <col min="2" max="4" width="19.7109375" customWidth="1"/>
    <col min="5" max="5" width="19.7109375" style="186"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626" t="s">
        <v>104</v>
      </c>
      <c r="B1" s="627"/>
      <c r="C1" s="627"/>
      <c r="D1" s="627"/>
      <c r="E1" s="627"/>
      <c r="F1" s="627"/>
      <c r="G1" s="627"/>
      <c r="H1" s="627"/>
      <c r="I1" s="627"/>
      <c r="J1" s="627"/>
      <c r="K1" s="627"/>
      <c r="L1" s="627"/>
      <c r="M1" s="628"/>
    </row>
    <row r="2" spans="1:13" ht="18" customHeight="1" x14ac:dyDescent="0.2">
      <c r="A2" s="629" t="s">
        <v>393</v>
      </c>
      <c r="B2" s="631" t="s">
        <v>105</v>
      </c>
      <c r="C2" s="633" t="s">
        <v>106</v>
      </c>
      <c r="D2" s="633" t="s">
        <v>103</v>
      </c>
      <c r="E2" s="635" t="s">
        <v>107</v>
      </c>
      <c r="F2" s="633" t="s">
        <v>108</v>
      </c>
      <c r="G2" s="633" t="s">
        <v>109</v>
      </c>
      <c r="H2" s="633" t="s">
        <v>110</v>
      </c>
      <c r="I2" s="633" t="s">
        <v>111</v>
      </c>
      <c r="J2" s="633" t="s">
        <v>140</v>
      </c>
      <c r="K2" s="633" t="s">
        <v>227</v>
      </c>
      <c r="L2" s="633" t="s">
        <v>112</v>
      </c>
      <c r="M2" s="633" t="s">
        <v>113</v>
      </c>
    </row>
    <row r="3" spans="1:13" ht="20.25" customHeight="1" thickBot="1" x14ac:dyDescent="0.25">
      <c r="A3" s="630"/>
      <c r="B3" s="632"/>
      <c r="C3" s="634"/>
      <c r="D3" s="634"/>
      <c r="E3" s="636"/>
      <c r="F3" s="634"/>
      <c r="G3" s="634"/>
      <c r="H3" s="634"/>
      <c r="I3" s="634"/>
      <c r="J3" s="634"/>
      <c r="K3" s="634"/>
      <c r="L3" s="634"/>
      <c r="M3" s="634"/>
    </row>
    <row r="4" spans="1:13" ht="57.75" customHeight="1" x14ac:dyDescent="0.2">
      <c r="A4" s="630"/>
      <c r="B4" s="622" t="s">
        <v>114</v>
      </c>
      <c r="C4" s="620" t="s">
        <v>394</v>
      </c>
      <c r="D4" s="620" t="s">
        <v>115</v>
      </c>
      <c r="E4" s="624" t="s">
        <v>228</v>
      </c>
      <c r="F4" s="620" t="s">
        <v>116</v>
      </c>
      <c r="G4" s="620" t="s">
        <v>117</v>
      </c>
      <c r="H4" s="620" t="s">
        <v>118</v>
      </c>
      <c r="I4" s="620" t="s">
        <v>119</v>
      </c>
      <c r="J4" s="620" t="s">
        <v>120</v>
      </c>
      <c r="K4" s="620" t="s">
        <v>327</v>
      </c>
      <c r="L4" s="620" t="s">
        <v>121</v>
      </c>
      <c r="M4" s="620" t="s">
        <v>122</v>
      </c>
    </row>
    <row r="5" spans="1:13" ht="120" customHeight="1" thickBot="1" x14ac:dyDescent="0.25">
      <c r="A5" s="173" t="s">
        <v>136</v>
      </c>
      <c r="B5" s="623"/>
      <c r="C5" s="621"/>
      <c r="D5" s="621"/>
      <c r="E5" s="625"/>
      <c r="F5" s="621"/>
      <c r="G5" s="621"/>
      <c r="H5" s="621"/>
      <c r="I5" s="621"/>
      <c r="J5" s="621"/>
      <c r="K5" s="621"/>
      <c r="L5" s="621"/>
      <c r="M5" s="621"/>
    </row>
    <row r="6" spans="1:13" ht="210" customHeight="1" thickBot="1" x14ac:dyDescent="0.25">
      <c r="A6" s="174" t="s">
        <v>137</v>
      </c>
      <c r="B6" s="172" t="s">
        <v>328</v>
      </c>
      <c r="C6" s="172" t="s">
        <v>124</v>
      </c>
      <c r="D6" s="172" t="s">
        <v>329</v>
      </c>
      <c r="E6" s="182" t="s">
        <v>400</v>
      </c>
      <c r="F6" s="172" t="s">
        <v>330</v>
      </c>
      <c r="G6" s="172" t="s">
        <v>331</v>
      </c>
      <c r="H6" s="172" t="s">
        <v>332</v>
      </c>
      <c r="I6" s="172" t="s">
        <v>333</v>
      </c>
      <c r="J6" s="172" t="s">
        <v>334</v>
      </c>
      <c r="K6" s="77" t="s">
        <v>335</v>
      </c>
      <c r="L6" s="172" t="s">
        <v>336</v>
      </c>
      <c r="M6" s="172" t="s">
        <v>337</v>
      </c>
    </row>
    <row r="7" spans="1:13" ht="189.75" customHeight="1" thickBot="1" x14ac:dyDescent="0.25">
      <c r="A7" s="175" t="s">
        <v>208</v>
      </c>
      <c r="B7" s="77" t="s">
        <v>338</v>
      </c>
      <c r="C7" s="77" t="s">
        <v>229</v>
      </c>
      <c r="D7" s="77" t="s">
        <v>339</v>
      </c>
      <c r="E7" s="182" t="s">
        <v>401</v>
      </c>
      <c r="F7" s="77" t="s">
        <v>340</v>
      </c>
      <c r="G7" s="77" t="s">
        <v>341</v>
      </c>
      <c r="H7" s="172" t="s">
        <v>342</v>
      </c>
      <c r="I7" s="77" t="s">
        <v>343</v>
      </c>
      <c r="J7" s="172" t="s">
        <v>230</v>
      </c>
      <c r="K7" s="176" t="s">
        <v>344</v>
      </c>
      <c r="L7" s="77" t="s">
        <v>345</v>
      </c>
      <c r="M7" s="77" t="s">
        <v>128</v>
      </c>
    </row>
    <row r="8" spans="1:13" ht="144.75" customHeight="1" thickBot="1" x14ac:dyDescent="0.25">
      <c r="A8" s="177" t="s">
        <v>138</v>
      </c>
      <c r="B8" s="77" t="s">
        <v>346</v>
      </c>
      <c r="C8" s="77" t="s">
        <v>231</v>
      </c>
      <c r="D8" s="77" t="s">
        <v>347</v>
      </c>
      <c r="E8" s="183" t="s">
        <v>402</v>
      </c>
      <c r="F8" s="77" t="s">
        <v>348</v>
      </c>
      <c r="G8" s="77" t="s">
        <v>349</v>
      </c>
      <c r="H8" s="172" t="s">
        <v>350</v>
      </c>
      <c r="I8" s="172" t="s">
        <v>351</v>
      </c>
      <c r="J8" s="77" t="s">
        <v>352</v>
      </c>
      <c r="K8" s="77" t="s">
        <v>353</v>
      </c>
      <c r="L8" s="77" t="s">
        <v>232</v>
      </c>
      <c r="M8" s="77" t="s">
        <v>354</v>
      </c>
    </row>
    <row r="9" spans="1:13" ht="108.75" customHeight="1" thickBot="1" x14ac:dyDescent="0.25">
      <c r="A9" s="178" t="s">
        <v>207</v>
      </c>
      <c r="B9" s="40" t="s">
        <v>355</v>
      </c>
      <c r="C9" s="40" t="s">
        <v>126</v>
      </c>
      <c r="D9" s="77" t="s">
        <v>356</v>
      </c>
      <c r="E9" s="184" t="s">
        <v>403</v>
      </c>
      <c r="F9" s="77" t="s">
        <v>357</v>
      </c>
      <c r="G9" s="40" t="s">
        <v>358</v>
      </c>
      <c r="H9" s="172" t="s">
        <v>359</v>
      </c>
      <c r="I9" s="77" t="s">
        <v>343</v>
      </c>
      <c r="J9" s="40" t="s">
        <v>127</v>
      </c>
      <c r="K9" s="176" t="s">
        <v>360</v>
      </c>
      <c r="L9" s="77" t="s">
        <v>233</v>
      </c>
      <c r="M9" s="77" t="s">
        <v>343</v>
      </c>
    </row>
    <row r="10" spans="1:13" ht="100.5" customHeight="1" thickBot="1" x14ac:dyDescent="0.25">
      <c r="A10" s="179" t="s">
        <v>139</v>
      </c>
      <c r="B10" s="40" t="s">
        <v>361</v>
      </c>
      <c r="C10" s="40" t="s">
        <v>234</v>
      </c>
      <c r="D10" s="77" t="s">
        <v>362</v>
      </c>
      <c r="E10" s="184" t="s">
        <v>404</v>
      </c>
      <c r="F10" s="77" t="s">
        <v>363</v>
      </c>
      <c r="G10" s="40" t="s">
        <v>364</v>
      </c>
      <c r="H10" s="77" t="s">
        <v>365</v>
      </c>
      <c r="I10" s="77" t="s">
        <v>366</v>
      </c>
      <c r="J10" s="40" t="s">
        <v>127</v>
      </c>
      <c r="K10" s="77" t="s">
        <v>367</v>
      </c>
      <c r="L10" s="77" t="s">
        <v>296</v>
      </c>
      <c r="M10" s="40" t="s">
        <v>343</v>
      </c>
    </row>
    <row r="11" spans="1:13" x14ac:dyDescent="0.2">
      <c r="A11" s="180"/>
      <c r="B11" s="180"/>
      <c r="C11" s="180"/>
      <c r="D11" s="180"/>
      <c r="E11" s="185"/>
      <c r="F11" s="180"/>
      <c r="G11" s="180"/>
      <c r="H11" s="180"/>
      <c r="I11" s="180"/>
      <c r="J11" s="180"/>
      <c r="K11" s="180"/>
      <c r="L11" s="180"/>
      <c r="M11" s="180"/>
    </row>
    <row r="12" spans="1:13" ht="13.5" thickBot="1" x14ac:dyDescent="0.25">
      <c r="A12" s="180"/>
      <c r="B12" s="180"/>
      <c r="C12" s="180"/>
      <c r="D12" s="180"/>
      <c r="E12" s="185"/>
      <c r="F12" s="180"/>
      <c r="G12" s="180"/>
      <c r="H12" s="180"/>
      <c r="I12" s="180"/>
      <c r="J12" s="180"/>
      <c r="K12" s="180"/>
      <c r="L12" s="180"/>
      <c r="M12" s="180"/>
    </row>
    <row r="13" spans="1:13" ht="19.5" thickBot="1" x14ac:dyDescent="0.25">
      <c r="A13" s="626" t="s">
        <v>129</v>
      </c>
      <c r="B13" s="627"/>
      <c r="C13" s="627"/>
      <c r="D13" s="627"/>
      <c r="E13" s="627"/>
      <c r="F13" s="627"/>
      <c r="G13" s="627"/>
      <c r="H13" s="627"/>
      <c r="I13" s="627"/>
      <c r="J13" s="627"/>
      <c r="K13" s="627"/>
      <c r="L13" s="627"/>
      <c r="M13" s="628"/>
    </row>
    <row r="14" spans="1:13" x14ac:dyDescent="0.2">
      <c r="A14" s="637" t="s">
        <v>130</v>
      </c>
      <c r="B14" s="639" t="s">
        <v>105</v>
      </c>
      <c r="C14" s="639" t="s">
        <v>106</v>
      </c>
      <c r="D14" s="639" t="s">
        <v>103</v>
      </c>
      <c r="E14" s="641" t="s">
        <v>107</v>
      </c>
      <c r="F14" s="639" t="s">
        <v>108</v>
      </c>
      <c r="G14" s="639" t="s">
        <v>109</v>
      </c>
      <c r="H14" s="639" t="s">
        <v>110</v>
      </c>
      <c r="I14" s="639" t="s">
        <v>111</v>
      </c>
      <c r="J14" s="639" t="s">
        <v>140</v>
      </c>
      <c r="K14" s="639" t="s">
        <v>227</v>
      </c>
      <c r="L14" s="639" t="s">
        <v>112</v>
      </c>
      <c r="M14" s="643" t="s">
        <v>113</v>
      </c>
    </row>
    <row r="15" spans="1:13" x14ac:dyDescent="0.2">
      <c r="A15" s="638"/>
      <c r="B15" s="640"/>
      <c r="C15" s="640"/>
      <c r="D15" s="640"/>
      <c r="E15" s="642"/>
      <c r="F15" s="640"/>
      <c r="G15" s="640"/>
      <c r="H15" s="640"/>
      <c r="I15" s="640"/>
      <c r="J15" s="640"/>
      <c r="K15" s="640"/>
      <c r="L15" s="640"/>
      <c r="M15" s="644"/>
    </row>
    <row r="16" spans="1:13" x14ac:dyDescent="0.2">
      <c r="A16" s="645" t="s">
        <v>131</v>
      </c>
      <c r="B16" s="640"/>
      <c r="C16" s="640"/>
      <c r="D16" s="640"/>
      <c r="E16" s="642"/>
      <c r="F16" s="640"/>
      <c r="G16" s="640"/>
      <c r="H16" s="640"/>
      <c r="I16" s="640"/>
      <c r="J16" s="640"/>
      <c r="K16" s="640"/>
      <c r="L16" s="640"/>
      <c r="M16" s="644"/>
    </row>
    <row r="17" spans="1:13" ht="13.5" thickBot="1" x14ac:dyDescent="0.25">
      <c r="A17" s="645" t="s">
        <v>132</v>
      </c>
      <c r="B17" s="640"/>
      <c r="C17" s="640"/>
      <c r="D17" s="640"/>
      <c r="E17" s="642"/>
      <c r="F17" s="640"/>
      <c r="G17" s="640"/>
      <c r="H17" s="640"/>
      <c r="I17" s="640"/>
      <c r="J17" s="640"/>
      <c r="K17" s="640"/>
      <c r="L17" s="640"/>
      <c r="M17" s="644"/>
    </row>
    <row r="18" spans="1:13" ht="63" customHeight="1" thickBot="1" x14ac:dyDescent="0.25">
      <c r="A18" s="174" t="s">
        <v>123</v>
      </c>
      <c r="B18" s="40" t="s">
        <v>368</v>
      </c>
      <c r="C18" s="40" t="s">
        <v>133</v>
      </c>
      <c r="D18" s="200" t="s">
        <v>133</v>
      </c>
      <c r="E18" s="181" t="s">
        <v>369</v>
      </c>
      <c r="F18" s="40" t="s">
        <v>369</v>
      </c>
      <c r="G18" s="40" t="s">
        <v>368</v>
      </c>
      <c r="H18" s="199" t="s">
        <v>133</v>
      </c>
      <c r="I18" s="199" t="s">
        <v>133</v>
      </c>
      <c r="J18" s="40" t="s">
        <v>235</v>
      </c>
      <c r="K18" s="77" t="s">
        <v>133</v>
      </c>
      <c r="L18" s="199" t="s">
        <v>133</v>
      </c>
      <c r="M18" s="40" t="s">
        <v>368</v>
      </c>
    </row>
    <row r="19" spans="1:13" ht="65.25" customHeight="1" thickBot="1" x14ac:dyDescent="0.25">
      <c r="A19" s="175" t="s">
        <v>202</v>
      </c>
      <c r="B19" s="40" t="s">
        <v>370</v>
      </c>
      <c r="C19" s="40" t="s">
        <v>427</v>
      </c>
      <c r="D19" s="200" t="s">
        <v>427</v>
      </c>
      <c r="E19" s="181" t="s">
        <v>371</v>
      </c>
      <c r="F19" s="40" t="s">
        <v>371</v>
      </c>
      <c r="G19" s="40" t="s">
        <v>370</v>
      </c>
      <c r="H19" s="199" t="s">
        <v>427</v>
      </c>
      <c r="I19" s="199" t="s">
        <v>427</v>
      </c>
      <c r="J19" s="40" t="s">
        <v>236</v>
      </c>
      <c r="K19" s="77" t="s">
        <v>134</v>
      </c>
      <c r="L19" s="199" t="s">
        <v>427</v>
      </c>
      <c r="M19" s="40" t="s">
        <v>370</v>
      </c>
    </row>
    <row r="20" spans="1:13" ht="56.25" customHeight="1" thickBot="1" x14ac:dyDescent="0.25">
      <c r="A20" s="177" t="s">
        <v>102</v>
      </c>
      <c r="B20" s="40" t="s">
        <v>372</v>
      </c>
      <c r="C20" s="40" t="s">
        <v>428</v>
      </c>
      <c r="D20" s="200" t="s">
        <v>428</v>
      </c>
      <c r="E20" s="181" t="s">
        <v>372</v>
      </c>
      <c r="F20" s="40" t="s">
        <v>372</v>
      </c>
      <c r="G20" s="40" t="s">
        <v>372</v>
      </c>
      <c r="H20" s="199" t="s">
        <v>428</v>
      </c>
      <c r="I20" s="199" t="s">
        <v>428</v>
      </c>
      <c r="J20" s="40" t="s">
        <v>237</v>
      </c>
      <c r="K20" s="77" t="s">
        <v>135</v>
      </c>
      <c r="L20" s="199" t="s">
        <v>428</v>
      </c>
      <c r="M20" s="40" t="s">
        <v>372</v>
      </c>
    </row>
    <row r="21" spans="1:13" ht="56.25" customHeight="1" thickBot="1" x14ac:dyDescent="0.25">
      <c r="A21" s="178" t="s">
        <v>205</v>
      </c>
      <c r="B21" s="40" t="s">
        <v>373</v>
      </c>
      <c r="C21" s="40" t="s">
        <v>429</v>
      </c>
      <c r="D21" s="200" t="s">
        <v>429</v>
      </c>
      <c r="E21" s="181" t="s">
        <v>374</v>
      </c>
      <c r="F21" s="40" t="s">
        <v>374</v>
      </c>
      <c r="G21" s="40" t="s">
        <v>373</v>
      </c>
      <c r="H21" s="199" t="s">
        <v>429</v>
      </c>
      <c r="I21" s="199" t="s">
        <v>429</v>
      </c>
      <c r="J21" s="40" t="s">
        <v>239</v>
      </c>
      <c r="K21" s="77" t="s">
        <v>238</v>
      </c>
      <c r="L21" s="199" t="s">
        <v>429</v>
      </c>
      <c r="M21" s="40" t="s">
        <v>373</v>
      </c>
    </row>
    <row r="22" spans="1:13" ht="51.75" customHeight="1" thickBot="1" x14ac:dyDescent="0.25">
      <c r="A22" s="179" t="s">
        <v>125</v>
      </c>
      <c r="B22" s="40" t="s">
        <v>241</v>
      </c>
      <c r="C22" s="40" t="s">
        <v>240</v>
      </c>
      <c r="D22" s="200" t="s">
        <v>240</v>
      </c>
      <c r="E22" s="181" t="s">
        <v>240</v>
      </c>
      <c r="F22" s="40" t="s">
        <v>240</v>
      </c>
      <c r="G22" s="40" t="s">
        <v>241</v>
      </c>
      <c r="H22" s="199" t="s">
        <v>240</v>
      </c>
      <c r="I22" s="199" t="s">
        <v>240</v>
      </c>
      <c r="J22" s="40" t="s">
        <v>242</v>
      </c>
      <c r="K22" s="77" t="s">
        <v>240</v>
      </c>
      <c r="L22" s="199" t="s">
        <v>240</v>
      </c>
      <c r="M22" s="40" t="s">
        <v>241</v>
      </c>
    </row>
  </sheetData>
  <sheetProtection algorithmName="SHA-512" hashValue="TKRrIT6oOCE0Kt8T0AJG8RtOPnwe87T+BXVVMXRFw3atnFYys0Q8B1dJEFFyAyIM8l+Udq6N+LpZ91MFAjnBEQ==" saltValue="AJsh3MVQi5PJHbpk0nMJxw==" spinCount="100000" sheet="1" objects="1" scenarios="1"/>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scale="46" orientation="landscape" r:id="rId1"/>
  <rowBreaks count="1" manualBreakCount="1">
    <brk id="1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E45"/>
  <sheetViews>
    <sheetView showGridLines="0" workbookViewId="0">
      <selection activeCell="E25" sqref="E25"/>
    </sheetView>
  </sheetViews>
  <sheetFormatPr baseColWidth="10" defaultRowHeight="12.75" x14ac:dyDescent="0.2"/>
  <cols>
    <col min="2" max="2" width="15.5703125" customWidth="1"/>
    <col min="3" max="3" width="16" customWidth="1"/>
    <col min="4" max="4" width="37.85546875" customWidth="1"/>
    <col min="5" max="5" width="56.140625" customWidth="1"/>
  </cols>
  <sheetData>
    <row r="1" spans="2:5" ht="16.5" thickBot="1" x14ac:dyDescent="0.3">
      <c r="B1" s="665" t="s">
        <v>486</v>
      </c>
      <c r="C1" s="666"/>
      <c r="D1" s="666"/>
      <c r="E1" s="667"/>
    </row>
    <row r="2" spans="2:5" ht="15.75" thickBot="1" x14ac:dyDescent="0.3">
      <c r="B2" s="321" t="s">
        <v>487</v>
      </c>
      <c r="C2" s="322" t="s">
        <v>260</v>
      </c>
      <c r="D2" s="323" t="s">
        <v>488</v>
      </c>
      <c r="E2" s="324" t="s">
        <v>0</v>
      </c>
    </row>
    <row r="3" spans="2:5" x14ac:dyDescent="0.2">
      <c r="B3" s="652" t="s">
        <v>489</v>
      </c>
      <c r="C3" s="668" t="s">
        <v>32</v>
      </c>
      <c r="D3" s="669" t="s">
        <v>490</v>
      </c>
      <c r="E3" s="325" t="s">
        <v>491</v>
      </c>
    </row>
    <row r="4" spans="2:5" x14ac:dyDescent="0.2">
      <c r="B4" s="653"/>
      <c r="C4" s="656"/>
      <c r="D4" s="670"/>
      <c r="E4" s="326" t="s">
        <v>492</v>
      </c>
    </row>
    <row r="5" spans="2:5" x14ac:dyDescent="0.2">
      <c r="B5" s="653"/>
      <c r="C5" s="656"/>
      <c r="D5" s="670"/>
      <c r="E5" s="327" t="s">
        <v>493</v>
      </c>
    </row>
    <row r="6" spans="2:5" x14ac:dyDescent="0.2">
      <c r="B6" s="653"/>
      <c r="C6" s="656"/>
      <c r="D6" s="670"/>
      <c r="E6" s="328" t="s">
        <v>494</v>
      </c>
    </row>
    <row r="7" spans="2:5" ht="13.5" thickBot="1" x14ac:dyDescent="0.25">
      <c r="B7" s="653"/>
      <c r="C7" s="649"/>
      <c r="D7" s="671"/>
      <c r="E7" s="329" t="s">
        <v>495</v>
      </c>
    </row>
    <row r="8" spans="2:5" x14ac:dyDescent="0.2">
      <c r="B8" s="653"/>
      <c r="C8" s="648" t="s">
        <v>33</v>
      </c>
      <c r="D8" s="672" t="s">
        <v>496</v>
      </c>
      <c r="E8" s="330" t="s">
        <v>497</v>
      </c>
    </row>
    <row r="9" spans="2:5" x14ac:dyDescent="0.2">
      <c r="B9" s="653"/>
      <c r="C9" s="656"/>
      <c r="D9" s="673"/>
      <c r="E9" s="331" t="s">
        <v>498</v>
      </c>
    </row>
    <row r="10" spans="2:5" ht="13.5" thickBot="1" x14ac:dyDescent="0.25">
      <c r="B10" s="653"/>
      <c r="C10" s="649"/>
      <c r="D10" s="674"/>
      <c r="E10" s="332" t="s">
        <v>499</v>
      </c>
    </row>
    <row r="11" spans="2:5" ht="25.5" x14ac:dyDescent="0.2">
      <c r="B11" s="653"/>
      <c r="C11" s="655" t="s">
        <v>34</v>
      </c>
      <c r="D11" s="675" t="s">
        <v>500</v>
      </c>
      <c r="E11" s="333" t="s">
        <v>501</v>
      </c>
    </row>
    <row r="12" spans="2:5" x14ac:dyDescent="0.2">
      <c r="B12" s="653"/>
      <c r="C12" s="656"/>
      <c r="D12" s="658"/>
      <c r="E12" s="334" t="s">
        <v>502</v>
      </c>
    </row>
    <row r="13" spans="2:5" ht="13.5" thickBot="1" x14ac:dyDescent="0.25">
      <c r="B13" s="653"/>
      <c r="C13" s="656"/>
      <c r="D13" s="676"/>
      <c r="E13" s="335" t="s">
        <v>503</v>
      </c>
    </row>
    <row r="14" spans="2:5" ht="25.5" x14ac:dyDescent="0.2">
      <c r="B14" s="653"/>
      <c r="C14" s="659" t="s">
        <v>35</v>
      </c>
      <c r="D14" s="677" t="s">
        <v>504</v>
      </c>
      <c r="E14" s="336" t="s">
        <v>505</v>
      </c>
    </row>
    <row r="15" spans="2:5" x14ac:dyDescent="0.2">
      <c r="B15" s="653"/>
      <c r="C15" s="656"/>
      <c r="D15" s="658"/>
      <c r="E15" s="331" t="s">
        <v>506</v>
      </c>
    </row>
    <row r="16" spans="2:5" ht="26.25" thickBot="1" x14ac:dyDescent="0.25">
      <c r="B16" s="653"/>
      <c r="C16" s="656"/>
      <c r="D16" s="658"/>
      <c r="E16" s="331" t="s">
        <v>507</v>
      </c>
    </row>
    <row r="17" spans="2:5" x14ac:dyDescent="0.2">
      <c r="B17" s="653"/>
      <c r="C17" s="659" t="s">
        <v>226</v>
      </c>
      <c r="D17" s="678" t="s">
        <v>508</v>
      </c>
      <c r="E17" s="336" t="s">
        <v>509</v>
      </c>
    </row>
    <row r="18" spans="2:5" ht="13.5" thickBot="1" x14ac:dyDescent="0.25">
      <c r="B18" s="653"/>
      <c r="C18" s="656"/>
      <c r="D18" s="658"/>
      <c r="E18" s="331" t="s">
        <v>510</v>
      </c>
    </row>
    <row r="19" spans="2:5" x14ac:dyDescent="0.2">
      <c r="B19" s="653"/>
      <c r="C19" s="679" t="s">
        <v>145</v>
      </c>
      <c r="D19" s="682" t="s">
        <v>511</v>
      </c>
      <c r="E19" s="350" t="s">
        <v>512</v>
      </c>
    </row>
    <row r="20" spans="2:5" x14ac:dyDescent="0.2">
      <c r="B20" s="653"/>
      <c r="C20" s="680"/>
      <c r="D20" s="683"/>
      <c r="E20" s="351" t="s">
        <v>513</v>
      </c>
    </row>
    <row r="21" spans="2:5" x14ac:dyDescent="0.2">
      <c r="B21" s="653"/>
      <c r="C21" s="680"/>
      <c r="D21" s="683"/>
      <c r="E21" s="351" t="s">
        <v>514</v>
      </c>
    </row>
    <row r="22" spans="2:5" ht="13.5" thickBot="1" x14ac:dyDescent="0.25">
      <c r="B22" s="653"/>
      <c r="C22" s="681"/>
      <c r="D22" s="684"/>
      <c r="E22" s="352" t="s">
        <v>515</v>
      </c>
    </row>
    <row r="23" spans="2:5" x14ac:dyDescent="0.2">
      <c r="B23" s="653"/>
      <c r="C23" s="668" t="s">
        <v>36</v>
      </c>
      <c r="D23" s="672" t="s">
        <v>516</v>
      </c>
      <c r="E23" s="337" t="s">
        <v>517</v>
      </c>
    </row>
    <row r="24" spans="2:5" x14ac:dyDescent="0.2">
      <c r="B24" s="653"/>
      <c r="C24" s="656"/>
      <c r="D24" s="658"/>
      <c r="E24" s="338" t="s">
        <v>518</v>
      </c>
    </row>
    <row r="25" spans="2:5" x14ac:dyDescent="0.2">
      <c r="B25" s="653"/>
      <c r="C25" s="656"/>
      <c r="D25" s="658"/>
      <c r="E25" s="338" t="s">
        <v>519</v>
      </c>
    </row>
    <row r="26" spans="2:5" x14ac:dyDescent="0.2">
      <c r="B26" s="653"/>
      <c r="C26" s="656"/>
      <c r="D26" s="658"/>
      <c r="E26" s="339" t="s">
        <v>520</v>
      </c>
    </row>
    <row r="27" spans="2:5" ht="13.5" thickBot="1" x14ac:dyDescent="0.25">
      <c r="B27" s="654"/>
      <c r="C27" s="649"/>
      <c r="D27" s="685"/>
      <c r="E27" s="332" t="s">
        <v>521</v>
      </c>
    </row>
    <row r="28" spans="2:5" x14ac:dyDescent="0.2">
      <c r="B28" s="652" t="s">
        <v>522</v>
      </c>
      <c r="C28" s="655" t="s">
        <v>263</v>
      </c>
      <c r="D28" s="657" t="s">
        <v>523</v>
      </c>
      <c r="E28" s="331" t="s">
        <v>524</v>
      </c>
    </row>
    <row r="29" spans="2:5" x14ac:dyDescent="0.2">
      <c r="B29" s="653"/>
      <c r="C29" s="656"/>
      <c r="D29" s="658"/>
      <c r="E29" s="331" t="s">
        <v>525</v>
      </c>
    </row>
    <row r="30" spans="2:5" ht="26.25" thickBot="1" x14ac:dyDescent="0.25">
      <c r="B30" s="653"/>
      <c r="C30" s="656"/>
      <c r="D30" s="658"/>
      <c r="E30" s="331" t="s">
        <v>526</v>
      </c>
    </row>
    <row r="31" spans="2:5" x14ac:dyDescent="0.2">
      <c r="B31" s="653"/>
      <c r="C31" s="659" t="s">
        <v>37</v>
      </c>
      <c r="D31" s="646" t="s">
        <v>527</v>
      </c>
      <c r="E31" s="336" t="s">
        <v>528</v>
      </c>
    </row>
    <row r="32" spans="2:5" x14ac:dyDescent="0.2">
      <c r="B32" s="653"/>
      <c r="C32" s="656"/>
      <c r="D32" s="661"/>
      <c r="E32" s="331" t="s">
        <v>529</v>
      </c>
    </row>
    <row r="33" spans="2:5" x14ac:dyDescent="0.2">
      <c r="B33" s="653"/>
      <c r="C33" s="656"/>
      <c r="D33" s="661"/>
      <c r="E33" s="331" t="s">
        <v>530</v>
      </c>
    </row>
    <row r="34" spans="2:5" ht="13.5" thickBot="1" x14ac:dyDescent="0.25">
      <c r="B34" s="653"/>
      <c r="C34" s="660"/>
      <c r="D34" s="662"/>
      <c r="E34" s="340" t="s">
        <v>531</v>
      </c>
    </row>
    <row r="35" spans="2:5" x14ac:dyDescent="0.2">
      <c r="B35" s="653"/>
      <c r="C35" s="659" t="s">
        <v>38</v>
      </c>
      <c r="D35" s="646" t="s">
        <v>532</v>
      </c>
      <c r="E35" s="341" t="s">
        <v>533</v>
      </c>
    </row>
    <row r="36" spans="2:5" x14ac:dyDescent="0.2">
      <c r="B36" s="653"/>
      <c r="C36" s="656"/>
      <c r="D36" s="663"/>
      <c r="E36" s="342" t="s">
        <v>534</v>
      </c>
    </row>
    <row r="37" spans="2:5" x14ac:dyDescent="0.2">
      <c r="B37" s="653"/>
      <c r="C37" s="656"/>
      <c r="D37" s="663"/>
      <c r="E37" s="338" t="s">
        <v>535</v>
      </c>
    </row>
    <row r="38" spans="2:5" ht="26.25" thickBot="1" x14ac:dyDescent="0.25">
      <c r="B38" s="653"/>
      <c r="C38" s="660"/>
      <c r="D38" s="664"/>
      <c r="E38" s="343" t="s">
        <v>536</v>
      </c>
    </row>
    <row r="39" spans="2:5" x14ac:dyDescent="0.2">
      <c r="B39" s="653"/>
      <c r="C39" s="659" t="s">
        <v>39</v>
      </c>
      <c r="D39" s="646" t="s">
        <v>537</v>
      </c>
      <c r="E39" s="341" t="s">
        <v>538</v>
      </c>
    </row>
    <row r="40" spans="2:5" ht="13.5" thickBot="1" x14ac:dyDescent="0.25">
      <c r="B40" s="653"/>
      <c r="C40" s="656"/>
      <c r="D40" s="663"/>
      <c r="E40" s="338" t="s">
        <v>539</v>
      </c>
    </row>
    <row r="41" spans="2:5" x14ac:dyDescent="0.2">
      <c r="B41" s="653"/>
      <c r="C41" s="659" t="s">
        <v>224</v>
      </c>
      <c r="D41" s="646" t="s">
        <v>540</v>
      </c>
      <c r="E41" s="336" t="s">
        <v>541</v>
      </c>
    </row>
    <row r="42" spans="2:5" x14ac:dyDescent="0.2">
      <c r="B42" s="653"/>
      <c r="C42" s="656"/>
      <c r="D42" s="647"/>
      <c r="E42" s="331" t="s">
        <v>542</v>
      </c>
    </row>
    <row r="43" spans="2:5" ht="13.5" thickBot="1" x14ac:dyDescent="0.25">
      <c r="B43" s="653"/>
      <c r="C43" s="656"/>
      <c r="D43" s="647"/>
      <c r="E43" s="334" t="s">
        <v>543</v>
      </c>
    </row>
    <row r="44" spans="2:5" ht="25.5" x14ac:dyDescent="0.2">
      <c r="B44" s="653"/>
      <c r="C44" s="648" t="s">
        <v>544</v>
      </c>
      <c r="D44" s="650" t="s">
        <v>545</v>
      </c>
      <c r="E44" s="330" t="s">
        <v>546</v>
      </c>
    </row>
    <row r="45" spans="2:5" ht="13.5" thickBot="1" x14ac:dyDescent="0.25">
      <c r="B45" s="654"/>
      <c r="C45" s="649"/>
      <c r="D45" s="651"/>
      <c r="E45" s="344" t="s">
        <v>547</v>
      </c>
    </row>
  </sheetData>
  <sheetProtection algorithmName="SHA-512" hashValue="q34I04ek3pS/jeMsKQDWSClaP36StsUBh7GDI5zzef7N0yjAEsESNbE6ThPDqg6/mvugcUp2zaP0ZONEdSFcVQ==" saltValue="OMqdVnaLAArUGqIJxOi1Ww==" spinCount="100000" sheet="1" objects="1" scenarios="1"/>
  <mergeCells count="29">
    <mergeCell ref="B1:E1"/>
    <mergeCell ref="B3:B27"/>
    <mergeCell ref="C3:C7"/>
    <mergeCell ref="D3:D7"/>
    <mergeCell ref="C8:C10"/>
    <mergeCell ref="D8:D10"/>
    <mergeCell ref="C11:C13"/>
    <mergeCell ref="D11:D13"/>
    <mergeCell ref="C14:C16"/>
    <mergeCell ref="D14:D16"/>
    <mergeCell ref="C17:C18"/>
    <mergeCell ref="D17:D18"/>
    <mergeCell ref="C19:C22"/>
    <mergeCell ref="D19:D22"/>
    <mergeCell ref="C23:C27"/>
    <mergeCell ref="D23:D27"/>
    <mergeCell ref="D41:D43"/>
    <mergeCell ref="C44:C45"/>
    <mergeCell ref="D44:D45"/>
    <mergeCell ref="B28:B45"/>
    <mergeCell ref="C28:C30"/>
    <mergeCell ref="D28:D30"/>
    <mergeCell ref="C31:C34"/>
    <mergeCell ref="D31:D34"/>
    <mergeCell ref="C35:C38"/>
    <mergeCell ref="D35:D38"/>
    <mergeCell ref="C39:C40"/>
    <mergeCell ref="D39:D40"/>
    <mergeCell ref="C41:C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63</vt:i4>
      </vt:variant>
    </vt:vector>
  </HeadingPairs>
  <TitlesOfParts>
    <vt:vector size="70" baseType="lpstr">
      <vt:lpstr>01-Mapa de riesgo-UO</vt:lpstr>
      <vt:lpstr>02-Plan Mitigación</vt:lpstr>
      <vt:lpstr>03-Seguimiento</vt:lpstr>
      <vt:lpstr>Hoja1</vt:lpstr>
      <vt:lpstr>INSTRUCTIVO</vt:lpstr>
      <vt:lpstr>ESCALA</vt:lpstr>
      <vt:lpstr>FACTORES</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riesgo-UO'!BIENESTAR_INSTITUCIONAL</vt:lpstr>
      <vt:lpstr>BIENESTAR_INSTITUCIONAL_CALIDAD_DE_VIDA_E_INCLUSIÓN_EN_CONTEXTOS_UNIVERSITARIOS</vt:lpstr>
      <vt:lpstr>CLASE_RIESGO</vt:lpstr>
      <vt:lpstr>COMPARTIR</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EXTENSIÓN_PROYECCIÓN_SOCIAL_</vt:lpstr>
      <vt:lpstr>EXTERNO</vt:lpstr>
      <vt:lpstr>FACTOR</vt:lpstr>
      <vt:lpstr>'01-Mapa de riesgo-UO'!Financiero</vt:lpstr>
      <vt:lpstr>GESTIÓN_DEL_CONTEXTO_Y_VISIBILIDAD_NACIONAL_E_INTERNACIONAL</vt:lpstr>
      <vt:lpstr>GESTIÓN_Y_SOSTENIBILIDAD_INSTITUCIONAL</vt:lpstr>
      <vt:lpstr>'01-Mapa de riesgo-UO'!GRAVE</vt:lpstr>
      <vt:lpstr>GRAVE</vt:lpstr>
      <vt:lpstr>'01-Mapa de riesgo-UO'!Imagen</vt:lpstr>
      <vt:lpstr>'01-Mapa de riesgo-UO'!Información</vt:lpstr>
      <vt:lpstr>'01-Mapa de riesgo-UO'!INTERNACIONALIZACIÓN</vt:lpstr>
      <vt:lpstr>INTERNO</vt:lpstr>
      <vt:lpstr>'01-Mapa de riesgo-UO'!INVESTIGACIÓN_E_INNOVACIÓN</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riesgo-UO'!PDI</vt:lpstr>
      <vt:lpstr>PERIODICIDAD</vt:lpstr>
      <vt:lpstr>'01-Mapa de riesgo-UO'!PROBABILIDAD</vt:lpstr>
      <vt:lpstr>'01-Mapa de riesgo-UO'!PROCESOS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2019-08-14T19:38:15Z</cp:lastPrinted>
  <dcterms:created xsi:type="dcterms:W3CDTF">2006-09-13T22:30:50Z</dcterms:created>
  <dcterms:modified xsi:type="dcterms:W3CDTF">2023-04-12T21:09:39Z</dcterms:modified>
</cp:coreProperties>
</file>