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Equipo de Riesgos 2023\Actualización Mapa de Riesgos 2023\PROCESOS\"/>
    </mc:Choice>
  </mc:AlternateContent>
  <bookViews>
    <workbookView xWindow="0" yWindow="0" windowWidth="28800" windowHeight="12300"/>
  </bookViews>
  <sheets>
    <sheet name="01-Mapa de riesgo-UO" sheetId="12" r:id="rId1"/>
    <sheet name="02-Plan Mitigación" sheetId="8" r:id="rId2"/>
    <sheet name="03-Seguimiento" sheetId="7" r:id="rId3"/>
    <sheet name="Hoja1" sheetId="9" state="hidden" r:id="rId4"/>
    <sheet name="INSTRUCTIVO" sheetId="10" r:id="rId5"/>
    <sheet name="ESCALA" sheetId="11" r:id="rId6"/>
    <sheet name="FACTORES" sheetId="13" r:id="rId7"/>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riesgo-UO'!$BM$1048373:$BM$1048393</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riesgo-UO'!$BR$1048373:$BR$1048377</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riesgo-UO'!$BN$1048373:$BN$1048376</definedName>
    <definedName name="BIENESTAR_INSTITUCIONAL">#REF!</definedName>
    <definedName name="BIENESTAR_INSTITUCIONAL_CALIDAD_DE_VIDA_E_INCLUSIÓN_EN_CONTEXTOS_UNIVERSITARIOS">'01-Mapa de riesgo-UO'!$BB$1048376</definedName>
    <definedName name="CLASE_RIESGO">'01-Mapa de riesgo-UO'!$G$1048372:$G$1048383</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riesgo-UO'!$BQ$1048373:$BQ$1048376</definedName>
    <definedName name="CONTROL_SEGUIMIENTO">#REF!</definedName>
    <definedName name="CONTROLES">'01-Mapa de riesgo-UO'!$P$1048372:$P$1048376</definedName>
    <definedName name="Corrupción" localSheetId="0">'01-Mapa de riesgo-UO'!$J$1048380:$J$1048382</definedName>
    <definedName name="Corrupción">#REF!</definedName>
    <definedName name="CREACIÓN_GESTIÓN_Y_TRANSFERENCIA_DEL_CONOCIMIENTO">'01-Mapa de riesgo-UO'!$BB$1048373</definedName>
    <definedName name="Cumplimiento" localSheetId="0">'01-Mapa de riesgo-UO'!$K$1048380:$K$1048384</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riesgo-UO'!$BI$1048373:$BI$1048376</definedName>
    <definedName name="DIRECCIONAMIENTO_INSTITUCIONAL">#REF!</definedName>
    <definedName name="DOCENCIA" localSheetId="0">'01-Mapa de riesgo-UO'!$BJ$1048373:$BJ$1048388</definedName>
    <definedName name="DOCENCIA">#REF!</definedName>
    <definedName name="Documentados_Aplicados_Efectivos">'01-Mapa de riesgo-UO'!#REF!</definedName>
    <definedName name="EGRESADOS" localSheetId="0">'01-Mapa de riesgo-UO'!$BO$1048373</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'03-Seguimiento'!$Y$1048461:$Y$1048463</definedName>
    <definedName name="EXCELENCIA_ACADÉMICA_PARA_LA_FORMACIÓN_INTEGRAL">'01-Mapa de riesgo-UO'!$BB$1048372</definedName>
    <definedName name="EXTENSIÓN_PROYECCIÓN_SOCIAL" localSheetId="0">'01-Mapa de riesgo-UO'!$BL$1048373:$BL$1048394</definedName>
    <definedName name="EXTENSIÓN_PROYECCIÓN_SOCIAL">#REF!</definedName>
    <definedName name="EXTENSIÓN_PROYECCIÓN_SOCIAL_">'01-Mapa de riesgo-UO'!$AZ$1048381:$AZ$1048390</definedName>
    <definedName name="EXTERNO">'01-Mapa de riesgo-UO'!$F$1048372:$F$1048377</definedName>
    <definedName name="FACTOR">'01-Mapa de riesgo-UO'!$D$1048372:$D$1048373</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riesgo-UO'!$BB$1048374</definedName>
    <definedName name="GESTIÓN_FINANCIERA" localSheetId="0">'01-Mapa de riesgo-UO'!#REF!</definedName>
    <definedName name="GESTIÓN_FINANCIERA">#REF!</definedName>
    <definedName name="GESTIÓN_Y_SOSTENIBILIDAD_INSTITUCIONAL">'01-Mapa de riesgo-UO'!$BB$1048375</definedName>
    <definedName name="GRAVE" localSheetId="0">'01-Mapa de riesgo-UO'!$AV$1048373:$AV$1048376</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riesgo-UO'!$BP$1048373</definedName>
    <definedName name="INTERNACIONALIZACIÓN">#REF!</definedName>
    <definedName name="INTERNO">'01-Mapa de riesgo-UO'!$E$1048372:$E$1048378</definedName>
    <definedName name="INVESTIGACIÓN_E_INNOVACIÓN" localSheetId="0">'01-Mapa de riesgo-UO'!$BK$1048373:$BK$1048383</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riesgo-UO'!$AT$1048373</definedName>
    <definedName name="LEVE">'03-Seguimiento'!$H$1048466:$H$1048576</definedName>
    <definedName name="MAPA" localSheetId="0">'01-Mapa de riesgo-UO'!$A$1048372:$A$1048374</definedName>
    <definedName name="MAPA">#REF!</definedName>
    <definedName name="MODERADO" localSheetId="0">'01-Mapa de riesgo-UO'!$AU$1048373:$AU$1048375</definedName>
    <definedName name="MODERADO">'03-Seguimiento'!$G$1048466:$G$1048576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riesgo-UO'!$BB$1048380</definedName>
    <definedName name="Operacional" localSheetId="0">'01-Mapa de riesgo-UO'!$T$1048380:$T$1048384</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riesgo-UO'!$B$1048372:$B$1048381</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4" i="12" l="1"/>
  <c r="R14" i="12"/>
  <c r="Q14" i="12"/>
  <c r="Q15" i="12"/>
  <c r="Q16" i="12"/>
  <c r="AL16" i="12"/>
  <c r="AG16" i="12"/>
  <c r="AB16" i="12"/>
  <c r="W16" i="12"/>
  <c r="AL15" i="12"/>
  <c r="AG15" i="12"/>
  <c r="AB15" i="12"/>
  <c r="W15" i="12"/>
  <c r="AL14" i="12"/>
  <c r="AK14" i="12"/>
  <c r="AJ14" i="12" s="1"/>
  <c r="AG14" i="12"/>
  <c r="AF14" i="12" s="1"/>
  <c r="AE14" i="12" s="1"/>
  <c r="AB14" i="12"/>
  <c r="AA14" i="12"/>
  <c r="Z14" i="12" s="1"/>
  <c r="W14" i="12"/>
  <c r="V14" i="12" s="1"/>
  <c r="U14" i="12" s="1"/>
  <c r="AL13" i="12" l="1"/>
  <c r="AG13" i="12"/>
  <c r="AB13" i="12"/>
  <c r="W13" i="12"/>
  <c r="Q13" i="12"/>
  <c r="AL12" i="12"/>
  <c r="AG12" i="12"/>
  <c r="AB12" i="12"/>
  <c r="W12" i="12"/>
  <c r="Q12" i="12"/>
  <c r="AL11" i="12"/>
  <c r="AK11" i="12"/>
  <c r="AJ11" i="12" s="1"/>
  <c r="AG11" i="12"/>
  <c r="AF11" i="12"/>
  <c r="AE11" i="12" s="1"/>
  <c r="AB11" i="12"/>
  <c r="AA11" i="12"/>
  <c r="Z11" i="12" s="1"/>
  <c r="W11" i="12"/>
  <c r="V11" i="12"/>
  <c r="U11" i="12" s="1"/>
  <c r="R11" i="12"/>
  <c r="S11" i="12" s="1"/>
  <c r="Q11" i="12"/>
  <c r="AN11" i="12" l="1"/>
  <c r="V68" i="12" l="1"/>
  <c r="U68" i="12" s="1"/>
  <c r="V71" i="12"/>
  <c r="U71" i="12" s="1"/>
  <c r="V74" i="12"/>
  <c r="U74" i="12" s="1"/>
  <c r="X5" i="7" l="1"/>
  <c r="P5" i="8"/>
  <c r="B8" i="7" l="1"/>
  <c r="Z5" i="7"/>
  <c r="Q5" i="8"/>
  <c r="O5" i="8"/>
  <c r="B8" i="8"/>
  <c r="M6" i="12"/>
  <c r="N5" i="7" s="1"/>
  <c r="D6" i="12"/>
  <c r="K5" i="8" l="1"/>
  <c r="G5" i="7"/>
  <c r="E5" i="7"/>
  <c r="C5" i="7"/>
  <c r="D5" i="8" l="1"/>
  <c r="C5" i="8"/>
  <c r="F5" i="8"/>
  <c r="B6" i="7" l="1"/>
  <c r="AL17" i="12" l="1"/>
  <c r="AL18" i="12"/>
  <c r="AL19" i="12"/>
  <c r="AL20" i="12"/>
  <c r="AL21" i="12"/>
  <c r="AL22" i="12"/>
  <c r="AL23" i="12"/>
  <c r="AL24" i="12"/>
  <c r="AL25" i="12"/>
  <c r="AL26" i="12"/>
  <c r="AL27" i="12"/>
  <c r="AL28" i="12"/>
  <c r="AL29" i="12"/>
  <c r="AL30" i="12"/>
  <c r="AL31" i="12"/>
  <c r="AL32" i="12"/>
  <c r="AK32" i="12" s="1"/>
  <c r="AJ32" i="12" s="1"/>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K56" i="12" s="1"/>
  <c r="AJ56" i="12" s="1"/>
  <c r="AL57" i="12"/>
  <c r="AL58" i="12"/>
  <c r="AL59" i="12"/>
  <c r="AL60" i="12"/>
  <c r="AL61" i="12"/>
  <c r="AL62" i="12"/>
  <c r="AL63" i="12"/>
  <c r="AL64" i="12"/>
  <c r="AL65" i="12"/>
  <c r="AL66" i="12"/>
  <c r="AL67" i="12"/>
  <c r="AL68" i="12"/>
  <c r="AL69" i="12"/>
  <c r="AL70" i="12"/>
  <c r="AL71" i="12"/>
  <c r="AL72" i="12"/>
  <c r="AL73" i="12"/>
  <c r="AL74" i="12"/>
  <c r="AL75" i="12"/>
  <c r="AL76" i="12"/>
  <c r="AK35" i="12" l="1"/>
  <c r="AJ35" i="12" s="1"/>
  <c r="AK59" i="12"/>
  <c r="AJ59" i="12" s="1"/>
  <c r="AK74" i="12"/>
  <c r="AJ74" i="12" s="1"/>
  <c r="AK50" i="12"/>
  <c r="AJ50" i="12" s="1"/>
  <c r="AK26" i="12"/>
  <c r="AJ26" i="12" s="1"/>
  <c r="AK65" i="12"/>
  <c r="AJ65" i="12" s="1"/>
  <c r="AK41" i="12"/>
  <c r="AJ41" i="12" s="1"/>
  <c r="AK17" i="12"/>
  <c r="AJ17" i="12" s="1"/>
  <c r="AK71" i="12"/>
  <c r="AJ71" i="12" s="1"/>
  <c r="AK47" i="12"/>
  <c r="AJ47" i="12" s="1"/>
  <c r="AK23" i="12"/>
  <c r="AJ23" i="12" s="1"/>
  <c r="AK62" i="12"/>
  <c r="AJ62" i="12" s="1"/>
  <c r="AK38" i="12"/>
  <c r="AJ38" i="12" s="1"/>
  <c r="AK53" i="12"/>
  <c r="AJ53" i="12" s="1"/>
  <c r="AK29" i="12"/>
  <c r="AJ29" i="12" s="1"/>
  <c r="AK68" i="12"/>
  <c r="AJ68" i="12" s="1"/>
  <c r="AK44" i="12"/>
  <c r="AJ44" i="12" s="1"/>
  <c r="AK20" i="12"/>
  <c r="AJ20" i="12" s="1"/>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V44" i="12" l="1"/>
  <c r="U44" i="12" s="1"/>
  <c r="V20" i="12"/>
  <c r="U20" i="12" s="1"/>
  <c r="V50" i="12"/>
  <c r="U50" i="12" s="1"/>
  <c r="V47" i="12"/>
  <c r="U47" i="12" s="1"/>
  <c r="V23" i="12"/>
  <c r="U23" i="12" s="1"/>
  <c r="V26" i="12"/>
  <c r="U26" i="12" s="1"/>
  <c r="V65" i="12"/>
  <c r="U65" i="12" s="1"/>
  <c r="V41" i="12"/>
  <c r="U41" i="12" s="1"/>
  <c r="V17" i="12"/>
  <c r="U17" i="12" s="1"/>
  <c r="V56" i="12"/>
  <c r="U56" i="12" s="1"/>
  <c r="V32" i="12"/>
  <c r="U32" i="12" s="1"/>
  <c r="V62" i="12"/>
  <c r="U62" i="12" s="1"/>
  <c r="V38" i="12"/>
  <c r="U38" i="12" s="1"/>
  <c r="V53" i="12"/>
  <c r="U53" i="12" s="1"/>
  <c r="V29" i="12"/>
  <c r="U29" i="12" s="1"/>
  <c r="V59" i="12"/>
  <c r="U59" i="12" s="1"/>
  <c r="V35" i="12"/>
  <c r="U35" i="12" s="1"/>
  <c r="AB26" i="12" l="1"/>
  <c r="AG26" i="12"/>
  <c r="AB27" i="12"/>
  <c r="AG27" i="12"/>
  <c r="AB28" i="12"/>
  <c r="AG28" i="12"/>
  <c r="AA26" i="12" l="1"/>
  <c r="Z26" i="12" s="1"/>
  <c r="AF26" i="12"/>
  <c r="AE26" i="12" s="1"/>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A74" i="12" l="1"/>
  <c r="Z74" i="12" s="1"/>
  <c r="AA23" i="12"/>
  <c r="Z23" i="12" s="1"/>
  <c r="AA71" i="12"/>
  <c r="Z71" i="12" s="1"/>
  <c r="AA20" i="12"/>
  <c r="Z20" i="12" s="1"/>
  <c r="AA53" i="12"/>
  <c r="Z53" i="12" s="1"/>
  <c r="AA29" i="12"/>
  <c r="Z29" i="12" s="1"/>
  <c r="AA50" i="12"/>
  <c r="Z50" i="12" s="1"/>
  <c r="AA47" i="12"/>
  <c r="Z47" i="12" s="1"/>
  <c r="AA44" i="12"/>
  <c r="Z44" i="12" s="1"/>
  <c r="AA17" i="12"/>
  <c r="Z17" i="12" s="1"/>
  <c r="AA68" i="12"/>
  <c r="Z68" i="12" s="1"/>
  <c r="AA59" i="12"/>
  <c r="Z59" i="12" s="1"/>
  <c r="AA35" i="12"/>
  <c r="Z35" i="12" s="1"/>
  <c r="AA65" i="12"/>
  <c r="Z65" i="12" s="1"/>
  <c r="AA41" i="12"/>
  <c r="Z41" i="12" s="1"/>
  <c r="AA56" i="12"/>
  <c r="Z56" i="12" s="1"/>
  <c r="AA32" i="12"/>
  <c r="Z32" i="12" s="1"/>
  <c r="AA62" i="12"/>
  <c r="Z62" i="12" s="1"/>
  <c r="AA38" i="12"/>
  <c r="Z38" i="12" s="1"/>
  <c r="I47" i="7"/>
  <c r="I71" i="7" l="1"/>
  <c r="I68" i="7"/>
  <c r="I65" i="7"/>
  <c r="I62" i="7"/>
  <c r="I59" i="7"/>
  <c r="I56" i="7"/>
  <c r="I53" i="7"/>
  <c r="I50" i="7"/>
  <c r="I44" i="7"/>
  <c r="I41" i="7"/>
  <c r="I38" i="7"/>
  <c r="I35" i="7"/>
  <c r="I32"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AG17" i="12" l="1"/>
  <c r="AG18" i="12"/>
  <c r="AG19" i="12"/>
  <c r="AG20" i="12"/>
  <c r="AG21" i="12"/>
  <c r="AG22" i="12"/>
  <c r="AG23" i="12"/>
  <c r="AG24" i="12"/>
  <c r="AG25" i="12"/>
  <c r="AG29" i="12"/>
  <c r="AG30" i="12"/>
  <c r="AG31" i="12"/>
  <c r="AG32" i="12"/>
  <c r="AG33" i="12"/>
  <c r="AG34" i="12"/>
  <c r="AG35" i="12"/>
  <c r="AF35" i="12" s="1"/>
  <c r="AE35" i="12" s="1"/>
  <c r="AG36" i="12"/>
  <c r="AG37" i="12"/>
  <c r="AG38" i="12"/>
  <c r="AF38" i="12" s="1"/>
  <c r="AE38" i="12" s="1"/>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F62" i="12" s="1"/>
  <c r="AE62" i="12" s="1"/>
  <c r="AG63" i="12"/>
  <c r="AG64" i="12"/>
  <c r="AG65" i="12"/>
  <c r="AG66" i="12"/>
  <c r="AG67" i="12"/>
  <c r="AG68" i="12"/>
  <c r="AF68" i="12" s="1"/>
  <c r="AE68" i="12" s="1"/>
  <c r="AG69" i="12"/>
  <c r="AG70" i="12"/>
  <c r="AG71" i="12"/>
  <c r="AG72" i="12"/>
  <c r="AG73" i="12"/>
  <c r="AG74" i="12"/>
  <c r="AG75" i="12"/>
  <c r="AG76" i="12"/>
  <c r="AF53" i="12" l="1"/>
  <c r="AE53" i="12" s="1"/>
  <c r="AF29" i="12"/>
  <c r="AE29" i="12" s="1"/>
  <c r="AF44" i="12"/>
  <c r="AE44" i="12" s="1"/>
  <c r="AF17" i="12"/>
  <c r="AE17" i="12" s="1"/>
  <c r="AF74" i="12"/>
  <c r="AE74" i="12" s="1"/>
  <c r="AF50" i="12"/>
  <c r="AE50" i="12" s="1"/>
  <c r="AF23" i="12"/>
  <c r="AE23" i="12" s="1"/>
  <c r="AF41" i="12"/>
  <c r="AE41" i="12" s="1"/>
  <c r="AF56" i="12"/>
  <c r="AE56" i="12" s="1"/>
  <c r="AF32" i="12"/>
  <c r="AE32" i="12" s="1"/>
  <c r="AF59" i="12"/>
  <c r="AE59" i="12" s="1"/>
  <c r="AF65" i="12"/>
  <c r="AE65" i="12" s="1"/>
  <c r="AF71" i="12"/>
  <c r="AE71" i="12" s="1"/>
  <c r="AF47" i="12"/>
  <c r="AE47" i="12" s="1"/>
  <c r="AF20" i="12"/>
  <c r="AE20" i="12" s="1"/>
  <c r="Q17" i="12" l="1"/>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AO11" i="12" l="1"/>
  <c r="Q8" i="7" s="1"/>
  <c r="I73" i="8"/>
  <c r="F73" i="8"/>
  <c r="I72" i="8"/>
  <c r="F72" i="8"/>
  <c r="N74" i="12"/>
  <c r="L74"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R74" i="12"/>
  <c r="AN74" i="12" s="1"/>
  <c r="R17" i="12"/>
  <c r="AN17" i="12" s="1"/>
  <c r="O74" i="12"/>
  <c r="O20" i="12"/>
  <c r="O41" i="12"/>
  <c r="O71" i="12"/>
  <c r="O53" i="12"/>
  <c r="O62" i="12"/>
  <c r="O38" i="12"/>
  <c r="O23" i="12"/>
  <c r="O65" i="12"/>
  <c r="O59" i="12"/>
  <c r="R23" i="12"/>
  <c r="AN23" i="12" s="1"/>
  <c r="R50" i="12"/>
  <c r="AN50" i="12" s="1"/>
  <c r="O35" i="12"/>
  <c r="O68" i="12"/>
  <c r="O29" i="12"/>
  <c r="O44" i="12"/>
  <c r="O56" i="12"/>
  <c r="R38" i="12"/>
  <c r="AN38" i="12" s="1"/>
  <c r="AN14" i="12"/>
  <c r="R65" i="12"/>
  <c r="AN65" i="12" s="1"/>
  <c r="R47" i="12"/>
  <c r="AN47" i="12" s="1"/>
  <c r="O32" i="12"/>
  <c r="R44" i="12"/>
  <c r="AN44" i="12" s="1"/>
  <c r="R29" i="12"/>
  <c r="AN29" i="12" s="1"/>
  <c r="R20" i="12"/>
  <c r="AN20" i="12" s="1"/>
  <c r="R56" i="12"/>
  <c r="AN56" i="12" s="1"/>
  <c r="R35" i="12"/>
  <c r="AN35" i="12" s="1"/>
  <c r="R62" i="12"/>
  <c r="AN62" i="12" s="1"/>
  <c r="O17" i="12"/>
  <c r="O50" i="12"/>
  <c r="O26" i="12"/>
  <c r="R41" i="12"/>
  <c r="AN41" i="12" s="1"/>
  <c r="R32" i="12"/>
  <c r="AN32" i="12" s="1"/>
  <c r="R26" i="12"/>
  <c r="AN26" i="12" s="1"/>
  <c r="R68" i="12"/>
  <c r="AN68" i="12" s="1"/>
  <c r="R59" i="12"/>
  <c r="AN59" i="12" s="1"/>
  <c r="R53" i="12"/>
  <c r="AN53" i="12" s="1"/>
  <c r="R71" i="12"/>
  <c r="AN71" i="12" s="1"/>
  <c r="O14" i="12"/>
  <c r="O47" i="12"/>
  <c r="AP11" i="12" l="1"/>
  <c r="AQ11" i="12" s="1"/>
  <c r="H8" i="7" s="1"/>
  <c r="S32" i="12"/>
  <c r="S47" i="12"/>
  <c r="S59" i="12"/>
  <c r="S41" i="12"/>
  <c r="S62" i="12"/>
  <c r="S29" i="12"/>
  <c r="S65" i="12"/>
  <c r="S50" i="12"/>
  <c r="S20" i="12"/>
  <c r="S68" i="12"/>
  <c r="S44" i="12"/>
  <c r="S23" i="12"/>
  <c r="S17" i="12"/>
  <c r="S53" i="12"/>
  <c r="S35" i="12"/>
  <c r="S71" i="12"/>
  <c r="S26" i="12"/>
  <c r="S56" i="12"/>
  <c r="S38" i="12"/>
  <c r="S74" i="12"/>
  <c r="AO35" i="12" l="1"/>
  <c r="Q32" i="7" s="1"/>
  <c r="AO68" i="12"/>
  <c r="Q65" i="7" s="1"/>
  <c r="AO71" i="12"/>
  <c r="Q68" i="7" s="1"/>
  <c r="AO38" i="12"/>
  <c r="Q35" i="7" s="1"/>
  <c r="AO14" i="12"/>
  <c r="Q11" i="7" s="1"/>
  <c r="AO50" i="12"/>
  <c r="Q47" i="7" s="1"/>
  <c r="AO29" i="12"/>
  <c r="Q26" i="7" s="1"/>
  <c r="AO41" i="12"/>
  <c r="Q38" i="7" s="1"/>
  <c r="AO47" i="12"/>
  <c r="Q44" i="7" s="1"/>
  <c r="AO26" i="12"/>
  <c r="Q23" i="7" s="1"/>
  <c r="AO17" i="12"/>
  <c r="Q14" i="7" s="1"/>
  <c r="AO74"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<sst xmlns="http://schemas.openxmlformats.org/spreadsheetml/2006/main" count="936" uniqueCount="566">
  <si>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</si>
  <si>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</si>
  <si>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</si>
  <si>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</si>
  <si>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</si>
  <si>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</si>
  <si>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</si>
  <si>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</si>
  <si>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</si>
  <si>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</si>
  <si>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</si>
  <si>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</si>
  <si>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</si>
  <si>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</si>
  <si>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</si>
  <si>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</si>
  <si>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</si>
  <si>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</si>
  <si>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</si>
  <si>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</si>
  <si>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</si>
  <si>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</si>
  <si>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</si>
  <si>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</si>
  <si>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</si>
  <si>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</si>
  <si>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</si>
  <si>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</si>
  <si>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</si>
  <si>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</si>
  <si>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</si>
  <si>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</si>
  <si>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</si>
  <si>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</si>
  <si>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</si>
  <si>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</si>
  <si>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</si>
  <si>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</si>
  <si>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</si>
  <si>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</si>
  <si>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</si>
  <si>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</si>
  <si>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</si>
  <si>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</si>
  <si>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</si>
  <si>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</si>
  <si>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</si>
  <si>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</si>
  <si>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</si>
  <si>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</si>
  <si>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</si>
  <si>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</si>
  <si>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</si>
  <si>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</si>
  <si>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</si>
  <si>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</si>
  <si>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</si>
  <si>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</si>
  <si>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</si>
  <si>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</si>
  <si>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</si>
  <si>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</si>
  <si>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</si>
  <si>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</si>
  <si>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</si>
  <si>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</si>
  <si>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</si>
  <si>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</si>
  <si>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</si>
  <si>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</si>
  <si>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</si>
  <si>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</si>
  <si>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</si>
  <si>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</si>
  <si>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</si>
  <si>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</si>
  <si>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</si>
  <si>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</si>
  <si>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</si>
  <si>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</si>
  <si>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</si>
  <si>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</si>
  <si>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</si>
  <si>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</si>
  <si>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</si>
  <si>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</si>
  <si>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</si>
  <si>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</si>
  <si>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</si>
  <si>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</si>
  <si>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</si>
  <si>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</si>
  <si>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</si>
  <si>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</si>
  <si>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</si>
  <si>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</si>
  <si>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</si>
  <si>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</si>
  <si>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</si>
  <si>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</si>
  <si>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</si>
  <si>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</si>
  <si>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</si>
  <si>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</si>
  <si>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</si>
  <si>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</si>
  <si>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</si>
  <si>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</si>
  <si>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</si>
  <si>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</si>
  <si>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</si>
  <si>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</si>
  <si>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</si>
  <si>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</si>
  <si>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</si>
  <si>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</si>
  <si>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</si>
  <si>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</si>
  <si>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</si>
  <si>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</si>
  <si>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</si>
  <si>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</si>
  <si>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</si>
  <si>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</si>
  <si>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</si>
  <si>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</si>
  <si>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</si>
  <si>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</si>
  <si>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</si>
  <si>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</si>
  <si>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</si>
  <si>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</si>
  <si>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</si>
  <si>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</si>
  <si>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</si>
  <si>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</si>
  <si>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</si>
  <si>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</si>
  <si>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</si>
  <si>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</si>
  <si>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</si>
  <si>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</si>
  <si>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</si>
  <si>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</si>
  <si>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</si>
  <si>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</si>
  <si>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</si>
  <si>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</si>
  <si>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</si>
  <si>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</si>
  <si>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</si>
  <si>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</si>
  <si>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</si>
  <si>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</si>
  <si>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</si>
  <si>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</si>
  <si>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</si>
  <si>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</si>
  <si>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</si>
  <si>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</si>
  <si>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</si>
  <si>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</si>
  <si>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</si>
  <si>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</si>
  <si>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</si>
  <si>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</si>
  <si>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</si>
  <si>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</si>
  <si>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</si>
  <si>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</si>
  <si>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</si>
  <si>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</si>
  <si>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</si>
  <si>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</si>
  <si>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</si>
  <si>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</si>
  <si>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</si>
  <si>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</si>
  <si>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</si>
  <si>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</si>
  <si>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</si>
  <si>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</si>
  <si>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</si>
  <si>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</si>
  <si>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</si>
  <si>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</si>
  <si>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</si>
  <si>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</si>
  <si>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</si>
  <si>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</si>
  <si>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</si>
  <si>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</si>
  <si>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</si>
  <si>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</si>
  <si>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</si>
  <si>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</si>
  <si>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</si>
  <si>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</si>
  <si>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</si>
  <si>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</si>
  <si>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</si>
  <si>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</si>
  <si>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</si>
  <si>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</si>
  <si>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</si>
  <si>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</si>
  <si>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</si>
  <si>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</si>
  <si>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</si>
  <si>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</si>
  <si>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</si>
  <si>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</si>
  <si>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</si>
  <si>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</si>
  <si>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</si>
  <si>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</si>
  <si>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</si>
  <si>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</si>
  <si>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</si>
  <si>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</si>
  <si>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</si>
  <si>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</si>
  <si>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</si>
  <si>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</si>
  <si>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</si>
  <si>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</si>
  <si>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</si>
  <si>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</si>
  <si>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</si>
  <si>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</si>
  <si>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</si>
  <si>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</si>
  <si>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</si>
  <si>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</si>
  <si>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</si>
  <si>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</si>
  <si>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</si>
  <si>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</si>
  <si>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</si>
  <si>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</si>
  <si>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</si>
  <si>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</si>
  <si>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</si>
  <si>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</si>
  <si>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</si>
  <si>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</si>
  <si>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</si>
  <si>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</si>
  <si>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</si>
  <si>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</si>
  <si>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</si>
  <si>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</si>
  <si>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</si>
  <si>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</si>
  <si>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</si>
  <si>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</si>
  <si>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</si>
  <si>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</si>
  <si>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</si>
  <si>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</si>
  <si>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</si>
  <si>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</si>
  <si>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</si>
  <si>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</si>
  <si>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</si>
  <si>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</si>
  <si>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</si>
  <si>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</si>
  <si>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</si>
  <si>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</si>
  <si>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</si>
  <si>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</si>
  <si>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</si>
  <si>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</si>
  <si>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</si>
  <si>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</si>
  <si>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</si>
  <si>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</si>
  <si>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</si>
  <si>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</si>
  <si>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</si>
  <si>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</si>
  <si>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</si>
  <si>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</si>
  <si>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</si>
  <si>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</si>
  <si>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</si>
  <si>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</si>
  <si>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</si>
  <si>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</si>
  <si>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</si>
  <si>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</si>
  <si>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</si>
  <si>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</si>
  <si>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</si>
  <si>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</si>
  <si>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</si>
  <si>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</si>
  <si>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</si>
  <si>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</si>
  <si>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</si>
  <si>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</si>
  <si>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</si>
  <si>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</si>
  <si>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</si>
  <si>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</si>
  <si>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</si>
  <si>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</si>
  <si>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</si>
  <si>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</si>
  <si>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</si>
  <si>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</si>
  <si>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</si>
  <si>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</si>
  <si>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</si>
  <si>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</si>
  <si>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</si>
  <si>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</si>
  <si>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</si>
  <si>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</si>
  <si>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</si>
  <si>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</si>
  <si>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</si>
  <si>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</si>
  <si>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</si>
  <si>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</si>
  <si>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</si>
  <si>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</si>
  <si>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</si>
  <si>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</si>
  <si>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</si>
  <si>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</si>
  <si>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</si>
  <si>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</si>
  <si>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</si>
  <si>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</si>
  <si>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</si>
  <si>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</si>
  <si>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</si>
  <si>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</si>
  <si>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</si>
  <si>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</si>
  <si>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</si>
  <si>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</si>
  <si>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</si>
  <si>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</si>
  <si>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</si>
  <si>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</si>
  <si>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</si>
  <si>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</si>
  <si>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</si>
  <si>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</si>
  <si>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</si>
  <si>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</si>
  <si>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</si>
  <si>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</si>
  <si>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</si>
  <si>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</si>
  <si>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</si>
  <si>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</si>
  <si>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</si>
  <si>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</si>
  <si>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</si>
  <si>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</si>
  <si>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</si>
  <si>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</si>
  <si>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</si>
  <si>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</si>
  <si>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</si>
  <si>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</si>
  <si>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</si>
  <si>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</si>
  <si>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</si>
  <si>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</si>
  <si>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</si>
  <si>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</si>
  <si>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</si>
  <si>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</si>
  <si>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</si>
  <si>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</si>
  <si>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</si>
  <si>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</si>
  <si>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</si>
  <si>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</si>
  <si>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</si>
  <si>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</si>
  <si>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</si>
  <si>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</si>
  <si>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</si>
  <si>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</si>
  <si>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</si>
  <si>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</si>
  <si>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</si>
  <si>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</si>
  <si>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</si>
  <si>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</si>
  <si>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</si>
  <si>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</si>
  <si>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</si>
  <si>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</si>
  <si>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</si>
  <si>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</si>
  <si>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</si>
  <si>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</si>
  <si>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</si>
  <si>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</si>
  <si>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</si>
  <si>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</si>
  <si>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</si>
  <si>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</si>
  <si>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</si>
  <si>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</si>
  <si>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</si>
  <si>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</si>
  <si>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</si>
  <si>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</si>
  <si>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</si>
  <si>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</si>
  <si>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</si>
  <si>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</si>
  <si>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</si>
  <si>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</si>
  <si>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</si>
  <si>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</si>
  <si>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</si>
  <si>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</si>
  <si>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</si>
  <si>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</si>
  <si>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</si>
  <si>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</si>
  <si>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</si>
  <si>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</si>
  <si>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</si>
  <si>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</si>
  <si>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</si>
  <si>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</si>
  <si>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</si>
  <si>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</si>
  <si>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</si>
  <si>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</si>
  <si>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</si>
  <si>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</si>
  <si>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</si>
  <si>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</si>
  <si>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</si>
  <si>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</si>
  <si>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</si>
  <si>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</si>
  <si>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</si>
  <si>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</si>
  <si>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</si>
  <si>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</si>
  <si>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</si>
  <si>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</si>
  <si>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</si>
  <si>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</si>
  <si>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</si>
  <si>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</si>
  <si>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</si>
  <si>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</si>
  <si>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</si>
  <si>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</si>
  <si>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</si>
  <si>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</si>
  <si>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</si>
  <si>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</si>
  <si>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</si>
  <si>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</si>
  <si>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</si>
  <si>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</si>
  <si>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</si>
  <si>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</si>
  <si>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</si>
  <si>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</si>
  <si>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</si>
  <si>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</si>
  <si>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</si>
  <si>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</si>
  <si>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</si>
  <si>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</si>
  <si>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</si>
  <si>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Análisis de la medición</t>
  </si>
  <si>
    <t>Análisis de la aplicación del control existente</t>
  </si>
  <si>
    <t xml:space="preserve">-  Acciones preventivas de acuerdo al tipo de tratamiento, para lo cual deberá  seguir el procedimiento de toma de acciones SGC-PRO-006 </t>
  </si>
  <si>
    <t>Se deberá implementar inmediatamente las acciones preventivas que conlleven a evitar, reducir, transferir o compartir el riesgo de acuerdo al procedimiento de toma de acciones SGC-PRO-006 del Sistema Integral de Gestión.
Las acciones preventivas tomadas deberán conllevar a implementar nuevos controles que prevengan la materialización del riesgo y a mitigar el impacto.
Se debe implementar el plan de mitigación frente a a estos riesgos.</t>
  </si>
  <si>
    <t>Se deberá implementaracciones preventivas que conlleven a reducir, transferir o compartir el riesgo de acuerdo al procedimiento de toma de acciones SGC-PRO-006 del Sistema Integral de Gestión. 
Se deberá implementar acciones preventivas que conlleven a mejorar el diseño o eficacia de los controles existentes. 
La implementación de un plan de mitigación estará sujeto a las necesidades del usuario de la metodología</t>
  </si>
  <si>
    <t>FACTORES DE RIESGO</t>
  </si>
  <si>
    <t>TIPO DE FACTOR</t>
  </si>
  <si>
    <t>DEFINICIÓN</t>
  </si>
  <si>
    <t>Interno</t>
  </si>
  <si>
    <t>Incluye seguridad y salud en el
trabajo.
Se analiza posible dolo e
intención frente a la corrupción.</t>
  </si>
  <si>
    <t>Hurto de activos.</t>
  </si>
  <si>
    <t>Posibles comportamientos no éticos de los empleados.</t>
  </si>
  <si>
    <t>Fraude interno (corrupción, soborno).</t>
  </si>
  <si>
    <t>No se cuenta con las competencias laborales para el cargo</t>
  </si>
  <si>
    <t>Afectación a la Seguridad Salud en el Trabajo</t>
  </si>
  <si>
    <t>Evento relacionado con la pérdida de información atendida o registrada en los sistemas de información.</t>
  </si>
  <si>
    <t>Intrusión en página web.</t>
  </si>
  <si>
    <t>Intrusión en aplicativos.</t>
  </si>
  <si>
    <t>Daño en los sistemas de información.</t>
  </si>
  <si>
    <t xml:space="preserve"> Situaciones que pueden perjudicar los resultados operativos esperados y generar, como consecuencia, una carga financiera más elevada e impactos en la gestión presupuestal</t>
  </si>
  <si>
    <t>Inversiones con rendimientos financieros por debajo de lo esperado</t>
  </si>
  <si>
    <t>Disminución en los ingresos presupuestados</t>
  </si>
  <si>
    <t>Errores en la proyección presupuestal de ingresos y gastos</t>
  </si>
  <si>
    <t>Eventos relacionados con la ausencia de procedimientos o lineamientos que orienten el desarrollo de las acciones al interior de la Institución</t>
  </si>
  <si>
    <t>Ausencia de procedimientos o reglamentación en temas específicos</t>
  </si>
  <si>
    <t xml:space="preserve">Desactualización de procedimientos </t>
  </si>
  <si>
    <t>Falta de capacitación o socialización de procedimientos y reglamentaciones</t>
  </si>
  <si>
    <t>Eventos relacionados con la ausencia de una comunicación asertiva enfocada en la misión y visión de la organización.</t>
  </si>
  <si>
    <t>Uso inadecuado de la información.</t>
  </si>
  <si>
    <t>Ausencia de canales de información o comunicación</t>
  </si>
  <si>
    <t>Eventos relacionados con la
infraestructura tecnológica de
la Institución.</t>
  </si>
  <si>
    <t>Infrastructura tecnológica desactualizada.</t>
  </si>
  <si>
    <t>Caída de redes</t>
  </si>
  <si>
    <t>Fallas en el diseño y/o funcionamiento de los aplicativos.</t>
  </si>
  <si>
    <t>Daño de equipos</t>
  </si>
  <si>
    <t>Eventos relacionados con la infraestructura física de la entidad.</t>
  </si>
  <si>
    <t>Derrumbes</t>
  </si>
  <si>
    <t>Incendios</t>
  </si>
  <si>
    <t>Inundaciones</t>
  </si>
  <si>
    <t>Daños a activos fijos</t>
  </si>
  <si>
    <t>Mala planeación de la infrastructura fisica</t>
  </si>
  <si>
    <t>Externo</t>
  </si>
  <si>
    <t>Situaciones de incertidumbre debido a los cambios producidos por la situación económica del sector.</t>
  </si>
  <si>
    <t>Cambios en políticas de financiación nacional para el sector</t>
  </si>
  <si>
    <t>Disminución de la inversión</t>
  </si>
  <si>
    <t>Cambios en las variables macroeconomicas que impacten el presupuesto.</t>
  </si>
  <si>
    <t xml:space="preserve">Afectación o ausencia que tiene su origen en una situación de tipo social o cultural de la sociedad. </t>
  </si>
  <si>
    <t>Condiciones económicas</t>
  </si>
  <si>
    <t>Falta acceso a la educación</t>
  </si>
  <si>
    <t>Ambiente social y familiar</t>
  </si>
  <si>
    <t>Ambiente frustante</t>
  </si>
  <si>
    <t>Disturbios/desorden social que afecte la seguridad, tranquilidad, moralidad y salud pública.</t>
  </si>
  <si>
    <t>Alteración del orden publico/vandalismo</t>
  </si>
  <si>
    <t>Disputas y riñas en público.</t>
  </si>
  <si>
    <t>Ruidos excesivos/gritos.</t>
  </si>
  <si>
    <t>Concentración de grupos de personas sin medidas de bio-seguridad</t>
  </si>
  <si>
    <t>Afectación/incumplimiento de las obligaciones legales, normativas, politicas externas.</t>
  </si>
  <si>
    <t>No cumplimiento de una ley, norma, políticas.</t>
  </si>
  <si>
    <t>Desconocimiento u omisión de una ley, norma, politica.</t>
  </si>
  <si>
    <t>Eventos relacionados con la
infraestructura tecnológica.</t>
  </si>
  <si>
    <t>Caída de redes.</t>
  </si>
  <si>
    <t>Cambios tecnologicos a gran escala.</t>
  </si>
  <si>
    <t>Manejo de información a cargo de terceros (Servidores)</t>
  </si>
  <si>
    <t>Medio  Ambientales</t>
  </si>
  <si>
    <t>Eventos ocasionados de forma natural o por acción humana donde se produzca daño en el medio ambiente y a la institución.</t>
  </si>
  <si>
    <t>Naturales: tanto físicos (Vendavales, Terremotos) como biológicos (proliferación de algas, plagas…).</t>
  </si>
  <si>
    <t>Actos mal intencionados de terceros.</t>
  </si>
  <si>
    <t>Disminución presupuestal para la financiación de los proyectos de extension</t>
  </si>
  <si>
    <t>Disminución de la inversión institucional en proyectos de Extensión financiados a traves de Convocatorias Internas</t>
  </si>
  <si>
    <t xml:space="preserve">Reducción en la ejecución y financiación de proyectos y actividades de extensión universitaria
</t>
  </si>
  <si>
    <t>Convocatorias periódicas para la financiación de proyectos de Extensión</t>
  </si>
  <si>
    <t>Profesional  de Extension Universitaria</t>
  </si>
  <si>
    <t>Preventivo</t>
  </si>
  <si>
    <t>Indice de Variación en el Numero de proyectos de Extensión Financiados internamente, respecto al año anterior: No de proyectos de extensión financiados año 2023 / No de proyectos de extensión financiados año 2022</t>
  </si>
  <si>
    <t>Desconocimiento por parte del personal para la presentación y formulación de un proyecto.</t>
  </si>
  <si>
    <t>Probabilidad de que se presenten convenios o contratos entre la universidad y entes externos que no cumplan con los lineamientos institucionales y no cuentan con respaldo financiero.</t>
  </si>
  <si>
    <t>Propuestas y proyectos con errores técnicos y compromisos no presupuestados.</t>
  </si>
  <si>
    <t xml:space="preserve">Compromisos adquiridos en los proyectos que superan los ingresos pactados para la prestación del servicio.
Reintegros presupuestales a las entidades por incumplimiento de compromisos.
Consecuencias legales por incumplemiento en lo que se habia pactado </t>
  </si>
  <si>
    <t xml:space="preserve">
Entrega inoportuna de la información por parte del proponente.</t>
  </si>
  <si>
    <t>Presiones de agentes externos para el cumplimiento de tiempos para la presentación de propuestas.</t>
  </si>
  <si>
    <t>Revisión por parte de la Vicerrectoría Administrativa y Financiera, de las propuestas, convenios y contratos; que nos envían desde la Oficina Jurídica.</t>
  </si>
  <si>
    <t>Jefe Jurídica/
Profesional Líder Gestión Estratégica de Proyectos Vicerrectoría Administrativa y Financiera</t>
  </si>
  <si>
    <t>Revisión por parte de la alta Dirección (comité directivo) de los proyectos en trámite.</t>
  </si>
  <si>
    <t>Profesional Líder Gestión Estratégica de Proyectos Vicerrectoría Administrativa y Financiera</t>
  </si>
  <si>
    <t xml:space="preserve">No. de convenios y contratatos  revisados por la VAF / Total convenios y contratos suscritos en la univesidad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</si>
</sst>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7"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
      <b/>
      <sz val="12"/>
      <color theme="1"/>
      <name val="Calibri"/>
      <family val="2"/>
    </font>
    <font>
      <b/>
      <sz val="11"/>
      <color theme="1"/>
      <name val="Calibri"/>
      <family val="2"/>
    </font>
    <font>
      <b/>
      <sz val="11"/>
      <color theme="1"/>
      <name val="Arial"/>
      <family val="2"/>
    </font>
    <font>
      <b/>
      <i/>
      <sz val="11"/>
      <name val="Calibri"/>
      <family val="2"/>
    </font>
    <font>
      <sz val="11"/>
      <name val="Arial"/>
      <family val="2"/>
    </font>
    <font>
      <b/>
      <i/>
      <sz val="11"/>
      <color theme="1"/>
      <name val="Calibri"/>
      <family val="2"/>
    </font>
    <font>
      <sz val="9"/>
      <color theme="1"/>
      <name val="Calibri"/>
      <family val="2"/>
      <scheme val="minor"/>
    </font>
    <font>
      <sz val="8"/>
      <color theme="1"/>
      <name val="Calibri"/>
      <family val="2"/>
      <scheme val="minor"/>
    </font>
  </fonts>
  <fills count="22">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
      <patternFill patternType="solid">
        <fgColor theme="0" tint="-0.14999847407452621"/>
        <bgColor indexed="64"/>
      </patternFill>
    </fill>
  </fills>
  <borders count="9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thin">
        <color rgb="FF000000"/>
      </bottom>
      <diagonal/>
    </border>
    <border>
      <left style="thin">
        <color rgb="FF000000"/>
      </left>
      <right/>
      <top/>
      <bottom/>
      <diagonal/>
    </border>
    <border>
      <left style="medium">
        <color indexed="64"/>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bottom style="medium">
        <color indexed="64"/>
      </bottom>
      <diagonal/>
    </border>
  </borders>
  <cellStyleXfs count="3">
    <xf numFmtId="0" fontId="0" fillId="0" borderId="0"/>
    <xf numFmtId="9" fontId="7" fillId="0" borderId="0" applyFont="0" applyFill="0" applyBorder="0" applyAlignment="0" applyProtection="0"/>
    <xf numFmtId="0" fontId="43" fillId="0" borderId="0" applyNumberFormat="0" applyFill="0" applyBorder="0" applyAlignment="0" applyProtection="0"/>
  </cellStyleXfs>
  <cellXfs count="694">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3" fillId="2" borderId="13"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60" xfId="0" applyFont="1" applyBorder="1" applyAlignment="1">
      <alignment horizontal="center" vertical="center" wrapText="1"/>
    </xf>
    <xf numFmtId="0" fontId="41" fillId="0" borderId="62" xfId="0"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0" fontId="44"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8" xfId="0" applyFont="1" applyFill="1" applyBorder="1" applyAlignment="1" applyProtection="1">
      <alignment horizontal="center" vertical="center" wrapText="1"/>
    </xf>
    <xf numFmtId="0" fontId="23" fillId="9" borderId="68" xfId="0" applyFont="1" applyFill="1" applyBorder="1" applyAlignment="1" applyProtection="1">
      <alignment horizontal="center" vertical="center" wrapText="1"/>
    </xf>
    <xf numFmtId="14" fontId="17" fillId="18" borderId="51" xfId="0" applyNumberFormat="1" applyFont="1" applyFill="1" applyBorder="1" applyAlignment="1" applyProtection="1">
      <alignment horizontal="center" vertical="center"/>
      <protection locked="0"/>
    </xf>
    <xf numFmtId="0" fontId="48" fillId="15" borderId="68"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8" xfId="0" applyFont="1" applyFill="1" applyBorder="1" applyAlignment="1" applyProtection="1">
      <alignment horizontal="center" vertical="center" wrapText="1"/>
    </xf>
    <xf numFmtId="0" fontId="23" fillId="17" borderId="68"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27" fillId="15" borderId="68" xfId="0" applyFont="1" applyFill="1" applyBorder="1" applyAlignment="1" applyProtection="1">
      <alignment vertical="center" wrapText="1"/>
    </xf>
    <xf numFmtId="0" fontId="16" fillId="9" borderId="68" xfId="0" applyFont="1" applyFill="1" applyBorder="1" applyAlignment="1" applyProtection="1">
      <alignment vertical="center" wrapText="1"/>
    </xf>
    <xf numFmtId="14" fontId="48" fillId="19" borderId="51" xfId="0" applyNumberFormat="1"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16" fillId="9" borderId="50" xfId="0" applyFont="1" applyFill="1" applyBorder="1" applyAlignment="1" applyProtection="1">
      <alignment vertical="center" wrapText="1"/>
    </xf>
    <xf numFmtId="0" fontId="19" fillId="9" borderId="30" xfId="0" applyFont="1" applyFill="1" applyBorder="1" applyAlignment="1" applyProtection="1">
      <alignment horizontal="center" vertical="center" wrapText="1"/>
    </xf>
    <xf numFmtId="14" fontId="21" fillId="2" borderId="10" xfId="0" applyNumberFormat="1" applyFont="1" applyFill="1" applyBorder="1" applyAlignment="1" applyProtection="1">
      <alignment horizontal="center" vertical="center" wrapText="1"/>
      <protection locked="0"/>
    </xf>
    <xf numFmtId="14" fontId="21" fillId="2" borderId="21" xfId="0" applyNumberFormat="1" applyFont="1" applyFill="1" applyBorder="1" applyAlignment="1" applyProtection="1">
      <alignment horizontal="center" vertical="center" wrapText="1"/>
      <protection locked="0"/>
    </xf>
    <xf numFmtId="14" fontId="21" fillId="2" borderId="74" xfId="0" applyNumberFormat="1" applyFont="1" applyFill="1" applyBorder="1" applyAlignment="1" applyProtection="1">
      <alignment horizontal="center" vertical="center" wrapText="1"/>
      <protection locked="0"/>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5"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4" fillId="20" borderId="75" xfId="0" applyFont="1" applyFill="1" applyBorder="1" applyAlignment="1">
      <alignment horizontal="center" vertical="center" wrapText="1"/>
    </xf>
    <xf numFmtId="0" fontId="13" fillId="0" borderId="0" xfId="0" applyFont="1" applyBorder="1" applyAlignment="1">
      <alignment horizontal="center" vertical="center" wrapText="1"/>
    </xf>
    <xf numFmtId="0" fontId="17" fillId="0" borderId="0" xfId="0" applyFont="1" applyAlignment="1">
      <alignment horizontal="center"/>
    </xf>
    <xf numFmtId="164" fontId="45" fillId="0" borderId="63" xfId="0" applyNumberFormat="1" applyFont="1" applyBorder="1" applyAlignment="1">
      <alignment horizontal="center" vertical="center" wrapText="1"/>
    </xf>
    <xf numFmtId="164" fontId="42" fillId="0" borderId="63" xfId="0" applyNumberFormat="1" applyFont="1" applyBorder="1" applyAlignment="1">
      <alignment horizontal="center" vertical="center" wrapText="1"/>
    </xf>
    <xf numFmtId="0" fontId="2" fillId="2" borderId="47" xfId="0" applyFont="1" applyFill="1" applyBorder="1" applyAlignment="1">
      <alignment horizontal="center" vertical="center" wrapText="1"/>
    </xf>
    <xf numFmtId="0" fontId="16" fillId="9" borderId="13" xfId="0" applyFont="1" applyFill="1" applyBorder="1" applyAlignment="1" applyProtection="1">
      <alignment horizontal="center" vertical="center" wrapText="1"/>
    </xf>
    <xf numFmtId="0" fontId="50" fillId="21" borderId="47" xfId="0" applyFont="1" applyFill="1" applyBorder="1" applyAlignment="1">
      <alignment horizontal="center"/>
    </xf>
    <xf numFmtId="0" fontId="50" fillId="21" borderId="76" xfId="0" applyFont="1" applyFill="1" applyBorder="1" applyAlignment="1">
      <alignment horizontal="center"/>
    </xf>
    <xf numFmtId="0" fontId="50" fillId="21" borderId="77" xfId="0" applyFont="1" applyFill="1" applyBorder="1" applyAlignment="1">
      <alignment horizontal="center"/>
    </xf>
    <xf numFmtId="0" fontId="50" fillId="21" borderId="78" xfId="0" applyFont="1" applyFill="1" applyBorder="1" applyAlignment="1">
      <alignment horizontal="center"/>
    </xf>
    <xf numFmtId="0" fontId="5" fillId="0" borderId="61" xfId="0" applyFont="1" applyBorder="1" applyAlignment="1">
      <alignment horizontal="left"/>
    </xf>
    <xf numFmtId="0" fontId="5" fillId="0" borderId="63" xfId="0" applyFont="1" applyBorder="1" applyAlignment="1">
      <alignment horizontal="left" wrapText="1"/>
    </xf>
    <xf numFmtId="0" fontId="5" fillId="0" borderId="63" xfId="0" applyFont="1" applyBorder="1" applyAlignment="1">
      <alignment horizontal="left"/>
    </xf>
    <xf numFmtId="0" fontId="5" fillId="0" borderId="67" xfId="0" applyFont="1" applyBorder="1" applyAlignment="1">
      <alignment horizontal="left" wrapText="1"/>
    </xf>
    <xf numFmtId="0" fontId="5" fillId="0" borderId="85" xfId="0" applyFont="1" applyBorder="1" applyAlignment="1">
      <alignment horizontal="left" wrapText="1"/>
    </xf>
    <xf numFmtId="0" fontId="5" fillId="0" borderId="61" xfId="0" applyFont="1" applyBorder="1" applyAlignment="1">
      <alignment vertical="center" wrapText="1"/>
    </xf>
    <xf numFmtId="0" fontId="5" fillId="0" borderId="63" xfId="0" applyFont="1" applyBorder="1" applyAlignment="1">
      <alignment vertical="center" wrapText="1"/>
    </xf>
    <xf numFmtId="0" fontId="5" fillId="0" borderId="85" xfId="0" applyFont="1" applyBorder="1" applyAlignment="1">
      <alignment vertical="center" wrapText="1"/>
    </xf>
    <xf numFmtId="0" fontId="5" fillId="0" borderId="87" xfId="0" applyFont="1" applyBorder="1" applyAlignment="1">
      <alignment vertical="center" wrapText="1"/>
    </xf>
    <xf numFmtId="0" fontId="5" fillId="0" borderId="67" xfId="0" applyFont="1" applyBorder="1" applyAlignment="1">
      <alignment vertical="center" wrapText="1"/>
    </xf>
    <xf numFmtId="0" fontId="5" fillId="0" borderId="12" xfId="0" applyFont="1" applyBorder="1" applyAlignment="1">
      <alignment vertical="center" wrapText="1"/>
    </xf>
    <xf numFmtId="0" fontId="5" fillId="0" borderId="91" xfId="0" applyFont="1" applyBorder="1" applyAlignment="1">
      <alignment vertical="center" wrapText="1"/>
    </xf>
    <xf numFmtId="0" fontId="39" fillId="0" borderId="61" xfId="0" applyFont="1" applyBorder="1" applyAlignment="1">
      <alignment vertical="center" wrapText="1"/>
    </xf>
    <xf numFmtId="0" fontId="39" fillId="0" borderId="63" xfId="0" applyFont="1" applyBorder="1" applyAlignment="1">
      <alignment vertical="center" wrapText="1"/>
    </xf>
    <xf numFmtId="0" fontId="39" fillId="0" borderId="67" xfId="0" applyFont="1" applyBorder="1" applyAlignment="1">
      <alignment vertical="center" wrapText="1"/>
    </xf>
    <xf numFmtId="0" fontId="5" fillId="0" borderId="94" xfId="0" applyFont="1" applyBorder="1" applyAlignment="1">
      <alignment vertical="center" wrapText="1"/>
    </xf>
    <xf numFmtId="0" fontId="39" fillId="0" borderId="91" xfId="0" applyFont="1" applyBorder="1" applyAlignment="1">
      <alignment vertical="center" wrapText="1"/>
    </xf>
    <xf numFmtId="0" fontId="39" fillId="0" borderId="63" xfId="0" applyFont="1" applyBorder="1" applyAlignment="1">
      <alignment wrapText="1"/>
    </xf>
    <xf numFmtId="0" fontId="39" fillId="0" borderId="94" xfId="0" applyFont="1" applyBorder="1" applyAlignment="1">
      <alignment vertical="center" wrapText="1"/>
    </xf>
    <xf numFmtId="0" fontId="5" fillId="0" borderId="95" xfId="0" applyFont="1" applyBorder="1" applyAlignment="1">
      <alignment vertical="center" wrapText="1"/>
    </xf>
    <xf numFmtId="0" fontId="13"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5" fillId="0" borderId="91" xfId="0" applyFont="1" applyFill="1" applyBorder="1" applyAlignment="1">
      <alignment vertical="center" wrapText="1"/>
    </xf>
    <xf numFmtId="0" fontId="5" fillId="0" borderId="63" xfId="0" applyFont="1" applyFill="1" applyBorder="1" applyAlignment="1">
      <alignment vertical="center" wrapText="1"/>
    </xf>
    <xf numFmtId="0" fontId="5" fillId="0" borderId="94" xfId="0" applyFont="1" applyFill="1" applyBorder="1" applyAlignment="1">
      <alignment vertical="center" wrapText="1"/>
    </xf>
    <xf numFmtId="0" fontId="16"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5" fillId="2" borderId="2" xfId="2" applyFont="1" applyFill="1" applyBorder="1" applyAlignment="1" applyProtection="1">
      <alignment horizontal="center" vertical="center" wrapText="1"/>
      <protection locked="0"/>
    </xf>
    <xf numFmtId="0" fontId="5" fillId="2" borderId="13" xfId="2"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13" fillId="2" borderId="0"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hidden="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9" fillId="9" borderId="2"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70"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5" fillId="2" borderId="1" xfId="2"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hidden="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68" xfId="0" applyFont="1" applyFill="1" applyBorder="1" applyAlignment="1" applyProtection="1">
      <alignment horizontal="center" vertical="center" wrapText="1"/>
    </xf>
    <xf numFmtId="0" fontId="24" fillId="9" borderId="69" xfId="0" applyFont="1" applyFill="1" applyBorder="1" applyAlignment="1" applyProtection="1">
      <alignment horizontal="center" vertical="center"/>
    </xf>
    <xf numFmtId="0" fontId="24" fillId="9" borderId="68"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47" fillId="19" borderId="68" xfId="0" applyFont="1" applyFill="1" applyBorder="1" applyAlignment="1" applyProtection="1">
      <alignment horizontal="center" vertical="center" wrapText="1"/>
    </xf>
    <xf numFmtId="0" fontId="16" fillId="9" borderId="68" xfId="0" applyFont="1" applyFill="1" applyBorder="1" applyAlignment="1" applyProtection="1">
      <alignment horizontal="center" vertical="center" wrapText="1"/>
    </xf>
    <xf numFmtId="0" fontId="46" fillId="19" borderId="50" xfId="0" applyFont="1" applyFill="1" applyBorder="1" applyAlignment="1" applyProtection="1">
      <alignment horizontal="center" vertical="center" wrapText="1"/>
    </xf>
    <xf numFmtId="0" fontId="46" fillId="19" borderId="4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1" xfId="0" applyFont="1" applyFill="1" applyBorder="1" applyAlignment="1" applyProtection="1">
      <alignment horizontal="center" vertical="center" wrapText="1"/>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8"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9" xfId="0" applyFont="1" applyFill="1" applyBorder="1" applyAlignment="1" applyProtection="1">
      <alignment horizontal="center" vertical="center"/>
    </xf>
    <xf numFmtId="0" fontId="27" fillId="9" borderId="68" xfId="0" applyFont="1" applyFill="1" applyBorder="1" applyAlignment="1" applyProtection="1">
      <alignment horizontal="center" vertical="center"/>
    </xf>
    <xf numFmtId="0" fontId="27" fillId="9" borderId="68"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12"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9" fontId="15" fillId="5" borderId="1"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9" fillId="2" borderId="3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19" fillId="0" borderId="0" xfId="0" applyFont="1" applyBorder="1" applyAlignment="1">
      <alignment horizontal="left" vertical="top" wrapText="1"/>
    </xf>
    <xf numFmtId="0" fontId="13" fillId="0" borderId="0" xfId="0" applyFont="1" applyBorder="1" applyAlignment="1">
      <alignment horizontal="left"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19"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3"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8"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13" fillId="0" borderId="0"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xf numFmtId="0" fontId="49" fillId="21" borderId="43" xfId="0" applyFont="1" applyFill="1" applyBorder="1" applyAlignment="1">
      <alignment horizontal="center"/>
    </xf>
    <xf numFmtId="0" fontId="49" fillId="21" borderId="44" xfId="0" applyFont="1" applyFill="1" applyBorder="1" applyAlignment="1">
      <alignment horizontal="center"/>
    </xf>
    <xf numFmtId="0" fontId="49" fillId="21" borderId="45" xfId="0" applyFont="1" applyFill="1" applyBorder="1" applyAlignment="1">
      <alignment horizontal="center"/>
    </xf>
    <xf numFmtId="0" fontId="51" fillId="0" borderId="4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52" fillId="0" borderId="79" xfId="0" applyFont="1" applyBorder="1" applyAlignment="1">
      <alignment horizontal="center" vertical="center" wrapText="1"/>
    </xf>
    <xf numFmtId="0" fontId="53" fillId="0" borderId="81" xfId="0" applyFont="1" applyBorder="1"/>
    <xf numFmtId="0" fontId="53" fillId="0" borderId="83" xfId="0" applyFont="1" applyBorder="1"/>
    <xf numFmtId="0" fontId="5" fillId="0" borderId="80" xfId="0" applyFont="1" applyBorder="1" applyAlignment="1">
      <alignment horizontal="center" vertical="center" wrapText="1"/>
    </xf>
    <xf numFmtId="0" fontId="53" fillId="0" borderId="82" xfId="0" applyFont="1" applyBorder="1" applyAlignment="1">
      <alignment vertical="center" wrapText="1"/>
    </xf>
    <xf numFmtId="0" fontId="53" fillId="0" borderId="84" xfId="0" applyFont="1" applyBorder="1" applyAlignment="1">
      <alignment vertical="center" wrapText="1"/>
    </xf>
    <xf numFmtId="0" fontId="54"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53" fillId="0" borderId="82" xfId="0" applyFont="1" applyBorder="1" applyAlignment="1">
      <alignment vertical="center"/>
    </xf>
    <xf numFmtId="0" fontId="53" fillId="0" borderId="86" xfId="0" applyFont="1" applyBorder="1" applyAlignment="1">
      <alignment vertical="center"/>
    </xf>
    <xf numFmtId="0" fontId="54"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3" fillId="0" borderId="82" xfId="0" applyFont="1" applyBorder="1"/>
    <xf numFmtId="0" fontId="53" fillId="0" borderId="88" xfId="0" applyFont="1" applyBorder="1"/>
    <xf numFmtId="0" fontId="54"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5" fillId="0" borderId="90" xfId="0" applyFont="1" applyBorder="1" applyAlignment="1">
      <alignment horizontal="center" vertical="center" wrapText="1"/>
    </xf>
    <xf numFmtId="0" fontId="52" fillId="0" borderId="89" xfId="0" applyFont="1" applyFill="1" applyBorder="1" applyAlignment="1">
      <alignment horizontal="center" vertical="center" wrapText="1"/>
    </xf>
    <xf numFmtId="0" fontId="53" fillId="0" borderId="81" xfId="0" applyFont="1" applyFill="1" applyBorder="1"/>
    <xf numFmtId="0" fontId="53" fillId="0" borderId="92" xfId="0" applyFont="1" applyFill="1" applyBorder="1"/>
    <xf numFmtId="0" fontId="5" fillId="0" borderId="90" xfId="0" applyFont="1" applyFill="1" applyBorder="1" applyAlignment="1">
      <alignment horizontal="center" vertical="center" wrapText="1"/>
    </xf>
    <xf numFmtId="0" fontId="5" fillId="0" borderId="82" xfId="0" applyFont="1" applyFill="1" applyBorder="1" applyAlignment="1">
      <alignment vertical="center" wrapText="1"/>
    </xf>
    <xf numFmtId="0" fontId="5" fillId="0" borderId="93" xfId="0" applyFont="1" applyFill="1" applyBorder="1" applyAlignment="1">
      <alignment vertical="center" wrapText="1"/>
    </xf>
    <xf numFmtId="0" fontId="53" fillId="0" borderId="84" xfId="0" applyFont="1" applyBorder="1"/>
    <xf numFmtId="0" fontId="39" fillId="0" borderId="90" xfId="0" applyFont="1" applyBorder="1" applyAlignment="1">
      <alignment horizontal="center" vertical="center" wrapText="1"/>
    </xf>
    <xf numFmtId="0" fontId="5" fillId="0" borderId="82" xfId="0" applyFont="1" applyBorder="1" applyAlignment="1">
      <alignment vertical="center" wrapText="1"/>
    </xf>
    <xf numFmtId="0" fontId="39" fillId="0" borderId="80" xfId="0" applyFont="1" applyBorder="1" applyAlignment="1">
      <alignment horizontal="center" vertical="center" wrapText="1"/>
    </xf>
    <xf numFmtId="0" fontId="5" fillId="0" borderId="86" xfId="0" applyFont="1" applyBorder="1" applyAlignment="1">
      <alignment vertical="center"/>
    </xf>
    <xf numFmtId="0" fontId="0" fillId="0" borderId="82" xfId="0" applyFont="1" applyBorder="1" applyAlignment="1">
      <alignment horizontal="center" vertical="center" wrapText="1"/>
    </xf>
    <xf numFmtId="0" fontId="53" fillId="0" borderId="92" xfId="0" applyFont="1" applyBorder="1"/>
    <xf numFmtId="0" fontId="5" fillId="0" borderId="82" xfId="0" applyFont="1" applyBorder="1"/>
    <xf numFmtId="0" fontId="5" fillId="0" borderId="93" xfId="0" applyFont="1" applyBorder="1"/>
    <xf numFmtId="0" fontId="5" fillId="0" borderId="82" xfId="0" applyFont="1" applyBorder="1" applyAlignment="1">
      <alignment vertical="center"/>
    </xf>
    <xf numFmtId="0" fontId="5" fillId="0" borderId="93" xfId="0" applyFont="1" applyBorder="1" applyAlignment="1">
      <alignment vertical="center"/>
    </xf>
    <xf numFmtId="0" fontId="15" fillId="10" borderId="2" xfId="0" applyFont="1" applyFill="1" applyBorder="1" applyAlignment="1" applyProtection="1">
      <alignment vertical="center" wrapText="1"/>
      <protection locked="0"/>
    </xf>
    <xf numFmtId="0" fontId="3" fillId="10" borderId="11" xfId="0" applyFont="1" applyFill="1" applyBorder="1" applyAlignment="1" applyProtection="1">
      <alignment horizontal="center" vertical="center" wrapText="1"/>
      <protection locked="0"/>
    </xf>
    <xf numFmtId="0" fontId="4" fillId="10" borderId="11" xfId="0" applyFont="1" applyFill="1" applyBorder="1" applyAlignment="1" applyProtection="1">
      <alignment horizontal="center" vertical="center" wrapText="1"/>
      <protection locked="0"/>
    </xf>
    <xf numFmtId="0" fontId="15" fillId="10" borderId="11" xfId="0" applyFont="1" applyFill="1" applyBorder="1" applyAlignment="1" applyProtection="1">
      <alignment horizontal="center" vertical="center" wrapText="1"/>
      <protection locked="0"/>
    </xf>
    <xf numFmtId="0" fontId="4" fillId="10" borderId="32" xfId="0" applyFont="1" applyFill="1" applyBorder="1" applyAlignment="1" applyProtection="1">
      <alignment horizontal="center" vertical="center" wrapText="1"/>
      <protection locked="0"/>
    </xf>
    <xf numFmtId="0" fontId="15" fillId="10" borderId="32"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hidden="1"/>
    </xf>
    <xf numFmtId="0" fontId="13" fillId="2" borderId="19" xfId="0" applyFont="1" applyFill="1" applyBorder="1" applyAlignment="1" applyProtection="1">
      <alignment horizontal="center" vertical="center" wrapText="1"/>
      <protection locked="0" hidden="1"/>
    </xf>
    <xf numFmtId="0" fontId="16" fillId="10" borderId="11" xfId="0" applyFont="1" applyFill="1" applyBorder="1" applyAlignment="1" applyProtection="1">
      <alignment horizontal="center" vertical="center" wrapText="1"/>
      <protection locked="0"/>
    </xf>
    <xf numFmtId="1" fontId="16" fillId="10" borderId="11" xfId="0" applyNumberFormat="1" applyFont="1" applyFill="1" applyBorder="1" applyAlignment="1" applyProtection="1">
      <alignment horizontal="center" vertical="center" wrapText="1"/>
      <protection locked="0"/>
    </xf>
    <xf numFmtId="0" fontId="16" fillId="10" borderId="32" xfId="0" applyFont="1" applyFill="1" applyBorder="1" applyAlignment="1" applyProtection="1">
      <alignment horizontal="center" vertical="center" wrapText="1"/>
      <protection locked="0"/>
    </xf>
    <xf numFmtId="1" fontId="16" fillId="10" borderId="32" xfId="0" applyNumberFormat="1" applyFont="1" applyFill="1" applyBorder="1" applyAlignment="1" applyProtection="1">
      <alignment horizontal="center" vertical="center" wrapText="1"/>
      <protection locked="0"/>
    </xf>
    <xf numFmtId="0" fontId="16" fillId="10" borderId="1" xfId="0" applyFont="1" applyFill="1" applyBorder="1" applyAlignment="1" applyProtection="1">
      <alignment horizontal="center" vertical="center" wrapText="1"/>
      <protection locked="0"/>
    </xf>
    <xf numFmtId="1" fontId="16" fillId="10" borderId="1" xfId="0" applyNumberFormat="1"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55" fillId="2" borderId="1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55" fillId="2" borderId="32" xfId="0" applyFont="1" applyFill="1" applyBorder="1" applyAlignment="1" applyProtection="1">
      <alignment horizontal="center" vertical="center" wrapText="1"/>
      <protection locked="0"/>
    </xf>
    <xf numFmtId="0" fontId="55" fillId="2" borderId="1" xfId="0" applyFont="1" applyFill="1" applyBorder="1" applyAlignment="1" applyProtection="1">
      <alignment horizontal="center" vertical="center" wrapText="1"/>
      <protection locked="0"/>
    </xf>
    <xf numFmtId="0" fontId="56" fillId="2"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vertical="center" wrapText="1"/>
      <protection locked="0"/>
    </xf>
    <xf numFmtId="0" fontId="37" fillId="0" borderId="2" xfId="0" applyFont="1" applyBorder="1" applyAlignment="1" applyProtection="1">
      <alignment horizontal="center" vertical="center" wrapText="1"/>
      <protection locked="0"/>
    </xf>
    <xf numFmtId="9" fontId="37" fillId="0" borderId="2" xfId="0" applyNumberFormat="1" applyFont="1" applyBorder="1" applyAlignment="1" applyProtection="1">
      <alignment horizontal="center" vertical="center" wrapText="1"/>
      <protection locked="0"/>
    </xf>
  </cellXfs>
  <cellStyles count="3">
    <cellStyle name="Hipervínculo" xfId="2" builtinId="8"/>
    <cellStyle name="Normal" xfId="0" builtinId="0"/>
    <cellStyle name="Porcentaje" xfId="1" builtinId="5"/>
  </cellStyles>
  <dxfs count="400">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Trellis"/>
      </fill>
    </dxf>
    <dxf>
      <fill>
        <patternFill patternType="darkTrellis"/>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49</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96</xdr:row>
      <xdr:rowOff>137583</xdr:rowOff>
    </xdr:from>
    <xdr:to>
      <xdr:col>7</xdr:col>
      <xdr:colOff>145521</xdr:colOff>
      <xdr:row>100</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96</xdr:row>
      <xdr:rowOff>137583</xdr:rowOff>
    </xdr:from>
    <xdr:to>
      <xdr:col>11</xdr:col>
      <xdr:colOff>360317</xdr:colOff>
      <xdr:row>100</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96</xdr:row>
      <xdr:rowOff>139891</xdr:rowOff>
    </xdr:from>
    <xdr:to>
      <xdr:col>13</xdr:col>
      <xdr:colOff>453786</xdr:colOff>
      <xdr:row>100</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101</xdr:row>
      <xdr:rowOff>60371</xdr:rowOff>
    </xdr:from>
    <xdr:to>
      <xdr:col>12</xdr:col>
      <xdr:colOff>533737</xdr:colOff>
      <xdr:row>105</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37</xdr:row>
      <xdr:rowOff>254002</xdr:rowOff>
    </xdr:from>
    <xdr:to>
      <xdr:col>19</xdr:col>
      <xdr:colOff>188291</xdr:colOff>
      <xdr:row>68</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418"/>
  <sheetViews>
    <sheetView tabSelected="1" zoomScale="85" zoomScaleNormal="85" zoomScaleSheetLayoutView="130" workbookViewId="0">
      <selection activeCell="G11" sqref="G11:G13"/>
    </sheetView>
  </sheetViews>
  <sheetFormatPr baseColWidth="10" defaultColWidth="11.42578125" defaultRowHeight="12.75" x14ac:dyDescent="0.2"/>
  <cols>
    <col min="1" max="1" width="6" style="3" customWidth="1"/>
    <col min="2" max="2" width="13.85546875" style="3" customWidth="1"/>
    <col min="3" max="3" width="28.1406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3.85546875" style="4" hidden="1" customWidth="1"/>
    <col min="18" max="18" width="3.42578125" style="4" hidden="1" customWidth="1"/>
    <col min="19" max="19" width="4.7109375" style="4" hidden="1" customWidth="1"/>
    <col min="20" max="20" width="28" style="4" customWidth="1"/>
    <col min="21" max="21" width="5.7109375" style="4" hidden="1" customWidth="1"/>
    <col min="22" max="22" width="5" style="202" hidden="1" customWidth="1"/>
    <col min="23" max="23" width="3.28515625" style="202" hidden="1" customWidth="1"/>
    <col min="24" max="24" width="16.140625" style="4" customWidth="1"/>
    <col min="25" max="25" width="13.7109375" style="4" customWidth="1"/>
    <col min="26" max="26" width="5.7109375" style="202" hidden="1" customWidth="1"/>
    <col min="27" max="27" width="5" style="202" hidden="1" customWidth="1"/>
    <col min="28" max="28" width="3.7109375" style="202" hidden="1" customWidth="1"/>
    <col min="29" max="29" width="16.85546875" style="4" customWidth="1"/>
    <col min="30" max="30" width="14.85546875" style="4" customWidth="1"/>
    <col min="31" max="31" width="4.42578125" style="202" hidden="1" customWidth="1"/>
    <col min="32" max="32" width="4.85546875" style="202" hidden="1" customWidth="1"/>
    <col min="33" max="33" width="8.7109375" style="202" hidden="1" customWidth="1"/>
    <col min="34" max="34" width="15.85546875" style="4" customWidth="1"/>
    <col min="35" max="35" width="15.28515625" style="4" customWidth="1"/>
    <col min="36" max="36" width="3.42578125" style="202" hidden="1" customWidth="1"/>
    <col min="37" max="37" width="6.28515625" style="202" hidden="1" customWidth="1"/>
    <col min="38" max="38" width="5.28515625" style="202" hidden="1" customWidth="1"/>
    <col min="39" max="39" width="15.7109375" style="4" customWidth="1"/>
    <col min="40" max="40" width="11.28515625" style="4" hidden="1" customWidth="1"/>
    <col min="41" max="41" width="21.7109375" style="41" customWidth="1"/>
    <col min="42" max="42" width="15.140625" style="4" customWidth="1"/>
    <col min="43" max="43" width="17.140625" style="4" customWidth="1"/>
    <col min="44" max="44" width="25.5703125" style="4" customWidth="1"/>
    <col min="45" max="45" width="19.28515625" style="4" customWidth="1"/>
    <col min="46" max="46" width="18" style="53" customWidth="1"/>
    <col min="47" max="47" width="30.5703125" style="53" customWidth="1"/>
    <col min="48" max="48" width="20.42578125" style="53" customWidth="1"/>
    <col min="49" max="49" width="20.42578125" style="53" hidden="1" customWidth="1"/>
    <col min="50" max="50" width="30.140625" style="53" customWidth="1"/>
    <col min="51" max="51" width="17" style="53" customWidth="1"/>
    <col min="52" max="52" width="11.42578125" style="53"/>
    <col min="53" max="53" width="15.140625" style="53" customWidth="1"/>
    <col min="54" max="55" width="11.42578125" style="53"/>
    <col min="56" max="56" width="25.140625" style="3" customWidth="1"/>
    <col min="57" max="59" width="11.42578125" style="3"/>
    <col min="60" max="60" width="12.7109375" style="3" customWidth="1"/>
    <col min="61" max="61" width="18" style="3" customWidth="1"/>
    <col min="62" max="62" width="16.28515625" style="3" customWidth="1"/>
    <col min="63" max="63" width="19.28515625" style="3" customWidth="1"/>
    <col min="64" max="64" width="21.5703125" style="3" customWidth="1"/>
    <col min="65" max="65" width="20.85546875" style="3" customWidth="1"/>
    <col min="66" max="66" width="22.7109375" style="3" customWidth="1"/>
    <col min="67" max="67" width="18.42578125" style="3" customWidth="1"/>
    <col min="68" max="68" width="22.85546875" style="3" customWidth="1"/>
    <col min="69" max="69" width="23.85546875" style="3" customWidth="1"/>
    <col min="70" max="70" width="31.42578125" style="3" customWidth="1"/>
    <col min="71" max="16384" width="11.42578125" style="3"/>
  </cols>
  <sheetData>
    <row r="1" spans="1:57" s="1" customFormat="1" ht="18.75" customHeight="1" x14ac:dyDescent="0.2">
      <c r="A1" s="94"/>
      <c r="B1" s="95"/>
      <c r="C1" s="95"/>
      <c r="D1" s="95"/>
      <c r="E1" s="95"/>
      <c r="F1" s="95"/>
      <c r="G1" s="95"/>
      <c r="H1" s="95"/>
      <c r="I1" s="88"/>
      <c r="J1" s="88"/>
      <c r="K1" s="88"/>
      <c r="L1" s="88"/>
      <c r="M1" s="88"/>
      <c r="N1" s="88"/>
      <c r="O1" s="88"/>
      <c r="P1" s="88"/>
      <c r="Q1" s="88"/>
      <c r="R1" s="88"/>
      <c r="S1" s="88"/>
      <c r="T1" s="88"/>
      <c r="U1" s="88"/>
      <c r="V1" s="201"/>
      <c r="W1" s="201"/>
      <c r="X1" s="88"/>
      <c r="Y1" s="88"/>
      <c r="Z1" s="201"/>
      <c r="AA1" s="201"/>
      <c r="AB1" s="201"/>
      <c r="AC1" s="88"/>
      <c r="AD1" s="88"/>
      <c r="AE1" s="201"/>
      <c r="AF1" s="201"/>
      <c r="AG1" s="201"/>
      <c r="AH1" s="88"/>
      <c r="AI1" s="88"/>
      <c r="AJ1" s="201"/>
      <c r="AK1" s="201"/>
      <c r="AL1" s="201"/>
      <c r="AM1" s="88"/>
      <c r="AN1" s="88"/>
      <c r="AO1" s="165"/>
      <c r="AP1" s="88"/>
      <c r="AQ1" s="420"/>
      <c r="AR1" s="97"/>
      <c r="AS1" s="97"/>
      <c r="AT1" s="96"/>
      <c r="AU1" s="97"/>
      <c r="AV1" s="223" t="s">
        <v>63</v>
      </c>
      <c r="AW1" s="305"/>
      <c r="AX1" s="224" t="s">
        <v>440</v>
      </c>
      <c r="AZ1" s="49"/>
      <c r="BA1" s="49"/>
      <c r="BB1" s="49"/>
      <c r="BC1" s="49"/>
    </row>
    <row r="2" spans="1:57" s="1" customFormat="1" ht="18.75" customHeight="1" x14ac:dyDescent="0.2">
      <c r="A2" s="98"/>
      <c r="B2" s="25"/>
      <c r="C2" s="25"/>
      <c r="D2" s="25"/>
      <c r="E2" s="25"/>
      <c r="F2" s="25"/>
      <c r="G2" s="25"/>
      <c r="H2" s="25"/>
      <c r="I2" s="422" t="s">
        <v>65</v>
      </c>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1"/>
      <c r="AR2" s="47"/>
      <c r="AS2" s="47"/>
      <c r="AT2" s="47"/>
      <c r="AU2" s="48"/>
      <c r="AV2" s="225" t="s">
        <v>431</v>
      </c>
      <c r="AW2" s="306"/>
      <c r="AX2" s="226">
        <v>3</v>
      </c>
      <c r="AZ2" s="49"/>
      <c r="BA2" s="49"/>
      <c r="BB2" s="49"/>
      <c r="BC2" s="49"/>
    </row>
    <row r="3" spans="1:57" s="1" customFormat="1" ht="18.75" customHeight="1" x14ac:dyDescent="0.2">
      <c r="A3" s="98"/>
      <c r="B3" s="25"/>
      <c r="C3" s="25"/>
      <c r="D3" s="25"/>
      <c r="E3" s="25"/>
      <c r="F3" s="25"/>
      <c r="G3" s="25"/>
      <c r="H3" s="25"/>
      <c r="I3" s="422" t="s">
        <v>50</v>
      </c>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1"/>
      <c r="AR3" s="47"/>
      <c r="AS3" s="47"/>
      <c r="AT3" s="47"/>
      <c r="AU3" s="48"/>
      <c r="AV3" s="225" t="s">
        <v>432</v>
      </c>
      <c r="AW3" s="306"/>
      <c r="AX3" s="320">
        <v>44958</v>
      </c>
      <c r="AZ3" s="49"/>
      <c r="BA3" s="49"/>
      <c r="BB3" s="49"/>
      <c r="BC3" s="49"/>
    </row>
    <row r="4" spans="1:57" s="1" customFormat="1" ht="19.5" customHeight="1" thickBot="1" x14ac:dyDescent="0.25">
      <c r="A4" s="98"/>
      <c r="B4" s="25"/>
      <c r="C4" s="25"/>
      <c r="D4" s="25"/>
      <c r="E4" s="25"/>
      <c r="F4" s="25"/>
      <c r="G4" s="25"/>
      <c r="H4" s="25"/>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1"/>
      <c r="AR4" s="47"/>
      <c r="AS4" s="47"/>
      <c r="AT4" s="47"/>
      <c r="AU4" s="48"/>
      <c r="AV4" s="227" t="s">
        <v>433</v>
      </c>
      <c r="AW4" s="307"/>
      <c r="AX4" s="228" t="s">
        <v>434</v>
      </c>
      <c r="AZ4" s="49"/>
      <c r="BA4" s="49"/>
      <c r="BB4" s="49"/>
      <c r="BC4" s="49"/>
    </row>
    <row r="5" spans="1:57" s="1" customFormat="1" ht="19.5" customHeight="1" thickBot="1" x14ac:dyDescent="0.25">
      <c r="A5" s="94"/>
      <c r="B5" s="95"/>
      <c r="C5" s="95"/>
      <c r="D5" s="95"/>
      <c r="E5" s="95"/>
      <c r="F5" s="95"/>
      <c r="G5" s="95"/>
      <c r="H5" s="95"/>
      <c r="I5" s="269"/>
      <c r="J5" s="269"/>
      <c r="K5" s="269"/>
      <c r="L5" s="269"/>
      <c r="M5" s="269"/>
      <c r="N5" s="269"/>
      <c r="O5" s="269"/>
      <c r="P5" s="269"/>
      <c r="Q5" s="269"/>
      <c r="R5" s="269"/>
      <c r="S5" s="269"/>
      <c r="T5" s="269"/>
      <c r="U5" s="269"/>
      <c r="V5" s="270"/>
      <c r="W5" s="270"/>
      <c r="X5" s="269"/>
      <c r="Y5" s="269"/>
      <c r="Z5" s="270"/>
      <c r="AA5" s="270"/>
      <c r="AB5" s="270"/>
      <c r="AC5" s="269"/>
      <c r="AD5" s="269"/>
      <c r="AE5" s="270"/>
      <c r="AF5" s="270"/>
      <c r="AG5" s="270"/>
      <c r="AH5" s="269"/>
      <c r="AI5" s="269"/>
      <c r="AJ5" s="270"/>
      <c r="AK5" s="270"/>
      <c r="AL5" s="270"/>
      <c r="AM5" s="269"/>
      <c r="AN5" s="269"/>
      <c r="AO5" s="269"/>
      <c r="AP5" s="269"/>
      <c r="AQ5" s="302"/>
      <c r="AR5" s="96"/>
      <c r="AS5" s="96"/>
      <c r="AT5" s="96"/>
      <c r="AU5" s="97"/>
      <c r="AV5" s="97"/>
      <c r="AW5" s="97"/>
      <c r="AX5" s="271"/>
      <c r="AY5" s="49"/>
      <c r="AZ5" s="49"/>
      <c r="BA5" s="49"/>
      <c r="BB5" s="49"/>
      <c r="BC5" s="49"/>
    </row>
    <row r="6" spans="1:57" s="1" customFormat="1" ht="75" customHeight="1" thickBot="1" x14ac:dyDescent="0.25">
      <c r="A6" s="435" t="s">
        <v>156</v>
      </c>
      <c r="B6" s="436"/>
      <c r="C6" s="303" t="s">
        <v>150</v>
      </c>
      <c r="D6" s="434" t="str">
        <f>IF($C$6=$A$1048374,$H$1048373, $H$1048372)</f>
        <v>UNIDAD ORGANIZACIONALQUE DILIGENCIA EL MAPA DE RIESGO</v>
      </c>
      <c r="E6" s="434"/>
      <c r="F6" s="434"/>
      <c r="G6" s="437" t="s">
        <v>168</v>
      </c>
      <c r="H6" s="437"/>
      <c r="I6" s="437"/>
      <c r="J6" s="439" t="s">
        <v>463</v>
      </c>
      <c r="K6" s="439"/>
      <c r="L6" s="292"/>
      <c r="M6" s="440" t="str">
        <f>IF(G6=B1048372,C1048372,IF(G6=B1048373,C1048373,IF(G6=B1048374,C1048374,IF(G6=B1048375,C1048375,IF(G6=B1048376,C1048376,IF(G6=B1048377,C1048377,IF(G6=B1048378,C1048378,IF(G6=B1048379,C1048379,IF(G6=B1048380,C1048380,IF(G6=B1048381,C1048381,IF(G6=$AZ$1048372,BC1048372,IF(G6=AZ1048373,BC1048373,IF(G6=AZ1048374,BC1048374,IF(G6=AZ1048375,BC1048375,IF(G6=AZ1048376,BC1048376,IF(G6=OEC,C1048375," "))))))))))))))))</f>
        <v>Promover y facilitar la interacción con la sociedad contribuyendo a la satisfacción de sus demandas, mediante servicios especializados, programas de educación continuada y de proyección social.</v>
      </c>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2"/>
      <c r="AP6" s="439" t="s">
        <v>438</v>
      </c>
      <c r="AQ6" s="439"/>
      <c r="AR6" s="438" t="s">
        <v>464</v>
      </c>
      <c r="AS6" s="438"/>
      <c r="AT6" s="438"/>
      <c r="AU6" s="438"/>
      <c r="AV6" s="293" t="s">
        <v>51</v>
      </c>
      <c r="AW6" s="308"/>
      <c r="AX6" s="294">
        <v>45001</v>
      </c>
      <c r="AY6" s="49"/>
      <c r="AZ6" s="49"/>
      <c r="BA6" s="49"/>
      <c r="BB6" s="49"/>
      <c r="BC6" s="49"/>
    </row>
    <row r="7" spans="1:57" s="1" customFormat="1" ht="27.75" customHeight="1" x14ac:dyDescent="0.2">
      <c r="A7" s="366" t="s">
        <v>52</v>
      </c>
      <c r="B7" s="417" t="s">
        <v>73</v>
      </c>
      <c r="C7" s="417"/>
      <c r="D7" s="417"/>
      <c r="E7" s="417"/>
      <c r="F7" s="417"/>
      <c r="G7" s="417"/>
      <c r="H7" s="417"/>
      <c r="I7" s="417"/>
      <c r="J7" s="417"/>
      <c r="K7" s="417" t="s">
        <v>74</v>
      </c>
      <c r="L7" s="417"/>
      <c r="M7" s="417"/>
      <c r="N7" s="417"/>
      <c r="O7" s="417"/>
      <c r="P7" s="417" t="s">
        <v>69</v>
      </c>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t="s">
        <v>70</v>
      </c>
      <c r="AQ7" s="417"/>
      <c r="AR7" s="417" t="s">
        <v>31</v>
      </c>
      <c r="AS7" s="417"/>
      <c r="AT7" s="408" t="s">
        <v>75</v>
      </c>
      <c r="AU7" s="409"/>
      <c r="AV7" s="409"/>
      <c r="AW7" s="409"/>
      <c r="AX7" s="410"/>
      <c r="AY7" s="49"/>
      <c r="AZ7" s="49"/>
      <c r="BA7" s="49"/>
      <c r="BB7" s="49"/>
      <c r="BC7" s="49"/>
    </row>
    <row r="8" spans="1:57" s="1" customFormat="1" ht="12.75" customHeight="1" x14ac:dyDescent="0.2">
      <c r="A8" s="367"/>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1"/>
      <c r="AU8" s="412"/>
      <c r="AV8" s="412"/>
      <c r="AW8" s="412"/>
      <c r="AX8" s="413"/>
      <c r="AY8" s="49"/>
      <c r="AZ8" s="49"/>
      <c r="BA8" s="49"/>
      <c r="BB8" s="49"/>
      <c r="BC8" s="49"/>
    </row>
    <row r="9" spans="1:57" s="76" customFormat="1" ht="44.45" customHeight="1" x14ac:dyDescent="0.2">
      <c r="A9" s="367"/>
      <c r="B9" s="401" t="s">
        <v>437</v>
      </c>
      <c r="C9" s="401"/>
      <c r="D9" s="401" t="s">
        <v>259</v>
      </c>
      <c r="E9" s="401" t="s">
        <v>260</v>
      </c>
      <c r="F9" s="401" t="s">
        <v>29</v>
      </c>
      <c r="G9" s="401" t="s">
        <v>68</v>
      </c>
      <c r="H9" s="401" t="s">
        <v>4</v>
      </c>
      <c r="I9" s="401" t="s">
        <v>0</v>
      </c>
      <c r="J9" s="401" t="s">
        <v>30</v>
      </c>
      <c r="K9" s="401" t="s">
        <v>5</v>
      </c>
      <c r="L9" s="300"/>
      <c r="M9" s="401" t="s">
        <v>6</v>
      </c>
      <c r="N9" s="300"/>
      <c r="O9" s="401" t="s">
        <v>275</v>
      </c>
      <c r="P9" s="405" t="s">
        <v>413</v>
      </c>
      <c r="Q9" s="405"/>
      <c r="R9" s="405"/>
      <c r="S9" s="405"/>
      <c r="T9" s="405"/>
      <c r="U9" s="405" t="s">
        <v>412</v>
      </c>
      <c r="V9" s="405"/>
      <c r="W9" s="405"/>
      <c r="X9" s="405"/>
      <c r="Y9" s="405"/>
      <c r="Z9" s="405"/>
      <c r="AA9" s="405"/>
      <c r="AB9" s="405"/>
      <c r="AC9" s="405"/>
      <c r="AD9" s="405"/>
      <c r="AE9" s="405"/>
      <c r="AF9" s="405"/>
      <c r="AG9" s="405"/>
      <c r="AH9" s="405"/>
      <c r="AI9" s="405"/>
      <c r="AJ9" s="405"/>
      <c r="AK9" s="405"/>
      <c r="AL9" s="405"/>
      <c r="AM9" s="405"/>
      <c r="AN9" s="405" t="s">
        <v>397</v>
      </c>
      <c r="AO9" s="405"/>
      <c r="AP9" s="418"/>
      <c r="AQ9" s="418"/>
      <c r="AR9" s="418"/>
      <c r="AS9" s="418"/>
      <c r="AT9" s="414"/>
      <c r="AU9" s="415"/>
      <c r="AV9" s="415"/>
      <c r="AW9" s="415"/>
      <c r="AX9" s="416"/>
      <c r="AY9" s="49"/>
      <c r="AZ9" s="49"/>
      <c r="BA9" s="49"/>
      <c r="BB9" s="50"/>
      <c r="BC9" s="50"/>
    </row>
    <row r="10" spans="1:57" s="156" customFormat="1" ht="75" customHeight="1" thickBot="1" x14ac:dyDescent="0.25">
      <c r="A10" s="368"/>
      <c r="B10" s="402"/>
      <c r="C10" s="402"/>
      <c r="D10" s="402"/>
      <c r="E10" s="402"/>
      <c r="F10" s="402"/>
      <c r="G10" s="402"/>
      <c r="H10" s="402"/>
      <c r="I10" s="402"/>
      <c r="J10" s="402"/>
      <c r="K10" s="402"/>
      <c r="L10" s="301"/>
      <c r="M10" s="402"/>
      <c r="N10" s="301"/>
      <c r="O10" s="402"/>
      <c r="P10" s="382" t="s">
        <v>408</v>
      </c>
      <c r="Q10" s="382"/>
      <c r="R10" s="382"/>
      <c r="S10" s="277">
        <v>0.6</v>
      </c>
      <c r="T10" s="299" t="s">
        <v>315</v>
      </c>
      <c r="U10" s="277">
        <v>0.05</v>
      </c>
      <c r="V10" s="278"/>
      <c r="W10" s="278"/>
      <c r="X10" s="299" t="s">
        <v>410</v>
      </c>
      <c r="Y10" s="299" t="s">
        <v>321</v>
      </c>
      <c r="Z10" s="279">
        <v>0.15</v>
      </c>
      <c r="AA10" s="278"/>
      <c r="AB10" s="278"/>
      <c r="AC10" s="299" t="s">
        <v>411</v>
      </c>
      <c r="AD10" s="299" t="s">
        <v>407</v>
      </c>
      <c r="AE10" s="279">
        <v>0.1</v>
      </c>
      <c r="AF10" s="278"/>
      <c r="AG10" s="278"/>
      <c r="AH10" s="299" t="s">
        <v>414</v>
      </c>
      <c r="AI10" s="299" t="s">
        <v>316</v>
      </c>
      <c r="AJ10" s="279">
        <v>0.1</v>
      </c>
      <c r="AK10" s="280"/>
      <c r="AL10" s="280"/>
      <c r="AM10" s="299" t="s">
        <v>396</v>
      </c>
      <c r="AN10" s="299" t="s">
        <v>314</v>
      </c>
      <c r="AO10" s="299" t="s">
        <v>318</v>
      </c>
      <c r="AP10" s="281" t="s">
        <v>276</v>
      </c>
      <c r="AQ10" s="301" t="s">
        <v>313</v>
      </c>
      <c r="AR10" s="299" t="s">
        <v>398</v>
      </c>
      <c r="AS10" s="299" t="s">
        <v>279</v>
      </c>
      <c r="AT10" s="299" t="s">
        <v>66</v>
      </c>
      <c r="AU10" s="299" t="s">
        <v>67</v>
      </c>
      <c r="AV10" s="299" t="s">
        <v>274</v>
      </c>
      <c r="AW10" s="309"/>
      <c r="AX10" s="304" t="s">
        <v>264</v>
      </c>
      <c r="AY10" s="49"/>
      <c r="AZ10" s="49"/>
      <c r="BA10" s="49"/>
      <c r="BB10" s="50"/>
      <c r="BC10" s="50"/>
    </row>
    <row r="11" spans="1:57" s="76" customFormat="1" ht="65.099999999999994" customHeight="1" x14ac:dyDescent="0.2">
      <c r="A11" s="371">
        <v>1</v>
      </c>
      <c r="B11" s="423" t="s">
        <v>470</v>
      </c>
      <c r="C11" s="423"/>
      <c r="D11" s="272" t="s">
        <v>261</v>
      </c>
      <c r="E11" s="272" t="s">
        <v>34</v>
      </c>
      <c r="F11" s="668" t="s">
        <v>548</v>
      </c>
      <c r="G11" s="403" t="s">
        <v>107</v>
      </c>
      <c r="H11" s="669" t="s">
        <v>549</v>
      </c>
      <c r="I11" s="670" t="s">
        <v>549</v>
      </c>
      <c r="J11" s="671" t="s">
        <v>550</v>
      </c>
      <c r="K11" s="406" t="s">
        <v>125</v>
      </c>
      <c r="L11" s="407">
        <f t="shared" ref="L11:L14" si="0">IF(K11="ALTA",5,IF(K11="MEDIO ALTA",4,IF(K11="MEDIA",3,IF(K11="MEDIO BAJA",2,IF(K11="BAJA",1,0)))))</f>
        <v>1</v>
      </c>
      <c r="M11" s="406" t="s">
        <v>139</v>
      </c>
      <c r="N11" s="407">
        <f>IF(M11="ALTO",5,IF(M11="MEDIO ALTO",4,IF(M11="MEDIO",3,IF(M11="MEDIO BAJO",2,IF(M11="BAJO",1,0)))))</f>
        <v>1</v>
      </c>
      <c r="O11" s="407">
        <f>N11*L11</f>
        <v>1</v>
      </c>
      <c r="P11" s="273" t="s">
        <v>319</v>
      </c>
      <c r="Q11" s="274">
        <f>IF(P11=$P$1048373,1,IF(P11=$P$1048369,5,IF(P11=$P$1048370,4,IF(P11=$P$1048371,3,IF(P11=$P$1048372,2,0)))))</f>
        <v>0</v>
      </c>
      <c r="R11" s="390">
        <f>ROUND(AVERAGEIF(Q11:Q13,"&gt;0"),0)</f>
        <v>5</v>
      </c>
      <c r="S11" s="390">
        <f>R11*$S$10</f>
        <v>3</v>
      </c>
      <c r="T11" s="351" t="s">
        <v>551</v>
      </c>
      <c r="U11" s="676">
        <f>IF(P11="No_existen",5*$U$10,V11*$U$10)</f>
        <v>0.1</v>
      </c>
      <c r="V11" s="677">
        <f>ROUND(AVERAGEIF(W11:W13,"&gt;0"),0)</f>
        <v>2</v>
      </c>
      <c r="W11" s="678">
        <f t="shared" ref="W11:W16" si="1">IF(X11=$X$1048371,1,IF(X11=$X$1048370,2,IF(X11=$X$1048369,4,IF(P11="No_existen",5,0))))</f>
        <v>0</v>
      </c>
      <c r="X11" s="351" t="s">
        <v>323</v>
      </c>
      <c r="Y11" s="351"/>
      <c r="Z11" s="362">
        <f>IF(P11="No_existen",5*$Z$10,AA11*$Z$10)</f>
        <v>0.15</v>
      </c>
      <c r="AA11" s="390">
        <f>ROUND(AVERAGEIF(AB11:AB13,"&gt;0"),0)</f>
        <v>1</v>
      </c>
      <c r="AB11" s="348">
        <f t="shared" ref="AB11:AB16" si="2">IF(AC11=$AD$1048370,1,IF(AC11=$AD$1048369,4,IF(P11="No_existen",5,0)))</f>
        <v>0</v>
      </c>
      <c r="AC11" s="351" t="s">
        <v>300</v>
      </c>
      <c r="AD11" s="351" t="s">
        <v>552</v>
      </c>
      <c r="AE11" s="362">
        <f>IF(P11="No_existen",5*$AE$10,AF11*$AE$10)</f>
        <v>0.1</v>
      </c>
      <c r="AF11" s="390">
        <f>ROUND(AVERAGEIF(AG11:AG13,"&gt;0"),0)</f>
        <v>1</v>
      </c>
      <c r="AG11" s="348">
        <f t="shared" ref="AG11:AG16" si="3">IF(AH11=$AH$1048369,1,IF(AH11=$AH$1048370,4,IF(P11="No_existen",5,0)))</f>
        <v>0</v>
      </c>
      <c r="AH11" s="351" t="s">
        <v>297</v>
      </c>
      <c r="AI11" s="351" t="s">
        <v>304</v>
      </c>
      <c r="AJ11" s="362">
        <f>IF(P11="No_existen",5*$AJ$10,AK11*$AJ$10)</f>
        <v>0.1</v>
      </c>
      <c r="AK11" s="390">
        <f>ROUND(AVERAGEIF(AL11:AL13,"&gt;0"),0)</f>
        <v>1</v>
      </c>
      <c r="AL11" s="348">
        <f>IF(AM11="Preventivo",1,IF(AM11="Detectivo",4, IF(P11="No_existen",5,0)))</f>
        <v>1</v>
      </c>
      <c r="AM11" s="351" t="s">
        <v>553</v>
      </c>
      <c r="AN11" s="390">
        <f>ROUND(AVERAGE(R11,V11,AA11,AF11,AK11),0)</f>
        <v>2</v>
      </c>
      <c r="AO11" s="419" t="str">
        <f>IF(AN11&lt;1.5,"FUERTE",IF(AND(AN11&gt;=1.5,AN11&lt;2.5),"ACEPTABLE",IF(AN11&gt;=5,"INEXISTENTE","DÉBIL")))</f>
        <v>ACEPTABLE</v>
      </c>
      <c r="AP11" s="394">
        <f>IF(O11=0,0,ROUND((O11*AN11),0))</f>
        <v>2</v>
      </c>
      <c r="AQ11" s="384" t="str">
        <f>IF(AP11&gt;=36,"GRAVE", IF(AP11&lt;=10, "LEVE", "MODERADO"))</f>
        <v>LEVE</v>
      </c>
      <c r="AR11" s="679" t="s">
        <v>554</v>
      </c>
      <c r="AS11" s="680">
        <v>1</v>
      </c>
      <c r="AT11" s="275" t="s">
        <v>87</v>
      </c>
      <c r="AU11" s="275"/>
      <c r="AV11" s="276"/>
      <c r="AW11" s="310"/>
      <c r="AX11" s="106"/>
      <c r="AY11" s="49"/>
      <c r="AZ11" s="49"/>
      <c r="BA11" s="49"/>
      <c r="BB11" s="102"/>
      <c r="BC11" s="102"/>
      <c r="BD11" s="78"/>
      <c r="BE11" s="78"/>
    </row>
    <row r="12" spans="1:57" s="76" customFormat="1" ht="74.25" customHeight="1" x14ac:dyDescent="0.2">
      <c r="A12" s="369"/>
      <c r="B12" s="364"/>
      <c r="C12" s="364"/>
      <c r="D12" s="79"/>
      <c r="E12" s="79"/>
      <c r="F12" s="668"/>
      <c r="G12" s="357"/>
      <c r="H12" s="672"/>
      <c r="I12" s="672"/>
      <c r="J12" s="673"/>
      <c r="K12" s="386"/>
      <c r="L12" s="356"/>
      <c r="M12" s="386"/>
      <c r="N12" s="356"/>
      <c r="O12" s="356"/>
      <c r="P12" s="160"/>
      <c r="Q12" s="161">
        <f>IF(P12=$P$1048373,1,IF(P12=$P$1048369,5,IF(P12=$P$1048370,4,IF(P12=$P$1048371,3,IF(P12=$P$1048372,2,0)))))</f>
        <v>5</v>
      </c>
      <c r="R12" s="378"/>
      <c r="S12" s="378"/>
      <c r="T12" s="352"/>
      <c r="U12" s="375"/>
      <c r="V12" s="363"/>
      <c r="W12" s="350">
        <f t="shared" si="1"/>
        <v>2</v>
      </c>
      <c r="X12" s="352"/>
      <c r="Y12" s="352"/>
      <c r="Z12" s="363"/>
      <c r="AA12" s="378"/>
      <c r="AB12" s="349">
        <f t="shared" si="2"/>
        <v>1</v>
      </c>
      <c r="AC12" s="352"/>
      <c r="AD12" s="352"/>
      <c r="AE12" s="363"/>
      <c r="AF12" s="378"/>
      <c r="AG12" s="349">
        <f t="shared" si="3"/>
        <v>1</v>
      </c>
      <c r="AH12" s="352"/>
      <c r="AI12" s="352"/>
      <c r="AJ12" s="363"/>
      <c r="AK12" s="378"/>
      <c r="AL12" s="349">
        <f t="shared" ref="AL12:AL16" si="4">IF(AM12="Preventivo",1,IF(AM12="Detectivo",4, IF(P12="No_existen",5,0)))</f>
        <v>0</v>
      </c>
      <c r="AM12" s="352"/>
      <c r="AN12" s="378"/>
      <c r="AO12" s="395"/>
      <c r="AP12" s="383"/>
      <c r="AQ12" s="385"/>
      <c r="AR12" s="681"/>
      <c r="AS12" s="682"/>
      <c r="AT12" s="51"/>
      <c r="AU12" s="51"/>
      <c r="AV12" s="104"/>
      <c r="AW12" s="311"/>
      <c r="AX12" s="106"/>
      <c r="AY12" s="49"/>
      <c r="AZ12" s="49"/>
      <c r="BA12" s="49"/>
      <c r="BB12" s="102"/>
      <c r="BC12" s="102"/>
      <c r="BD12" s="78"/>
      <c r="BE12" s="78"/>
    </row>
    <row r="13" spans="1:57" s="76" customFormat="1" ht="65.099999999999994" customHeight="1" thickBot="1" x14ac:dyDescent="0.25">
      <c r="A13" s="369"/>
      <c r="B13" s="364"/>
      <c r="C13" s="364"/>
      <c r="D13" s="79"/>
      <c r="E13" s="79"/>
      <c r="F13" s="81"/>
      <c r="G13" s="357"/>
      <c r="H13" s="674"/>
      <c r="I13" s="674"/>
      <c r="J13" s="675"/>
      <c r="K13" s="386"/>
      <c r="L13" s="356"/>
      <c r="M13" s="386"/>
      <c r="N13" s="356"/>
      <c r="O13" s="356"/>
      <c r="P13" s="160"/>
      <c r="Q13" s="161">
        <f>IF(P13=$P$1048373,1,IF(P13=$P$1048369,5,IF(P13=$P$1048370,4,IF(P13=$P$1048371,3,IF(P13=$P$1048372,2,0)))))</f>
        <v>5</v>
      </c>
      <c r="R13" s="378"/>
      <c r="S13" s="378"/>
      <c r="T13" s="352"/>
      <c r="U13" s="375"/>
      <c r="V13" s="363"/>
      <c r="W13" s="350">
        <f t="shared" si="1"/>
        <v>2</v>
      </c>
      <c r="X13" s="352"/>
      <c r="Y13" s="352"/>
      <c r="Z13" s="363"/>
      <c r="AA13" s="378"/>
      <c r="AB13" s="349">
        <f t="shared" si="2"/>
        <v>1</v>
      </c>
      <c r="AC13" s="352"/>
      <c r="AD13" s="352"/>
      <c r="AE13" s="363"/>
      <c r="AF13" s="378"/>
      <c r="AG13" s="349">
        <f t="shared" si="3"/>
        <v>1</v>
      </c>
      <c r="AH13" s="352"/>
      <c r="AI13" s="352"/>
      <c r="AJ13" s="363"/>
      <c r="AK13" s="378"/>
      <c r="AL13" s="349">
        <f t="shared" si="4"/>
        <v>0</v>
      </c>
      <c r="AM13" s="352"/>
      <c r="AN13" s="378"/>
      <c r="AO13" s="395"/>
      <c r="AP13" s="383"/>
      <c r="AQ13" s="385"/>
      <c r="AR13" s="683"/>
      <c r="AS13" s="684"/>
      <c r="AT13" s="51"/>
      <c r="AU13" s="51"/>
      <c r="AV13" s="104"/>
      <c r="AW13" s="311"/>
      <c r="AX13" s="106"/>
      <c r="AY13" s="49"/>
      <c r="AZ13" s="49"/>
      <c r="BA13" s="49"/>
      <c r="BB13" s="50"/>
      <c r="BC13" s="50"/>
    </row>
    <row r="14" spans="1:57" s="76" customFormat="1" ht="64.5" customHeight="1" x14ac:dyDescent="0.2">
      <c r="A14" s="369">
        <v>2</v>
      </c>
      <c r="B14" s="364" t="s">
        <v>175</v>
      </c>
      <c r="C14" s="364"/>
      <c r="D14" s="79" t="s">
        <v>261</v>
      </c>
      <c r="E14" s="79" t="s">
        <v>35</v>
      </c>
      <c r="F14" s="79" t="s">
        <v>555</v>
      </c>
      <c r="G14" s="357" t="s">
        <v>103</v>
      </c>
      <c r="H14" s="358" t="s">
        <v>556</v>
      </c>
      <c r="I14" s="685" t="s">
        <v>557</v>
      </c>
      <c r="J14" s="686" t="s">
        <v>558</v>
      </c>
      <c r="K14" s="386" t="s">
        <v>102</v>
      </c>
      <c r="L14" s="356">
        <f t="shared" si="0"/>
        <v>3</v>
      </c>
      <c r="M14" s="386" t="s">
        <v>139</v>
      </c>
      <c r="N14" s="356">
        <f t="shared" ref="N14:N74" si="5">IF(M14="ALTO",5,IF(M14="MEDIO ALTO",4,IF(M14="MEDIO",3,IF(M14="MEDIO BAJO",2,IF(M14="BAJO",1,0)))))</f>
        <v>1</v>
      </c>
      <c r="O14" s="356">
        <f t="shared" ref="O14" si="6">N14*L14</f>
        <v>3</v>
      </c>
      <c r="P14" s="160" t="s">
        <v>320</v>
      </c>
      <c r="Q14" s="274">
        <f>IF(P14=$P$1048373,1,IF(P14=$P$1048369,5,IF(P14=$P$1048370,4,IF(P14=$P$1048371,3,IF(P14=$P$1048372,2,0)))))</f>
        <v>0</v>
      </c>
      <c r="R14" s="390">
        <f>ROUND(AVERAGEIF(Q14:Q16,"&gt;0"),0)</f>
        <v>5</v>
      </c>
      <c r="S14" s="390">
        <f>R14*$S$10</f>
        <v>3</v>
      </c>
      <c r="T14" s="352" t="s">
        <v>561</v>
      </c>
      <c r="U14" s="374">
        <f>IF(P14="No_existen",5*$U$10,V14*$U$10)</f>
        <v>0.1</v>
      </c>
      <c r="V14" s="677">
        <f>ROUND(AVERAGEIF(W14:W16,"&gt;0"),0)</f>
        <v>2</v>
      </c>
      <c r="W14" s="350">
        <f t="shared" si="1"/>
        <v>0</v>
      </c>
      <c r="X14" s="352" t="s">
        <v>323</v>
      </c>
      <c r="Y14" s="352"/>
      <c r="Z14" s="363">
        <f>IF(P14="No_existen",5*$Z$10,AA14*$Z$10)</f>
        <v>0.15</v>
      </c>
      <c r="AA14" s="378">
        <f>ROUND(AVERAGEIF(AB14:AB16,"&gt;0"),0)</f>
        <v>1</v>
      </c>
      <c r="AB14" s="349">
        <f t="shared" si="2"/>
        <v>0</v>
      </c>
      <c r="AC14" s="352" t="s">
        <v>300</v>
      </c>
      <c r="AD14" s="352" t="s">
        <v>562</v>
      </c>
      <c r="AE14" s="363">
        <f>IF(P14="No_existen",5*$AE$10,AF14*$AE$10)</f>
        <v>0.1</v>
      </c>
      <c r="AF14" s="378">
        <f>ROUND(AVERAGEIF(AG14:AG16,"&gt;0"),0)</f>
        <v>1</v>
      </c>
      <c r="AG14" s="349">
        <f t="shared" si="3"/>
        <v>0</v>
      </c>
      <c r="AH14" s="352" t="s">
        <v>297</v>
      </c>
      <c r="AI14" s="690" t="s">
        <v>311</v>
      </c>
      <c r="AJ14" s="363">
        <f t="shared" ref="AJ14" si="7">IF(P14="No_existen",5*$AJ$10,AK14*$AJ$10)</f>
        <v>0.1</v>
      </c>
      <c r="AK14" s="378">
        <f>ROUND(AVERAGEIF(AL14:AL16,"&gt;0"),0)</f>
        <v>1</v>
      </c>
      <c r="AL14" s="349">
        <f t="shared" si="4"/>
        <v>1</v>
      </c>
      <c r="AM14" s="352" t="s">
        <v>553</v>
      </c>
      <c r="AN14" s="390">
        <f t="shared" ref="AN14" si="8">ROUND(AVERAGE(R14,V14,AA14,AF14,AK14),0)</f>
        <v>2</v>
      </c>
      <c r="AO14" s="395" t="str">
        <f t="shared" ref="AO14" si="9">IF(AN14&lt;1.5,"FUERTE",IF(AND(AN14&gt;=1.5,AN14&lt;2.5),"ACEPTABLE",IF(AN14&gt;=5,"INEXISTENTE","DÉBIL")))</f>
        <v>ACEPTABLE</v>
      </c>
      <c r="AP14" s="383">
        <f>IF(O14=0,0,ROUND((O14*AN14),0))</f>
        <v>6</v>
      </c>
      <c r="AQ14" s="384" t="str">
        <f t="shared" ref="AQ14" si="10">IF(AP14&gt;=36,"GRAVE", IF(AP14&lt;=10, "LEVE", "MODERADO"))</f>
        <v>LEVE</v>
      </c>
      <c r="AR14" s="692" t="s">
        <v>565</v>
      </c>
      <c r="AS14" s="693">
        <v>0.8</v>
      </c>
      <c r="AT14" s="51" t="s">
        <v>87</v>
      </c>
      <c r="AU14" s="51"/>
      <c r="AV14" s="104"/>
      <c r="AW14" s="311"/>
      <c r="AX14" s="106"/>
      <c r="AY14" s="49"/>
      <c r="AZ14" s="49"/>
      <c r="BA14" s="49"/>
      <c r="BB14" s="50"/>
      <c r="BC14" s="50"/>
    </row>
    <row r="15" spans="1:57" s="76" customFormat="1" ht="64.5" customHeight="1" x14ac:dyDescent="0.2">
      <c r="A15" s="369"/>
      <c r="B15" s="364"/>
      <c r="C15" s="364"/>
      <c r="D15" s="79" t="s">
        <v>261</v>
      </c>
      <c r="E15" s="79" t="s">
        <v>32</v>
      </c>
      <c r="F15" s="79" t="s">
        <v>559</v>
      </c>
      <c r="G15" s="357"/>
      <c r="H15" s="359"/>
      <c r="I15" s="687"/>
      <c r="J15" s="688"/>
      <c r="K15" s="386"/>
      <c r="L15" s="356"/>
      <c r="M15" s="386"/>
      <c r="N15" s="356"/>
      <c r="O15" s="356"/>
      <c r="P15" s="160" t="s">
        <v>320</v>
      </c>
      <c r="Q15" s="161">
        <f>IF(P15=$P$1048373,1,IF(P15=$P$1048369,5,IF(P15=$P$1048370,4,IF(P15=$P$1048371,3,IF(P15=$P$1048372,2,0)))))</f>
        <v>0</v>
      </c>
      <c r="R15" s="378"/>
      <c r="S15" s="378"/>
      <c r="T15" s="352" t="s">
        <v>563</v>
      </c>
      <c r="U15" s="375"/>
      <c r="V15" s="363"/>
      <c r="W15" s="350">
        <f t="shared" si="1"/>
        <v>0</v>
      </c>
      <c r="X15" s="352" t="s">
        <v>323</v>
      </c>
      <c r="Y15" s="352"/>
      <c r="Z15" s="363"/>
      <c r="AA15" s="378"/>
      <c r="AB15" s="349">
        <f t="shared" si="2"/>
        <v>0</v>
      </c>
      <c r="AC15" s="352" t="s">
        <v>300</v>
      </c>
      <c r="AD15" s="352" t="s">
        <v>564</v>
      </c>
      <c r="AE15" s="363"/>
      <c r="AF15" s="378"/>
      <c r="AG15" s="349">
        <f t="shared" si="3"/>
        <v>0</v>
      </c>
      <c r="AH15" s="352" t="s">
        <v>297</v>
      </c>
      <c r="AI15" s="690" t="s">
        <v>310</v>
      </c>
      <c r="AJ15" s="363"/>
      <c r="AK15" s="378"/>
      <c r="AL15" s="349">
        <f t="shared" si="4"/>
        <v>1</v>
      </c>
      <c r="AM15" s="352" t="s">
        <v>553</v>
      </c>
      <c r="AN15" s="378"/>
      <c r="AO15" s="395"/>
      <c r="AP15" s="383"/>
      <c r="AQ15" s="385"/>
      <c r="AR15" s="692"/>
      <c r="AS15" s="692"/>
      <c r="AT15" s="51"/>
      <c r="AU15" s="51"/>
      <c r="AV15" s="104"/>
      <c r="AW15" s="311"/>
      <c r="AX15" s="106"/>
      <c r="AY15" s="49"/>
      <c r="AZ15" s="49"/>
      <c r="BA15" s="49"/>
      <c r="BB15" s="50"/>
      <c r="BC15" s="50"/>
    </row>
    <row r="16" spans="1:57" s="76" customFormat="1" ht="64.5" customHeight="1" x14ac:dyDescent="0.2">
      <c r="A16" s="369"/>
      <c r="B16" s="364"/>
      <c r="C16" s="364"/>
      <c r="D16" s="79" t="s">
        <v>262</v>
      </c>
      <c r="E16" s="79" t="s">
        <v>39</v>
      </c>
      <c r="F16" s="79" t="s">
        <v>560</v>
      </c>
      <c r="G16" s="357"/>
      <c r="H16" s="359"/>
      <c r="I16" s="404"/>
      <c r="J16" s="689"/>
      <c r="K16" s="386"/>
      <c r="L16" s="356"/>
      <c r="M16" s="386"/>
      <c r="N16" s="356"/>
      <c r="O16" s="356"/>
      <c r="P16" s="691"/>
      <c r="Q16" s="161">
        <f>IF(P16=$P$1048373,1,IF(P16=$P$1048369,5,IF(P16=$P$1048370,4,IF(P16=$P$1048371,3,IF(P16=$P$1048372,2,0)))))</f>
        <v>5</v>
      </c>
      <c r="R16" s="378"/>
      <c r="S16" s="378"/>
      <c r="T16" s="352"/>
      <c r="U16" s="375"/>
      <c r="V16" s="363"/>
      <c r="W16" s="350">
        <f t="shared" si="1"/>
        <v>2</v>
      </c>
      <c r="X16" s="352"/>
      <c r="Y16" s="352"/>
      <c r="Z16" s="363"/>
      <c r="AA16" s="378"/>
      <c r="AB16" s="349">
        <f t="shared" si="2"/>
        <v>1</v>
      </c>
      <c r="AC16" s="352"/>
      <c r="AD16" s="351"/>
      <c r="AE16" s="363"/>
      <c r="AF16" s="378"/>
      <c r="AG16" s="349">
        <f t="shared" si="3"/>
        <v>1</v>
      </c>
      <c r="AH16" s="352"/>
      <c r="AI16" s="352"/>
      <c r="AJ16" s="363"/>
      <c r="AK16" s="378"/>
      <c r="AL16" s="349">
        <f t="shared" si="4"/>
        <v>0</v>
      </c>
      <c r="AM16" s="352"/>
      <c r="AN16" s="378"/>
      <c r="AO16" s="395"/>
      <c r="AP16" s="383"/>
      <c r="AQ16" s="385"/>
      <c r="AR16" s="692"/>
      <c r="AS16" s="692"/>
      <c r="AT16" s="51"/>
      <c r="AU16" s="51"/>
      <c r="AV16" s="104"/>
      <c r="AW16" s="311"/>
      <c r="AX16" s="106"/>
      <c r="AY16" s="49"/>
      <c r="AZ16" s="49"/>
      <c r="BA16" s="49"/>
      <c r="BB16" s="50"/>
      <c r="BC16" s="50"/>
    </row>
    <row r="17" spans="1:55" s="76" customFormat="1" ht="64.5" customHeight="1" x14ac:dyDescent="0.2">
      <c r="A17" s="369">
        <v>3</v>
      </c>
      <c r="B17" s="364"/>
      <c r="C17" s="364"/>
      <c r="D17" s="79"/>
      <c r="E17" s="79"/>
      <c r="F17" s="79"/>
      <c r="G17" s="357"/>
      <c r="H17" s="358"/>
      <c r="I17" s="359"/>
      <c r="J17" s="357"/>
      <c r="K17" s="386"/>
      <c r="L17" s="356">
        <f t="shared" ref="L17" si="11">IF(K17="ALTA",5,IF(K17="MEDIO ALTA",4,IF(K17="MEDIA",3,IF(K17="MEDIO BAJA",2,IF(K17="BAJA",1,0)))))</f>
        <v>0</v>
      </c>
      <c r="M17" s="386"/>
      <c r="N17" s="356">
        <f t="shared" si="5"/>
        <v>0</v>
      </c>
      <c r="O17" s="356">
        <f t="shared" ref="O17" si="12">N17*L17</f>
        <v>0</v>
      </c>
      <c r="P17" s="160"/>
      <c r="Q17" s="161">
        <f t="shared" ref="Q12:Q75" si="13">IF(P17=$P$1048376,1,IF(P17=$P$1048372,5,IF(P17=$P$1048373,4,IF(P17=$P$1048374,3,IF(P17=$P$1048375,2,0)))))</f>
        <v>0</v>
      </c>
      <c r="R17" s="378" t="e">
        <f t="shared" ref="R17" si="14">ROUND(AVERAGEIF(Q17:Q19,"&gt;0"),0)</f>
        <v>#DIV/0!</v>
      </c>
      <c r="S17" s="378" t="e">
        <f t="shared" ref="S17" si="15">R17*0.6</f>
        <v>#DIV/0!</v>
      </c>
      <c r="T17" s="296"/>
      <c r="U17" s="374" t="e">
        <f t="shared" ref="U17" si="16">IF(P17="No_existen",5*$U$10,V17*$U$10)</f>
        <v>#DIV/0!</v>
      </c>
      <c r="V17" s="362" t="e">
        <f t="shared" ref="V17" si="17">ROUND(AVERAGEIF(W17:W19,"&gt;0"),0)</f>
        <v>#DIV/0!</v>
      </c>
      <c r="W17" s="295">
        <f t="shared" ref="W12:W67" si="18">IF(X17=$X$1048374,1,IF(X17=$X$1048373,2,IF(X17=$X$1048372,4,IF(P17="No_existen",5,0))))</f>
        <v>0</v>
      </c>
      <c r="X17" s="296"/>
      <c r="Y17" s="296"/>
      <c r="Z17" s="362" t="e">
        <f t="shared" ref="Z17" si="19">IF(P17="No_existen",5*$Z$10,AA17*$Z$10)</f>
        <v>#DIV/0!</v>
      </c>
      <c r="AA17" s="390" t="e">
        <f t="shared" ref="AA17" si="20">ROUND(AVERAGEIF(AB17:AB19,"&gt;0"),0)</f>
        <v>#DIV/0!</v>
      </c>
      <c r="AB17" s="297">
        <f t="shared" ref="AB12:AB75" si="21">IF(AC17=$AD$1048373,1,IF(AC17=$AD$1048372,4,IF(P17="No_existen",5,0)))</f>
        <v>0</v>
      </c>
      <c r="AC17" s="296"/>
      <c r="AD17" s="296"/>
      <c r="AE17" s="362" t="e">
        <f t="shared" ref="AE17" si="22">IF(P17="No_existen",5*$AE$10,AF17*$AE$10)</f>
        <v>#DIV/0!</v>
      </c>
      <c r="AF17" s="390" t="e">
        <f t="shared" ref="AF17" si="23">ROUND(AVERAGEIF(AG17:AG19,"&gt;0"),0)</f>
        <v>#DIV/0!</v>
      </c>
      <c r="AG17" s="297">
        <f t="shared" ref="AG12:AG75" si="24">IF(AH17=$AH$1048372,1,IF(AH17=$AH$1048373,4,IF(P17="No_existen",5,0)))</f>
        <v>0</v>
      </c>
      <c r="AH17" s="296"/>
      <c r="AI17" s="296"/>
      <c r="AJ17" s="362" t="e">
        <f t="shared" ref="AJ17" si="25">IF(P17="No_existen",5*$AJ$10,AK17*$AJ$10)</f>
        <v>#DIV/0!</v>
      </c>
      <c r="AK17" s="390" t="e">
        <f t="shared" ref="AK17" si="26">ROUND(AVERAGEIF(AL17:AL19,"&gt;0"),0)</f>
        <v>#DIV/0!</v>
      </c>
      <c r="AL17" s="297">
        <f t="shared" ref="AL12:AL75" si="27">IF(AM17="Preventivo",1,IF(AM17="Detectivo",4, IF(P17="No_existen",5,0)))</f>
        <v>0</v>
      </c>
      <c r="AM17" s="296"/>
      <c r="AN17" s="390" t="e">
        <f t="shared" ref="AN17" si="28">ROUND(AVERAGE(R17,V17,AA17,AF17,AK17),0)</f>
        <v>#DIV/0!</v>
      </c>
      <c r="AO17" s="395" t="e">
        <f t="shared" ref="AO17" si="29">IF(AN17&lt;1.5,"FUERTE",IF(AND(AN17&gt;=1.5,AN17&lt;2.5),"ACEPTABLE",IF(AN17&gt;=5,"INEXISTENTE","DÉBIL")))</f>
        <v>#DIV/0!</v>
      </c>
      <c r="AP17" s="383">
        <f>IF(O17=0,0,ROUND((O17*AN17),0))</f>
        <v>0</v>
      </c>
      <c r="AQ17" s="384" t="str">
        <f t="shared" ref="AQ17" si="30">IF(AP17&gt;=36,"GRAVE", IF(AP17&lt;=10, "LEVE", "MODERADO"))</f>
        <v>LEVE</v>
      </c>
      <c r="AR17" s="361"/>
      <c r="AS17" s="361"/>
      <c r="AT17" s="51"/>
      <c r="AU17" s="51"/>
      <c r="AV17" s="104"/>
      <c r="AW17" s="311"/>
      <c r="AX17" s="106"/>
      <c r="AY17" s="49"/>
      <c r="AZ17" s="49"/>
      <c r="BA17" s="49"/>
      <c r="BB17" s="50"/>
      <c r="BC17" s="50"/>
    </row>
    <row r="18" spans="1:55" s="76" customFormat="1" ht="64.5" customHeight="1" x14ac:dyDescent="0.2">
      <c r="A18" s="369"/>
      <c r="B18" s="364"/>
      <c r="C18" s="364"/>
      <c r="D18" s="79"/>
      <c r="E18" s="79"/>
      <c r="F18" s="79"/>
      <c r="G18" s="357"/>
      <c r="H18" s="359"/>
      <c r="I18" s="359"/>
      <c r="J18" s="357"/>
      <c r="K18" s="386"/>
      <c r="L18" s="356"/>
      <c r="M18" s="386"/>
      <c r="N18" s="356"/>
      <c r="O18" s="356"/>
      <c r="P18" s="160"/>
      <c r="Q18" s="161">
        <f t="shared" si="13"/>
        <v>0</v>
      </c>
      <c r="R18" s="378"/>
      <c r="S18" s="378"/>
      <c r="T18" s="296"/>
      <c r="U18" s="375"/>
      <c r="V18" s="363"/>
      <c r="W18" s="295">
        <f t="shared" si="18"/>
        <v>0</v>
      </c>
      <c r="X18" s="296"/>
      <c r="Y18" s="296"/>
      <c r="Z18" s="363"/>
      <c r="AA18" s="378"/>
      <c r="AB18" s="297">
        <f t="shared" si="21"/>
        <v>0</v>
      </c>
      <c r="AC18" s="296"/>
      <c r="AD18" s="296"/>
      <c r="AE18" s="363"/>
      <c r="AF18" s="378"/>
      <c r="AG18" s="297">
        <f t="shared" si="24"/>
        <v>0</v>
      </c>
      <c r="AH18" s="296"/>
      <c r="AI18" s="296"/>
      <c r="AJ18" s="363"/>
      <c r="AK18" s="378"/>
      <c r="AL18" s="297">
        <f t="shared" si="27"/>
        <v>0</v>
      </c>
      <c r="AM18" s="296"/>
      <c r="AN18" s="378"/>
      <c r="AO18" s="395"/>
      <c r="AP18" s="383"/>
      <c r="AQ18" s="385"/>
      <c r="AR18" s="361"/>
      <c r="AS18" s="361"/>
      <c r="AT18" s="51"/>
      <c r="AU18" s="51"/>
      <c r="AV18" s="104"/>
      <c r="AW18" s="311"/>
      <c r="AX18" s="106"/>
      <c r="AY18" s="49"/>
      <c r="AZ18" s="49"/>
      <c r="BA18" s="49"/>
      <c r="BB18" s="50"/>
      <c r="BC18" s="50"/>
    </row>
    <row r="19" spans="1:55" s="76" customFormat="1" ht="64.5" customHeight="1" x14ac:dyDescent="0.2">
      <c r="A19" s="369"/>
      <c r="B19" s="364"/>
      <c r="C19" s="364"/>
      <c r="D19" s="79"/>
      <c r="E19" s="79"/>
      <c r="F19" s="79"/>
      <c r="G19" s="357"/>
      <c r="H19" s="359"/>
      <c r="I19" s="359"/>
      <c r="J19" s="357"/>
      <c r="K19" s="386"/>
      <c r="L19" s="356"/>
      <c r="M19" s="386"/>
      <c r="N19" s="356"/>
      <c r="O19" s="356"/>
      <c r="P19" s="160"/>
      <c r="Q19" s="161">
        <f t="shared" si="13"/>
        <v>0</v>
      </c>
      <c r="R19" s="378"/>
      <c r="S19" s="378"/>
      <c r="T19" s="296"/>
      <c r="U19" s="375"/>
      <c r="V19" s="363"/>
      <c r="W19" s="295">
        <f t="shared" si="18"/>
        <v>0</v>
      </c>
      <c r="X19" s="296"/>
      <c r="Y19" s="296"/>
      <c r="Z19" s="363"/>
      <c r="AA19" s="378"/>
      <c r="AB19" s="297">
        <f t="shared" si="21"/>
        <v>0</v>
      </c>
      <c r="AC19" s="296"/>
      <c r="AD19" s="296"/>
      <c r="AE19" s="363"/>
      <c r="AF19" s="378"/>
      <c r="AG19" s="297">
        <f t="shared" si="24"/>
        <v>0</v>
      </c>
      <c r="AH19" s="296"/>
      <c r="AI19" s="296"/>
      <c r="AJ19" s="363"/>
      <c r="AK19" s="378"/>
      <c r="AL19" s="297">
        <f t="shared" si="27"/>
        <v>0</v>
      </c>
      <c r="AM19" s="296"/>
      <c r="AN19" s="378"/>
      <c r="AO19" s="395"/>
      <c r="AP19" s="383"/>
      <c r="AQ19" s="385"/>
      <c r="AR19" s="361"/>
      <c r="AS19" s="361"/>
      <c r="AT19" s="51"/>
      <c r="AU19" s="51"/>
      <c r="AV19" s="104"/>
      <c r="AW19" s="311"/>
      <c r="AX19" s="106"/>
      <c r="AY19" s="49"/>
      <c r="AZ19" s="49"/>
      <c r="BA19" s="49"/>
      <c r="BB19" s="50"/>
      <c r="BC19" s="50"/>
    </row>
    <row r="20" spans="1:55" s="76" customFormat="1" ht="64.5" customHeight="1" x14ac:dyDescent="0.2">
      <c r="A20" s="369">
        <v>4</v>
      </c>
      <c r="B20" s="364"/>
      <c r="C20" s="364"/>
      <c r="D20" s="79"/>
      <c r="E20" s="79"/>
      <c r="F20" s="79"/>
      <c r="G20" s="357"/>
      <c r="H20" s="358"/>
      <c r="I20" s="357"/>
      <c r="J20" s="357"/>
      <c r="K20" s="386"/>
      <c r="L20" s="356">
        <f t="shared" ref="L20" si="31">IF(K20="ALTA",5,IF(K20="MEDIO ALTA",4,IF(K20="MEDIA",3,IF(K20="MEDIO BAJA",2,IF(K20="BAJA",1,0)))))</f>
        <v>0</v>
      </c>
      <c r="M20" s="386"/>
      <c r="N20" s="356">
        <f t="shared" si="5"/>
        <v>0</v>
      </c>
      <c r="O20" s="356">
        <f t="shared" ref="O20" si="32">N20*L20</f>
        <v>0</v>
      </c>
      <c r="P20" s="160"/>
      <c r="Q20" s="161">
        <f t="shared" si="13"/>
        <v>0</v>
      </c>
      <c r="R20" s="378" t="e">
        <f t="shared" ref="R20" si="33">ROUND(AVERAGEIF(Q20:Q22,"&gt;0"),0)</f>
        <v>#DIV/0!</v>
      </c>
      <c r="S20" s="378" t="e">
        <f t="shared" ref="S20" si="34">R20*0.6</f>
        <v>#DIV/0!</v>
      </c>
      <c r="T20" s="296"/>
      <c r="U20" s="374" t="e">
        <f t="shared" ref="U20" si="35">IF(P20="No_existen",5*$U$10,V20*$U$10)</f>
        <v>#DIV/0!</v>
      </c>
      <c r="V20" s="362" t="e">
        <f t="shared" ref="V20" si="36">ROUND(AVERAGEIF(W20:W22,"&gt;0"),0)</f>
        <v>#DIV/0!</v>
      </c>
      <c r="W20" s="295">
        <f t="shared" si="18"/>
        <v>0</v>
      </c>
      <c r="X20" s="296"/>
      <c r="Y20" s="296"/>
      <c r="Z20" s="362" t="e">
        <f t="shared" ref="Z20" si="37">IF(P20="No_existen",5*$Z$10,AA20*$Z$10)</f>
        <v>#DIV/0!</v>
      </c>
      <c r="AA20" s="390" t="e">
        <f t="shared" ref="AA20" si="38">ROUND(AVERAGEIF(AB20:AB22,"&gt;0"),0)</f>
        <v>#DIV/0!</v>
      </c>
      <c r="AB20" s="297">
        <f t="shared" si="21"/>
        <v>0</v>
      </c>
      <c r="AC20" s="296"/>
      <c r="AD20" s="296"/>
      <c r="AE20" s="362" t="e">
        <f t="shared" ref="AE20" si="39">IF(P20="No_existen",5*$AE$10,AF20*$AE$10)</f>
        <v>#DIV/0!</v>
      </c>
      <c r="AF20" s="390" t="e">
        <f t="shared" ref="AF20" si="40">ROUND(AVERAGEIF(AG20:AG22,"&gt;0"),0)</f>
        <v>#DIV/0!</v>
      </c>
      <c r="AG20" s="297">
        <f t="shared" si="24"/>
        <v>0</v>
      </c>
      <c r="AH20" s="296"/>
      <c r="AI20" s="296"/>
      <c r="AJ20" s="362" t="e">
        <f t="shared" ref="AJ20" si="41">IF(P20="No_existen",5*$AJ$10,AK20*$AJ$10)</f>
        <v>#DIV/0!</v>
      </c>
      <c r="AK20" s="390" t="e">
        <f t="shared" ref="AK20" si="42">ROUND(AVERAGEIF(AL20:AL22,"&gt;0"),0)</f>
        <v>#DIV/0!</v>
      </c>
      <c r="AL20" s="297">
        <f t="shared" si="27"/>
        <v>0</v>
      </c>
      <c r="AM20" s="296"/>
      <c r="AN20" s="390" t="e">
        <f t="shared" ref="AN20" si="43">ROUND(AVERAGE(R20,V20,AA20,AF20,AK20),0)</f>
        <v>#DIV/0!</v>
      </c>
      <c r="AO20" s="395" t="e">
        <f t="shared" ref="AO20" si="44">IF(AN20&lt;1.5,"FUERTE",IF(AND(AN20&gt;=1.5,AN20&lt;2.5),"ACEPTABLE",IF(AN20&gt;=5,"INEXISTENTE","DÉBIL")))</f>
        <v>#DIV/0!</v>
      </c>
      <c r="AP20" s="383">
        <f t="shared" ref="AP20" si="45">IF(O20=0,0,ROUND((O20*AN20),0))</f>
        <v>0</v>
      </c>
      <c r="AQ20" s="384" t="str">
        <f t="shared" ref="AQ20" si="46">IF(AP20&gt;=36,"GRAVE", IF(AP20&lt;=10, "LEVE", "MODERADO"))</f>
        <v>LEVE</v>
      </c>
      <c r="AR20" s="361"/>
      <c r="AS20" s="361"/>
      <c r="AT20" s="51"/>
      <c r="AU20" s="51"/>
      <c r="AV20" s="104"/>
      <c r="AW20" s="311"/>
      <c r="AX20" s="106"/>
      <c r="AY20" s="49"/>
      <c r="AZ20" s="49"/>
      <c r="BA20" s="49"/>
      <c r="BB20" s="50"/>
      <c r="BC20" s="50"/>
    </row>
    <row r="21" spans="1:55" s="76" customFormat="1" ht="64.5" customHeight="1" x14ac:dyDescent="0.2">
      <c r="A21" s="369"/>
      <c r="B21" s="364"/>
      <c r="C21" s="364"/>
      <c r="D21" s="79"/>
      <c r="E21" s="79"/>
      <c r="F21" s="79"/>
      <c r="G21" s="357"/>
      <c r="H21" s="359"/>
      <c r="I21" s="357"/>
      <c r="J21" s="357"/>
      <c r="K21" s="386"/>
      <c r="L21" s="356"/>
      <c r="M21" s="386"/>
      <c r="N21" s="356"/>
      <c r="O21" s="356"/>
      <c r="P21" s="160"/>
      <c r="Q21" s="161">
        <f t="shared" si="13"/>
        <v>0</v>
      </c>
      <c r="R21" s="378"/>
      <c r="S21" s="378"/>
      <c r="T21" s="296"/>
      <c r="U21" s="375"/>
      <c r="V21" s="363"/>
      <c r="W21" s="295">
        <f t="shared" si="18"/>
        <v>0</v>
      </c>
      <c r="X21" s="296"/>
      <c r="Y21" s="296"/>
      <c r="Z21" s="363"/>
      <c r="AA21" s="378"/>
      <c r="AB21" s="297">
        <f t="shared" si="21"/>
        <v>0</v>
      </c>
      <c r="AC21" s="296"/>
      <c r="AD21" s="296"/>
      <c r="AE21" s="363"/>
      <c r="AF21" s="378"/>
      <c r="AG21" s="297">
        <f t="shared" si="24"/>
        <v>0</v>
      </c>
      <c r="AH21" s="296"/>
      <c r="AI21" s="296"/>
      <c r="AJ21" s="363"/>
      <c r="AK21" s="378"/>
      <c r="AL21" s="297">
        <f t="shared" si="27"/>
        <v>0</v>
      </c>
      <c r="AM21" s="296"/>
      <c r="AN21" s="378"/>
      <c r="AO21" s="395"/>
      <c r="AP21" s="383"/>
      <c r="AQ21" s="385"/>
      <c r="AR21" s="361"/>
      <c r="AS21" s="361"/>
      <c r="AT21" s="51"/>
      <c r="AU21" s="51"/>
      <c r="AV21" s="104"/>
      <c r="AW21" s="311"/>
      <c r="AX21" s="106"/>
      <c r="AY21" s="49"/>
      <c r="AZ21" s="49"/>
      <c r="BA21" s="49"/>
      <c r="BB21" s="50"/>
      <c r="BC21" s="50"/>
    </row>
    <row r="22" spans="1:55" s="76" customFormat="1" ht="64.5" customHeight="1" x14ac:dyDescent="0.2">
      <c r="A22" s="369"/>
      <c r="B22" s="364"/>
      <c r="C22" s="364"/>
      <c r="D22" s="79"/>
      <c r="E22" s="79"/>
      <c r="F22" s="79"/>
      <c r="G22" s="357"/>
      <c r="H22" s="359"/>
      <c r="I22" s="357"/>
      <c r="J22" s="357"/>
      <c r="K22" s="386"/>
      <c r="L22" s="356"/>
      <c r="M22" s="386"/>
      <c r="N22" s="356"/>
      <c r="O22" s="356"/>
      <c r="P22" s="160"/>
      <c r="Q22" s="161">
        <f t="shared" si="13"/>
        <v>0</v>
      </c>
      <c r="R22" s="378"/>
      <c r="S22" s="378"/>
      <c r="T22" s="296"/>
      <c r="U22" s="375"/>
      <c r="V22" s="363"/>
      <c r="W22" s="295">
        <f t="shared" si="18"/>
        <v>0</v>
      </c>
      <c r="X22" s="296"/>
      <c r="Y22" s="296"/>
      <c r="Z22" s="363"/>
      <c r="AA22" s="378"/>
      <c r="AB22" s="297">
        <f t="shared" si="21"/>
        <v>0</v>
      </c>
      <c r="AC22" s="296"/>
      <c r="AD22" s="296"/>
      <c r="AE22" s="363"/>
      <c r="AF22" s="378"/>
      <c r="AG22" s="297">
        <f t="shared" si="24"/>
        <v>0</v>
      </c>
      <c r="AH22" s="296"/>
      <c r="AI22" s="296"/>
      <c r="AJ22" s="363"/>
      <c r="AK22" s="378"/>
      <c r="AL22" s="297">
        <f t="shared" si="27"/>
        <v>0</v>
      </c>
      <c r="AM22" s="296"/>
      <c r="AN22" s="378"/>
      <c r="AO22" s="395"/>
      <c r="AP22" s="383"/>
      <c r="AQ22" s="385"/>
      <c r="AR22" s="361"/>
      <c r="AS22" s="361"/>
      <c r="AT22" s="51"/>
      <c r="AU22" s="51"/>
      <c r="AV22" s="104"/>
      <c r="AW22" s="311"/>
      <c r="AX22" s="106"/>
      <c r="AY22" s="49"/>
      <c r="AZ22" s="49"/>
      <c r="BA22" s="49"/>
      <c r="BB22" s="50"/>
      <c r="BC22" s="50"/>
    </row>
    <row r="23" spans="1:55" s="76" customFormat="1" ht="64.5" customHeight="1" x14ac:dyDescent="0.2">
      <c r="A23" s="369">
        <v>5</v>
      </c>
      <c r="B23" s="364"/>
      <c r="C23" s="364"/>
      <c r="D23" s="79"/>
      <c r="E23" s="79"/>
      <c r="F23" s="79"/>
      <c r="G23" s="357"/>
      <c r="H23" s="358"/>
      <c r="I23" s="357"/>
      <c r="J23" s="360"/>
      <c r="K23" s="386"/>
      <c r="L23" s="356">
        <f t="shared" ref="L23" si="47">IF(K23="ALTA",5,IF(K23="MEDIO ALTA",4,IF(K23="MEDIA",3,IF(K23="MEDIO BAJA",2,IF(K23="BAJA",1,0)))))</f>
        <v>0</v>
      </c>
      <c r="M23" s="386"/>
      <c r="N23" s="356">
        <f t="shared" si="5"/>
        <v>0</v>
      </c>
      <c r="O23" s="356">
        <f t="shared" ref="O23" si="48">N23*L23</f>
        <v>0</v>
      </c>
      <c r="P23" s="160"/>
      <c r="Q23" s="161">
        <f t="shared" si="13"/>
        <v>0</v>
      </c>
      <c r="R23" s="378" t="e">
        <f t="shared" ref="R23" si="49">ROUND(AVERAGEIF(Q23:Q25,"&gt;0"),0)</f>
        <v>#DIV/0!</v>
      </c>
      <c r="S23" s="378" t="e">
        <f t="shared" ref="S23" si="50">R23*0.6</f>
        <v>#DIV/0!</v>
      </c>
      <c r="T23" s="296"/>
      <c r="U23" s="374" t="e">
        <f t="shared" ref="U23" si="51">IF(P23="No_existen",5*$U$10,V23*$U$10)</f>
        <v>#DIV/0!</v>
      </c>
      <c r="V23" s="362" t="e">
        <f t="shared" ref="V23" si="52">ROUND(AVERAGEIF(W23:W25,"&gt;0"),0)</f>
        <v>#DIV/0!</v>
      </c>
      <c r="W23" s="295">
        <f t="shared" si="18"/>
        <v>0</v>
      </c>
      <c r="X23" s="296"/>
      <c r="Y23" s="296"/>
      <c r="Z23" s="362" t="e">
        <f t="shared" ref="Z23" si="53">IF(P23="No_existen",5*$Z$10,AA23*$Z$10)</f>
        <v>#DIV/0!</v>
      </c>
      <c r="AA23" s="390" t="e">
        <f t="shared" ref="AA23" si="54">ROUND(AVERAGEIF(AB23:AB25,"&gt;0"),0)</f>
        <v>#DIV/0!</v>
      </c>
      <c r="AB23" s="297">
        <f t="shared" si="21"/>
        <v>0</v>
      </c>
      <c r="AC23" s="296"/>
      <c r="AD23" s="296"/>
      <c r="AE23" s="362" t="e">
        <f t="shared" ref="AE23" si="55">IF(P23="No_existen",5*$AE$10,AF23*$AE$10)</f>
        <v>#DIV/0!</v>
      </c>
      <c r="AF23" s="390" t="e">
        <f t="shared" ref="AF23" si="56">ROUND(AVERAGEIF(AG23:AG25,"&gt;0"),0)</f>
        <v>#DIV/0!</v>
      </c>
      <c r="AG23" s="297">
        <f t="shared" si="24"/>
        <v>0</v>
      </c>
      <c r="AH23" s="296"/>
      <c r="AI23" s="296"/>
      <c r="AJ23" s="362" t="e">
        <f t="shared" ref="AJ23" si="57">IF(P23="No_existen",5*$AJ$10,AK23*$AJ$10)</f>
        <v>#DIV/0!</v>
      </c>
      <c r="AK23" s="390" t="e">
        <f t="shared" ref="AK23" si="58">ROUND(AVERAGEIF(AL23:AL25,"&gt;0"),0)</f>
        <v>#DIV/0!</v>
      </c>
      <c r="AL23" s="297">
        <f t="shared" si="27"/>
        <v>0</v>
      </c>
      <c r="AM23" s="296"/>
      <c r="AN23" s="390" t="e">
        <f t="shared" ref="AN23" si="59">ROUND(AVERAGE(R23,V23,AA23,AF23,AK23),0)</f>
        <v>#DIV/0!</v>
      </c>
      <c r="AO23" s="395" t="e">
        <f t="shared" ref="AO23" si="60">IF(AN23&lt;1.5,"FUERTE",IF(AND(AN23&gt;=1.5,AN23&lt;2.5),"ACEPTABLE",IF(AN23&gt;=5,"INEXISTENTE","DÉBIL")))</f>
        <v>#DIV/0!</v>
      </c>
      <c r="AP23" s="383">
        <f t="shared" ref="AP23" si="61">IF(O23=0,0,ROUND((O23*AN23),0))</f>
        <v>0</v>
      </c>
      <c r="AQ23" s="384" t="str">
        <f t="shared" ref="AQ23" si="62">IF(AP23&gt;=36,"GRAVE", IF(AP23&lt;=10, "LEVE", "MODERADO"))</f>
        <v>LEVE</v>
      </c>
      <c r="AR23" s="361"/>
      <c r="AS23" s="361"/>
      <c r="AT23" s="51"/>
      <c r="AU23" s="51"/>
      <c r="AV23" s="104"/>
      <c r="AW23" s="311"/>
      <c r="AX23" s="106"/>
      <c r="AY23" s="49"/>
      <c r="AZ23" s="49"/>
      <c r="BA23" s="49"/>
      <c r="BB23" s="50"/>
      <c r="BC23" s="50"/>
    </row>
    <row r="24" spans="1:55" s="76" customFormat="1" ht="64.5" customHeight="1" x14ac:dyDescent="0.2">
      <c r="A24" s="369"/>
      <c r="B24" s="364"/>
      <c r="C24" s="364"/>
      <c r="D24" s="79"/>
      <c r="E24" s="79"/>
      <c r="F24" s="79"/>
      <c r="G24" s="357"/>
      <c r="H24" s="359"/>
      <c r="I24" s="357"/>
      <c r="J24" s="360"/>
      <c r="K24" s="386"/>
      <c r="L24" s="356"/>
      <c r="M24" s="386"/>
      <c r="N24" s="356"/>
      <c r="O24" s="356"/>
      <c r="P24" s="160"/>
      <c r="Q24" s="161">
        <f t="shared" si="13"/>
        <v>0</v>
      </c>
      <c r="R24" s="378"/>
      <c r="S24" s="378"/>
      <c r="T24" s="296"/>
      <c r="U24" s="375"/>
      <c r="V24" s="363"/>
      <c r="W24" s="295">
        <f t="shared" si="18"/>
        <v>0</v>
      </c>
      <c r="X24" s="296"/>
      <c r="Y24" s="296"/>
      <c r="Z24" s="363"/>
      <c r="AA24" s="378"/>
      <c r="AB24" s="297">
        <f t="shared" si="21"/>
        <v>0</v>
      </c>
      <c r="AC24" s="296"/>
      <c r="AD24" s="296"/>
      <c r="AE24" s="363"/>
      <c r="AF24" s="378"/>
      <c r="AG24" s="297">
        <f t="shared" si="24"/>
        <v>0</v>
      </c>
      <c r="AH24" s="296"/>
      <c r="AI24" s="296"/>
      <c r="AJ24" s="363"/>
      <c r="AK24" s="378"/>
      <c r="AL24" s="297">
        <f t="shared" si="27"/>
        <v>0</v>
      </c>
      <c r="AM24" s="296"/>
      <c r="AN24" s="378"/>
      <c r="AO24" s="395"/>
      <c r="AP24" s="383"/>
      <c r="AQ24" s="385"/>
      <c r="AR24" s="361"/>
      <c r="AS24" s="361"/>
      <c r="AT24" s="51"/>
      <c r="AU24" s="51"/>
      <c r="AV24" s="104"/>
      <c r="AW24" s="311"/>
      <c r="AX24" s="106"/>
      <c r="AY24" s="49"/>
      <c r="AZ24" s="49"/>
      <c r="BA24" s="49"/>
      <c r="BB24" s="50"/>
      <c r="BC24" s="50"/>
    </row>
    <row r="25" spans="1:55" s="76" customFormat="1" ht="64.5" customHeight="1" x14ac:dyDescent="0.2">
      <c r="A25" s="369"/>
      <c r="B25" s="364"/>
      <c r="C25" s="364"/>
      <c r="D25" s="79"/>
      <c r="E25" s="79"/>
      <c r="F25" s="79"/>
      <c r="G25" s="357"/>
      <c r="H25" s="359"/>
      <c r="I25" s="357"/>
      <c r="J25" s="360"/>
      <c r="K25" s="386"/>
      <c r="L25" s="356"/>
      <c r="M25" s="386"/>
      <c r="N25" s="356"/>
      <c r="O25" s="356"/>
      <c r="P25" s="160"/>
      <c r="Q25" s="161">
        <f t="shared" si="13"/>
        <v>0</v>
      </c>
      <c r="R25" s="378"/>
      <c r="S25" s="378"/>
      <c r="T25" s="296"/>
      <c r="U25" s="375"/>
      <c r="V25" s="363"/>
      <c r="W25" s="295">
        <f t="shared" si="18"/>
        <v>0</v>
      </c>
      <c r="X25" s="296"/>
      <c r="Y25" s="296"/>
      <c r="Z25" s="363"/>
      <c r="AA25" s="378"/>
      <c r="AB25" s="297">
        <f t="shared" si="21"/>
        <v>0</v>
      </c>
      <c r="AC25" s="296"/>
      <c r="AD25" s="296"/>
      <c r="AE25" s="363"/>
      <c r="AF25" s="378"/>
      <c r="AG25" s="297">
        <f t="shared" si="24"/>
        <v>0</v>
      </c>
      <c r="AH25" s="296"/>
      <c r="AI25" s="296"/>
      <c r="AJ25" s="363"/>
      <c r="AK25" s="378"/>
      <c r="AL25" s="297">
        <f t="shared" si="27"/>
        <v>0</v>
      </c>
      <c r="AM25" s="296"/>
      <c r="AN25" s="378"/>
      <c r="AO25" s="395"/>
      <c r="AP25" s="383"/>
      <c r="AQ25" s="385"/>
      <c r="AR25" s="361"/>
      <c r="AS25" s="361"/>
      <c r="AT25" s="51"/>
      <c r="AU25" s="51"/>
      <c r="AV25" s="104"/>
      <c r="AW25" s="311"/>
      <c r="AX25" s="106"/>
      <c r="AY25" s="49"/>
      <c r="AZ25" s="49"/>
      <c r="BA25" s="49"/>
      <c r="BB25" s="50"/>
      <c r="BC25" s="50"/>
    </row>
    <row r="26" spans="1:55" s="101" customFormat="1" ht="64.5" customHeight="1" x14ac:dyDescent="0.2">
      <c r="A26" s="369">
        <v>6</v>
      </c>
      <c r="B26" s="364"/>
      <c r="C26" s="364"/>
      <c r="D26" s="79"/>
      <c r="E26" s="79"/>
      <c r="F26" s="79"/>
      <c r="G26" s="357"/>
      <c r="H26" s="358"/>
      <c r="I26" s="357"/>
      <c r="J26" s="360"/>
      <c r="K26" s="386"/>
      <c r="L26" s="356">
        <f t="shared" ref="L26" si="63">IF(K26="ALTA",5,IF(K26="MEDIO ALTA",4,IF(K26="MEDIA",3,IF(K26="MEDIO BAJA",2,IF(K26="BAJA",1,0)))))</f>
        <v>0</v>
      </c>
      <c r="M26" s="386"/>
      <c r="N26" s="356">
        <f t="shared" ref="N26" si="64">IF(M26="ALTO",5,IF(M26="MEDIO ALTO",4,IF(M26="MEDIO",3,IF(M26="MEDIO BAJO",2,IF(M26="BAJO",1,0)))))</f>
        <v>0</v>
      </c>
      <c r="O26" s="356">
        <f t="shared" ref="O26:O71" si="65">N26*L26</f>
        <v>0</v>
      </c>
      <c r="P26" s="160"/>
      <c r="Q26" s="161">
        <f t="shared" si="13"/>
        <v>0</v>
      </c>
      <c r="R26" s="378" t="e">
        <f t="shared" ref="R26:R71" si="66">ROUND(AVERAGEIF(Q26:Q28,"&gt;0"),0)</f>
        <v>#DIV/0!</v>
      </c>
      <c r="S26" s="378" t="e">
        <f t="shared" ref="S26" si="67">R26*0.6</f>
        <v>#DIV/0!</v>
      </c>
      <c r="T26" s="296"/>
      <c r="U26" s="374" t="e">
        <f t="shared" ref="U26" si="68">IF(P26="No_existen",5*$U$10,V26*$U$10)</f>
        <v>#DIV/0!</v>
      </c>
      <c r="V26" s="362" t="e">
        <f t="shared" ref="V26" si="69">ROUND(AVERAGEIF(W26:W28,"&gt;0"),0)</f>
        <v>#DIV/0!</v>
      </c>
      <c r="W26" s="295">
        <f t="shared" si="18"/>
        <v>0</v>
      </c>
      <c r="X26" s="296"/>
      <c r="Y26" s="296"/>
      <c r="Z26" s="362" t="e">
        <f t="shared" ref="Z26" si="70">IF(P26="No_existen",5*$Z$10,AA26*$Z$10)</f>
        <v>#DIV/0!</v>
      </c>
      <c r="AA26" s="390" t="e">
        <f t="shared" ref="AA26" si="71">ROUND(AVERAGEIF(AB26:AB28,"&gt;0"),0)</f>
        <v>#DIV/0!</v>
      </c>
      <c r="AB26" s="297">
        <f t="shared" si="21"/>
        <v>0</v>
      </c>
      <c r="AC26" s="296"/>
      <c r="AD26" s="296"/>
      <c r="AE26" s="362" t="e">
        <f t="shared" ref="AE26" si="72">IF(P26="No_existen",5*$AE$10,AF26*$AE$10)</f>
        <v>#DIV/0!</v>
      </c>
      <c r="AF26" s="390" t="e">
        <f t="shared" ref="AF26" si="73">ROUND(AVERAGEIF(AG26:AG28,"&gt;0"),0)</f>
        <v>#DIV/0!</v>
      </c>
      <c r="AG26" s="297">
        <f t="shared" si="24"/>
        <v>0</v>
      </c>
      <c r="AH26" s="296"/>
      <c r="AI26" s="296"/>
      <c r="AJ26" s="362" t="e">
        <f t="shared" ref="AJ26" si="74">IF(P26="No_existen",5*$AJ$10,AK26*$AJ$10)</f>
        <v>#DIV/0!</v>
      </c>
      <c r="AK26" s="390" t="e">
        <f t="shared" ref="AK26" si="75">ROUND(AVERAGEIF(AL26:AL28,"&gt;0"),0)</f>
        <v>#DIV/0!</v>
      </c>
      <c r="AL26" s="297">
        <f t="shared" si="27"/>
        <v>0</v>
      </c>
      <c r="AM26" s="296"/>
      <c r="AN26" s="390" t="e">
        <f t="shared" ref="AN26" si="76">ROUND(AVERAGE(R26,V26,AA26,AF26,AK26),0)</f>
        <v>#DIV/0!</v>
      </c>
      <c r="AO26" s="395" t="e">
        <f t="shared" ref="AO26" si="77">IF(AN26&lt;1.5,"FUERTE",IF(AND(AN26&gt;=1.5,AN26&lt;2.5),"ACEPTABLE",IF(AN26&gt;=5,"INEXISTENTE","DÉBIL")))</f>
        <v>#DIV/0!</v>
      </c>
      <c r="AP26" s="383">
        <f t="shared" ref="AP26" si="78">IF(O26=0,0,ROUND((O26*AN26),0))</f>
        <v>0</v>
      </c>
      <c r="AQ26" s="384" t="str">
        <f t="shared" ref="AQ26" si="79">IF(AP26&gt;=36,"GRAVE", IF(AP26&lt;=10, "LEVE", "MODERADO"))</f>
        <v>LEVE</v>
      </c>
      <c r="AR26" s="361"/>
      <c r="AS26" s="361"/>
      <c r="AT26" s="51"/>
      <c r="AU26" s="51"/>
      <c r="AV26" s="104"/>
      <c r="AW26" s="311"/>
      <c r="AX26" s="106"/>
      <c r="AY26" s="49"/>
      <c r="AZ26" s="49"/>
      <c r="BA26" s="49"/>
      <c r="BB26" s="50"/>
      <c r="BC26" s="50"/>
    </row>
    <row r="27" spans="1:55" s="101" customFormat="1" ht="64.5" customHeight="1" x14ac:dyDescent="0.2">
      <c r="A27" s="369"/>
      <c r="B27" s="364"/>
      <c r="C27" s="364"/>
      <c r="D27" s="79"/>
      <c r="E27" s="79"/>
      <c r="F27" s="79"/>
      <c r="G27" s="357"/>
      <c r="H27" s="359"/>
      <c r="I27" s="357"/>
      <c r="J27" s="360"/>
      <c r="K27" s="386"/>
      <c r="L27" s="356"/>
      <c r="M27" s="386"/>
      <c r="N27" s="356"/>
      <c r="O27" s="356"/>
      <c r="P27" s="160"/>
      <c r="Q27" s="161">
        <f t="shared" si="13"/>
        <v>0</v>
      </c>
      <c r="R27" s="378"/>
      <c r="S27" s="378"/>
      <c r="T27" s="296"/>
      <c r="U27" s="375"/>
      <c r="V27" s="363"/>
      <c r="W27" s="295">
        <f t="shared" si="18"/>
        <v>0</v>
      </c>
      <c r="X27" s="296"/>
      <c r="Y27" s="296"/>
      <c r="Z27" s="363"/>
      <c r="AA27" s="378"/>
      <c r="AB27" s="297">
        <f t="shared" si="21"/>
        <v>0</v>
      </c>
      <c r="AC27" s="296"/>
      <c r="AD27" s="296"/>
      <c r="AE27" s="363"/>
      <c r="AF27" s="378"/>
      <c r="AG27" s="297">
        <f t="shared" si="24"/>
        <v>0</v>
      </c>
      <c r="AH27" s="296"/>
      <c r="AI27" s="296"/>
      <c r="AJ27" s="363"/>
      <c r="AK27" s="378"/>
      <c r="AL27" s="297">
        <f t="shared" si="27"/>
        <v>0</v>
      </c>
      <c r="AM27" s="296"/>
      <c r="AN27" s="378"/>
      <c r="AO27" s="395"/>
      <c r="AP27" s="383"/>
      <c r="AQ27" s="385"/>
      <c r="AR27" s="361"/>
      <c r="AS27" s="361"/>
      <c r="AT27" s="51"/>
      <c r="AU27" s="51"/>
      <c r="AV27" s="104"/>
      <c r="AW27" s="311"/>
      <c r="AX27" s="106"/>
      <c r="AY27" s="49"/>
      <c r="AZ27" s="49"/>
      <c r="BA27" s="49"/>
      <c r="BB27" s="50"/>
      <c r="BC27" s="50"/>
    </row>
    <row r="28" spans="1:55" s="101" customFormat="1" ht="64.5" customHeight="1" x14ac:dyDescent="0.2">
      <c r="A28" s="369"/>
      <c r="B28" s="364"/>
      <c r="C28" s="364"/>
      <c r="D28" s="79"/>
      <c r="E28" s="79"/>
      <c r="F28" s="79"/>
      <c r="G28" s="357"/>
      <c r="H28" s="359"/>
      <c r="I28" s="357"/>
      <c r="J28" s="360"/>
      <c r="K28" s="386"/>
      <c r="L28" s="356"/>
      <c r="M28" s="386"/>
      <c r="N28" s="356"/>
      <c r="O28" s="356"/>
      <c r="P28" s="160"/>
      <c r="Q28" s="161">
        <f t="shared" si="13"/>
        <v>0</v>
      </c>
      <c r="R28" s="378"/>
      <c r="S28" s="378"/>
      <c r="T28" s="296"/>
      <c r="U28" s="375"/>
      <c r="V28" s="363"/>
      <c r="W28" s="295">
        <f t="shared" si="18"/>
        <v>0</v>
      </c>
      <c r="X28" s="296"/>
      <c r="Y28" s="296"/>
      <c r="Z28" s="363"/>
      <c r="AA28" s="378"/>
      <c r="AB28" s="297">
        <f t="shared" si="21"/>
        <v>0</v>
      </c>
      <c r="AC28" s="296"/>
      <c r="AD28" s="296"/>
      <c r="AE28" s="363"/>
      <c r="AF28" s="378"/>
      <c r="AG28" s="297">
        <f t="shared" si="24"/>
        <v>0</v>
      </c>
      <c r="AH28" s="296"/>
      <c r="AI28" s="296"/>
      <c r="AJ28" s="363"/>
      <c r="AK28" s="378"/>
      <c r="AL28" s="297">
        <f t="shared" si="27"/>
        <v>0</v>
      </c>
      <c r="AM28" s="296"/>
      <c r="AN28" s="378"/>
      <c r="AO28" s="395"/>
      <c r="AP28" s="383"/>
      <c r="AQ28" s="385"/>
      <c r="AR28" s="361"/>
      <c r="AS28" s="361"/>
      <c r="AT28" s="51"/>
      <c r="AU28" s="51"/>
      <c r="AV28" s="104"/>
      <c r="AW28" s="311"/>
      <c r="AX28" s="106"/>
      <c r="AY28" s="49"/>
      <c r="AZ28" s="49"/>
      <c r="BA28" s="49"/>
      <c r="BB28" s="50"/>
      <c r="BC28" s="50"/>
    </row>
    <row r="29" spans="1:55" s="101" customFormat="1" ht="64.5" customHeight="1" x14ac:dyDescent="0.2">
      <c r="A29" s="369">
        <v>7</v>
      </c>
      <c r="B29" s="364"/>
      <c r="C29" s="364"/>
      <c r="D29" s="79"/>
      <c r="E29" s="79"/>
      <c r="F29" s="79"/>
      <c r="G29" s="357"/>
      <c r="H29" s="358"/>
      <c r="I29" s="357"/>
      <c r="J29" s="360"/>
      <c r="K29" s="386"/>
      <c r="L29" s="356">
        <f t="shared" ref="L29" si="80">IF(K29="ALTA",5,IF(K29="MEDIO ALTA",4,IF(K29="MEDIA",3,IF(K29="MEDIO BAJA",2,IF(K29="BAJA",1,0)))))</f>
        <v>0</v>
      </c>
      <c r="M29" s="386"/>
      <c r="N29" s="356">
        <f t="shared" ref="N29" si="81">IF(M29="ALTO",5,IF(M29="MEDIO ALTO",4,IF(M29="MEDIO",3,IF(M29="MEDIO BAJO",2,IF(M29="BAJO",1,0)))))</f>
        <v>0</v>
      </c>
      <c r="O29" s="356">
        <f t="shared" si="65"/>
        <v>0</v>
      </c>
      <c r="P29" s="160"/>
      <c r="Q29" s="161">
        <f t="shared" si="13"/>
        <v>0</v>
      </c>
      <c r="R29" s="378" t="e">
        <f t="shared" si="66"/>
        <v>#DIV/0!</v>
      </c>
      <c r="S29" s="378" t="e">
        <f t="shared" ref="S29" si="82">R29*0.6</f>
        <v>#DIV/0!</v>
      </c>
      <c r="T29" s="296"/>
      <c r="U29" s="374" t="e">
        <f t="shared" ref="U29" si="83">IF(P29="No_existen",5*$U$10,V29*$U$10)</f>
        <v>#DIV/0!</v>
      </c>
      <c r="V29" s="362" t="e">
        <f t="shared" ref="V29" si="84">ROUND(AVERAGEIF(W29:W31,"&gt;0"),0)</f>
        <v>#DIV/0!</v>
      </c>
      <c r="W29" s="295">
        <f t="shared" si="18"/>
        <v>0</v>
      </c>
      <c r="X29" s="296"/>
      <c r="Y29" s="296"/>
      <c r="Z29" s="362" t="e">
        <f t="shared" ref="Z29" si="85">IF(P29="No_existen",5*$Z$10,AA29*$Z$10)</f>
        <v>#DIV/0!</v>
      </c>
      <c r="AA29" s="390" t="e">
        <f t="shared" ref="AA29" si="86">ROUND(AVERAGEIF(AB29:AB31,"&gt;0"),0)</f>
        <v>#DIV/0!</v>
      </c>
      <c r="AB29" s="297">
        <f t="shared" si="21"/>
        <v>0</v>
      </c>
      <c r="AC29" s="296"/>
      <c r="AD29" s="296"/>
      <c r="AE29" s="362" t="e">
        <f t="shared" ref="AE29" si="87">IF(P29="No_existen",5*$AE$10,AF29*$AE$10)</f>
        <v>#DIV/0!</v>
      </c>
      <c r="AF29" s="390" t="e">
        <f t="shared" ref="AF29" si="88">ROUND(AVERAGEIF(AG29:AG31,"&gt;0"),0)</f>
        <v>#DIV/0!</v>
      </c>
      <c r="AG29" s="297">
        <f t="shared" si="24"/>
        <v>0</v>
      </c>
      <c r="AH29" s="296"/>
      <c r="AI29" s="296"/>
      <c r="AJ29" s="362" t="e">
        <f t="shared" ref="AJ29" si="89">IF(P29="No_existen",5*$AJ$10,AK29*$AJ$10)</f>
        <v>#DIV/0!</v>
      </c>
      <c r="AK29" s="390" t="e">
        <f t="shared" ref="AK29" si="90">ROUND(AVERAGEIF(AL29:AL31,"&gt;0"),0)</f>
        <v>#DIV/0!</v>
      </c>
      <c r="AL29" s="297">
        <f t="shared" si="27"/>
        <v>0</v>
      </c>
      <c r="AM29" s="296"/>
      <c r="AN29" s="390" t="e">
        <f t="shared" ref="AN29" si="91">ROUND(AVERAGE(R29,V29,AA29,AF29,AK29),0)</f>
        <v>#DIV/0!</v>
      </c>
      <c r="AO29" s="395" t="e">
        <f t="shared" ref="AO29" si="92">IF(AN29&lt;1.5,"FUERTE",IF(AND(AN29&gt;=1.5,AN29&lt;2.5),"ACEPTABLE",IF(AN29&gt;=5,"INEXISTENTE","DÉBIL")))</f>
        <v>#DIV/0!</v>
      </c>
      <c r="AP29" s="383">
        <f t="shared" ref="AP29" si="93">IF(O29=0,0,ROUND((O29*AN29),0))</f>
        <v>0</v>
      </c>
      <c r="AQ29" s="384" t="str">
        <f t="shared" ref="AQ29" si="94">IF(AP29&gt;=36,"GRAVE", IF(AP29&lt;=10, "LEVE", "MODERADO"))</f>
        <v>LEVE</v>
      </c>
      <c r="AR29" s="361"/>
      <c r="AS29" s="361"/>
      <c r="AT29" s="51"/>
      <c r="AU29" s="51"/>
      <c r="AV29" s="104"/>
      <c r="AW29" s="311"/>
      <c r="AX29" s="106"/>
      <c r="AY29" s="49"/>
      <c r="AZ29" s="49"/>
      <c r="BA29" s="49"/>
      <c r="BB29" s="50"/>
      <c r="BC29" s="50"/>
    </row>
    <row r="30" spans="1:55" s="101" customFormat="1" ht="64.5" customHeight="1" x14ac:dyDescent="0.2">
      <c r="A30" s="369"/>
      <c r="B30" s="364"/>
      <c r="C30" s="364"/>
      <c r="D30" s="79"/>
      <c r="E30" s="79"/>
      <c r="F30" s="79"/>
      <c r="G30" s="357"/>
      <c r="H30" s="359"/>
      <c r="I30" s="357"/>
      <c r="J30" s="360"/>
      <c r="K30" s="386"/>
      <c r="L30" s="356"/>
      <c r="M30" s="386"/>
      <c r="N30" s="356"/>
      <c r="O30" s="356"/>
      <c r="P30" s="160"/>
      <c r="Q30" s="161">
        <f t="shared" si="13"/>
        <v>0</v>
      </c>
      <c r="R30" s="378"/>
      <c r="S30" s="378"/>
      <c r="T30" s="296"/>
      <c r="U30" s="375"/>
      <c r="V30" s="363"/>
      <c r="W30" s="295">
        <f t="shared" si="18"/>
        <v>0</v>
      </c>
      <c r="X30" s="296"/>
      <c r="Y30" s="296"/>
      <c r="Z30" s="363"/>
      <c r="AA30" s="378"/>
      <c r="AB30" s="297">
        <f t="shared" si="21"/>
        <v>0</v>
      </c>
      <c r="AC30" s="296"/>
      <c r="AD30" s="296"/>
      <c r="AE30" s="363"/>
      <c r="AF30" s="378"/>
      <c r="AG30" s="297">
        <f t="shared" si="24"/>
        <v>0</v>
      </c>
      <c r="AH30" s="296"/>
      <c r="AI30" s="296"/>
      <c r="AJ30" s="363"/>
      <c r="AK30" s="378"/>
      <c r="AL30" s="297">
        <f t="shared" si="27"/>
        <v>0</v>
      </c>
      <c r="AM30" s="296"/>
      <c r="AN30" s="378"/>
      <c r="AO30" s="395"/>
      <c r="AP30" s="383"/>
      <c r="AQ30" s="385"/>
      <c r="AR30" s="361"/>
      <c r="AS30" s="361"/>
      <c r="AT30" s="51"/>
      <c r="AU30" s="51"/>
      <c r="AV30" s="104"/>
      <c r="AW30" s="311"/>
      <c r="AX30" s="106"/>
      <c r="AY30" s="49"/>
      <c r="AZ30" s="49"/>
      <c r="BA30" s="49"/>
      <c r="BB30" s="50"/>
      <c r="BC30" s="50"/>
    </row>
    <row r="31" spans="1:55" s="101" customFormat="1" ht="64.5" customHeight="1" x14ac:dyDescent="0.2">
      <c r="A31" s="369"/>
      <c r="B31" s="364"/>
      <c r="C31" s="364"/>
      <c r="D31" s="79"/>
      <c r="E31" s="79"/>
      <c r="F31" s="79"/>
      <c r="G31" s="357"/>
      <c r="H31" s="359"/>
      <c r="I31" s="357"/>
      <c r="J31" s="360"/>
      <c r="K31" s="386"/>
      <c r="L31" s="356"/>
      <c r="M31" s="386"/>
      <c r="N31" s="356"/>
      <c r="O31" s="356"/>
      <c r="P31" s="160"/>
      <c r="Q31" s="161">
        <f t="shared" si="13"/>
        <v>0</v>
      </c>
      <c r="R31" s="378"/>
      <c r="S31" s="378"/>
      <c r="T31" s="296"/>
      <c r="U31" s="375"/>
      <c r="V31" s="363"/>
      <c r="W31" s="295">
        <f t="shared" si="18"/>
        <v>0</v>
      </c>
      <c r="X31" s="296"/>
      <c r="Y31" s="296"/>
      <c r="Z31" s="363"/>
      <c r="AA31" s="378"/>
      <c r="AB31" s="297">
        <f t="shared" si="21"/>
        <v>0</v>
      </c>
      <c r="AC31" s="296"/>
      <c r="AD31" s="296"/>
      <c r="AE31" s="363"/>
      <c r="AF31" s="378"/>
      <c r="AG31" s="297">
        <f t="shared" si="24"/>
        <v>0</v>
      </c>
      <c r="AH31" s="296"/>
      <c r="AI31" s="296"/>
      <c r="AJ31" s="363"/>
      <c r="AK31" s="378"/>
      <c r="AL31" s="297">
        <f t="shared" si="27"/>
        <v>0</v>
      </c>
      <c r="AM31" s="296"/>
      <c r="AN31" s="378"/>
      <c r="AO31" s="395"/>
      <c r="AP31" s="383"/>
      <c r="AQ31" s="385"/>
      <c r="AR31" s="361"/>
      <c r="AS31" s="361"/>
      <c r="AT31" s="51"/>
      <c r="AU31" s="51"/>
      <c r="AV31" s="104"/>
      <c r="AW31" s="311"/>
      <c r="AX31" s="106"/>
      <c r="AY31" s="49"/>
      <c r="AZ31" s="49"/>
      <c r="BA31" s="49"/>
      <c r="BB31" s="50"/>
      <c r="BC31" s="50"/>
    </row>
    <row r="32" spans="1:55" s="101" customFormat="1" ht="64.5" customHeight="1" x14ac:dyDescent="0.2">
      <c r="A32" s="369">
        <v>8</v>
      </c>
      <c r="B32" s="364"/>
      <c r="C32" s="364"/>
      <c r="D32" s="79"/>
      <c r="E32" s="79"/>
      <c r="F32" s="79"/>
      <c r="G32" s="357"/>
      <c r="H32" s="358"/>
      <c r="I32" s="357"/>
      <c r="J32" s="360"/>
      <c r="K32" s="386"/>
      <c r="L32" s="356">
        <f t="shared" ref="L32" si="95">IF(K32="ALTA",5,IF(K32="MEDIO ALTA",4,IF(K32="MEDIA",3,IF(K32="MEDIO BAJA",2,IF(K32="BAJA",1,0)))))</f>
        <v>0</v>
      </c>
      <c r="M32" s="386"/>
      <c r="N32" s="356">
        <f t="shared" ref="N32" si="96">IF(M32="ALTO",5,IF(M32="MEDIO ALTO",4,IF(M32="MEDIO",3,IF(M32="MEDIO BAJO",2,IF(M32="BAJO",1,0)))))</f>
        <v>0</v>
      </c>
      <c r="O32" s="356">
        <f t="shared" si="65"/>
        <v>0</v>
      </c>
      <c r="P32" s="160"/>
      <c r="Q32" s="161">
        <f t="shared" si="13"/>
        <v>0</v>
      </c>
      <c r="R32" s="378" t="e">
        <f t="shared" si="66"/>
        <v>#DIV/0!</v>
      </c>
      <c r="S32" s="378" t="e">
        <f t="shared" ref="S32" si="97">R32*0.6</f>
        <v>#DIV/0!</v>
      </c>
      <c r="T32" s="296"/>
      <c r="U32" s="374" t="e">
        <f t="shared" ref="U32" si="98">IF(P32="No_existen",5*$U$10,V32*$U$10)</f>
        <v>#DIV/0!</v>
      </c>
      <c r="V32" s="362" t="e">
        <f t="shared" ref="V32" si="99">ROUND(AVERAGEIF(W32:W34,"&gt;0"),0)</f>
        <v>#DIV/0!</v>
      </c>
      <c r="W32" s="295">
        <f t="shared" si="18"/>
        <v>0</v>
      </c>
      <c r="X32" s="296"/>
      <c r="Y32" s="296"/>
      <c r="Z32" s="362" t="e">
        <f t="shared" ref="Z32" si="100">IF(P32="No_existen",5*$Z$10,AA32*$Z$10)</f>
        <v>#DIV/0!</v>
      </c>
      <c r="AA32" s="390" t="e">
        <f t="shared" ref="AA32" si="101">ROUND(AVERAGEIF(AB32:AB34,"&gt;0"),0)</f>
        <v>#DIV/0!</v>
      </c>
      <c r="AB32" s="297">
        <f t="shared" si="21"/>
        <v>0</v>
      </c>
      <c r="AC32" s="296"/>
      <c r="AD32" s="296"/>
      <c r="AE32" s="362" t="e">
        <f t="shared" ref="AE32" si="102">IF(P32="No_existen",5*$AE$10,AF32*$AE$10)</f>
        <v>#DIV/0!</v>
      </c>
      <c r="AF32" s="390" t="e">
        <f t="shared" ref="AF32" si="103">ROUND(AVERAGEIF(AG32:AG34,"&gt;0"),0)</f>
        <v>#DIV/0!</v>
      </c>
      <c r="AG32" s="297">
        <f t="shared" si="24"/>
        <v>0</v>
      </c>
      <c r="AH32" s="296"/>
      <c r="AI32" s="296"/>
      <c r="AJ32" s="362" t="e">
        <f t="shared" ref="AJ32" si="104">IF(P32="No_existen",5*$AJ$10,AK32*$AJ$10)</f>
        <v>#DIV/0!</v>
      </c>
      <c r="AK32" s="390" t="e">
        <f t="shared" ref="AK32" si="105">ROUND(AVERAGEIF(AL32:AL34,"&gt;0"),0)</f>
        <v>#DIV/0!</v>
      </c>
      <c r="AL32" s="297">
        <f t="shared" si="27"/>
        <v>0</v>
      </c>
      <c r="AM32" s="296"/>
      <c r="AN32" s="390" t="e">
        <f t="shared" ref="AN32" si="106">ROUND(AVERAGE(R32,V32,AA32,AF32,AK32),0)</f>
        <v>#DIV/0!</v>
      </c>
      <c r="AO32" s="395" t="e">
        <f t="shared" ref="AO32" si="107">IF(AN32&lt;1.5,"FUERTE",IF(AND(AN32&gt;=1.5,AN32&lt;2.5),"ACEPTABLE",IF(AN32&gt;=5,"INEXISTENTE","DÉBIL")))</f>
        <v>#DIV/0!</v>
      </c>
      <c r="AP32" s="383">
        <f t="shared" ref="AP32" si="108">IF(O32=0,0,ROUND((O32*AN32),0))</f>
        <v>0</v>
      </c>
      <c r="AQ32" s="384" t="str">
        <f t="shared" ref="AQ32" si="109">IF(AP32&gt;=36,"GRAVE", IF(AP32&lt;=10, "LEVE", "MODERADO"))</f>
        <v>LEVE</v>
      </c>
      <c r="AR32" s="361"/>
      <c r="AS32" s="361"/>
      <c r="AT32" s="51"/>
      <c r="AU32" s="51"/>
      <c r="AV32" s="104"/>
      <c r="AW32" s="311"/>
      <c r="AX32" s="106"/>
      <c r="AY32" s="49"/>
      <c r="AZ32" s="49"/>
      <c r="BA32" s="49"/>
      <c r="BB32" s="50"/>
      <c r="BC32" s="50"/>
    </row>
    <row r="33" spans="1:55" s="101" customFormat="1" ht="64.5" customHeight="1" x14ac:dyDescent="0.2">
      <c r="A33" s="369"/>
      <c r="B33" s="364"/>
      <c r="C33" s="364"/>
      <c r="D33" s="79"/>
      <c r="E33" s="79"/>
      <c r="F33" s="79"/>
      <c r="G33" s="357"/>
      <c r="H33" s="359"/>
      <c r="I33" s="357"/>
      <c r="J33" s="360"/>
      <c r="K33" s="386"/>
      <c r="L33" s="356"/>
      <c r="M33" s="386"/>
      <c r="N33" s="356"/>
      <c r="O33" s="356"/>
      <c r="P33" s="160"/>
      <c r="Q33" s="161">
        <f t="shared" si="13"/>
        <v>0</v>
      </c>
      <c r="R33" s="378"/>
      <c r="S33" s="378"/>
      <c r="T33" s="296"/>
      <c r="U33" s="375"/>
      <c r="V33" s="363"/>
      <c r="W33" s="295">
        <f t="shared" si="18"/>
        <v>0</v>
      </c>
      <c r="X33" s="296"/>
      <c r="Y33" s="296"/>
      <c r="Z33" s="363"/>
      <c r="AA33" s="378"/>
      <c r="AB33" s="297">
        <f t="shared" si="21"/>
        <v>0</v>
      </c>
      <c r="AC33" s="296"/>
      <c r="AD33" s="296"/>
      <c r="AE33" s="363"/>
      <c r="AF33" s="378"/>
      <c r="AG33" s="297">
        <f t="shared" si="24"/>
        <v>0</v>
      </c>
      <c r="AH33" s="296"/>
      <c r="AI33" s="296"/>
      <c r="AJ33" s="363"/>
      <c r="AK33" s="378"/>
      <c r="AL33" s="297">
        <f t="shared" si="27"/>
        <v>0</v>
      </c>
      <c r="AM33" s="296"/>
      <c r="AN33" s="378"/>
      <c r="AO33" s="395"/>
      <c r="AP33" s="383"/>
      <c r="AQ33" s="385"/>
      <c r="AR33" s="361"/>
      <c r="AS33" s="361"/>
      <c r="AT33" s="51"/>
      <c r="AU33" s="51"/>
      <c r="AV33" s="104"/>
      <c r="AW33" s="311"/>
      <c r="AX33" s="106"/>
      <c r="AY33" s="49"/>
      <c r="AZ33" s="49"/>
      <c r="BA33" s="49"/>
      <c r="BB33" s="50"/>
      <c r="BC33" s="50"/>
    </row>
    <row r="34" spans="1:55" s="101" customFormat="1" ht="64.5" customHeight="1" x14ac:dyDescent="0.2">
      <c r="A34" s="369"/>
      <c r="B34" s="364"/>
      <c r="C34" s="364"/>
      <c r="D34" s="79"/>
      <c r="E34" s="79"/>
      <c r="F34" s="79"/>
      <c r="G34" s="357"/>
      <c r="H34" s="359"/>
      <c r="I34" s="357"/>
      <c r="J34" s="360"/>
      <c r="K34" s="386"/>
      <c r="L34" s="356"/>
      <c r="M34" s="386"/>
      <c r="N34" s="356"/>
      <c r="O34" s="356"/>
      <c r="P34" s="160"/>
      <c r="Q34" s="161">
        <f t="shared" si="13"/>
        <v>0</v>
      </c>
      <c r="R34" s="378"/>
      <c r="S34" s="378"/>
      <c r="T34" s="296"/>
      <c r="U34" s="375"/>
      <c r="V34" s="363"/>
      <c r="W34" s="295">
        <f t="shared" si="18"/>
        <v>0</v>
      </c>
      <c r="X34" s="296"/>
      <c r="Y34" s="296"/>
      <c r="Z34" s="363"/>
      <c r="AA34" s="378"/>
      <c r="AB34" s="297">
        <f t="shared" si="21"/>
        <v>0</v>
      </c>
      <c r="AC34" s="296"/>
      <c r="AD34" s="296"/>
      <c r="AE34" s="363"/>
      <c r="AF34" s="378"/>
      <c r="AG34" s="297">
        <f t="shared" si="24"/>
        <v>0</v>
      </c>
      <c r="AH34" s="296"/>
      <c r="AI34" s="296"/>
      <c r="AJ34" s="363"/>
      <c r="AK34" s="378"/>
      <c r="AL34" s="297">
        <f t="shared" si="27"/>
        <v>0</v>
      </c>
      <c r="AM34" s="296"/>
      <c r="AN34" s="378"/>
      <c r="AO34" s="395"/>
      <c r="AP34" s="383"/>
      <c r="AQ34" s="385"/>
      <c r="AR34" s="361"/>
      <c r="AS34" s="361"/>
      <c r="AT34" s="51"/>
      <c r="AU34" s="51"/>
      <c r="AV34" s="104"/>
      <c r="AW34" s="311"/>
      <c r="AX34" s="106"/>
      <c r="AY34" s="49"/>
      <c r="AZ34" s="49"/>
      <c r="BA34" s="49"/>
      <c r="BB34" s="50"/>
      <c r="BC34" s="50"/>
    </row>
    <row r="35" spans="1:55" s="101" customFormat="1" ht="64.5" customHeight="1" x14ac:dyDescent="0.2">
      <c r="A35" s="369">
        <v>9</v>
      </c>
      <c r="B35" s="364"/>
      <c r="C35" s="364"/>
      <c r="D35" s="79"/>
      <c r="E35" s="79"/>
      <c r="F35" s="79"/>
      <c r="G35" s="357"/>
      <c r="H35" s="358"/>
      <c r="I35" s="357"/>
      <c r="J35" s="360"/>
      <c r="K35" s="386"/>
      <c r="L35" s="356">
        <f t="shared" ref="L35" si="110">IF(K35="ALTA",5,IF(K35="MEDIO ALTA",4,IF(K35="MEDIA",3,IF(K35="MEDIO BAJA",2,IF(K35="BAJA",1,0)))))</f>
        <v>0</v>
      </c>
      <c r="M35" s="386"/>
      <c r="N35" s="356">
        <f t="shared" ref="N35" si="111">IF(M35="ALTO",5,IF(M35="MEDIO ALTO",4,IF(M35="MEDIO",3,IF(M35="MEDIO BAJO",2,IF(M35="BAJO",1,0)))))</f>
        <v>0</v>
      </c>
      <c r="O35" s="356">
        <f t="shared" si="65"/>
        <v>0</v>
      </c>
      <c r="P35" s="160"/>
      <c r="Q35" s="161">
        <f t="shared" si="13"/>
        <v>0</v>
      </c>
      <c r="R35" s="378" t="e">
        <f t="shared" si="66"/>
        <v>#DIV/0!</v>
      </c>
      <c r="S35" s="378" t="e">
        <f t="shared" ref="S35" si="112">R35*0.6</f>
        <v>#DIV/0!</v>
      </c>
      <c r="T35" s="296"/>
      <c r="U35" s="374" t="e">
        <f t="shared" ref="U35" si="113">IF(P35="No_existen",5*$U$10,V35*$U$10)</f>
        <v>#DIV/0!</v>
      </c>
      <c r="V35" s="362" t="e">
        <f t="shared" ref="V35" si="114">ROUND(AVERAGEIF(W35:W37,"&gt;0"),0)</f>
        <v>#DIV/0!</v>
      </c>
      <c r="W35" s="295">
        <f t="shared" si="18"/>
        <v>0</v>
      </c>
      <c r="X35" s="296"/>
      <c r="Y35" s="296"/>
      <c r="Z35" s="362" t="e">
        <f t="shared" ref="Z35" si="115">IF(P35="No_existen",5*$Z$10,AA35*$Z$10)</f>
        <v>#DIV/0!</v>
      </c>
      <c r="AA35" s="390" t="e">
        <f t="shared" ref="AA35" si="116">ROUND(AVERAGEIF(AB35:AB37,"&gt;0"),0)</f>
        <v>#DIV/0!</v>
      </c>
      <c r="AB35" s="297">
        <f t="shared" si="21"/>
        <v>0</v>
      </c>
      <c r="AC35" s="296"/>
      <c r="AD35" s="296"/>
      <c r="AE35" s="362" t="e">
        <f t="shared" ref="AE35" si="117">IF(P35="No_existen",5*$AE$10,AF35*$AE$10)</f>
        <v>#DIV/0!</v>
      </c>
      <c r="AF35" s="390" t="e">
        <f t="shared" ref="AF35" si="118">ROUND(AVERAGEIF(AG35:AG37,"&gt;0"),0)</f>
        <v>#DIV/0!</v>
      </c>
      <c r="AG35" s="297">
        <f t="shared" si="24"/>
        <v>0</v>
      </c>
      <c r="AH35" s="296"/>
      <c r="AI35" s="296"/>
      <c r="AJ35" s="362" t="e">
        <f t="shared" ref="AJ35" si="119">IF(P35="No_existen",5*$AJ$10,AK35*$AJ$10)</f>
        <v>#DIV/0!</v>
      </c>
      <c r="AK35" s="390" t="e">
        <f t="shared" ref="AK35" si="120">ROUND(AVERAGEIF(AL35:AL37,"&gt;0"),0)</f>
        <v>#DIV/0!</v>
      </c>
      <c r="AL35" s="297">
        <f t="shared" si="27"/>
        <v>0</v>
      </c>
      <c r="AM35" s="296"/>
      <c r="AN35" s="390" t="e">
        <f t="shared" ref="AN35" si="121">ROUND(AVERAGE(R35,V35,AA35,AF35,AK35),0)</f>
        <v>#DIV/0!</v>
      </c>
      <c r="AO35" s="395" t="e">
        <f t="shared" ref="AO35" si="122">IF(AN35&lt;1.5,"FUERTE",IF(AND(AN35&gt;=1.5,AN35&lt;2.5),"ACEPTABLE",IF(AN35&gt;=5,"INEXISTENTE","DÉBIL")))</f>
        <v>#DIV/0!</v>
      </c>
      <c r="AP35" s="383">
        <f t="shared" ref="AP35" si="123">IF(O35=0,0,ROUND((O35*AN35),0))</f>
        <v>0</v>
      </c>
      <c r="AQ35" s="384" t="str">
        <f t="shared" ref="AQ35" si="124">IF(AP35&gt;=36,"GRAVE", IF(AP35&lt;=10, "LEVE", "MODERADO"))</f>
        <v>LEVE</v>
      </c>
      <c r="AR35" s="361"/>
      <c r="AS35" s="361"/>
      <c r="AT35" s="51"/>
      <c r="AU35" s="51"/>
      <c r="AV35" s="104"/>
      <c r="AW35" s="311"/>
      <c r="AX35" s="106"/>
      <c r="AY35" s="49"/>
      <c r="AZ35" s="49"/>
      <c r="BA35" s="49"/>
      <c r="BB35" s="50"/>
      <c r="BC35" s="50"/>
    </row>
    <row r="36" spans="1:55" s="101" customFormat="1" ht="64.5" customHeight="1" x14ac:dyDescent="0.2">
      <c r="A36" s="369"/>
      <c r="B36" s="364"/>
      <c r="C36" s="364"/>
      <c r="D36" s="79"/>
      <c r="E36" s="79"/>
      <c r="F36" s="79"/>
      <c r="G36" s="357"/>
      <c r="H36" s="359"/>
      <c r="I36" s="357"/>
      <c r="J36" s="360"/>
      <c r="K36" s="386"/>
      <c r="L36" s="356"/>
      <c r="M36" s="386"/>
      <c r="N36" s="356"/>
      <c r="O36" s="356"/>
      <c r="P36" s="160"/>
      <c r="Q36" s="161">
        <f t="shared" si="13"/>
        <v>0</v>
      </c>
      <c r="R36" s="378"/>
      <c r="S36" s="378"/>
      <c r="T36" s="296"/>
      <c r="U36" s="375"/>
      <c r="V36" s="363"/>
      <c r="W36" s="295">
        <f t="shared" si="18"/>
        <v>0</v>
      </c>
      <c r="X36" s="296"/>
      <c r="Y36" s="296"/>
      <c r="Z36" s="363"/>
      <c r="AA36" s="378"/>
      <c r="AB36" s="297">
        <f t="shared" si="21"/>
        <v>0</v>
      </c>
      <c r="AC36" s="296"/>
      <c r="AD36" s="296"/>
      <c r="AE36" s="363"/>
      <c r="AF36" s="378"/>
      <c r="AG36" s="297">
        <f t="shared" si="24"/>
        <v>0</v>
      </c>
      <c r="AH36" s="296"/>
      <c r="AI36" s="296"/>
      <c r="AJ36" s="363"/>
      <c r="AK36" s="378"/>
      <c r="AL36" s="297">
        <f t="shared" si="27"/>
        <v>0</v>
      </c>
      <c r="AM36" s="296"/>
      <c r="AN36" s="378"/>
      <c r="AO36" s="395"/>
      <c r="AP36" s="383"/>
      <c r="AQ36" s="385"/>
      <c r="AR36" s="361"/>
      <c r="AS36" s="361"/>
      <c r="AT36" s="51"/>
      <c r="AU36" s="51"/>
      <c r="AV36" s="104"/>
      <c r="AW36" s="311"/>
      <c r="AX36" s="106"/>
      <c r="AY36" s="49"/>
      <c r="AZ36" s="49"/>
      <c r="BA36" s="49"/>
      <c r="BB36" s="50"/>
      <c r="BC36" s="50"/>
    </row>
    <row r="37" spans="1:55" s="101" customFormat="1" ht="64.5" customHeight="1" x14ac:dyDescent="0.2">
      <c r="A37" s="369"/>
      <c r="B37" s="364"/>
      <c r="C37" s="364"/>
      <c r="D37" s="79"/>
      <c r="E37" s="79"/>
      <c r="F37" s="79"/>
      <c r="G37" s="357"/>
      <c r="H37" s="359"/>
      <c r="I37" s="357"/>
      <c r="J37" s="360"/>
      <c r="K37" s="386"/>
      <c r="L37" s="356"/>
      <c r="M37" s="386"/>
      <c r="N37" s="356"/>
      <c r="O37" s="356"/>
      <c r="P37" s="160"/>
      <c r="Q37" s="161">
        <f t="shared" si="13"/>
        <v>0</v>
      </c>
      <c r="R37" s="378"/>
      <c r="S37" s="378"/>
      <c r="T37" s="296"/>
      <c r="U37" s="375"/>
      <c r="V37" s="363"/>
      <c r="W37" s="295">
        <f t="shared" si="18"/>
        <v>0</v>
      </c>
      <c r="X37" s="296"/>
      <c r="Y37" s="296"/>
      <c r="Z37" s="363"/>
      <c r="AA37" s="378"/>
      <c r="AB37" s="297">
        <f t="shared" si="21"/>
        <v>0</v>
      </c>
      <c r="AC37" s="296"/>
      <c r="AD37" s="296"/>
      <c r="AE37" s="363"/>
      <c r="AF37" s="378"/>
      <c r="AG37" s="297">
        <f t="shared" si="24"/>
        <v>0</v>
      </c>
      <c r="AH37" s="296"/>
      <c r="AI37" s="296"/>
      <c r="AJ37" s="363"/>
      <c r="AK37" s="378"/>
      <c r="AL37" s="297">
        <f t="shared" si="27"/>
        <v>0</v>
      </c>
      <c r="AM37" s="296"/>
      <c r="AN37" s="378"/>
      <c r="AO37" s="395"/>
      <c r="AP37" s="383"/>
      <c r="AQ37" s="385"/>
      <c r="AR37" s="361"/>
      <c r="AS37" s="361"/>
      <c r="AT37" s="51"/>
      <c r="AU37" s="51"/>
      <c r="AV37" s="104"/>
      <c r="AW37" s="311"/>
      <c r="AX37" s="106"/>
      <c r="AY37" s="49"/>
      <c r="AZ37" s="49"/>
      <c r="BA37" s="49"/>
      <c r="BB37" s="50"/>
      <c r="BC37" s="50"/>
    </row>
    <row r="38" spans="1:55" s="101" customFormat="1" ht="64.5" customHeight="1" x14ac:dyDescent="0.2">
      <c r="A38" s="369">
        <v>10</v>
      </c>
      <c r="B38" s="364"/>
      <c r="C38" s="364"/>
      <c r="D38" s="79"/>
      <c r="E38" s="79"/>
      <c r="F38" s="79"/>
      <c r="G38" s="357"/>
      <c r="H38" s="358"/>
      <c r="I38" s="357"/>
      <c r="J38" s="360"/>
      <c r="K38" s="386"/>
      <c r="L38" s="356">
        <f t="shared" ref="L38" si="125">IF(K38="ALTA",5,IF(K38="MEDIO ALTA",4,IF(K38="MEDIA",3,IF(K38="MEDIO BAJA",2,IF(K38="BAJA",1,0)))))</f>
        <v>0</v>
      </c>
      <c r="M38" s="386"/>
      <c r="N38" s="356">
        <f t="shared" ref="N38" si="126">IF(M38="ALTO",5,IF(M38="MEDIO ALTO",4,IF(M38="MEDIO",3,IF(M38="MEDIO BAJO",2,IF(M38="BAJO",1,0)))))</f>
        <v>0</v>
      </c>
      <c r="O38" s="356">
        <f t="shared" si="65"/>
        <v>0</v>
      </c>
      <c r="P38" s="160"/>
      <c r="Q38" s="161">
        <f t="shared" si="13"/>
        <v>0</v>
      </c>
      <c r="R38" s="378" t="e">
        <f t="shared" si="66"/>
        <v>#DIV/0!</v>
      </c>
      <c r="S38" s="378" t="e">
        <f t="shared" ref="S38" si="127">R38*0.6</f>
        <v>#DIV/0!</v>
      </c>
      <c r="T38" s="296"/>
      <c r="U38" s="374" t="e">
        <f t="shared" ref="U38" si="128">IF(P38="No_existen",5*$U$10,V38*$U$10)</f>
        <v>#DIV/0!</v>
      </c>
      <c r="V38" s="362" t="e">
        <f t="shared" ref="V38" si="129">ROUND(AVERAGEIF(W38:W40,"&gt;0"),0)</f>
        <v>#DIV/0!</v>
      </c>
      <c r="W38" s="295">
        <f t="shared" si="18"/>
        <v>0</v>
      </c>
      <c r="X38" s="296"/>
      <c r="Y38" s="296"/>
      <c r="Z38" s="362" t="e">
        <f t="shared" ref="Z38" si="130">IF(P38="No_existen",5*$Z$10,AA38*$Z$10)</f>
        <v>#DIV/0!</v>
      </c>
      <c r="AA38" s="390" t="e">
        <f t="shared" ref="AA38" si="131">ROUND(AVERAGEIF(AB38:AB40,"&gt;0"),0)</f>
        <v>#DIV/0!</v>
      </c>
      <c r="AB38" s="297">
        <f t="shared" si="21"/>
        <v>0</v>
      </c>
      <c r="AC38" s="296"/>
      <c r="AD38" s="296"/>
      <c r="AE38" s="362" t="e">
        <f t="shared" ref="AE38" si="132">IF(P38="No_existen",5*$AE$10,AF38*$AE$10)</f>
        <v>#DIV/0!</v>
      </c>
      <c r="AF38" s="390" t="e">
        <f t="shared" ref="AF38" si="133">ROUND(AVERAGEIF(AG38:AG40,"&gt;0"),0)</f>
        <v>#DIV/0!</v>
      </c>
      <c r="AG38" s="297">
        <f t="shared" si="24"/>
        <v>0</v>
      </c>
      <c r="AH38" s="296"/>
      <c r="AI38" s="296"/>
      <c r="AJ38" s="362" t="e">
        <f t="shared" ref="AJ38" si="134">IF(P38="No_existen",5*$AJ$10,AK38*$AJ$10)</f>
        <v>#DIV/0!</v>
      </c>
      <c r="AK38" s="390" t="e">
        <f t="shared" ref="AK38" si="135">ROUND(AVERAGEIF(AL38:AL40,"&gt;0"),0)</f>
        <v>#DIV/0!</v>
      </c>
      <c r="AL38" s="297">
        <f t="shared" si="27"/>
        <v>0</v>
      </c>
      <c r="AM38" s="296"/>
      <c r="AN38" s="390" t="e">
        <f t="shared" ref="AN38" si="136">ROUND(AVERAGE(R38,V38,AA38,AF38,AK38),0)</f>
        <v>#DIV/0!</v>
      </c>
      <c r="AO38" s="395" t="e">
        <f t="shared" ref="AO38" si="137">IF(AN38&lt;1.5,"FUERTE",IF(AND(AN38&gt;=1.5,AN38&lt;2.5),"ACEPTABLE",IF(AN38&gt;=5,"INEXISTENTE","DÉBIL")))</f>
        <v>#DIV/0!</v>
      </c>
      <c r="AP38" s="383">
        <f t="shared" ref="AP38" si="138">IF(O38=0,0,ROUND((O38*AN38),0))</f>
        <v>0</v>
      </c>
      <c r="AQ38" s="384" t="str">
        <f t="shared" ref="AQ38" si="139">IF(AP38&gt;=36,"GRAVE", IF(AP38&lt;=10, "LEVE", "MODERADO"))</f>
        <v>LEVE</v>
      </c>
      <c r="AR38" s="361"/>
      <c r="AS38" s="361"/>
      <c r="AT38" s="51"/>
      <c r="AU38" s="51"/>
      <c r="AV38" s="104"/>
      <c r="AW38" s="311"/>
      <c r="AX38" s="106"/>
      <c r="AY38" s="49"/>
      <c r="AZ38" s="49"/>
      <c r="BA38" s="49"/>
      <c r="BB38" s="50"/>
      <c r="BC38" s="50"/>
    </row>
    <row r="39" spans="1:55" s="101" customFormat="1" ht="64.5" customHeight="1" x14ac:dyDescent="0.2">
      <c r="A39" s="369"/>
      <c r="B39" s="364"/>
      <c r="C39" s="364"/>
      <c r="D39" s="79"/>
      <c r="E39" s="79"/>
      <c r="F39" s="79"/>
      <c r="G39" s="357"/>
      <c r="H39" s="359"/>
      <c r="I39" s="357"/>
      <c r="J39" s="360"/>
      <c r="K39" s="386"/>
      <c r="L39" s="356"/>
      <c r="M39" s="386"/>
      <c r="N39" s="356"/>
      <c r="O39" s="356"/>
      <c r="P39" s="160"/>
      <c r="Q39" s="161">
        <f t="shared" si="13"/>
        <v>0</v>
      </c>
      <c r="R39" s="378"/>
      <c r="S39" s="378"/>
      <c r="T39" s="296"/>
      <c r="U39" s="375"/>
      <c r="V39" s="363"/>
      <c r="W39" s="295">
        <f t="shared" si="18"/>
        <v>0</v>
      </c>
      <c r="X39" s="296"/>
      <c r="Y39" s="296"/>
      <c r="Z39" s="363"/>
      <c r="AA39" s="378"/>
      <c r="AB39" s="297">
        <f t="shared" si="21"/>
        <v>0</v>
      </c>
      <c r="AC39" s="296"/>
      <c r="AD39" s="296"/>
      <c r="AE39" s="363"/>
      <c r="AF39" s="378"/>
      <c r="AG39" s="297">
        <f t="shared" si="24"/>
        <v>0</v>
      </c>
      <c r="AH39" s="296"/>
      <c r="AI39" s="296"/>
      <c r="AJ39" s="363"/>
      <c r="AK39" s="378"/>
      <c r="AL39" s="297">
        <f t="shared" si="27"/>
        <v>0</v>
      </c>
      <c r="AM39" s="296"/>
      <c r="AN39" s="378"/>
      <c r="AO39" s="395"/>
      <c r="AP39" s="383"/>
      <c r="AQ39" s="385"/>
      <c r="AR39" s="361"/>
      <c r="AS39" s="361"/>
      <c r="AT39" s="51"/>
      <c r="AU39" s="51"/>
      <c r="AV39" s="104"/>
      <c r="AW39" s="311"/>
      <c r="AX39" s="106"/>
      <c r="AY39" s="49"/>
      <c r="AZ39" s="49"/>
      <c r="BA39" s="49"/>
      <c r="BB39" s="50"/>
      <c r="BC39" s="50"/>
    </row>
    <row r="40" spans="1:55" s="101" customFormat="1" ht="64.5" customHeight="1" x14ac:dyDescent="0.2">
      <c r="A40" s="369"/>
      <c r="B40" s="364"/>
      <c r="C40" s="364"/>
      <c r="D40" s="79"/>
      <c r="E40" s="79"/>
      <c r="F40" s="79"/>
      <c r="G40" s="357"/>
      <c r="H40" s="359"/>
      <c r="I40" s="357"/>
      <c r="J40" s="360"/>
      <c r="K40" s="386"/>
      <c r="L40" s="356"/>
      <c r="M40" s="386"/>
      <c r="N40" s="356"/>
      <c r="O40" s="356"/>
      <c r="P40" s="160"/>
      <c r="Q40" s="161">
        <f t="shared" si="13"/>
        <v>0</v>
      </c>
      <c r="R40" s="378"/>
      <c r="S40" s="378"/>
      <c r="T40" s="296"/>
      <c r="U40" s="375"/>
      <c r="V40" s="363"/>
      <c r="W40" s="295">
        <f t="shared" si="18"/>
        <v>0</v>
      </c>
      <c r="X40" s="296"/>
      <c r="Y40" s="296"/>
      <c r="Z40" s="363"/>
      <c r="AA40" s="378"/>
      <c r="AB40" s="297">
        <f t="shared" si="21"/>
        <v>0</v>
      </c>
      <c r="AC40" s="296"/>
      <c r="AD40" s="296"/>
      <c r="AE40" s="363"/>
      <c r="AF40" s="378"/>
      <c r="AG40" s="297">
        <f t="shared" si="24"/>
        <v>0</v>
      </c>
      <c r="AH40" s="296"/>
      <c r="AI40" s="296"/>
      <c r="AJ40" s="363"/>
      <c r="AK40" s="378"/>
      <c r="AL40" s="297">
        <f t="shared" si="27"/>
        <v>0</v>
      </c>
      <c r="AM40" s="296"/>
      <c r="AN40" s="378"/>
      <c r="AO40" s="395"/>
      <c r="AP40" s="383"/>
      <c r="AQ40" s="385"/>
      <c r="AR40" s="361"/>
      <c r="AS40" s="361"/>
      <c r="AT40" s="51"/>
      <c r="AU40" s="51"/>
      <c r="AV40" s="104"/>
      <c r="AW40" s="311"/>
      <c r="AX40" s="106"/>
      <c r="AY40" s="49"/>
      <c r="AZ40" s="49"/>
      <c r="BA40" s="49"/>
      <c r="BB40" s="50"/>
      <c r="BC40" s="50"/>
    </row>
    <row r="41" spans="1:55" s="105" customFormat="1" ht="64.5" customHeight="1" x14ac:dyDescent="0.2">
      <c r="A41" s="369">
        <v>11</v>
      </c>
      <c r="B41" s="364"/>
      <c r="C41" s="364"/>
      <c r="D41" s="79"/>
      <c r="E41" s="79"/>
      <c r="F41" s="79"/>
      <c r="G41" s="357"/>
      <c r="H41" s="358"/>
      <c r="I41" s="357"/>
      <c r="J41" s="360"/>
      <c r="K41" s="386"/>
      <c r="L41" s="356">
        <f t="shared" ref="L41" si="140">IF(K41="ALTA",5,IF(K41="MEDIO ALTA",4,IF(K41="MEDIA",3,IF(K41="MEDIO BAJA",2,IF(K41="BAJA",1,0)))))</f>
        <v>0</v>
      </c>
      <c r="M41" s="386"/>
      <c r="N41" s="356">
        <f t="shared" ref="N41" si="141">IF(M41="ALTO",5,IF(M41="MEDIO ALTO",4,IF(M41="MEDIO",3,IF(M41="MEDIO BAJO",2,IF(M41="BAJO",1,0)))))</f>
        <v>0</v>
      </c>
      <c r="O41" s="356">
        <f t="shared" si="65"/>
        <v>0</v>
      </c>
      <c r="P41" s="160"/>
      <c r="Q41" s="161">
        <f t="shared" si="13"/>
        <v>0</v>
      </c>
      <c r="R41" s="378" t="e">
        <f t="shared" si="66"/>
        <v>#DIV/0!</v>
      </c>
      <c r="S41" s="378" t="e">
        <f t="shared" ref="S41" si="142">R41*0.6</f>
        <v>#DIV/0!</v>
      </c>
      <c r="T41" s="296"/>
      <c r="U41" s="374" t="e">
        <f t="shared" ref="U41" si="143">IF(P41="No_existen",5*$U$10,V41*$U$10)</f>
        <v>#DIV/0!</v>
      </c>
      <c r="V41" s="362" t="e">
        <f t="shared" ref="V41" si="144">ROUND(AVERAGEIF(W41:W43,"&gt;0"),0)</f>
        <v>#DIV/0!</v>
      </c>
      <c r="W41" s="295">
        <f t="shared" si="18"/>
        <v>0</v>
      </c>
      <c r="X41" s="296"/>
      <c r="Y41" s="296"/>
      <c r="Z41" s="362" t="e">
        <f t="shared" ref="Z41" si="145">IF(P41="No_existen",5*$Z$10,AA41*$Z$10)</f>
        <v>#DIV/0!</v>
      </c>
      <c r="AA41" s="390" t="e">
        <f t="shared" ref="AA41" si="146">ROUND(AVERAGEIF(AB41:AB43,"&gt;0"),0)</f>
        <v>#DIV/0!</v>
      </c>
      <c r="AB41" s="297">
        <f t="shared" si="21"/>
        <v>0</v>
      </c>
      <c r="AC41" s="296"/>
      <c r="AD41" s="296"/>
      <c r="AE41" s="362" t="e">
        <f t="shared" ref="AE41" si="147">IF(P41="No_existen",5*$AE$10,AF41*$AE$10)</f>
        <v>#DIV/0!</v>
      </c>
      <c r="AF41" s="390" t="e">
        <f t="shared" ref="AF41" si="148">ROUND(AVERAGEIF(AG41:AG43,"&gt;0"),0)</f>
        <v>#DIV/0!</v>
      </c>
      <c r="AG41" s="297">
        <f t="shared" si="24"/>
        <v>0</v>
      </c>
      <c r="AH41" s="296"/>
      <c r="AI41" s="296"/>
      <c r="AJ41" s="362" t="e">
        <f t="shared" ref="AJ41" si="149">IF(P41="No_existen",5*$AJ$10,AK41*$AJ$10)</f>
        <v>#DIV/0!</v>
      </c>
      <c r="AK41" s="390" t="e">
        <f t="shared" ref="AK41" si="150">ROUND(AVERAGEIF(AL41:AL43,"&gt;0"),0)</f>
        <v>#DIV/0!</v>
      </c>
      <c r="AL41" s="297">
        <f t="shared" si="27"/>
        <v>0</v>
      </c>
      <c r="AM41" s="296"/>
      <c r="AN41" s="390" t="e">
        <f t="shared" ref="AN41" si="151">ROUND(AVERAGE(R41,V41,AA41,AF41,AK41),0)</f>
        <v>#DIV/0!</v>
      </c>
      <c r="AO41" s="395" t="e">
        <f t="shared" ref="AO41" si="152">IF(AN41&lt;1.5,"FUERTE",IF(AND(AN41&gt;=1.5,AN41&lt;2.5),"ACEPTABLE",IF(AN41&gt;=5,"INEXISTENTE","DÉBIL")))</f>
        <v>#DIV/0!</v>
      </c>
      <c r="AP41" s="383">
        <f t="shared" ref="AP41" si="153">IF(O41=0,0,ROUND((O41*AN41),0))</f>
        <v>0</v>
      </c>
      <c r="AQ41" s="384" t="str">
        <f t="shared" ref="AQ41" si="154">IF(AP41&gt;=36,"GRAVE", IF(AP41&lt;=10, "LEVE", "MODERADO"))</f>
        <v>LEVE</v>
      </c>
      <c r="AR41" s="361"/>
      <c r="AS41" s="361"/>
      <c r="AT41" s="51"/>
      <c r="AU41" s="51"/>
      <c r="AV41" s="104"/>
      <c r="AW41" s="311"/>
      <c r="AX41" s="106"/>
      <c r="AY41" s="49"/>
      <c r="AZ41" s="49"/>
      <c r="BA41" s="49"/>
      <c r="BB41" s="50"/>
      <c r="BC41" s="50"/>
    </row>
    <row r="42" spans="1:55" s="105" customFormat="1" ht="64.5" customHeight="1" x14ac:dyDescent="0.2">
      <c r="A42" s="369"/>
      <c r="B42" s="364"/>
      <c r="C42" s="364"/>
      <c r="D42" s="79"/>
      <c r="E42" s="79"/>
      <c r="F42" s="79"/>
      <c r="G42" s="357"/>
      <c r="H42" s="359"/>
      <c r="I42" s="357"/>
      <c r="J42" s="360"/>
      <c r="K42" s="386"/>
      <c r="L42" s="356"/>
      <c r="M42" s="386"/>
      <c r="N42" s="356"/>
      <c r="O42" s="356"/>
      <c r="P42" s="160"/>
      <c r="Q42" s="161">
        <f t="shared" si="13"/>
        <v>0</v>
      </c>
      <c r="R42" s="378"/>
      <c r="S42" s="378"/>
      <c r="T42" s="296"/>
      <c r="U42" s="375"/>
      <c r="V42" s="363"/>
      <c r="W42" s="295">
        <f t="shared" si="18"/>
        <v>0</v>
      </c>
      <c r="X42" s="296"/>
      <c r="Y42" s="296"/>
      <c r="Z42" s="363"/>
      <c r="AA42" s="378"/>
      <c r="AB42" s="297">
        <f t="shared" si="21"/>
        <v>0</v>
      </c>
      <c r="AC42" s="296"/>
      <c r="AD42" s="296"/>
      <c r="AE42" s="363"/>
      <c r="AF42" s="378"/>
      <c r="AG42" s="297">
        <f t="shared" si="24"/>
        <v>0</v>
      </c>
      <c r="AH42" s="296"/>
      <c r="AI42" s="296"/>
      <c r="AJ42" s="363"/>
      <c r="AK42" s="378"/>
      <c r="AL42" s="297">
        <f t="shared" si="27"/>
        <v>0</v>
      </c>
      <c r="AM42" s="296"/>
      <c r="AN42" s="378"/>
      <c r="AO42" s="395"/>
      <c r="AP42" s="383"/>
      <c r="AQ42" s="385"/>
      <c r="AR42" s="361"/>
      <c r="AS42" s="361"/>
      <c r="AT42" s="51"/>
      <c r="AU42" s="51"/>
      <c r="AV42" s="104"/>
      <c r="AW42" s="311"/>
      <c r="AX42" s="106"/>
      <c r="AY42" s="49"/>
      <c r="AZ42" s="49"/>
      <c r="BA42" s="49"/>
      <c r="BB42" s="50"/>
      <c r="BC42" s="50"/>
    </row>
    <row r="43" spans="1:55" s="105" customFormat="1" ht="64.5" customHeight="1" x14ac:dyDescent="0.2">
      <c r="A43" s="369"/>
      <c r="B43" s="364"/>
      <c r="C43" s="364"/>
      <c r="D43" s="79"/>
      <c r="E43" s="79"/>
      <c r="F43" s="79"/>
      <c r="G43" s="357"/>
      <c r="H43" s="359"/>
      <c r="I43" s="357"/>
      <c r="J43" s="360"/>
      <c r="K43" s="386"/>
      <c r="L43" s="356"/>
      <c r="M43" s="386"/>
      <c r="N43" s="356"/>
      <c r="O43" s="356"/>
      <c r="P43" s="160"/>
      <c r="Q43" s="161">
        <f t="shared" si="13"/>
        <v>0</v>
      </c>
      <c r="R43" s="378"/>
      <c r="S43" s="378"/>
      <c r="T43" s="296"/>
      <c r="U43" s="375"/>
      <c r="V43" s="363"/>
      <c r="W43" s="295">
        <f t="shared" si="18"/>
        <v>0</v>
      </c>
      <c r="X43" s="296"/>
      <c r="Y43" s="296"/>
      <c r="Z43" s="363"/>
      <c r="AA43" s="378"/>
      <c r="AB43" s="297">
        <f t="shared" si="21"/>
        <v>0</v>
      </c>
      <c r="AC43" s="296"/>
      <c r="AD43" s="296"/>
      <c r="AE43" s="363"/>
      <c r="AF43" s="378"/>
      <c r="AG43" s="297">
        <f t="shared" si="24"/>
        <v>0</v>
      </c>
      <c r="AH43" s="296"/>
      <c r="AI43" s="296"/>
      <c r="AJ43" s="363"/>
      <c r="AK43" s="378"/>
      <c r="AL43" s="297">
        <f t="shared" si="27"/>
        <v>0</v>
      </c>
      <c r="AM43" s="296"/>
      <c r="AN43" s="378"/>
      <c r="AO43" s="395"/>
      <c r="AP43" s="383"/>
      <c r="AQ43" s="385"/>
      <c r="AR43" s="361"/>
      <c r="AS43" s="361"/>
      <c r="AT43" s="51"/>
      <c r="AU43" s="51"/>
      <c r="AV43" s="104"/>
      <c r="AW43" s="311"/>
      <c r="AX43" s="106"/>
      <c r="AY43" s="49"/>
      <c r="AZ43" s="49"/>
      <c r="BA43" s="49"/>
      <c r="BB43" s="50"/>
      <c r="BC43" s="50"/>
    </row>
    <row r="44" spans="1:55" s="105" customFormat="1" ht="64.5" customHeight="1" x14ac:dyDescent="0.2">
      <c r="A44" s="369">
        <v>12</v>
      </c>
      <c r="B44" s="364"/>
      <c r="C44" s="364"/>
      <c r="D44" s="79"/>
      <c r="E44" s="79"/>
      <c r="F44" s="79"/>
      <c r="G44" s="357"/>
      <c r="H44" s="358"/>
      <c r="I44" s="357"/>
      <c r="J44" s="360"/>
      <c r="K44" s="386"/>
      <c r="L44" s="356">
        <f t="shared" ref="L44" si="155">IF(K44="ALTA",5,IF(K44="MEDIO ALTA",4,IF(K44="MEDIA",3,IF(K44="MEDIO BAJA",2,IF(K44="BAJA",1,0)))))</f>
        <v>0</v>
      </c>
      <c r="M44" s="386"/>
      <c r="N44" s="356">
        <f t="shared" ref="N44" si="156">IF(M44="ALTO",5,IF(M44="MEDIO ALTO",4,IF(M44="MEDIO",3,IF(M44="MEDIO BAJO",2,IF(M44="BAJO",1,0)))))</f>
        <v>0</v>
      </c>
      <c r="O44" s="356">
        <f t="shared" si="65"/>
        <v>0</v>
      </c>
      <c r="P44" s="160"/>
      <c r="Q44" s="161">
        <f t="shared" si="13"/>
        <v>0</v>
      </c>
      <c r="R44" s="378" t="e">
        <f t="shared" si="66"/>
        <v>#DIV/0!</v>
      </c>
      <c r="S44" s="378" t="e">
        <f t="shared" ref="S44" si="157">R44*0.6</f>
        <v>#DIV/0!</v>
      </c>
      <c r="T44" s="296"/>
      <c r="U44" s="374" t="e">
        <f t="shared" ref="U44" si="158">IF(P44="No_existen",5*$U$10,V44*$U$10)</f>
        <v>#DIV/0!</v>
      </c>
      <c r="V44" s="362" t="e">
        <f t="shared" ref="V44" si="159">ROUND(AVERAGEIF(W44:W46,"&gt;0"),0)</f>
        <v>#DIV/0!</v>
      </c>
      <c r="W44" s="295">
        <f t="shared" si="18"/>
        <v>0</v>
      </c>
      <c r="X44" s="296"/>
      <c r="Y44" s="296"/>
      <c r="Z44" s="362" t="e">
        <f t="shared" ref="Z44" si="160">IF(P44="No_existen",5*$Z$10,AA44*$Z$10)</f>
        <v>#DIV/0!</v>
      </c>
      <c r="AA44" s="390" t="e">
        <f t="shared" ref="AA44" si="161">ROUND(AVERAGEIF(AB44:AB46,"&gt;0"),0)</f>
        <v>#DIV/0!</v>
      </c>
      <c r="AB44" s="297">
        <f t="shared" si="21"/>
        <v>0</v>
      </c>
      <c r="AC44" s="296"/>
      <c r="AD44" s="296"/>
      <c r="AE44" s="362" t="e">
        <f t="shared" ref="AE44" si="162">IF(P44="No_existen",5*$AE$10,AF44*$AE$10)</f>
        <v>#DIV/0!</v>
      </c>
      <c r="AF44" s="390" t="e">
        <f t="shared" ref="AF44" si="163">ROUND(AVERAGEIF(AG44:AG46,"&gt;0"),0)</f>
        <v>#DIV/0!</v>
      </c>
      <c r="AG44" s="297">
        <f t="shared" si="24"/>
        <v>0</v>
      </c>
      <c r="AH44" s="296"/>
      <c r="AI44" s="296"/>
      <c r="AJ44" s="362" t="e">
        <f t="shared" ref="AJ44" si="164">IF(P44="No_existen",5*$AJ$10,AK44*$AJ$10)</f>
        <v>#DIV/0!</v>
      </c>
      <c r="AK44" s="390" t="e">
        <f t="shared" ref="AK44" si="165">ROUND(AVERAGEIF(AL44:AL46,"&gt;0"),0)</f>
        <v>#DIV/0!</v>
      </c>
      <c r="AL44" s="297">
        <f t="shared" si="27"/>
        <v>0</v>
      </c>
      <c r="AM44" s="296"/>
      <c r="AN44" s="390" t="e">
        <f t="shared" ref="AN44" si="166">ROUND(AVERAGE(R44,V44,AA44,AF44,AK44),0)</f>
        <v>#DIV/0!</v>
      </c>
      <c r="AO44" s="395" t="e">
        <f t="shared" ref="AO44" si="167">IF(AN44&lt;1.5,"FUERTE",IF(AND(AN44&gt;=1.5,AN44&lt;2.5),"ACEPTABLE",IF(AN44&gt;=5,"INEXISTENTE","DÉBIL")))</f>
        <v>#DIV/0!</v>
      </c>
      <c r="AP44" s="383">
        <f t="shared" ref="AP44" si="168">IF(O44=0,0,ROUND((O44*AN44),0))</f>
        <v>0</v>
      </c>
      <c r="AQ44" s="384" t="str">
        <f t="shared" ref="AQ44" si="169">IF(AP44&gt;=36,"GRAVE", IF(AP44&lt;=10, "LEVE", "MODERADO"))</f>
        <v>LEVE</v>
      </c>
      <c r="AR44" s="361"/>
      <c r="AS44" s="361"/>
      <c r="AT44" s="51"/>
      <c r="AU44" s="51"/>
      <c r="AV44" s="104"/>
      <c r="AW44" s="311"/>
      <c r="AX44" s="106"/>
      <c r="AY44" s="49"/>
      <c r="AZ44" s="49"/>
      <c r="BA44" s="49"/>
      <c r="BB44" s="50"/>
      <c r="BC44" s="50"/>
    </row>
    <row r="45" spans="1:55" s="105" customFormat="1" ht="64.5" customHeight="1" x14ac:dyDescent="0.2">
      <c r="A45" s="369"/>
      <c r="B45" s="364"/>
      <c r="C45" s="364"/>
      <c r="D45" s="79"/>
      <c r="E45" s="79"/>
      <c r="F45" s="79"/>
      <c r="G45" s="357"/>
      <c r="H45" s="359"/>
      <c r="I45" s="357"/>
      <c r="J45" s="360"/>
      <c r="K45" s="386"/>
      <c r="L45" s="356"/>
      <c r="M45" s="386"/>
      <c r="N45" s="356"/>
      <c r="O45" s="356"/>
      <c r="P45" s="160"/>
      <c r="Q45" s="161">
        <f t="shared" si="13"/>
        <v>0</v>
      </c>
      <c r="R45" s="378"/>
      <c r="S45" s="378"/>
      <c r="T45" s="296"/>
      <c r="U45" s="375"/>
      <c r="V45" s="363"/>
      <c r="W45" s="295">
        <f t="shared" si="18"/>
        <v>0</v>
      </c>
      <c r="X45" s="296"/>
      <c r="Y45" s="296"/>
      <c r="Z45" s="363"/>
      <c r="AA45" s="378"/>
      <c r="AB45" s="297">
        <f t="shared" si="21"/>
        <v>0</v>
      </c>
      <c r="AC45" s="296"/>
      <c r="AD45" s="296"/>
      <c r="AE45" s="363"/>
      <c r="AF45" s="378"/>
      <c r="AG45" s="297">
        <f t="shared" si="24"/>
        <v>0</v>
      </c>
      <c r="AH45" s="296"/>
      <c r="AI45" s="296"/>
      <c r="AJ45" s="363"/>
      <c r="AK45" s="378"/>
      <c r="AL45" s="297">
        <f t="shared" si="27"/>
        <v>0</v>
      </c>
      <c r="AM45" s="296"/>
      <c r="AN45" s="378"/>
      <c r="AO45" s="395"/>
      <c r="AP45" s="383"/>
      <c r="AQ45" s="385"/>
      <c r="AR45" s="361"/>
      <c r="AS45" s="361"/>
      <c r="AT45" s="51"/>
      <c r="AU45" s="51"/>
      <c r="AV45" s="104"/>
      <c r="AW45" s="311"/>
      <c r="AX45" s="106"/>
      <c r="AY45" s="49"/>
      <c r="AZ45" s="49"/>
      <c r="BA45" s="49"/>
      <c r="BB45" s="50"/>
      <c r="BC45" s="50"/>
    </row>
    <row r="46" spans="1:55" s="105" customFormat="1" ht="64.5" customHeight="1" x14ac:dyDescent="0.2">
      <c r="A46" s="369"/>
      <c r="B46" s="364"/>
      <c r="C46" s="364"/>
      <c r="D46" s="79"/>
      <c r="E46" s="79"/>
      <c r="F46" s="79"/>
      <c r="G46" s="357"/>
      <c r="H46" s="359"/>
      <c r="I46" s="357"/>
      <c r="J46" s="360"/>
      <c r="K46" s="386"/>
      <c r="L46" s="356"/>
      <c r="M46" s="386"/>
      <c r="N46" s="356"/>
      <c r="O46" s="356"/>
      <c r="P46" s="160"/>
      <c r="Q46" s="161">
        <f t="shared" si="13"/>
        <v>0</v>
      </c>
      <c r="R46" s="378"/>
      <c r="S46" s="378"/>
      <c r="T46" s="296"/>
      <c r="U46" s="375"/>
      <c r="V46" s="363"/>
      <c r="W46" s="295">
        <f t="shared" si="18"/>
        <v>0</v>
      </c>
      <c r="X46" s="296"/>
      <c r="Y46" s="296"/>
      <c r="Z46" s="363"/>
      <c r="AA46" s="378"/>
      <c r="AB46" s="297">
        <f t="shared" si="21"/>
        <v>0</v>
      </c>
      <c r="AC46" s="296"/>
      <c r="AD46" s="296"/>
      <c r="AE46" s="363"/>
      <c r="AF46" s="378"/>
      <c r="AG46" s="297">
        <f t="shared" si="24"/>
        <v>0</v>
      </c>
      <c r="AH46" s="296"/>
      <c r="AI46" s="296"/>
      <c r="AJ46" s="363"/>
      <c r="AK46" s="378"/>
      <c r="AL46" s="297">
        <f t="shared" si="27"/>
        <v>0</v>
      </c>
      <c r="AM46" s="296"/>
      <c r="AN46" s="378"/>
      <c r="AO46" s="395"/>
      <c r="AP46" s="383"/>
      <c r="AQ46" s="385"/>
      <c r="AR46" s="361"/>
      <c r="AS46" s="361"/>
      <c r="AT46" s="51"/>
      <c r="AU46" s="51"/>
      <c r="AV46" s="104"/>
      <c r="AW46" s="311"/>
      <c r="AX46" s="106"/>
      <c r="AY46" s="49"/>
      <c r="AZ46" s="49"/>
      <c r="BA46" s="49"/>
      <c r="BB46" s="50"/>
      <c r="BC46" s="50"/>
    </row>
    <row r="47" spans="1:55" s="105" customFormat="1" ht="64.5" customHeight="1" x14ac:dyDescent="0.2">
      <c r="A47" s="369">
        <v>13</v>
      </c>
      <c r="B47" s="364"/>
      <c r="C47" s="364"/>
      <c r="D47" s="79"/>
      <c r="E47" s="79"/>
      <c r="F47" s="79"/>
      <c r="G47" s="357"/>
      <c r="H47" s="391"/>
      <c r="I47" s="393"/>
      <c r="J47" s="360"/>
      <c r="K47" s="386"/>
      <c r="L47" s="356">
        <f t="shared" ref="L47" si="170">IF(K47="ALTA",5,IF(K47="MEDIO ALTA",4,IF(K47="MEDIA",3,IF(K47="MEDIO BAJA",2,IF(K47="BAJA",1,0)))))</f>
        <v>0</v>
      </c>
      <c r="M47" s="386"/>
      <c r="N47" s="356">
        <f t="shared" ref="N47" si="171">IF(M47="ALTO",5,IF(M47="MEDIO ALTO",4,IF(M47="MEDIO",3,IF(M47="MEDIO BAJO",2,IF(M47="BAJO",1,0)))))</f>
        <v>0</v>
      </c>
      <c r="O47" s="356">
        <f t="shared" si="65"/>
        <v>0</v>
      </c>
      <c r="P47" s="160"/>
      <c r="Q47" s="161">
        <f t="shared" si="13"/>
        <v>0</v>
      </c>
      <c r="R47" s="378" t="e">
        <f t="shared" si="66"/>
        <v>#DIV/0!</v>
      </c>
      <c r="S47" s="378" t="e">
        <f t="shared" ref="S47" si="172">R47*0.6</f>
        <v>#DIV/0!</v>
      </c>
      <c r="T47" s="296"/>
      <c r="U47" s="374" t="e">
        <f t="shared" ref="U47" si="173">IF(P47="No_existen",5*$U$10,V47*$U$10)</f>
        <v>#DIV/0!</v>
      </c>
      <c r="V47" s="362" t="e">
        <f t="shared" ref="V47" si="174">ROUND(AVERAGEIF(W47:W49,"&gt;0"),0)</f>
        <v>#DIV/0!</v>
      </c>
      <c r="W47" s="295">
        <f t="shared" si="18"/>
        <v>0</v>
      </c>
      <c r="X47" s="296"/>
      <c r="Y47" s="296"/>
      <c r="Z47" s="362" t="e">
        <f t="shared" ref="Z47" si="175">IF(P47="No_existen",5*$Z$10,AA47*$Z$10)</f>
        <v>#DIV/0!</v>
      </c>
      <c r="AA47" s="390" t="e">
        <f t="shared" ref="AA47" si="176">ROUND(AVERAGEIF(AB47:AB49,"&gt;0"),0)</f>
        <v>#DIV/0!</v>
      </c>
      <c r="AB47" s="297">
        <f t="shared" si="21"/>
        <v>0</v>
      </c>
      <c r="AC47" s="296"/>
      <c r="AD47" s="296"/>
      <c r="AE47" s="362" t="e">
        <f t="shared" ref="AE47" si="177">IF(P47="No_existen",5*$AE$10,AF47*$AE$10)</f>
        <v>#DIV/0!</v>
      </c>
      <c r="AF47" s="390" t="e">
        <f t="shared" ref="AF47" si="178">ROUND(AVERAGEIF(AG47:AG49,"&gt;0"),0)</f>
        <v>#DIV/0!</v>
      </c>
      <c r="AG47" s="297">
        <f t="shared" si="24"/>
        <v>0</v>
      </c>
      <c r="AH47" s="296"/>
      <c r="AI47" s="296"/>
      <c r="AJ47" s="362" t="e">
        <f t="shared" ref="AJ47" si="179">IF(P47="No_existen",5*$AJ$10,AK47*$AJ$10)</f>
        <v>#DIV/0!</v>
      </c>
      <c r="AK47" s="390" t="e">
        <f t="shared" ref="AK47" si="180">ROUND(AVERAGEIF(AL47:AL49,"&gt;0"),0)</f>
        <v>#DIV/0!</v>
      </c>
      <c r="AL47" s="297">
        <f t="shared" si="27"/>
        <v>0</v>
      </c>
      <c r="AM47" s="296"/>
      <c r="AN47" s="390" t="e">
        <f t="shared" ref="AN47" si="181">ROUND(AVERAGE(R47,V47,AA47,AF47,AK47),0)</f>
        <v>#DIV/0!</v>
      </c>
      <c r="AO47" s="395" t="e">
        <f t="shared" ref="AO47" si="182">IF(AN47&lt;1.5,"FUERTE",IF(AND(AN47&gt;=1.5,AN47&lt;2.5),"ACEPTABLE",IF(AN47&gt;=5,"INEXISTENTE","DÉBIL")))</f>
        <v>#DIV/0!</v>
      </c>
      <c r="AP47" s="383">
        <f t="shared" ref="AP47" si="183">IF(O47=0,0,ROUND((O47*AN47),0))</f>
        <v>0</v>
      </c>
      <c r="AQ47" s="384" t="str">
        <f t="shared" ref="AQ47" si="184">IF(AP47&gt;=36,"GRAVE", IF(AP47&lt;=10, "LEVE", "MODERADO"))</f>
        <v>LEVE</v>
      </c>
      <c r="AR47" s="361"/>
      <c r="AS47" s="361"/>
      <c r="AT47" s="51"/>
      <c r="AU47" s="51"/>
      <c r="AV47" s="104"/>
      <c r="AW47" s="311"/>
      <c r="AX47" s="106"/>
      <c r="AY47" s="49"/>
      <c r="AZ47" s="49"/>
      <c r="BA47" s="49"/>
      <c r="BB47" s="50"/>
      <c r="BC47" s="50"/>
    </row>
    <row r="48" spans="1:55" s="105" customFormat="1" ht="64.5" customHeight="1" x14ac:dyDescent="0.2">
      <c r="A48" s="369"/>
      <c r="B48" s="364"/>
      <c r="C48" s="364"/>
      <c r="D48" s="79"/>
      <c r="E48" s="79"/>
      <c r="F48" s="79"/>
      <c r="G48" s="357"/>
      <c r="H48" s="392"/>
      <c r="I48" s="393"/>
      <c r="J48" s="360"/>
      <c r="K48" s="386"/>
      <c r="L48" s="356"/>
      <c r="M48" s="386"/>
      <c r="N48" s="356"/>
      <c r="O48" s="356"/>
      <c r="P48" s="160"/>
      <c r="Q48" s="161">
        <f t="shared" si="13"/>
        <v>0</v>
      </c>
      <c r="R48" s="378"/>
      <c r="S48" s="378"/>
      <c r="T48" s="296"/>
      <c r="U48" s="375"/>
      <c r="V48" s="363"/>
      <c r="W48" s="295">
        <f t="shared" si="18"/>
        <v>0</v>
      </c>
      <c r="X48" s="296"/>
      <c r="Y48" s="296"/>
      <c r="Z48" s="363"/>
      <c r="AA48" s="378"/>
      <c r="AB48" s="297">
        <f t="shared" si="21"/>
        <v>0</v>
      </c>
      <c r="AC48" s="296"/>
      <c r="AD48" s="296"/>
      <c r="AE48" s="363"/>
      <c r="AF48" s="378"/>
      <c r="AG48" s="297">
        <f t="shared" si="24"/>
        <v>0</v>
      </c>
      <c r="AH48" s="296"/>
      <c r="AI48" s="296"/>
      <c r="AJ48" s="363"/>
      <c r="AK48" s="378"/>
      <c r="AL48" s="297">
        <f t="shared" si="27"/>
        <v>0</v>
      </c>
      <c r="AM48" s="296"/>
      <c r="AN48" s="378"/>
      <c r="AO48" s="395"/>
      <c r="AP48" s="383"/>
      <c r="AQ48" s="385"/>
      <c r="AR48" s="361"/>
      <c r="AS48" s="361"/>
      <c r="AT48" s="51"/>
      <c r="AU48" s="51"/>
      <c r="AV48" s="104"/>
      <c r="AW48" s="311"/>
      <c r="AX48" s="106"/>
      <c r="AY48" s="49"/>
      <c r="AZ48" s="49"/>
      <c r="BA48" s="49"/>
      <c r="BB48" s="50"/>
      <c r="BC48" s="50"/>
    </row>
    <row r="49" spans="1:55" s="105" customFormat="1" ht="64.5" customHeight="1" x14ac:dyDescent="0.2">
      <c r="A49" s="369"/>
      <c r="B49" s="364"/>
      <c r="C49" s="364"/>
      <c r="D49" s="79"/>
      <c r="E49" s="79"/>
      <c r="F49" s="79"/>
      <c r="G49" s="357"/>
      <c r="H49" s="392"/>
      <c r="I49" s="393"/>
      <c r="J49" s="360"/>
      <c r="K49" s="386"/>
      <c r="L49" s="356"/>
      <c r="M49" s="386"/>
      <c r="N49" s="356"/>
      <c r="O49" s="356"/>
      <c r="P49" s="160"/>
      <c r="Q49" s="161">
        <f t="shared" si="13"/>
        <v>0</v>
      </c>
      <c r="R49" s="378"/>
      <c r="S49" s="378"/>
      <c r="T49" s="296"/>
      <c r="U49" s="375"/>
      <c r="V49" s="363"/>
      <c r="W49" s="295">
        <f t="shared" si="18"/>
        <v>0</v>
      </c>
      <c r="X49" s="296"/>
      <c r="Y49" s="296"/>
      <c r="Z49" s="363"/>
      <c r="AA49" s="378"/>
      <c r="AB49" s="297">
        <f t="shared" si="21"/>
        <v>0</v>
      </c>
      <c r="AC49" s="296"/>
      <c r="AD49" s="296"/>
      <c r="AE49" s="363"/>
      <c r="AF49" s="378"/>
      <c r="AG49" s="297">
        <f t="shared" si="24"/>
        <v>0</v>
      </c>
      <c r="AH49" s="296"/>
      <c r="AI49" s="296"/>
      <c r="AJ49" s="363"/>
      <c r="AK49" s="378"/>
      <c r="AL49" s="297">
        <f t="shared" si="27"/>
        <v>0</v>
      </c>
      <c r="AM49" s="296"/>
      <c r="AN49" s="378"/>
      <c r="AO49" s="395"/>
      <c r="AP49" s="383"/>
      <c r="AQ49" s="385"/>
      <c r="AR49" s="361"/>
      <c r="AS49" s="361"/>
      <c r="AT49" s="51"/>
      <c r="AU49" s="51"/>
      <c r="AV49" s="104"/>
      <c r="AW49" s="311"/>
      <c r="AX49" s="106"/>
      <c r="AY49" s="49"/>
      <c r="AZ49" s="49"/>
      <c r="BA49" s="49"/>
      <c r="BB49" s="50"/>
      <c r="BC49" s="50"/>
    </row>
    <row r="50" spans="1:55" s="105" customFormat="1" ht="64.5" customHeight="1" x14ac:dyDescent="0.2">
      <c r="A50" s="369">
        <v>14</v>
      </c>
      <c r="B50" s="364"/>
      <c r="C50" s="364"/>
      <c r="D50" s="79"/>
      <c r="E50" s="79"/>
      <c r="F50" s="79"/>
      <c r="G50" s="357"/>
      <c r="H50" s="358"/>
      <c r="I50" s="357"/>
      <c r="J50" s="360"/>
      <c r="K50" s="386"/>
      <c r="L50" s="356">
        <f t="shared" ref="L50" si="185">IF(K50="ALTA",5,IF(K50="MEDIO ALTA",4,IF(K50="MEDIA",3,IF(K50="MEDIO BAJA",2,IF(K50="BAJA",1,0)))))</f>
        <v>0</v>
      </c>
      <c r="M50" s="386"/>
      <c r="N50" s="356">
        <f t="shared" ref="N50" si="186">IF(M50="ALTO",5,IF(M50="MEDIO ALTO",4,IF(M50="MEDIO",3,IF(M50="MEDIO BAJO",2,IF(M50="BAJO",1,0)))))</f>
        <v>0</v>
      </c>
      <c r="O50" s="356">
        <f t="shared" si="65"/>
        <v>0</v>
      </c>
      <c r="P50" s="160"/>
      <c r="Q50" s="161">
        <f t="shared" si="13"/>
        <v>0</v>
      </c>
      <c r="R50" s="378" t="e">
        <f t="shared" si="66"/>
        <v>#DIV/0!</v>
      </c>
      <c r="S50" s="378" t="e">
        <f t="shared" ref="S50" si="187">R50*0.6</f>
        <v>#DIV/0!</v>
      </c>
      <c r="T50" s="296"/>
      <c r="U50" s="374" t="e">
        <f t="shared" ref="U50" si="188">IF(P50="No_existen",5*$U$10,V50*$U$10)</f>
        <v>#DIV/0!</v>
      </c>
      <c r="V50" s="362" t="e">
        <f t="shared" ref="V50" si="189">ROUND(AVERAGEIF(W50:W52,"&gt;0"),0)</f>
        <v>#DIV/0!</v>
      </c>
      <c r="W50" s="295">
        <f t="shared" si="18"/>
        <v>0</v>
      </c>
      <c r="X50" s="296"/>
      <c r="Y50" s="296"/>
      <c r="Z50" s="362" t="e">
        <f t="shared" ref="Z50" si="190">IF(P50="No_existen",5*$Z$10,AA50*$Z$10)</f>
        <v>#DIV/0!</v>
      </c>
      <c r="AA50" s="390" t="e">
        <f t="shared" ref="AA50" si="191">ROUND(AVERAGEIF(AB50:AB52,"&gt;0"),0)</f>
        <v>#DIV/0!</v>
      </c>
      <c r="AB50" s="297">
        <f t="shared" si="21"/>
        <v>0</v>
      </c>
      <c r="AC50" s="296"/>
      <c r="AD50" s="296"/>
      <c r="AE50" s="362" t="e">
        <f t="shared" ref="AE50" si="192">IF(P50="No_existen",5*$AE$10,AF50*$AE$10)</f>
        <v>#DIV/0!</v>
      </c>
      <c r="AF50" s="390" t="e">
        <f t="shared" ref="AF50" si="193">ROUND(AVERAGEIF(AG50:AG52,"&gt;0"),0)</f>
        <v>#DIV/0!</v>
      </c>
      <c r="AG50" s="297">
        <f t="shared" si="24"/>
        <v>0</v>
      </c>
      <c r="AH50" s="296"/>
      <c r="AI50" s="296"/>
      <c r="AJ50" s="362" t="e">
        <f t="shared" ref="AJ50" si="194">IF(P50="No_existen",5*$AJ$10,AK50*$AJ$10)</f>
        <v>#DIV/0!</v>
      </c>
      <c r="AK50" s="390" t="e">
        <f t="shared" ref="AK50" si="195">ROUND(AVERAGEIF(AL50:AL52,"&gt;0"),0)</f>
        <v>#DIV/0!</v>
      </c>
      <c r="AL50" s="297">
        <f t="shared" si="27"/>
        <v>0</v>
      </c>
      <c r="AM50" s="296"/>
      <c r="AN50" s="390" t="e">
        <f t="shared" ref="AN50" si="196">ROUND(AVERAGE(R50,V50,AA50,AF50,AK50),0)</f>
        <v>#DIV/0!</v>
      </c>
      <c r="AO50" s="395" t="e">
        <f t="shared" ref="AO50" si="197">IF(AN50&lt;1.5,"FUERTE",IF(AND(AN50&gt;=1.5,AN50&lt;2.5),"ACEPTABLE",IF(AN50&gt;=5,"INEXISTENTE","DÉBIL")))</f>
        <v>#DIV/0!</v>
      </c>
      <c r="AP50" s="383">
        <f t="shared" ref="AP50" si="198">IF(O50=0,0,ROUND((O50*AN50),0))</f>
        <v>0</v>
      </c>
      <c r="AQ50" s="384" t="str">
        <f t="shared" ref="AQ50" si="199">IF(AP50&gt;=36,"GRAVE", IF(AP50&lt;=10, "LEVE", "MODERADO"))</f>
        <v>LEVE</v>
      </c>
      <c r="AR50" s="361"/>
      <c r="AS50" s="361"/>
      <c r="AT50" s="51"/>
      <c r="AU50" s="51"/>
      <c r="AV50" s="104"/>
      <c r="AW50" s="311"/>
      <c r="AX50" s="106"/>
      <c r="AY50" s="49"/>
      <c r="AZ50" s="49"/>
      <c r="BA50" s="49"/>
      <c r="BB50" s="50"/>
      <c r="BC50" s="50"/>
    </row>
    <row r="51" spans="1:55" s="105" customFormat="1" ht="64.5" customHeight="1" x14ac:dyDescent="0.2">
      <c r="A51" s="369"/>
      <c r="B51" s="364"/>
      <c r="C51" s="364"/>
      <c r="D51" s="79"/>
      <c r="E51" s="79"/>
      <c r="F51" s="79"/>
      <c r="G51" s="357"/>
      <c r="H51" s="359"/>
      <c r="I51" s="357"/>
      <c r="J51" s="360"/>
      <c r="K51" s="386"/>
      <c r="L51" s="356"/>
      <c r="M51" s="386"/>
      <c r="N51" s="356"/>
      <c r="O51" s="356"/>
      <c r="P51" s="160"/>
      <c r="Q51" s="161">
        <f t="shared" si="13"/>
        <v>0</v>
      </c>
      <c r="R51" s="378"/>
      <c r="S51" s="378"/>
      <c r="T51" s="296"/>
      <c r="U51" s="375"/>
      <c r="V51" s="363"/>
      <c r="W51" s="295">
        <f t="shared" si="18"/>
        <v>0</v>
      </c>
      <c r="X51" s="296"/>
      <c r="Y51" s="296"/>
      <c r="Z51" s="363"/>
      <c r="AA51" s="378"/>
      <c r="AB51" s="297">
        <f t="shared" si="21"/>
        <v>0</v>
      </c>
      <c r="AC51" s="296"/>
      <c r="AD51" s="296"/>
      <c r="AE51" s="363"/>
      <c r="AF51" s="378"/>
      <c r="AG51" s="297">
        <f t="shared" si="24"/>
        <v>0</v>
      </c>
      <c r="AH51" s="296"/>
      <c r="AI51" s="296"/>
      <c r="AJ51" s="363"/>
      <c r="AK51" s="378"/>
      <c r="AL51" s="297">
        <f t="shared" si="27"/>
        <v>0</v>
      </c>
      <c r="AM51" s="296"/>
      <c r="AN51" s="378"/>
      <c r="AO51" s="395"/>
      <c r="AP51" s="383"/>
      <c r="AQ51" s="385"/>
      <c r="AR51" s="361"/>
      <c r="AS51" s="361"/>
      <c r="AT51" s="51"/>
      <c r="AU51" s="51"/>
      <c r="AV51" s="104"/>
      <c r="AW51" s="311"/>
      <c r="AX51" s="106"/>
      <c r="AY51" s="49"/>
      <c r="AZ51" s="49"/>
      <c r="BA51" s="49"/>
      <c r="BB51" s="50"/>
      <c r="BC51" s="50"/>
    </row>
    <row r="52" spans="1:55" s="105" customFormat="1" ht="64.5" customHeight="1" x14ac:dyDescent="0.2">
      <c r="A52" s="369"/>
      <c r="B52" s="364"/>
      <c r="C52" s="364"/>
      <c r="D52" s="79"/>
      <c r="E52" s="79"/>
      <c r="F52" s="79"/>
      <c r="G52" s="357"/>
      <c r="H52" s="359"/>
      <c r="I52" s="357"/>
      <c r="J52" s="360"/>
      <c r="K52" s="386"/>
      <c r="L52" s="356"/>
      <c r="M52" s="386"/>
      <c r="N52" s="356"/>
      <c r="O52" s="356"/>
      <c r="P52" s="160"/>
      <c r="Q52" s="161">
        <f t="shared" si="13"/>
        <v>0</v>
      </c>
      <c r="R52" s="378"/>
      <c r="S52" s="378"/>
      <c r="T52" s="296"/>
      <c r="U52" s="375"/>
      <c r="V52" s="363"/>
      <c r="W52" s="295">
        <f t="shared" si="18"/>
        <v>0</v>
      </c>
      <c r="X52" s="296"/>
      <c r="Y52" s="296"/>
      <c r="Z52" s="363"/>
      <c r="AA52" s="378"/>
      <c r="AB52" s="297">
        <f t="shared" si="21"/>
        <v>0</v>
      </c>
      <c r="AC52" s="296"/>
      <c r="AD52" s="296"/>
      <c r="AE52" s="363"/>
      <c r="AF52" s="378"/>
      <c r="AG52" s="297">
        <f t="shared" si="24"/>
        <v>0</v>
      </c>
      <c r="AH52" s="296"/>
      <c r="AI52" s="296"/>
      <c r="AJ52" s="363"/>
      <c r="AK52" s="378"/>
      <c r="AL52" s="297">
        <f t="shared" si="27"/>
        <v>0</v>
      </c>
      <c r="AM52" s="296"/>
      <c r="AN52" s="378"/>
      <c r="AO52" s="395"/>
      <c r="AP52" s="383"/>
      <c r="AQ52" s="385"/>
      <c r="AR52" s="361"/>
      <c r="AS52" s="361"/>
      <c r="AT52" s="51"/>
      <c r="AU52" s="51"/>
      <c r="AV52" s="104"/>
      <c r="AW52" s="311"/>
      <c r="AX52" s="106"/>
      <c r="AY52" s="49"/>
      <c r="AZ52" s="49"/>
      <c r="BA52" s="49"/>
      <c r="BB52" s="50"/>
      <c r="BC52" s="50"/>
    </row>
    <row r="53" spans="1:55" s="105" customFormat="1" ht="64.5" customHeight="1" x14ac:dyDescent="0.2">
      <c r="A53" s="369">
        <v>15</v>
      </c>
      <c r="B53" s="364"/>
      <c r="C53" s="364"/>
      <c r="D53" s="79"/>
      <c r="E53" s="79"/>
      <c r="F53" s="79"/>
      <c r="G53" s="357"/>
      <c r="H53" s="358"/>
      <c r="I53" s="357"/>
      <c r="J53" s="360"/>
      <c r="K53" s="386"/>
      <c r="L53" s="356">
        <f t="shared" ref="L53" si="200">IF(K53="ALTA",5,IF(K53="MEDIO ALTA",4,IF(K53="MEDIA",3,IF(K53="MEDIO BAJA",2,IF(K53="BAJA",1,0)))))</f>
        <v>0</v>
      </c>
      <c r="M53" s="386"/>
      <c r="N53" s="356">
        <f t="shared" ref="N53" si="201">IF(M53="ALTO",5,IF(M53="MEDIO ALTO",4,IF(M53="MEDIO",3,IF(M53="MEDIO BAJO",2,IF(M53="BAJO",1,0)))))</f>
        <v>0</v>
      </c>
      <c r="O53" s="356">
        <f t="shared" si="65"/>
        <v>0</v>
      </c>
      <c r="P53" s="160"/>
      <c r="Q53" s="161">
        <f t="shared" si="13"/>
        <v>0</v>
      </c>
      <c r="R53" s="378" t="e">
        <f t="shared" si="66"/>
        <v>#DIV/0!</v>
      </c>
      <c r="S53" s="378" t="e">
        <f t="shared" ref="S53" si="202">R53*0.6</f>
        <v>#DIV/0!</v>
      </c>
      <c r="T53" s="296"/>
      <c r="U53" s="374" t="e">
        <f t="shared" ref="U53" si="203">IF(P53="No_existen",5*$U$10,V53*$U$10)</f>
        <v>#DIV/0!</v>
      </c>
      <c r="V53" s="362" t="e">
        <f t="shared" ref="V53" si="204">ROUND(AVERAGEIF(W53:W55,"&gt;0"),0)</f>
        <v>#DIV/0!</v>
      </c>
      <c r="W53" s="295">
        <f t="shared" si="18"/>
        <v>0</v>
      </c>
      <c r="X53" s="296"/>
      <c r="Y53" s="296"/>
      <c r="Z53" s="362" t="e">
        <f t="shared" ref="Z53" si="205">IF(P53="No_existen",5*$Z$10,AA53*$Z$10)</f>
        <v>#DIV/0!</v>
      </c>
      <c r="AA53" s="390" t="e">
        <f t="shared" ref="AA53" si="206">ROUND(AVERAGEIF(AB53:AB55,"&gt;0"),0)</f>
        <v>#DIV/0!</v>
      </c>
      <c r="AB53" s="297">
        <f t="shared" si="21"/>
        <v>0</v>
      </c>
      <c r="AC53" s="296"/>
      <c r="AD53" s="296"/>
      <c r="AE53" s="362" t="e">
        <f t="shared" ref="AE53" si="207">IF(P53="No_existen",5*$AE$10,AF53*$AE$10)</f>
        <v>#DIV/0!</v>
      </c>
      <c r="AF53" s="390" t="e">
        <f t="shared" ref="AF53" si="208">ROUND(AVERAGEIF(AG53:AG55,"&gt;0"),0)</f>
        <v>#DIV/0!</v>
      </c>
      <c r="AG53" s="297">
        <f t="shared" si="24"/>
        <v>0</v>
      </c>
      <c r="AH53" s="296"/>
      <c r="AI53" s="296"/>
      <c r="AJ53" s="362" t="e">
        <f t="shared" ref="AJ53" si="209">IF(P53="No_existen",5*$AJ$10,AK53*$AJ$10)</f>
        <v>#DIV/0!</v>
      </c>
      <c r="AK53" s="390" t="e">
        <f t="shared" ref="AK53" si="210">ROUND(AVERAGEIF(AL53:AL55,"&gt;0"),0)</f>
        <v>#DIV/0!</v>
      </c>
      <c r="AL53" s="297">
        <f t="shared" si="27"/>
        <v>0</v>
      </c>
      <c r="AM53" s="296"/>
      <c r="AN53" s="390" t="e">
        <f t="shared" ref="AN53" si="211">ROUND(AVERAGE(R53,V53,AA53,AF53,AK53),0)</f>
        <v>#DIV/0!</v>
      </c>
      <c r="AO53" s="395" t="e">
        <f t="shared" ref="AO53" si="212">IF(AN53&lt;1.5,"FUERTE",IF(AND(AN53&gt;=1.5,AN53&lt;2.5),"ACEPTABLE",IF(AN53&gt;=5,"INEXISTENTE","DÉBIL")))</f>
        <v>#DIV/0!</v>
      </c>
      <c r="AP53" s="383">
        <f t="shared" ref="AP53" si="213">IF(O53=0,0,ROUND((O53*AN53),0))</f>
        <v>0</v>
      </c>
      <c r="AQ53" s="384" t="str">
        <f t="shared" ref="AQ53" si="214">IF(AP53&gt;=36,"GRAVE", IF(AP53&lt;=10, "LEVE", "MODERADO"))</f>
        <v>LEVE</v>
      </c>
      <c r="AR53" s="361"/>
      <c r="AS53" s="361"/>
      <c r="AT53" s="51"/>
      <c r="AU53" s="51"/>
      <c r="AV53" s="104"/>
      <c r="AW53" s="311"/>
      <c r="AX53" s="106"/>
      <c r="AY53" s="49"/>
      <c r="AZ53" s="49"/>
      <c r="BA53" s="49"/>
      <c r="BB53" s="50"/>
      <c r="BC53" s="50"/>
    </row>
    <row r="54" spans="1:55" s="105" customFormat="1" ht="64.5" customHeight="1" x14ac:dyDescent="0.2">
      <c r="A54" s="369"/>
      <c r="B54" s="364"/>
      <c r="C54" s="364"/>
      <c r="D54" s="79"/>
      <c r="E54" s="79"/>
      <c r="F54" s="79"/>
      <c r="G54" s="357"/>
      <c r="H54" s="359"/>
      <c r="I54" s="357"/>
      <c r="J54" s="360"/>
      <c r="K54" s="386"/>
      <c r="L54" s="356"/>
      <c r="M54" s="386"/>
      <c r="N54" s="356"/>
      <c r="O54" s="356"/>
      <c r="P54" s="160"/>
      <c r="Q54" s="161">
        <f t="shared" si="13"/>
        <v>0</v>
      </c>
      <c r="R54" s="378"/>
      <c r="S54" s="378"/>
      <c r="T54" s="296"/>
      <c r="U54" s="375"/>
      <c r="V54" s="363"/>
      <c r="W54" s="295">
        <f t="shared" si="18"/>
        <v>0</v>
      </c>
      <c r="X54" s="296"/>
      <c r="Y54" s="296"/>
      <c r="Z54" s="363"/>
      <c r="AA54" s="378"/>
      <c r="AB54" s="297">
        <f t="shared" si="21"/>
        <v>0</v>
      </c>
      <c r="AC54" s="296"/>
      <c r="AD54" s="296"/>
      <c r="AE54" s="363"/>
      <c r="AF54" s="378"/>
      <c r="AG54" s="297">
        <f t="shared" si="24"/>
        <v>0</v>
      </c>
      <c r="AH54" s="296"/>
      <c r="AI54" s="296"/>
      <c r="AJ54" s="363"/>
      <c r="AK54" s="378"/>
      <c r="AL54" s="297">
        <f t="shared" si="27"/>
        <v>0</v>
      </c>
      <c r="AM54" s="296"/>
      <c r="AN54" s="378"/>
      <c r="AO54" s="395"/>
      <c r="AP54" s="383"/>
      <c r="AQ54" s="385"/>
      <c r="AR54" s="361"/>
      <c r="AS54" s="361"/>
      <c r="AT54" s="51"/>
      <c r="AU54" s="51"/>
      <c r="AV54" s="104"/>
      <c r="AW54" s="311"/>
      <c r="AX54" s="106"/>
      <c r="AY54" s="49"/>
      <c r="AZ54" s="49"/>
      <c r="BA54" s="49"/>
      <c r="BB54" s="50"/>
      <c r="BC54" s="50"/>
    </row>
    <row r="55" spans="1:55" s="105" customFormat="1" ht="64.5" customHeight="1" x14ac:dyDescent="0.2">
      <c r="A55" s="369"/>
      <c r="B55" s="364"/>
      <c r="C55" s="364"/>
      <c r="D55" s="79"/>
      <c r="E55" s="79"/>
      <c r="F55" s="79"/>
      <c r="G55" s="357"/>
      <c r="H55" s="359"/>
      <c r="I55" s="357"/>
      <c r="J55" s="360"/>
      <c r="K55" s="386"/>
      <c r="L55" s="356"/>
      <c r="M55" s="386"/>
      <c r="N55" s="356"/>
      <c r="O55" s="356"/>
      <c r="P55" s="160"/>
      <c r="Q55" s="161">
        <f t="shared" si="13"/>
        <v>0</v>
      </c>
      <c r="R55" s="378"/>
      <c r="S55" s="378"/>
      <c r="T55" s="296"/>
      <c r="U55" s="375"/>
      <c r="V55" s="363"/>
      <c r="W55" s="295">
        <f t="shared" si="18"/>
        <v>0</v>
      </c>
      <c r="X55" s="296"/>
      <c r="Y55" s="296"/>
      <c r="Z55" s="363"/>
      <c r="AA55" s="378"/>
      <c r="AB55" s="297">
        <f t="shared" si="21"/>
        <v>0</v>
      </c>
      <c r="AC55" s="296"/>
      <c r="AD55" s="296"/>
      <c r="AE55" s="363"/>
      <c r="AF55" s="378"/>
      <c r="AG55" s="297">
        <f t="shared" si="24"/>
        <v>0</v>
      </c>
      <c r="AH55" s="296"/>
      <c r="AI55" s="296"/>
      <c r="AJ55" s="363"/>
      <c r="AK55" s="378"/>
      <c r="AL55" s="297">
        <f t="shared" si="27"/>
        <v>0</v>
      </c>
      <c r="AM55" s="296"/>
      <c r="AN55" s="378"/>
      <c r="AO55" s="395"/>
      <c r="AP55" s="383"/>
      <c r="AQ55" s="385"/>
      <c r="AR55" s="361"/>
      <c r="AS55" s="361"/>
      <c r="AT55" s="51"/>
      <c r="AU55" s="51"/>
      <c r="AV55" s="104"/>
      <c r="AW55" s="311"/>
      <c r="AX55" s="106"/>
      <c r="AY55" s="49"/>
      <c r="AZ55" s="49"/>
      <c r="BA55" s="49"/>
      <c r="BB55" s="50"/>
      <c r="BC55" s="50"/>
    </row>
    <row r="56" spans="1:55" s="105" customFormat="1" ht="64.5" customHeight="1" x14ac:dyDescent="0.2">
      <c r="A56" s="369">
        <v>16</v>
      </c>
      <c r="B56" s="364"/>
      <c r="C56" s="364"/>
      <c r="D56" s="79"/>
      <c r="E56" s="79"/>
      <c r="F56" s="79"/>
      <c r="G56" s="357"/>
      <c r="H56" s="358"/>
      <c r="I56" s="357"/>
      <c r="J56" s="360"/>
      <c r="K56" s="386"/>
      <c r="L56" s="356">
        <f t="shared" ref="L56" si="215">IF(K56="ALTA",5,IF(K56="MEDIO ALTA",4,IF(K56="MEDIA",3,IF(K56="MEDIO BAJA",2,IF(K56="BAJA",1,0)))))</f>
        <v>0</v>
      </c>
      <c r="M56" s="386"/>
      <c r="N56" s="356">
        <f t="shared" ref="N56" si="216">IF(M56="ALTO",5,IF(M56="MEDIO ALTO",4,IF(M56="MEDIO",3,IF(M56="MEDIO BAJO",2,IF(M56="BAJO",1,0)))))</f>
        <v>0</v>
      </c>
      <c r="O56" s="356">
        <f t="shared" si="65"/>
        <v>0</v>
      </c>
      <c r="P56" s="160"/>
      <c r="Q56" s="161">
        <f t="shared" si="13"/>
        <v>0</v>
      </c>
      <c r="R56" s="378" t="e">
        <f t="shared" si="66"/>
        <v>#DIV/0!</v>
      </c>
      <c r="S56" s="378" t="e">
        <f t="shared" ref="S56" si="217">R56*0.6</f>
        <v>#DIV/0!</v>
      </c>
      <c r="T56" s="296"/>
      <c r="U56" s="374" t="e">
        <f t="shared" ref="U56" si="218">IF(P56="No_existen",5*$U$10,V56*$U$10)</f>
        <v>#DIV/0!</v>
      </c>
      <c r="V56" s="362" t="e">
        <f t="shared" ref="V56" si="219">ROUND(AVERAGEIF(W56:W58,"&gt;0"),0)</f>
        <v>#DIV/0!</v>
      </c>
      <c r="W56" s="295">
        <f t="shared" si="18"/>
        <v>0</v>
      </c>
      <c r="X56" s="296"/>
      <c r="Y56" s="296"/>
      <c r="Z56" s="362" t="e">
        <f t="shared" ref="Z56" si="220">IF(P56="No_existen",5*$Z$10,AA56*$Z$10)</f>
        <v>#DIV/0!</v>
      </c>
      <c r="AA56" s="390" t="e">
        <f t="shared" ref="AA56" si="221">ROUND(AVERAGEIF(AB56:AB58,"&gt;0"),0)</f>
        <v>#DIV/0!</v>
      </c>
      <c r="AB56" s="297">
        <f t="shared" si="21"/>
        <v>0</v>
      </c>
      <c r="AC56" s="296"/>
      <c r="AD56" s="296"/>
      <c r="AE56" s="362" t="e">
        <f t="shared" ref="AE56" si="222">IF(P56="No_existen",5*$AE$10,AF56*$AE$10)</f>
        <v>#DIV/0!</v>
      </c>
      <c r="AF56" s="390" t="e">
        <f t="shared" ref="AF56" si="223">ROUND(AVERAGEIF(AG56:AG58,"&gt;0"),0)</f>
        <v>#DIV/0!</v>
      </c>
      <c r="AG56" s="297">
        <f t="shared" si="24"/>
        <v>0</v>
      </c>
      <c r="AH56" s="296"/>
      <c r="AI56" s="296"/>
      <c r="AJ56" s="362" t="e">
        <f t="shared" ref="AJ56" si="224">IF(P56="No_existen",5*$AJ$10,AK56*$AJ$10)</f>
        <v>#DIV/0!</v>
      </c>
      <c r="AK56" s="390" t="e">
        <f t="shared" ref="AK56" si="225">ROUND(AVERAGEIF(AL56:AL58,"&gt;0"),0)</f>
        <v>#DIV/0!</v>
      </c>
      <c r="AL56" s="297">
        <f t="shared" si="27"/>
        <v>0</v>
      </c>
      <c r="AM56" s="296"/>
      <c r="AN56" s="390" t="e">
        <f t="shared" ref="AN56" si="226">ROUND(AVERAGE(R56,V56,AA56,AF56,AK56),0)</f>
        <v>#DIV/0!</v>
      </c>
      <c r="AO56" s="395" t="e">
        <f t="shared" ref="AO56" si="227">IF(AN56&lt;1.5,"FUERTE",IF(AND(AN56&gt;=1.5,AN56&lt;2.5),"ACEPTABLE",IF(AN56&gt;=5,"INEXISTENTE","DÉBIL")))</f>
        <v>#DIV/0!</v>
      </c>
      <c r="AP56" s="383">
        <f t="shared" ref="AP56" si="228">IF(O56=0,0,ROUND((O56*AN56),0))</f>
        <v>0</v>
      </c>
      <c r="AQ56" s="384" t="str">
        <f t="shared" ref="AQ56" si="229">IF(AP56&gt;=36,"GRAVE", IF(AP56&lt;=10, "LEVE", "MODERADO"))</f>
        <v>LEVE</v>
      </c>
      <c r="AR56" s="361"/>
      <c r="AS56" s="361"/>
      <c r="AT56" s="51"/>
      <c r="AU56" s="51"/>
      <c r="AV56" s="104"/>
      <c r="AW56" s="311"/>
      <c r="AX56" s="106"/>
      <c r="AY56" s="49"/>
      <c r="AZ56" s="49"/>
      <c r="BA56" s="49"/>
      <c r="BB56" s="50"/>
      <c r="BC56" s="50"/>
    </row>
    <row r="57" spans="1:55" s="105" customFormat="1" ht="64.5" customHeight="1" x14ac:dyDescent="0.2">
      <c r="A57" s="369"/>
      <c r="B57" s="364"/>
      <c r="C57" s="364"/>
      <c r="D57" s="79"/>
      <c r="E57" s="79"/>
      <c r="F57" s="79"/>
      <c r="G57" s="357"/>
      <c r="H57" s="359"/>
      <c r="I57" s="357"/>
      <c r="J57" s="360"/>
      <c r="K57" s="386"/>
      <c r="L57" s="356"/>
      <c r="M57" s="386"/>
      <c r="N57" s="356"/>
      <c r="O57" s="356"/>
      <c r="P57" s="160"/>
      <c r="Q57" s="161">
        <f t="shared" si="13"/>
        <v>0</v>
      </c>
      <c r="R57" s="378"/>
      <c r="S57" s="378"/>
      <c r="T57" s="296"/>
      <c r="U57" s="375"/>
      <c r="V57" s="363"/>
      <c r="W57" s="295">
        <f t="shared" si="18"/>
        <v>0</v>
      </c>
      <c r="X57" s="296"/>
      <c r="Y57" s="296"/>
      <c r="Z57" s="363"/>
      <c r="AA57" s="378"/>
      <c r="AB57" s="297">
        <f t="shared" si="21"/>
        <v>0</v>
      </c>
      <c r="AC57" s="296"/>
      <c r="AD57" s="296"/>
      <c r="AE57" s="363"/>
      <c r="AF57" s="378"/>
      <c r="AG57" s="297">
        <f t="shared" si="24"/>
        <v>0</v>
      </c>
      <c r="AH57" s="296"/>
      <c r="AI57" s="296"/>
      <c r="AJ57" s="363"/>
      <c r="AK57" s="378"/>
      <c r="AL57" s="297">
        <f t="shared" si="27"/>
        <v>0</v>
      </c>
      <c r="AM57" s="296"/>
      <c r="AN57" s="378"/>
      <c r="AO57" s="395"/>
      <c r="AP57" s="383"/>
      <c r="AQ57" s="385"/>
      <c r="AR57" s="361"/>
      <c r="AS57" s="361"/>
      <c r="AT57" s="51"/>
      <c r="AU57" s="51"/>
      <c r="AV57" s="104"/>
      <c r="AW57" s="311"/>
      <c r="AX57" s="106"/>
      <c r="AY57" s="49"/>
      <c r="AZ57" s="49"/>
      <c r="BA57" s="49"/>
      <c r="BB57" s="50"/>
      <c r="BC57" s="50"/>
    </row>
    <row r="58" spans="1:55" s="105" customFormat="1" ht="64.5" customHeight="1" x14ac:dyDescent="0.2">
      <c r="A58" s="369"/>
      <c r="B58" s="364"/>
      <c r="C58" s="364"/>
      <c r="D58" s="79"/>
      <c r="E58" s="79"/>
      <c r="F58" s="79"/>
      <c r="G58" s="357"/>
      <c r="H58" s="359"/>
      <c r="I58" s="357"/>
      <c r="J58" s="360"/>
      <c r="K58" s="386"/>
      <c r="L58" s="356"/>
      <c r="M58" s="386"/>
      <c r="N58" s="356"/>
      <c r="O58" s="356"/>
      <c r="P58" s="160"/>
      <c r="Q58" s="161">
        <f t="shared" si="13"/>
        <v>0</v>
      </c>
      <c r="R58" s="378"/>
      <c r="S58" s="378"/>
      <c r="T58" s="296"/>
      <c r="U58" s="375"/>
      <c r="V58" s="363"/>
      <c r="W58" s="295">
        <f t="shared" si="18"/>
        <v>0</v>
      </c>
      <c r="X58" s="296"/>
      <c r="Y58" s="296"/>
      <c r="Z58" s="363"/>
      <c r="AA58" s="378"/>
      <c r="AB58" s="297">
        <f t="shared" si="21"/>
        <v>0</v>
      </c>
      <c r="AC58" s="296"/>
      <c r="AD58" s="296"/>
      <c r="AE58" s="363"/>
      <c r="AF58" s="378"/>
      <c r="AG58" s="297">
        <f t="shared" si="24"/>
        <v>0</v>
      </c>
      <c r="AH58" s="296"/>
      <c r="AI58" s="296"/>
      <c r="AJ58" s="363"/>
      <c r="AK58" s="378"/>
      <c r="AL58" s="297">
        <f t="shared" si="27"/>
        <v>0</v>
      </c>
      <c r="AM58" s="296"/>
      <c r="AN58" s="378"/>
      <c r="AO58" s="395"/>
      <c r="AP58" s="383"/>
      <c r="AQ58" s="385"/>
      <c r="AR58" s="361"/>
      <c r="AS58" s="361"/>
      <c r="AT58" s="51"/>
      <c r="AU58" s="51"/>
      <c r="AV58" s="104"/>
      <c r="AW58" s="311"/>
      <c r="AX58" s="106"/>
      <c r="AY58" s="49"/>
      <c r="AZ58" s="49"/>
      <c r="BA58" s="49"/>
      <c r="BB58" s="50"/>
      <c r="BC58" s="50"/>
    </row>
    <row r="59" spans="1:55" s="105" customFormat="1" ht="64.5" customHeight="1" x14ac:dyDescent="0.2">
      <c r="A59" s="369">
        <v>17</v>
      </c>
      <c r="B59" s="364"/>
      <c r="C59" s="364"/>
      <c r="D59" s="79"/>
      <c r="E59" s="79"/>
      <c r="F59" s="79"/>
      <c r="G59" s="357"/>
      <c r="H59" s="358"/>
      <c r="I59" s="357"/>
      <c r="J59" s="360"/>
      <c r="K59" s="386"/>
      <c r="L59" s="356">
        <f t="shared" ref="L59" si="230">IF(K59="ALTA",5,IF(K59="MEDIO ALTA",4,IF(K59="MEDIA",3,IF(K59="MEDIO BAJA",2,IF(K59="BAJA",1,0)))))</f>
        <v>0</v>
      </c>
      <c r="M59" s="386"/>
      <c r="N59" s="356">
        <f t="shared" ref="N59" si="231">IF(M59="ALTO",5,IF(M59="MEDIO ALTO",4,IF(M59="MEDIO",3,IF(M59="MEDIO BAJO",2,IF(M59="BAJO",1,0)))))</f>
        <v>0</v>
      </c>
      <c r="O59" s="356">
        <f t="shared" si="65"/>
        <v>0</v>
      </c>
      <c r="P59" s="160"/>
      <c r="Q59" s="161">
        <f t="shared" si="13"/>
        <v>0</v>
      </c>
      <c r="R59" s="378" t="e">
        <f t="shared" si="66"/>
        <v>#DIV/0!</v>
      </c>
      <c r="S59" s="378" t="e">
        <f t="shared" ref="S59" si="232">R59*0.6</f>
        <v>#DIV/0!</v>
      </c>
      <c r="T59" s="296"/>
      <c r="U59" s="374" t="e">
        <f t="shared" ref="U59" si="233">IF(P59="No_existen",5*$U$10,V59*$U$10)</f>
        <v>#DIV/0!</v>
      </c>
      <c r="V59" s="362" t="e">
        <f t="shared" ref="V59" si="234">ROUND(AVERAGEIF(W59:W61,"&gt;0"),0)</f>
        <v>#DIV/0!</v>
      </c>
      <c r="W59" s="295">
        <f t="shared" si="18"/>
        <v>0</v>
      </c>
      <c r="X59" s="296"/>
      <c r="Y59" s="296"/>
      <c r="Z59" s="362" t="e">
        <f t="shared" ref="Z59" si="235">IF(P59="No_existen",5*$Z$10,AA59*$Z$10)</f>
        <v>#DIV/0!</v>
      </c>
      <c r="AA59" s="390" t="e">
        <f t="shared" ref="AA59" si="236">ROUND(AVERAGEIF(AB59:AB61,"&gt;0"),0)</f>
        <v>#DIV/0!</v>
      </c>
      <c r="AB59" s="297">
        <f t="shared" si="21"/>
        <v>0</v>
      </c>
      <c r="AC59" s="296"/>
      <c r="AD59" s="296"/>
      <c r="AE59" s="362" t="e">
        <f t="shared" ref="AE59" si="237">IF(P59="No_existen",5*$AE$10,AF59*$AE$10)</f>
        <v>#DIV/0!</v>
      </c>
      <c r="AF59" s="390" t="e">
        <f t="shared" ref="AF59" si="238">ROUND(AVERAGEIF(AG59:AG61,"&gt;0"),0)</f>
        <v>#DIV/0!</v>
      </c>
      <c r="AG59" s="297">
        <f t="shared" si="24"/>
        <v>0</v>
      </c>
      <c r="AH59" s="296"/>
      <c r="AI59" s="296"/>
      <c r="AJ59" s="362" t="e">
        <f t="shared" ref="AJ59" si="239">IF(P59="No_existen",5*$AJ$10,AK59*$AJ$10)</f>
        <v>#DIV/0!</v>
      </c>
      <c r="AK59" s="390" t="e">
        <f t="shared" ref="AK59" si="240">ROUND(AVERAGEIF(AL59:AL61,"&gt;0"),0)</f>
        <v>#DIV/0!</v>
      </c>
      <c r="AL59" s="297">
        <f t="shared" si="27"/>
        <v>0</v>
      </c>
      <c r="AM59" s="296"/>
      <c r="AN59" s="390" t="e">
        <f t="shared" ref="AN59" si="241">ROUND(AVERAGE(R59,V59,AA59,AF59,AK59),0)</f>
        <v>#DIV/0!</v>
      </c>
      <c r="AO59" s="395" t="e">
        <f t="shared" ref="AO59" si="242">IF(AN59&lt;1.5,"FUERTE",IF(AND(AN59&gt;=1.5,AN59&lt;2.5),"ACEPTABLE",IF(AN59&gt;=5,"INEXISTENTE","DÉBIL")))</f>
        <v>#DIV/0!</v>
      </c>
      <c r="AP59" s="383">
        <f t="shared" ref="AP59" si="243">IF(O59=0,0,ROUND((O59*AN59),0))</f>
        <v>0</v>
      </c>
      <c r="AQ59" s="384" t="str">
        <f t="shared" ref="AQ59" si="244">IF(AP59&gt;=36,"GRAVE", IF(AP59&lt;=10, "LEVE", "MODERADO"))</f>
        <v>LEVE</v>
      </c>
      <c r="AR59" s="361"/>
      <c r="AS59" s="361"/>
      <c r="AT59" s="51"/>
      <c r="AU59" s="51"/>
      <c r="AV59" s="104"/>
      <c r="AW59" s="311"/>
      <c r="AX59" s="106"/>
      <c r="AY59" s="49"/>
      <c r="AZ59" s="49"/>
      <c r="BA59" s="49"/>
      <c r="BB59" s="50"/>
      <c r="BC59" s="50"/>
    </row>
    <row r="60" spans="1:55" s="105" customFormat="1" ht="64.5" customHeight="1" x14ac:dyDescent="0.2">
      <c r="A60" s="369"/>
      <c r="B60" s="364"/>
      <c r="C60" s="364"/>
      <c r="D60" s="79"/>
      <c r="E60" s="79"/>
      <c r="F60" s="79"/>
      <c r="G60" s="357"/>
      <c r="H60" s="359"/>
      <c r="I60" s="357"/>
      <c r="J60" s="360"/>
      <c r="K60" s="386"/>
      <c r="L60" s="356"/>
      <c r="M60" s="386"/>
      <c r="N60" s="356"/>
      <c r="O60" s="356"/>
      <c r="P60" s="160"/>
      <c r="Q60" s="161">
        <f t="shared" si="13"/>
        <v>0</v>
      </c>
      <c r="R60" s="378"/>
      <c r="S60" s="378"/>
      <c r="T60" s="296"/>
      <c r="U60" s="375"/>
      <c r="V60" s="363"/>
      <c r="W60" s="295">
        <f t="shared" si="18"/>
        <v>0</v>
      </c>
      <c r="X60" s="296"/>
      <c r="Y60" s="296"/>
      <c r="Z60" s="363"/>
      <c r="AA60" s="378"/>
      <c r="AB60" s="297">
        <f t="shared" si="21"/>
        <v>0</v>
      </c>
      <c r="AC60" s="296"/>
      <c r="AD60" s="296"/>
      <c r="AE60" s="363"/>
      <c r="AF60" s="378"/>
      <c r="AG60" s="297">
        <f t="shared" si="24"/>
        <v>0</v>
      </c>
      <c r="AH60" s="296"/>
      <c r="AI60" s="296"/>
      <c r="AJ60" s="363"/>
      <c r="AK60" s="378"/>
      <c r="AL60" s="297">
        <f t="shared" si="27"/>
        <v>0</v>
      </c>
      <c r="AM60" s="296"/>
      <c r="AN60" s="378"/>
      <c r="AO60" s="395"/>
      <c r="AP60" s="383"/>
      <c r="AQ60" s="385"/>
      <c r="AR60" s="361"/>
      <c r="AS60" s="361"/>
      <c r="AT60" s="51"/>
      <c r="AU60" s="51"/>
      <c r="AV60" s="104"/>
      <c r="AW60" s="311"/>
      <c r="AX60" s="106"/>
      <c r="AY60" s="49"/>
      <c r="AZ60" s="49"/>
      <c r="BA60" s="49"/>
      <c r="BB60" s="50"/>
      <c r="BC60" s="50"/>
    </row>
    <row r="61" spans="1:55" s="105" customFormat="1" ht="64.5" customHeight="1" x14ac:dyDescent="0.2">
      <c r="A61" s="369"/>
      <c r="B61" s="364"/>
      <c r="C61" s="364"/>
      <c r="D61" s="79"/>
      <c r="E61" s="79"/>
      <c r="F61" s="79"/>
      <c r="G61" s="357"/>
      <c r="H61" s="359"/>
      <c r="I61" s="357"/>
      <c r="J61" s="360"/>
      <c r="K61" s="386"/>
      <c r="L61" s="356"/>
      <c r="M61" s="386"/>
      <c r="N61" s="356"/>
      <c r="O61" s="356"/>
      <c r="P61" s="160"/>
      <c r="Q61" s="161">
        <f t="shared" si="13"/>
        <v>0</v>
      </c>
      <c r="R61" s="378"/>
      <c r="S61" s="378"/>
      <c r="T61" s="296"/>
      <c r="U61" s="375"/>
      <c r="V61" s="363"/>
      <c r="W61" s="295">
        <f t="shared" si="18"/>
        <v>0</v>
      </c>
      <c r="X61" s="296"/>
      <c r="Y61" s="296"/>
      <c r="Z61" s="363"/>
      <c r="AA61" s="378"/>
      <c r="AB61" s="297">
        <f t="shared" si="21"/>
        <v>0</v>
      </c>
      <c r="AC61" s="296"/>
      <c r="AD61" s="296"/>
      <c r="AE61" s="363"/>
      <c r="AF61" s="378"/>
      <c r="AG61" s="297">
        <f t="shared" si="24"/>
        <v>0</v>
      </c>
      <c r="AH61" s="296"/>
      <c r="AI61" s="296"/>
      <c r="AJ61" s="363"/>
      <c r="AK61" s="378"/>
      <c r="AL61" s="297">
        <f t="shared" si="27"/>
        <v>0</v>
      </c>
      <c r="AM61" s="296"/>
      <c r="AN61" s="378"/>
      <c r="AO61" s="395"/>
      <c r="AP61" s="383"/>
      <c r="AQ61" s="385"/>
      <c r="AR61" s="361"/>
      <c r="AS61" s="361"/>
      <c r="AT61" s="51"/>
      <c r="AU61" s="51"/>
      <c r="AV61" s="104"/>
      <c r="AW61" s="311"/>
      <c r="AX61" s="106"/>
      <c r="AY61" s="49"/>
      <c r="AZ61" s="49"/>
      <c r="BA61" s="49"/>
      <c r="BB61" s="50"/>
      <c r="BC61" s="50"/>
    </row>
    <row r="62" spans="1:55" s="105" customFormat="1" ht="64.5" customHeight="1" x14ac:dyDescent="0.2">
      <c r="A62" s="369">
        <v>18</v>
      </c>
      <c r="B62" s="364"/>
      <c r="C62" s="364"/>
      <c r="D62" s="79"/>
      <c r="E62" s="79"/>
      <c r="F62" s="79"/>
      <c r="G62" s="357"/>
      <c r="H62" s="358"/>
      <c r="I62" s="357"/>
      <c r="J62" s="360"/>
      <c r="K62" s="386"/>
      <c r="L62" s="356">
        <f t="shared" ref="L62" si="245">IF(K62="ALTA",5,IF(K62="MEDIO ALTA",4,IF(K62="MEDIA",3,IF(K62="MEDIO BAJA",2,IF(K62="BAJA",1,0)))))</f>
        <v>0</v>
      </c>
      <c r="M62" s="386"/>
      <c r="N62" s="356">
        <f t="shared" ref="N62" si="246">IF(M62="ALTO",5,IF(M62="MEDIO ALTO",4,IF(M62="MEDIO",3,IF(M62="MEDIO BAJO",2,IF(M62="BAJO",1,0)))))</f>
        <v>0</v>
      </c>
      <c r="O62" s="356">
        <f t="shared" si="65"/>
        <v>0</v>
      </c>
      <c r="P62" s="160"/>
      <c r="Q62" s="161">
        <f t="shared" si="13"/>
        <v>0</v>
      </c>
      <c r="R62" s="378" t="e">
        <f t="shared" si="66"/>
        <v>#DIV/0!</v>
      </c>
      <c r="S62" s="378" t="e">
        <f t="shared" ref="S62" si="247">R62*0.6</f>
        <v>#DIV/0!</v>
      </c>
      <c r="T62" s="296"/>
      <c r="U62" s="374" t="e">
        <f t="shared" ref="U62" si="248">IF(P62="No_existen",5*$U$10,V62*$U$10)</f>
        <v>#DIV/0!</v>
      </c>
      <c r="V62" s="362" t="e">
        <f t="shared" ref="V62" si="249">ROUND(AVERAGEIF(W62:W64,"&gt;0"),0)</f>
        <v>#DIV/0!</v>
      </c>
      <c r="W62" s="295">
        <f t="shared" si="18"/>
        <v>0</v>
      </c>
      <c r="X62" s="296"/>
      <c r="Y62" s="296"/>
      <c r="Z62" s="362" t="e">
        <f t="shared" ref="Z62" si="250">IF(P62="No_existen",5*$Z$10,AA62*$Z$10)</f>
        <v>#DIV/0!</v>
      </c>
      <c r="AA62" s="390" t="e">
        <f t="shared" ref="AA62" si="251">ROUND(AVERAGEIF(AB62:AB64,"&gt;0"),0)</f>
        <v>#DIV/0!</v>
      </c>
      <c r="AB62" s="297">
        <f t="shared" si="21"/>
        <v>0</v>
      </c>
      <c r="AC62" s="296"/>
      <c r="AD62" s="296"/>
      <c r="AE62" s="362" t="e">
        <f t="shared" ref="AE62" si="252">IF(P62="No_existen",5*$AE$10,AF62*$AE$10)</f>
        <v>#DIV/0!</v>
      </c>
      <c r="AF62" s="390" t="e">
        <f t="shared" ref="AF62" si="253">ROUND(AVERAGEIF(AG62:AG64,"&gt;0"),0)</f>
        <v>#DIV/0!</v>
      </c>
      <c r="AG62" s="297">
        <f t="shared" si="24"/>
        <v>0</v>
      </c>
      <c r="AH62" s="296"/>
      <c r="AI62" s="296"/>
      <c r="AJ62" s="362" t="e">
        <f t="shared" ref="AJ62" si="254">IF(P62="No_existen",5*$AJ$10,AK62*$AJ$10)</f>
        <v>#DIV/0!</v>
      </c>
      <c r="AK62" s="390" t="e">
        <f t="shared" ref="AK62" si="255">ROUND(AVERAGEIF(AL62:AL64,"&gt;0"),0)</f>
        <v>#DIV/0!</v>
      </c>
      <c r="AL62" s="297">
        <f t="shared" si="27"/>
        <v>0</v>
      </c>
      <c r="AM62" s="296"/>
      <c r="AN62" s="390" t="e">
        <f t="shared" ref="AN62" si="256">ROUND(AVERAGE(R62,V62,AA62,AF62,AK62),0)</f>
        <v>#DIV/0!</v>
      </c>
      <c r="AO62" s="395" t="e">
        <f t="shared" ref="AO62" si="257">IF(AN62&lt;1.5,"FUERTE",IF(AND(AN62&gt;=1.5,AN62&lt;2.5),"ACEPTABLE",IF(AN62&gt;=5,"INEXISTENTE","DÉBIL")))</f>
        <v>#DIV/0!</v>
      </c>
      <c r="AP62" s="383">
        <f t="shared" ref="AP62" si="258">IF(O62=0,0,ROUND((O62*AN62),0))</f>
        <v>0</v>
      </c>
      <c r="AQ62" s="384" t="str">
        <f t="shared" ref="AQ62" si="259">IF(AP62&gt;=36,"GRAVE", IF(AP62&lt;=10, "LEVE", "MODERADO"))</f>
        <v>LEVE</v>
      </c>
      <c r="AR62" s="361"/>
      <c r="AS62" s="361"/>
      <c r="AT62" s="51"/>
      <c r="AU62" s="104"/>
      <c r="AV62" s="104"/>
      <c r="AW62" s="311"/>
      <c r="AX62" s="106"/>
      <c r="AY62" s="49"/>
      <c r="AZ62" s="49"/>
      <c r="BA62" s="49"/>
      <c r="BB62" s="50"/>
      <c r="BC62" s="50"/>
    </row>
    <row r="63" spans="1:55" s="105" customFormat="1" ht="64.5" customHeight="1" x14ac:dyDescent="0.2">
      <c r="A63" s="369"/>
      <c r="B63" s="364"/>
      <c r="C63" s="364"/>
      <c r="D63" s="79"/>
      <c r="E63" s="79"/>
      <c r="F63" s="79"/>
      <c r="G63" s="357"/>
      <c r="H63" s="359"/>
      <c r="I63" s="357"/>
      <c r="J63" s="360"/>
      <c r="K63" s="386"/>
      <c r="L63" s="356"/>
      <c r="M63" s="386"/>
      <c r="N63" s="356"/>
      <c r="O63" s="356"/>
      <c r="P63" s="160"/>
      <c r="Q63" s="161">
        <f t="shared" si="13"/>
        <v>0</v>
      </c>
      <c r="R63" s="378"/>
      <c r="S63" s="378"/>
      <c r="T63" s="296"/>
      <c r="U63" s="375"/>
      <c r="V63" s="363"/>
      <c r="W63" s="295">
        <f t="shared" si="18"/>
        <v>0</v>
      </c>
      <c r="X63" s="296"/>
      <c r="Y63" s="296"/>
      <c r="Z63" s="363"/>
      <c r="AA63" s="378"/>
      <c r="AB63" s="297">
        <f t="shared" si="21"/>
        <v>0</v>
      </c>
      <c r="AC63" s="296"/>
      <c r="AD63" s="296"/>
      <c r="AE63" s="363"/>
      <c r="AF63" s="378"/>
      <c r="AG63" s="297">
        <f t="shared" si="24"/>
        <v>0</v>
      </c>
      <c r="AH63" s="296"/>
      <c r="AI63" s="296"/>
      <c r="AJ63" s="363"/>
      <c r="AK63" s="378"/>
      <c r="AL63" s="297">
        <f t="shared" si="27"/>
        <v>0</v>
      </c>
      <c r="AM63" s="296"/>
      <c r="AN63" s="378"/>
      <c r="AO63" s="395"/>
      <c r="AP63" s="383"/>
      <c r="AQ63" s="385"/>
      <c r="AR63" s="361"/>
      <c r="AS63" s="361"/>
      <c r="AT63" s="51"/>
      <c r="AU63" s="51"/>
      <c r="AV63" s="104"/>
      <c r="AW63" s="311"/>
      <c r="AX63" s="106"/>
      <c r="AY63" s="49"/>
      <c r="AZ63" s="49"/>
      <c r="BA63" s="49"/>
      <c r="BB63" s="50"/>
      <c r="BC63" s="50"/>
    </row>
    <row r="64" spans="1:55" s="105" customFormat="1" ht="64.5" customHeight="1" x14ac:dyDescent="0.2">
      <c r="A64" s="369"/>
      <c r="B64" s="364"/>
      <c r="C64" s="364"/>
      <c r="D64" s="79"/>
      <c r="E64" s="79"/>
      <c r="F64" s="79"/>
      <c r="G64" s="357"/>
      <c r="H64" s="359"/>
      <c r="I64" s="357"/>
      <c r="J64" s="360"/>
      <c r="K64" s="386"/>
      <c r="L64" s="356"/>
      <c r="M64" s="386"/>
      <c r="N64" s="356"/>
      <c r="O64" s="356"/>
      <c r="P64" s="160"/>
      <c r="Q64" s="161">
        <f t="shared" si="13"/>
        <v>0</v>
      </c>
      <c r="R64" s="378"/>
      <c r="S64" s="378"/>
      <c r="T64" s="296"/>
      <c r="U64" s="375"/>
      <c r="V64" s="363"/>
      <c r="W64" s="295">
        <f t="shared" si="18"/>
        <v>0</v>
      </c>
      <c r="X64" s="296"/>
      <c r="Y64" s="296"/>
      <c r="Z64" s="363"/>
      <c r="AA64" s="378"/>
      <c r="AB64" s="297">
        <f t="shared" si="21"/>
        <v>0</v>
      </c>
      <c r="AC64" s="296"/>
      <c r="AD64" s="296"/>
      <c r="AE64" s="363"/>
      <c r="AF64" s="378"/>
      <c r="AG64" s="297">
        <f t="shared" si="24"/>
        <v>0</v>
      </c>
      <c r="AH64" s="296"/>
      <c r="AI64" s="296"/>
      <c r="AJ64" s="363"/>
      <c r="AK64" s="378"/>
      <c r="AL64" s="297">
        <f t="shared" si="27"/>
        <v>0</v>
      </c>
      <c r="AM64" s="296"/>
      <c r="AN64" s="378"/>
      <c r="AO64" s="395"/>
      <c r="AP64" s="383"/>
      <c r="AQ64" s="385"/>
      <c r="AR64" s="361"/>
      <c r="AS64" s="361"/>
      <c r="AT64" s="51"/>
      <c r="AU64" s="51"/>
      <c r="AV64" s="104"/>
      <c r="AW64" s="311"/>
      <c r="AX64" s="106"/>
      <c r="AY64" s="49"/>
      <c r="AZ64" s="49"/>
      <c r="BA64" s="49"/>
      <c r="BB64" s="50"/>
      <c r="BC64" s="50"/>
    </row>
    <row r="65" spans="1:56" s="105" customFormat="1" ht="64.5" customHeight="1" x14ac:dyDescent="0.2">
      <c r="A65" s="369">
        <v>19</v>
      </c>
      <c r="B65" s="364"/>
      <c r="C65" s="364"/>
      <c r="D65" s="79"/>
      <c r="E65" s="79"/>
      <c r="F65" s="79"/>
      <c r="G65" s="357"/>
      <c r="H65" s="358"/>
      <c r="I65" s="357"/>
      <c r="J65" s="360"/>
      <c r="K65" s="386"/>
      <c r="L65" s="356">
        <f t="shared" ref="L65" si="260">IF(K65="ALTA",5,IF(K65="MEDIO ALTA",4,IF(K65="MEDIA",3,IF(K65="MEDIO BAJA",2,IF(K65="BAJA",1,0)))))</f>
        <v>0</v>
      </c>
      <c r="M65" s="386"/>
      <c r="N65" s="356">
        <f t="shared" ref="N65" si="261">IF(M65="ALTO",5,IF(M65="MEDIO ALTO",4,IF(M65="MEDIO",3,IF(M65="MEDIO BAJO",2,IF(M65="BAJO",1,0)))))</f>
        <v>0</v>
      </c>
      <c r="O65" s="356">
        <f t="shared" si="65"/>
        <v>0</v>
      </c>
      <c r="P65" s="160"/>
      <c r="Q65" s="161">
        <f t="shared" si="13"/>
        <v>0</v>
      </c>
      <c r="R65" s="378" t="e">
        <f t="shared" si="66"/>
        <v>#DIV/0!</v>
      </c>
      <c r="S65" s="378" t="e">
        <f t="shared" ref="S65" si="262">R65*0.6</f>
        <v>#DIV/0!</v>
      </c>
      <c r="T65" s="296"/>
      <c r="U65" s="374" t="e">
        <f t="shared" ref="U65" si="263">IF(P65="No_existen",5*$U$10,V65*$U$10)</f>
        <v>#DIV/0!</v>
      </c>
      <c r="V65" s="362" t="e">
        <f t="shared" ref="V65" si="264">ROUND(AVERAGEIF(W65:W67,"&gt;0"),0)</f>
        <v>#DIV/0!</v>
      </c>
      <c r="W65" s="295">
        <f t="shared" si="18"/>
        <v>0</v>
      </c>
      <c r="X65" s="296"/>
      <c r="Y65" s="296"/>
      <c r="Z65" s="362" t="e">
        <f t="shared" ref="Z65" si="265">IF(P65="No_existen",5*$Z$10,AA65*$Z$10)</f>
        <v>#DIV/0!</v>
      </c>
      <c r="AA65" s="390" t="e">
        <f t="shared" ref="AA65" si="266">ROUND(AVERAGEIF(AB65:AB67,"&gt;0"),0)</f>
        <v>#DIV/0!</v>
      </c>
      <c r="AB65" s="297">
        <f t="shared" si="21"/>
        <v>0</v>
      </c>
      <c r="AC65" s="296"/>
      <c r="AD65" s="296"/>
      <c r="AE65" s="362" t="e">
        <f t="shared" ref="AE65" si="267">IF(P65="No_existen",5*$AE$10,AF65*$AE$10)</f>
        <v>#DIV/0!</v>
      </c>
      <c r="AF65" s="390" t="e">
        <f t="shared" ref="AF65" si="268">ROUND(AVERAGEIF(AG65:AG67,"&gt;0"),0)</f>
        <v>#DIV/0!</v>
      </c>
      <c r="AG65" s="297">
        <f t="shared" si="24"/>
        <v>0</v>
      </c>
      <c r="AH65" s="296"/>
      <c r="AI65" s="296"/>
      <c r="AJ65" s="362" t="e">
        <f t="shared" ref="AJ65" si="269">IF(P65="No_existen",5*$AJ$10,AK65*$AJ$10)</f>
        <v>#DIV/0!</v>
      </c>
      <c r="AK65" s="390" t="e">
        <f t="shared" ref="AK65" si="270">ROUND(AVERAGEIF(AL65:AL67,"&gt;0"),0)</f>
        <v>#DIV/0!</v>
      </c>
      <c r="AL65" s="297">
        <f t="shared" si="27"/>
        <v>0</v>
      </c>
      <c r="AM65" s="296"/>
      <c r="AN65" s="390" t="e">
        <f t="shared" ref="AN65" si="271">ROUND(AVERAGE(R65,V65,AA65,AF65,AK65),0)</f>
        <v>#DIV/0!</v>
      </c>
      <c r="AO65" s="395" t="e">
        <f t="shared" ref="AO65" si="272">IF(AN65&lt;1.5,"FUERTE",IF(AND(AN65&gt;=1.5,AN65&lt;2.5),"ACEPTABLE",IF(AN65&gt;=5,"INEXISTENTE","DÉBIL")))</f>
        <v>#DIV/0!</v>
      </c>
      <c r="AP65" s="383">
        <f t="shared" ref="AP65" si="273">IF(O65=0,0,ROUND((O65*AN65),0))</f>
        <v>0</v>
      </c>
      <c r="AQ65" s="384" t="str">
        <f t="shared" ref="AQ65" si="274">IF(AP65&gt;=36,"GRAVE", IF(AP65&lt;=10, "LEVE", "MODERADO"))</f>
        <v>LEVE</v>
      </c>
      <c r="AR65" s="361"/>
      <c r="AS65" s="361"/>
      <c r="AT65" s="51"/>
      <c r="AU65" s="51"/>
      <c r="AV65" s="104"/>
      <c r="AW65" s="311"/>
      <c r="AX65" s="106"/>
      <c r="AY65" s="49"/>
      <c r="AZ65" s="49"/>
      <c r="BA65" s="49"/>
      <c r="BB65" s="50"/>
      <c r="BC65" s="50"/>
    </row>
    <row r="66" spans="1:56" s="105" customFormat="1" ht="64.5" customHeight="1" x14ac:dyDescent="0.2">
      <c r="A66" s="369"/>
      <c r="B66" s="364"/>
      <c r="C66" s="364"/>
      <c r="D66" s="79"/>
      <c r="E66" s="79"/>
      <c r="F66" s="79"/>
      <c r="G66" s="357"/>
      <c r="H66" s="359"/>
      <c r="I66" s="357"/>
      <c r="J66" s="360"/>
      <c r="K66" s="386"/>
      <c r="L66" s="356"/>
      <c r="M66" s="386"/>
      <c r="N66" s="356"/>
      <c r="O66" s="356"/>
      <c r="P66" s="160"/>
      <c r="Q66" s="161">
        <f t="shared" si="13"/>
        <v>0</v>
      </c>
      <c r="R66" s="378"/>
      <c r="S66" s="378"/>
      <c r="T66" s="296"/>
      <c r="U66" s="375"/>
      <c r="V66" s="363"/>
      <c r="W66" s="295">
        <f t="shared" si="18"/>
        <v>0</v>
      </c>
      <c r="X66" s="296"/>
      <c r="Y66" s="296"/>
      <c r="Z66" s="363"/>
      <c r="AA66" s="378"/>
      <c r="AB66" s="297">
        <f t="shared" si="21"/>
        <v>0</v>
      </c>
      <c r="AC66" s="296"/>
      <c r="AD66" s="296"/>
      <c r="AE66" s="363"/>
      <c r="AF66" s="378"/>
      <c r="AG66" s="297">
        <f t="shared" si="24"/>
        <v>0</v>
      </c>
      <c r="AH66" s="296"/>
      <c r="AI66" s="296"/>
      <c r="AJ66" s="363"/>
      <c r="AK66" s="378"/>
      <c r="AL66" s="297">
        <f t="shared" si="27"/>
        <v>0</v>
      </c>
      <c r="AM66" s="296"/>
      <c r="AN66" s="378"/>
      <c r="AO66" s="395"/>
      <c r="AP66" s="383"/>
      <c r="AQ66" s="385"/>
      <c r="AR66" s="361"/>
      <c r="AS66" s="361"/>
      <c r="AT66" s="51"/>
      <c r="AU66" s="51"/>
      <c r="AV66" s="104"/>
      <c r="AW66" s="311"/>
      <c r="AX66" s="106"/>
      <c r="AY66" s="49"/>
      <c r="AZ66" s="49"/>
      <c r="BA66" s="49"/>
      <c r="BB66" s="50"/>
      <c r="BC66" s="50"/>
    </row>
    <row r="67" spans="1:56" s="105" customFormat="1" ht="64.5" customHeight="1" x14ac:dyDescent="0.2">
      <c r="A67" s="369"/>
      <c r="B67" s="364"/>
      <c r="C67" s="364"/>
      <c r="D67" s="79"/>
      <c r="E67" s="79"/>
      <c r="F67" s="79"/>
      <c r="G67" s="357"/>
      <c r="H67" s="359"/>
      <c r="I67" s="357"/>
      <c r="J67" s="360"/>
      <c r="K67" s="386"/>
      <c r="L67" s="356"/>
      <c r="M67" s="386"/>
      <c r="N67" s="356"/>
      <c r="O67" s="356"/>
      <c r="P67" s="160"/>
      <c r="Q67" s="161">
        <f t="shared" si="13"/>
        <v>0</v>
      </c>
      <c r="R67" s="378"/>
      <c r="S67" s="378"/>
      <c r="T67" s="296"/>
      <c r="U67" s="375"/>
      <c r="V67" s="363"/>
      <c r="W67" s="295">
        <f t="shared" si="18"/>
        <v>0</v>
      </c>
      <c r="X67" s="296"/>
      <c r="Y67" s="296"/>
      <c r="Z67" s="363"/>
      <c r="AA67" s="378"/>
      <c r="AB67" s="297">
        <f t="shared" si="21"/>
        <v>0</v>
      </c>
      <c r="AC67" s="296"/>
      <c r="AD67" s="296"/>
      <c r="AE67" s="363"/>
      <c r="AF67" s="378"/>
      <c r="AG67" s="297">
        <f t="shared" si="24"/>
        <v>0</v>
      </c>
      <c r="AH67" s="296"/>
      <c r="AI67" s="296"/>
      <c r="AJ67" s="363"/>
      <c r="AK67" s="378"/>
      <c r="AL67" s="297">
        <f t="shared" si="27"/>
        <v>0</v>
      </c>
      <c r="AM67" s="296"/>
      <c r="AN67" s="378"/>
      <c r="AO67" s="395"/>
      <c r="AP67" s="383"/>
      <c r="AQ67" s="385"/>
      <c r="AR67" s="361"/>
      <c r="AS67" s="361"/>
      <c r="AT67" s="51"/>
      <c r="AU67" s="51"/>
      <c r="AV67" s="104"/>
      <c r="AW67" s="311"/>
      <c r="AX67" s="106"/>
      <c r="AY67" s="49"/>
      <c r="AZ67" s="49"/>
      <c r="BA67" s="49"/>
      <c r="BB67" s="50"/>
      <c r="BC67" s="50"/>
    </row>
    <row r="68" spans="1:56" s="105" customFormat="1" ht="64.5" customHeight="1" x14ac:dyDescent="0.2">
      <c r="A68" s="369">
        <v>20</v>
      </c>
      <c r="B68" s="364"/>
      <c r="C68" s="364"/>
      <c r="D68" s="79"/>
      <c r="E68" s="79"/>
      <c r="F68" s="79"/>
      <c r="G68" s="357"/>
      <c r="H68" s="358"/>
      <c r="I68" s="357"/>
      <c r="J68" s="360"/>
      <c r="K68" s="386"/>
      <c r="L68" s="356">
        <f t="shared" ref="L68" si="275">IF(K68="ALTA",5,IF(K68="MEDIO ALTA",4,IF(K68="MEDIA",3,IF(K68="MEDIO BAJA",2,IF(K68="BAJA",1,0)))))</f>
        <v>0</v>
      </c>
      <c r="M68" s="386"/>
      <c r="N68" s="356">
        <f t="shared" ref="N68" si="276">IF(M68="ALTO",5,IF(M68="MEDIO ALTO",4,IF(M68="MEDIO",3,IF(M68="MEDIO BAJO",2,IF(M68="BAJO",1,0)))))</f>
        <v>0</v>
      </c>
      <c r="O68" s="356">
        <f t="shared" si="65"/>
        <v>0</v>
      </c>
      <c r="P68" s="160"/>
      <c r="Q68" s="161">
        <f t="shared" si="13"/>
        <v>0</v>
      </c>
      <c r="R68" s="378" t="e">
        <f t="shared" si="66"/>
        <v>#DIV/0!</v>
      </c>
      <c r="S68" s="378" t="e">
        <f t="shared" ref="S68" si="277">R68*0.6</f>
        <v>#DIV/0!</v>
      </c>
      <c r="T68" s="296"/>
      <c r="U68" s="374" t="e">
        <f t="shared" ref="U68" si="278">IF(P68="No_existen",5*$U$10,V68*$U$10)</f>
        <v>#DIV/0!</v>
      </c>
      <c r="V68" s="362" t="e">
        <f t="shared" ref="V68" si="279">ROUND(AVERAGEIF(W68:W70,"&gt;0"),0)</f>
        <v>#DIV/0!</v>
      </c>
      <c r="W68" s="295"/>
      <c r="X68" s="296"/>
      <c r="Y68" s="296"/>
      <c r="Z68" s="362" t="e">
        <f t="shared" ref="Z68" si="280">IF(P68="No_existen",5*$Z$10,AA68*$Z$10)</f>
        <v>#DIV/0!</v>
      </c>
      <c r="AA68" s="390" t="e">
        <f t="shared" ref="AA68" si="281">ROUND(AVERAGEIF(AB68:AB70,"&gt;0"),0)</f>
        <v>#DIV/0!</v>
      </c>
      <c r="AB68" s="297">
        <f t="shared" si="21"/>
        <v>0</v>
      </c>
      <c r="AC68" s="296"/>
      <c r="AD68" s="296"/>
      <c r="AE68" s="362" t="e">
        <f t="shared" ref="AE68" si="282">IF(P68="No_existen",5*$AE$10,AF68*$AE$10)</f>
        <v>#DIV/0!</v>
      </c>
      <c r="AF68" s="390" t="e">
        <f t="shared" ref="AF68" si="283">ROUND(AVERAGEIF(AG68:AG70,"&gt;0"),0)</f>
        <v>#DIV/0!</v>
      </c>
      <c r="AG68" s="297">
        <f t="shared" si="24"/>
        <v>0</v>
      </c>
      <c r="AH68" s="296"/>
      <c r="AI68" s="296"/>
      <c r="AJ68" s="362" t="e">
        <f t="shared" ref="AJ68" si="284">IF(P68="No_existen",5*$AJ$10,AK68*$AJ$10)</f>
        <v>#DIV/0!</v>
      </c>
      <c r="AK68" s="390" t="e">
        <f t="shared" ref="AK68" si="285">ROUND(AVERAGEIF(AL68:AL70,"&gt;0"),0)</f>
        <v>#DIV/0!</v>
      </c>
      <c r="AL68" s="297">
        <f t="shared" si="27"/>
        <v>0</v>
      </c>
      <c r="AM68" s="296"/>
      <c r="AN68" s="390" t="e">
        <f t="shared" ref="AN68" si="286">ROUND(AVERAGE(R68,V68,AA68,AF68,AK68),0)</f>
        <v>#DIV/0!</v>
      </c>
      <c r="AO68" s="395" t="e">
        <f t="shared" ref="AO68" si="287">IF(AN68&lt;1.5,"FUERTE",IF(AND(AN68&gt;=1.5,AN68&lt;2.5),"ACEPTABLE",IF(AN68&gt;=5,"INEXISTENTE","DÉBIL")))</f>
        <v>#DIV/0!</v>
      </c>
      <c r="AP68" s="383">
        <f t="shared" ref="AP68" si="288">IF(O68=0,0,ROUND((O68*AN68),0))</f>
        <v>0</v>
      </c>
      <c r="AQ68" s="384" t="str">
        <f t="shared" ref="AQ68" si="289">IF(AP68&gt;=36,"GRAVE", IF(AP68&lt;=10, "LEVE", "MODERADO"))</f>
        <v>LEVE</v>
      </c>
      <c r="AR68" s="361"/>
      <c r="AS68" s="361"/>
      <c r="AT68" s="51"/>
      <c r="AU68" s="51"/>
      <c r="AV68" s="104"/>
      <c r="AW68" s="311"/>
      <c r="AX68" s="106"/>
      <c r="AY68" s="49"/>
      <c r="AZ68" s="49"/>
      <c r="BA68" s="49"/>
      <c r="BB68" s="50"/>
      <c r="BC68" s="50"/>
    </row>
    <row r="69" spans="1:56" s="105" customFormat="1" ht="64.5" customHeight="1" x14ac:dyDescent="0.2">
      <c r="A69" s="369"/>
      <c r="B69" s="364"/>
      <c r="C69" s="364"/>
      <c r="D69" s="79"/>
      <c r="E69" s="79"/>
      <c r="F69" s="79"/>
      <c r="G69" s="357"/>
      <c r="H69" s="358"/>
      <c r="I69" s="357"/>
      <c r="J69" s="360"/>
      <c r="K69" s="386"/>
      <c r="L69" s="356"/>
      <c r="M69" s="386"/>
      <c r="N69" s="356"/>
      <c r="O69" s="356"/>
      <c r="P69" s="160"/>
      <c r="Q69" s="161">
        <f t="shared" si="13"/>
        <v>0</v>
      </c>
      <c r="R69" s="378"/>
      <c r="S69" s="378"/>
      <c r="T69" s="296"/>
      <c r="U69" s="375"/>
      <c r="V69" s="363"/>
      <c r="W69" s="295"/>
      <c r="X69" s="296"/>
      <c r="Y69" s="296"/>
      <c r="Z69" s="363"/>
      <c r="AA69" s="378"/>
      <c r="AB69" s="297">
        <f t="shared" si="21"/>
        <v>0</v>
      </c>
      <c r="AC69" s="296"/>
      <c r="AD69" s="296"/>
      <c r="AE69" s="363"/>
      <c r="AF69" s="378"/>
      <c r="AG69" s="297">
        <f t="shared" si="24"/>
        <v>0</v>
      </c>
      <c r="AH69" s="296"/>
      <c r="AI69" s="296"/>
      <c r="AJ69" s="363"/>
      <c r="AK69" s="378"/>
      <c r="AL69" s="297">
        <f t="shared" si="27"/>
        <v>0</v>
      </c>
      <c r="AM69" s="296"/>
      <c r="AN69" s="378"/>
      <c r="AO69" s="395"/>
      <c r="AP69" s="383"/>
      <c r="AQ69" s="385"/>
      <c r="AR69" s="361"/>
      <c r="AS69" s="361"/>
      <c r="AT69" s="51"/>
      <c r="AU69" s="51"/>
      <c r="AV69" s="104"/>
      <c r="AW69" s="311"/>
      <c r="AX69" s="106"/>
      <c r="AY69" s="49"/>
      <c r="AZ69" s="49"/>
      <c r="BA69" s="49"/>
      <c r="BB69" s="50"/>
      <c r="BC69" s="50"/>
    </row>
    <row r="70" spans="1:56" s="105" customFormat="1" ht="64.5" customHeight="1" x14ac:dyDescent="0.2">
      <c r="A70" s="369"/>
      <c r="B70" s="364"/>
      <c r="C70" s="364"/>
      <c r="D70" s="79"/>
      <c r="E70" s="79"/>
      <c r="F70" s="79"/>
      <c r="G70" s="357"/>
      <c r="H70" s="358"/>
      <c r="I70" s="357"/>
      <c r="J70" s="360"/>
      <c r="K70" s="386"/>
      <c r="L70" s="356"/>
      <c r="M70" s="386"/>
      <c r="N70" s="356"/>
      <c r="O70" s="356"/>
      <c r="P70" s="160"/>
      <c r="Q70" s="161">
        <f t="shared" si="13"/>
        <v>0</v>
      </c>
      <c r="R70" s="378"/>
      <c r="S70" s="378"/>
      <c r="T70" s="296"/>
      <c r="U70" s="375"/>
      <c r="V70" s="363"/>
      <c r="W70" s="295"/>
      <c r="X70" s="296"/>
      <c r="Y70" s="296"/>
      <c r="Z70" s="363"/>
      <c r="AA70" s="378"/>
      <c r="AB70" s="297">
        <f t="shared" si="21"/>
        <v>0</v>
      </c>
      <c r="AC70" s="296"/>
      <c r="AD70" s="296"/>
      <c r="AE70" s="363"/>
      <c r="AF70" s="378"/>
      <c r="AG70" s="297">
        <f t="shared" si="24"/>
        <v>0</v>
      </c>
      <c r="AH70" s="296"/>
      <c r="AI70" s="296"/>
      <c r="AJ70" s="363"/>
      <c r="AK70" s="378"/>
      <c r="AL70" s="297">
        <f t="shared" si="27"/>
        <v>0</v>
      </c>
      <c r="AM70" s="296"/>
      <c r="AN70" s="378"/>
      <c r="AO70" s="395"/>
      <c r="AP70" s="383"/>
      <c r="AQ70" s="385"/>
      <c r="AR70" s="361"/>
      <c r="AS70" s="361"/>
      <c r="AT70" s="51"/>
      <c r="AU70" s="51"/>
      <c r="AV70" s="104"/>
      <c r="AW70" s="311"/>
      <c r="AX70" s="106"/>
      <c r="AY70" s="49"/>
      <c r="AZ70" s="49"/>
      <c r="BA70" s="49"/>
      <c r="BB70" s="50"/>
      <c r="BC70" s="50"/>
    </row>
    <row r="71" spans="1:56" s="101" customFormat="1" ht="64.5" customHeight="1" x14ac:dyDescent="0.2">
      <c r="A71" s="369">
        <v>21</v>
      </c>
      <c r="B71" s="364"/>
      <c r="C71" s="364"/>
      <c r="D71" s="79"/>
      <c r="E71" s="79"/>
      <c r="F71" s="79"/>
      <c r="G71" s="357"/>
      <c r="H71" s="358"/>
      <c r="I71" s="357"/>
      <c r="J71" s="360"/>
      <c r="K71" s="386"/>
      <c r="L71" s="356">
        <f t="shared" ref="L71" si="290">IF(K71="ALTA",5,IF(K71="MEDIO ALTA",4,IF(K71="MEDIA",3,IF(K71="MEDIO BAJA",2,IF(K71="BAJA",1,0)))))</f>
        <v>0</v>
      </c>
      <c r="M71" s="386"/>
      <c r="N71" s="356">
        <f t="shared" ref="N71" si="291">IF(M71="ALTO",5,IF(M71="MEDIO ALTO",4,IF(M71="MEDIO",3,IF(M71="MEDIO BAJO",2,IF(M71="BAJO",1,0)))))</f>
        <v>0</v>
      </c>
      <c r="O71" s="356">
        <f t="shared" si="65"/>
        <v>0</v>
      </c>
      <c r="P71" s="160"/>
      <c r="Q71" s="161">
        <f t="shared" si="13"/>
        <v>0</v>
      </c>
      <c r="R71" s="378" t="e">
        <f t="shared" si="66"/>
        <v>#DIV/0!</v>
      </c>
      <c r="S71" s="378" t="e">
        <f t="shared" ref="S71" si="292">R71*0.6</f>
        <v>#DIV/0!</v>
      </c>
      <c r="T71" s="296"/>
      <c r="U71" s="374" t="e">
        <f t="shared" ref="U71" si="293">IF(P71="No_existen",5*$U$10,V71*$U$10)</f>
        <v>#DIV/0!</v>
      </c>
      <c r="V71" s="362" t="e">
        <f t="shared" ref="V71" si="294">ROUND(AVERAGEIF(W71:W73,"&gt;0"),0)</f>
        <v>#DIV/0!</v>
      </c>
      <c r="W71" s="295"/>
      <c r="X71" s="296"/>
      <c r="Y71" s="296"/>
      <c r="Z71" s="362" t="e">
        <f t="shared" ref="Z71" si="295">IF(P71="No_existen",5*$Z$10,AA71*$Z$10)</f>
        <v>#DIV/0!</v>
      </c>
      <c r="AA71" s="390" t="e">
        <f t="shared" ref="AA71" si="296">ROUND(AVERAGEIF(AB71:AB73,"&gt;0"),0)</f>
        <v>#DIV/0!</v>
      </c>
      <c r="AB71" s="297">
        <f t="shared" si="21"/>
        <v>0</v>
      </c>
      <c r="AC71" s="296"/>
      <c r="AD71" s="296"/>
      <c r="AE71" s="362" t="e">
        <f t="shared" ref="AE71" si="297">IF(P71="No_existen",5*$AE$10,AF71*$AE$10)</f>
        <v>#DIV/0!</v>
      </c>
      <c r="AF71" s="390" t="e">
        <f t="shared" ref="AF71" si="298">ROUND(AVERAGEIF(AG71:AG73,"&gt;0"),0)</f>
        <v>#DIV/0!</v>
      </c>
      <c r="AG71" s="297">
        <f t="shared" si="24"/>
        <v>0</v>
      </c>
      <c r="AH71" s="296"/>
      <c r="AI71" s="296"/>
      <c r="AJ71" s="362" t="e">
        <f t="shared" ref="AJ71" si="299">IF(P71="No_existen",5*$AJ$10,AK71*$AJ$10)</f>
        <v>#DIV/0!</v>
      </c>
      <c r="AK71" s="390" t="e">
        <f t="shared" ref="AK71" si="300">ROUND(AVERAGEIF(AL71:AL73,"&gt;0"),0)</f>
        <v>#DIV/0!</v>
      </c>
      <c r="AL71" s="297">
        <f t="shared" si="27"/>
        <v>0</v>
      </c>
      <c r="AM71" s="296"/>
      <c r="AN71" s="390" t="e">
        <f t="shared" ref="AN71" si="301">ROUND(AVERAGE(R71,V71,AA71,AF71,AK71),0)</f>
        <v>#DIV/0!</v>
      </c>
      <c r="AO71" s="395" t="e">
        <f t="shared" ref="AO71" si="302">IF(AN71&lt;1.5,"FUERTE",IF(AND(AN71&gt;=1.5,AN71&lt;2.5),"ACEPTABLE",IF(AN71&gt;=5,"INEXISTENTE","DÉBIL")))</f>
        <v>#DIV/0!</v>
      </c>
      <c r="AP71" s="383">
        <f t="shared" ref="AP71" si="303">IF(O71=0,0,ROUND((O71*AN71),0))</f>
        <v>0</v>
      </c>
      <c r="AQ71" s="384" t="str">
        <f t="shared" ref="AQ71" si="304">IF(AP71&gt;=36,"GRAVE", IF(AP71&lt;=10, "LEVE", "MODERADO"))</f>
        <v>LEVE</v>
      </c>
      <c r="AR71" s="361"/>
      <c r="AS71" s="361"/>
      <c r="AT71" s="51"/>
      <c r="AU71" s="51"/>
      <c r="AV71" s="104"/>
      <c r="AW71" s="311"/>
      <c r="AX71" s="106"/>
      <c r="AY71" s="49"/>
      <c r="AZ71" s="49"/>
      <c r="BA71" s="49"/>
      <c r="BB71" s="50"/>
      <c r="BC71" s="50"/>
    </row>
    <row r="72" spans="1:56" s="101" customFormat="1" ht="64.5" customHeight="1" x14ac:dyDescent="0.2">
      <c r="A72" s="369"/>
      <c r="B72" s="364"/>
      <c r="C72" s="364"/>
      <c r="D72" s="79"/>
      <c r="E72" s="79"/>
      <c r="F72" s="79"/>
      <c r="G72" s="357"/>
      <c r="H72" s="358"/>
      <c r="I72" s="357"/>
      <c r="J72" s="360"/>
      <c r="K72" s="386"/>
      <c r="L72" s="356"/>
      <c r="M72" s="386"/>
      <c r="N72" s="356"/>
      <c r="O72" s="356"/>
      <c r="P72" s="160"/>
      <c r="Q72" s="161">
        <f t="shared" si="13"/>
        <v>0</v>
      </c>
      <c r="R72" s="378"/>
      <c r="S72" s="378"/>
      <c r="T72" s="296"/>
      <c r="U72" s="375"/>
      <c r="V72" s="363"/>
      <c r="W72" s="295"/>
      <c r="X72" s="296"/>
      <c r="Y72" s="296"/>
      <c r="Z72" s="363"/>
      <c r="AA72" s="378"/>
      <c r="AB72" s="297">
        <f t="shared" si="21"/>
        <v>0</v>
      </c>
      <c r="AC72" s="296"/>
      <c r="AD72" s="296"/>
      <c r="AE72" s="363"/>
      <c r="AF72" s="378"/>
      <c r="AG72" s="297">
        <f t="shared" si="24"/>
        <v>0</v>
      </c>
      <c r="AH72" s="296"/>
      <c r="AI72" s="296"/>
      <c r="AJ72" s="363"/>
      <c r="AK72" s="378"/>
      <c r="AL72" s="297">
        <f t="shared" si="27"/>
        <v>0</v>
      </c>
      <c r="AM72" s="296"/>
      <c r="AN72" s="378"/>
      <c r="AO72" s="395"/>
      <c r="AP72" s="383"/>
      <c r="AQ72" s="385"/>
      <c r="AR72" s="361"/>
      <c r="AS72" s="361"/>
      <c r="AT72" s="51"/>
      <c r="AU72" s="51"/>
      <c r="AV72" s="104"/>
      <c r="AW72" s="311"/>
      <c r="AX72" s="106"/>
      <c r="AY72" s="49"/>
      <c r="AZ72" s="49"/>
      <c r="BA72" s="49"/>
      <c r="BB72" s="50"/>
      <c r="BC72" s="50"/>
    </row>
    <row r="73" spans="1:56" s="101" customFormat="1" ht="64.5" customHeight="1" x14ac:dyDescent="0.2">
      <c r="A73" s="369"/>
      <c r="B73" s="364"/>
      <c r="C73" s="364"/>
      <c r="D73" s="79"/>
      <c r="E73" s="79"/>
      <c r="F73" s="79"/>
      <c r="G73" s="357"/>
      <c r="H73" s="358"/>
      <c r="I73" s="357"/>
      <c r="J73" s="360"/>
      <c r="K73" s="386"/>
      <c r="L73" s="356"/>
      <c r="M73" s="386"/>
      <c r="N73" s="356"/>
      <c r="O73" s="356"/>
      <c r="P73" s="160"/>
      <c r="Q73" s="161">
        <f t="shared" si="13"/>
        <v>0</v>
      </c>
      <c r="R73" s="378"/>
      <c r="S73" s="378"/>
      <c r="T73" s="296"/>
      <c r="U73" s="375"/>
      <c r="V73" s="363"/>
      <c r="W73" s="295"/>
      <c r="X73" s="296"/>
      <c r="Y73" s="296"/>
      <c r="Z73" s="363"/>
      <c r="AA73" s="378"/>
      <c r="AB73" s="297">
        <f t="shared" si="21"/>
        <v>0</v>
      </c>
      <c r="AC73" s="296"/>
      <c r="AD73" s="296"/>
      <c r="AE73" s="363"/>
      <c r="AF73" s="378"/>
      <c r="AG73" s="297">
        <f t="shared" si="24"/>
        <v>0</v>
      </c>
      <c r="AH73" s="296"/>
      <c r="AI73" s="296"/>
      <c r="AJ73" s="363"/>
      <c r="AK73" s="378"/>
      <c r="AL73" s="297">
        <f t="shared" si="27"/>
        <v>0</v>
      </c>
      <c r="AM73" s="296"/>
      <c r="AN73" s="378"/>
      <c r="AO73" s="395"/>
      <c r="AP73" s="383"/>
      <c r="AQ73" s="385"/>
      <c r="AR73" s="361"/>
      <c r="AS73" s="361"/>
      <c r="AT73" s="51"/>
      <c r="AU73" s="51"/>
      <c r="AV73" s="104"/>
      <c r="AW73" s="311"/>
      <c r="AX73" s="106"/>
      <c r="AY73" s="49"/>
      <c r="AZ73" s="49"/>
      <c r="BA73" s="49"/>
      <c r="BB73" s="50"/>
      <c r="BC73" s="50"/>
    </row>
    <row r="74" spans="1:56" s="76" customFormat="1" ht="63.75" customHeight="1" x14ac:dyDescent="0.2">
      <c r="A74" s="369">
        <v>22</v>
      </c>
      <c r="B74" s="364"/>
      <c r="C74" s="364"/>
      <c r="D74" s="79"/>
      <c r="E74" s="79"/>
      <c r="F74" s="79"/>
      <c r="G74" s="357"/>
      <c r="H74" s="358"/>
      <c r="I74" s="359"/>
      <c r="J74" s="357"/>
      <c r="K74" s="386"/>
      <c r="L74" s="356">
        <f t="shared" ref="L74" si="305">IF(K74="ALTA",5,IF(K74="MEDIO ALTA",4,IF(K74="MEDIA",3,IF(K74="MEDIO BAJA",2,IF(K74="BAJA",1,0)))))</f>
        <v>0</v>
      </c>
      <c r="M74" s="386"/>
      <c r="N74" s="356">
        <f t="shared" si="5"/>
        <v>0</v>
      </c>
      <c r="O74" s="356">
        <f t="shared" ref="O74" si="306">N74*L74</f>
        <v>0</v>
      </c>
      <c r="P74" s="160"/>
      <c r="Q74" s="161">
        <f t="shared" si="13"/>
        <v>0</v>
      </c>
      <c r="R74" s="378" t="e">
        <f t="shared" ref="R74" si="307">ROUND(AVERAGEIF(Q74:Q76,"&gt;0"),0)</f>
        <v>#DIV/0!</v>
      </c>
      <c r="S74" s="378" t="e">
        <f t="shared" ref="S74" si="308">R74*0.6</f>
        <v>#DIV/0!</v>
      </c>
      <c r="T74" s="296"/>
      <c r="U74" s="374" t="e">
        <f t="shared" ref="U74" si="309">IF(P74="No_existen",5*$U$10,V74*$U$10)</f>
        <v>#DIV/0!</v>
      </c>
      <c r="V74" s="362" t="e">
        <f t="shared" ref="V74" si="310">ROUND(AVERAGEIF(W74:W76,"&gt;0"),0)</f>
        <v>#DIV/0!</v>
      </c>
      <c r="W74" s="295"/>
      <c r="X74" s="296"/>
      <c r="Y74" s="296"/>
      <c r="Z74" s="362" t="e">
        <f t="shared" ref="Z74" si="311">IF(P74="No_existen",5*$Z$10,AA74*$Z$10)</f>
        <v>#DIV/0!</v>
      </c>
      <c r="AA74" s="390" t="e">
        <f t="shared" ref="AA74" si="312">ROUND(AVERAGEIF(AB74:AB76,"&gt;0"),0)</f>
        <v>#DIV/0!</v>
      </c>
      <c r="AB74" s="297">
        <f t="shared" si="21"/>
        <v>0</v>
      </c>
      <c r="AC74" s="296"/>
      <c r="AD74" s="296"/>
      <c r="AE74" s="362" t="e">
        <f t="shared" ref="AE74" si="313">IF(P74="No_existen",5*$AE$10,AF74*$AE$10)</f>
        <v>#DIV/0!</v>
      </c>
      <c r="AF74" s="390" t="e">
        <f t="shared" ref="AF74" si="314">ROUND(AVERAGEIF(AG74:AG76,"&gt;0"),0)</f>
        <v>#DIV/0!</v>
      </c>
      <c r="AG74" s="297">
        <f t="shared" si="24"/>
        <v>0</v>
      </c>
      <c r="AH74" s="296"/>
      <c r="AI74" s="296"/>
      <c r="AJ74" s="362" t="e">
        <f t="shared" ref="AJ74" si="315">IF(P74="No_existen",5*$AJ$10,AK74*$AJ$10)</f>
        <v>#DIV/0!</v>
      </c>
      <c r="AK74" s="390" t="e">
        <f t="shared" ref="AK74" si="316">ROUND(AVERAGEIF(AL74:AL76,"&gt;0"),0)</f>
        <v>#DIV/0!</v>
      </c>
      <c r="AL74" s="297">
        <f t="shared" si="27"/>
        <v>0</v>
      </c>
      <c r="AM74" s="296"/>
      <c r="AN74" s="378" t="e">
        <f t="shared" ref="AN74" si="317">ROUND(AVERAGE(R74,V74,AA74,AF74,AK74),0)</f>
        <v>#DIV/0!</v>
      </c>
      <c r="AO74" s="395" t="e">
        <f t="shared" ref="AO74" si="318">IF(AN74&lt;1.5,"FUERTE",IF(AND(AN74&gt;=1.5,AN74&lt;2.5),"ACEPTABLE",IF(AN74&gt;=5,"INEXISTENTE","DÉBIL")))</f>
        <v>#DIV/0!</v>
      </c>
      <c r="AP74" s="383">
        <f t="shared" ref="AP74" si="319">IF(O74=0,0,ROUND((O74*AN74),0))</f>
        <v>0</v>
      </c>
      <c r="AQ74" s="385" t="str">
        <f t="shared" ref="AQ74" si="320">IF(AP74&gt;=36,"GRAVE", IF(AP74&lt;=10, "LEVE", "MODERADO"))</f>
        <v>LEVE</v>
      </c>
      <c r="AR74" s="361"/>
      <c r="AS74" s="361"/>
      <c r="AT74" s="51"/>
      <c r="AU74" s="51"/>
      <c r="AV74" s="104"/>
      <c r="AW74" s="311"/>
      <c r="AX74" s="106"/>
      <c r="AY74" s="49"/>
      <c r="AZ74" s="49"/>
      <c r="BA74" s="49"/>
      <c r="BB74" s="50"/>
      <c r="BC74" s="50"/>
    </row>
    <row r="75" spans="1:56" s="76" customFormat="1" ht="63.75" customHeight="1" x14ac:dyDescent="0.2">
      <c r="A75" s="369"/>
      <c r="B75" s="364"/>
      <c r="C75" s="364"/>
      <c r="D75" s="79"/>
      <c r="E75" s="79"/>
      <c r="F75" s="79"/>
      <c r="G75" s="357"/>
      <c r="H75" s="358"/>
      <c r="I75" s="359"/>
      <c r="J75" s="357"/>
      <c r="K75" s="386"/>
      <c r="L75" s="356"/>
      <c r="M75" s="386"/>
      <c r="N75" s="356"/>
      <c r="O75" s="356"/>
      <c r="P75" s="160"/>
      <c r="Q75" s="161">
        <f t="shared" si="13"/>
        <v>0</v>
      </c>
      <c r="R75" s="378"/>
      <c r="S75" s="378"/>
      <c r="T75" s="296"/>
      <c r="U75" s="375"/>
      <c r="V75" s="363"/>
      <c r="W75" s="295"/>
      <c r="X75" s="296"/>
      <c r="Y75" s="296"/>
      <c r="Z75" s="363"/>
      <c r="AA75" s="378"/>
      <c r="AB75" s="297">
        <f t="shared" si="21"/>
        <v>0</v>
      </c>
      <c r="AC75" s="296"/>
      <c r="AD75" s="296"/>
      <c r="AE75" s="363"/>
      <c r="AF75" s="378"/>
      <c r="AG75" s="297">
        <f t="shared" si="24"/>
        <v>0</v>
      </c>
      <c r="AH75" s="296"/>
      <c r="AI75" s="296"/>
      <c r="AJ75" s="363"/>
      <c r="AK75" s="378"/>
      <c r="AL75" s="297">
        <f t="shared" si="27"/>
        <v>0</v>
      </c>
      <c r="AM75" s="296"/>
      <c r="AN75" s="378"/>
      <c r="AO75" s="395"/>
      <c r="AP75" s="383"/>
      <c r="AQ75" s="385"/>
      <c r="AR75" s="361"/>
      <c r="AS75" s="361"/>
      <c r="AT75" s="51"/>
      <c r="AU75" s="51"/>
      <c r="AV75" s="104"/>
      <c r="AW75" s="311"/>
      <c r="AX75" s="106"/>
      <c r="AY75" s="49"/>
      <c r="AZ75" s="49"/>
      <c r="BA75" s="49"/>
      <c r="BB75" s="50"/>
      <c r="BC75" s="50"/>
    </row>
    <row r="76" spans="1:56" s="76" customFormat="1" ht="63.75" customHeight="1" thickBot="1" x14ac:dyDescent="0.25">
      <c r="A76" s="370"/>
      <c r="B76" s="365"/>
      <c r="C76" s="365"/>
      <c r="D76" s="99"/>
      <c r="E76" s="99"/>
      <c r="F76" s="99"/>
      <c r="G76" s="387"/>
      <c r="H76" s="388"/>
      <c r="I76" s="389"/>
      <c r="J76" s="387"/>
      <c r="K76" s="398"/>
      <c r="L76" s="397"/>
      <c r="M76" s="398"/>
      <c r="N76" s="397"/>
      <c r="O76" s="397"/>
      <c r="P76" s="23"/>
      <c r="Q76" s="114">
        <f t="shared" ref="Q76" si="321">IF(P76=$P$1048376,1,IF(P76=$P$1048372,5,IF(P76=$P$1048373,4,IF(P76=$P$1048374,3,IF(P76=$P$1048375,2,0)))))</f>
        <v>0</v>
      </c>
      <c r="R76" s="379"/>
      <c r="S76" s="379"/>
      <c r="T76" s="24"/>
      <c r="U76" s="376"/>
      <c r="V76" s="372"/>
      <c r="W76" s="291"/>
      <c r="X76" s="24"/>
      <c r="Y76" s="24"/>
      <c r="Z76" s="372"/>
      <c r="AA76" s="379"/>
      <c r="AB76" s="298">
        <f t="shared" ref="AB76" si="322">IF(AC76=$AD$1048373,1,IF(AC76=$AD$1048372,4,IF(P76="No_existen",5,0)))</f>
        <v>0</v>
      </c>
      <c r="AC76" s="24"/>
      <c r="AD76" s="24"/>
      <c r="AE76" s="372"/>
      <c r="AF76" s="379"/>
      <c r="AG76" s="298">
        <f t="shared" ref="AG76" si="323">IF(AH76=$AH$1048372,1,IF(AH76=$AH$1048373,4,IF(P76="No_existen",5,0)))</f>
        <v>0</v>
      </c>
      <c r="AH76" s="24"/>
      <c r="AI76" s="24"/>
      <c r="AJ76" s="372"/>
      <c r="AK76" s="379"/>
      <c r="AL76" s="298">
        <f t="shared" ref="AL76" si="324">IF(AM76="Preventivo",1,IF(AM76="Detectivo",4, IF(P76="No_existen",5,0)))</f>
        <v>0</v>
      </c>
      <c r="AM76" s="24"/>
      <c r="AN76" s="379"/>
      <c r="AO76" s="443"/>
      <c r="AP76" s="399"/>
      <c r="AQ76" s="400"/>
      <c r="AR76" s="396"/>
      <c r="AS76" s="396"/>
      <c r="AT76" s="52"/>
      <c r="AU76" s="52"/>
      <c r="AV76" s="187"/>
      <c r="AW76" s="312"/>
      <c r="AX76" s="107"/>
      <c r="AY76" s="49"/>
      <c r="AZ76" s="49"/>
      <c r="BA76" s="49"/>
      <c r="BB76" s="50"/>
      <c r="BC76" s="50"/>
      <c r="BD76" s="103"/>
    </row>
    <row r="77" spans="1:56" x14ac:dyDescent="0.2">
      <c r="U77" s="377"/>
      <c r="Z77" s="373"/>
      <c r="AA77" s="424"/>
      <c r="AF77" s="424"/>
      <c r="AK77" s="424"/>
      <c r="AN77" s="424"/>
      <c r="AO77" s="166"/>
    </row>
    <row r="78" spans="1:56" x14ac:dyDescent="0.2">
      <c r="U78" s="377"/>
      <c r="Z78" s="373"/>
      <c r="AA78" s="424"/>
      <c r="AF78" s="424"/>
      <c r="AK78" s="424"/>
      <c r="AN78" s="424"/>
      <c r="AO78" s="166"/>
    </row>
    <row r="79" spans="1:56" x14ac:dyDescent="0.2">
      <c r="U79" s="377"/>
      <c r="Z79" s="373"/>
      <c r="AA79" s="424"/>
      <c r="AF79" s="424"/>
      <c r="AK79" s="424"/>
      <c r="AN79" s="424"/>
      <c r="AO79" s="166"/>
    </row>
    <row r="80" spans="1:56" x14ac:dyDescent="0.2">
      <c r="U80" s="377"/>
      <c r="Z80" s="373"/>
      <c r="AA80" s="424"/>
      <c r="AF80" s="424"/>
      <c r="AK80" s="424"/>
      <c r="AN80" s="424"/>
      <c r="AO80" s="166"/>
    </row>
    <row r="81" spans="20:41" x14ac:dyDescent="0.2">
      <c r="T81" s="17"/>
      <c r="U81" s="377"/>
      <c r="V81" s="203"/>
      <c r="W81" s="203"/>
      <c r="X81" s="17"/>
      <c r="Y81" s="17"/>
      <c r="Z81" s="373"/>
      <c r="AA81" s="424"/>
      <c r="AB81" s="203"/>
      <c r="AC81" s="17"/>
      <c r="AD81" s="17"/>
      <c r="AE81" s="203"/>
      <c r="AF81" s="424"/>
      <c r="AG81" s="203"/>
      <c r="AH81" s="17"/>
      <c r="AK81" s="424"/>
      <c r="AN81" s="424"/>
      <c r="AO81" s="166"/>
    </row>
    <row r="82" spans="20:41" x14ac:dyDescent="0.2">
      <c r="U82" s="377"/>
      <c r="Z82" s="373"/>
      <c r="AA82" s="424"/>
      <c r="AF82" s="424"/>
      <c r="AK82" s="424"/>
      <c r="AN82" s="424"/>
      <c r="AO82" s="166"/>
    </row>
    <row r="83" spans="20:41" x14ac:dyDescent="0.2">
      <c r="U83" s="377"/>
      <c r="Z83" s="373"/>
      <c r="AA83" s="424"/>
      <c r="AF83" s="424"/>
      <c r="AK83" s="424"/>
      <c r="AN83" s="424"/>
      <c r="AO83" s="166"/>
    </row>
    <row r="84" spans="20:41" x14ac:dyDescent="0.2">
      <c r="U84" s="377"/>
      <c r="Z84" s="373"/>
      <c r="AA84" s="424"/>
      <c r="AF84" s="424"/>
      <c r="AK84" s="424"/>
      <c r="AN84" s="424"/>
      <c r="AO84" s="166"/>
    </row>
    <row r="85" spans="20:41" x14ac:dyDescent="0.2">
      <c r="U85" s="377"/>
      <c r="Z85" s="373"/>
      <c r="AA85" s="424"/>
      <c r="AF85" s="424"/>
      <c r="AK85" s="424"/>
      <c r="AN85" s="424"/>
      <c r="AO85" s="166"/>
    </row>
    <row r="86" spans="20:41" x14ac:dyDescent="0.2">
      <c r="U86" s="377"/>
      <c r="Z86" s="373"/>
      <c r="AK86" s="424"/>
      <c r="AN86" s="424"/>
      <c r="AO86" s="166"/>
    </row>
    <row r="87" spans="20:41" x14ac:dyDescent="0.2">
      <c r="U87" s="377"/>
      <c r="Z87" s="373"/>
      <c r="AK87" s="424"/>
      <c r="AN87" s="424"/>
      <c r="AO87" s="166"/>
    </row>
    <row r="88" spans="20:41" x14ac:dyDescent="0.2">
      <c r="U88" s="377"/>
      <c r="Z88" s="373"/>
      <c r="AK88" s="424"/>
      <c r="AN88" s="424"/>
      <c r="AO88" s="166"/>
    </row>
    <row r="89" spans="20:41" x14ac:dyDescent="0.2">
      <c r="U89" s="377"/>
      <c r="AN89" s="19"/>
      <c r="AO89" s="166"/>
    </row>
    <row r="90" spans="20:41" x14ac:dyDescent="0.2">
      <c r="U90" s="377"/>
      <c r="AN90" s="19"/>
      <c r="AO90" s="166"/>
    </row>
    <row r="91" spans="20:41" x14ac:dyDescent="0.2">
      <c r="U91" s="377"/>
      <c r="AN91" s="19"/>
      <c r="AO91" s="166"/>
    </row>
    <row r="92" spans="20:41" x14ac:dyDescent="0.2">
      <c r="AN92" s="19"/>
      <c r="AO92" s="166"/>
    </row>
    <row r="93" spans="20:41" x14ac:dyDescent="0.2">
      <c r="AN93" s="19"/>
      <c r="AO93" s="166"/>
    </row>
    <row r="94" spans="20:41" x14ac:dyDescent="0.2">
      <c r="AN94" s="19"/>
      <c r="AO94" s="166"/>
    </row>
    <row r="95" spans="20:41" x14ac:dyDescent="0.2">
      <c r="AN95" s="19"/>
      <c r="AO95" s="166"/>
    </row>
    <row r="96" spans="20:41" x14ac:dyDescent="0.2">
      <c r="AN96" s="19"/>
      <c r="AO96" s="166"/>
    </row>
    <row r="97" spans="40:41" x14ac:dyDescent="0.2">
      <c r="AN97" s="19"/>
      <c r="AO97" s="166"/>
    </row>
    <row r="98" spans="40:41" x14ac:dyDescent="0.2">
      <c r="AN98" s="19"/>
      <c r="AO98" s="166"/>
    </row>
    <row r="99" spans="40:41" x14ac:dyDescent="0.2">
      <c r="AN99" s="19"/>
      <c r="AO99" s="166"/>
    </row>
    <row r="100" spans="40:41" x14ac:dyDescent="0.2">
      <c r="AN100" s="19"/>
      <c r="AO100" s="166"/>
    </row>
    <row r="101" spans="40:41" x14ac:dyDescent="0.2">
      <c r="AN101" s="19"/>
      <c r="AO101" s="166"/>
    </row>
    <row r="102" spans="40:41" x14ac:dyDescent="0.2">
      <c r="AN102" s="19"/>
      <c r="AO102" s="166"/>
    </row>
    <row r="103" spans="40:41" x14ac:dyDescent="0.2">
      <c r="AN103" s="19"/>
      <c r="AO103" s="166"/>
    </row>
    <row r="104" spans="40:41" x14ac:dyDescent="0.2">
      <c r="AN104" s="19"/>
      <c r="AO104" s="166"/>
    </row>
    <row r="105" spans="40:41" x14ac:dyDescent="0.2">
      <c r="AN105" s="19"/>
      <c r="AO105" s="166"/>
    </row>
    <row r="106" spans="40:41" x14ac:dyDescent="0.2">
      <c r="AN106" s="19"/>
      <c r="AO106" s="166"/>
    </row>
    <row r="107" spans="40:41" x14ac:dyDescent="0.2">
      <c r="AN107" s="19"/>
      <c r="AO107" s="166"/>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56" x14ac:dyDescent="0.2">
      <c r="AT1048350" s="4"/>
      <c r="BD1048350" s="53"/>
    </row>
    <row r="1048351" spans="46:56" x14ac:dyDescent="0.2">
      <c r="AT1048351" s="4"/>
      <c r="BD1048351" s="53"/>
    </row>
    <row r="1048352" spans="46:56" x14ac:dyDescent="0.2">
      <c r="AT1048352" s="4"/>
      <c r="BD1048352" s="53"/>
    </row>
    <row r="1048353" spans="7:56" x14ac:dyDescent="0.2">
      <c r="AO1048353" s="167"/>
      <c r="AT1048353" s="4"/>
      <c r="BD1048353" s="53"/>
    </row>
    <row r="1048354" spans="7:56" x14ac:dyDescent="0.2">
      <c r="AO1048354" s="167"/>
      <c r="AT1048354" s="4"/>
      <c r="BD1048354" s="53"/>
    </row>
    <row r="1048355" spans="7:56" x14ac:dyDescent="0.2">
      <c r="AO1048355" s="167"/>
      <c r="AT1048355" s="4"/>
      <c r="BD1048355" s="53"/>
    </row>
    <row r="1048356" spans="7:56" x14ac:dyDescent="0.2">
      <c r="AO1048356" s="167"/>
      <c r="AT1048356" s="4"/>
      <c r="BD1048356" s="53"/>
    </row>
    <row r="1048357" spans="7:56" x14ac:dyDescent="0.2">
      <c r="AO1048357" s="167"/>
      <c r="AT1048357" s="4"/>
      <c r="BD1048357" s="53"/>
    </row>
    <row r="1048358" spans="7:56" x14ac:dyDescent="0.2">
      <c r="AO1048358" s="167"/>
      <c r="AT1048358" s="4"/>
      <c r="BD1048358" s="53"/>
    </row>
    <row r="1048359" spans="7:56" x14ac:dyDescent="0.2">
      <c r="AT1048359" s="4"/>
      <c r="BD1048359" s="53"/>
    </row>
    <row r="1048360" spans="7:56" x14ac:dyDescent="0.2">
      <c r="AT1048360" s="4"/>
      <c r="BD1048360" s="53"/>
    </row>
    <row r="1048361" spans="7:56" x14ac:dyDescent="0.2">
      <c r="AT1048361" s="4"/>
      <c r="BD1048361" s="53"/>
    </row>
    <row r="1048362" spans="7:56" x14ac:dyDescent="0.2">
      <c r="AT1048362" s="4"/>
      <c r="BD1048362" s="53"/>
    </row>
    <row r="1048363" spans="7:56" x14ac:dyDescent="0.2">
      <c r="AT1048363" s="4"/>
      <c r="BD1048363" s="53"/>
    </row>
    <row r="1048364" spans="7:56" x14ac:dyDescent="0.2">
      <c r="AT1048364" s="4"/>
      <c r="BD1048364" s="53"/>
    </row>
    <row r="1048365" spans="7:56" s="149" customFormat="1" x14ac:dyDescent="0.2">
      <c r="G1048365" s="150"/>
      <c r="H1048365" s="150"/>
      <c r="I1048365" s="150"/>
      <c r="J1048365" s="150"/>
      <c r="K1048365" s="150"/>
      <c r="L1048365" s="150"/>
      <c r="M1048365" s="150"/>
      <c r="N1048365" s="150"/>
      <c r="O1048365" s="150"/>
      <c r="P1048365" s="150"/>
      <c r="Q1048365" s="150"/>
      <c r="R1048365" s="150"/>
      <c r="S1048365" s="150"/>
      <c r="T1048365" s="150"/>
      <c r="U1048365" s="150"/>
      <c r="V1048365" s="204"/>
      <c r="W1048365" s="204"/>
      <c r="X1048365" s="150"/>
      <c r="Y1048365" s="150"/>
      <c r="Z1048365" s="204"/>
      <c r="AA1048365" s="204"/>
      <c r="AB1048365" s="204"/>
      <c r="AC1048365" s="150"/>
      <c r="AD1048365" s="150"/>
      <c r="AE1048365" s="204"/>
      <c r="AF1048365" s="204"/>
      <c r="AG1048365" s="204"/>
      <c r="AH1048365" s="150"/>
      <c r="AI1048365" s="150"/>
      <c r="AJ1048365" s="204"/>
      <c r="AK1048365" s="204"/>
      <c r="AL1048365" s="204"/>
      <c r="AM1048365" s="150"/>
      <c r="AN1048365" s="150"/>
      <c r="AO1048365" s="41"/>
      <c r="AP1048365" s="150"/>
      <c r="AQ1048365" s="150"/>
      <c r="AR1048365" s="150"/>
      <c r="AS1048365" s="150"/>
      <c r="AT1048365" s="150"/>
      <c r="AU1048365" s="151"/>
      <c r="AV1048365" s="151"/>
      <c r="AW1048365" s="151"/>
      <c r="AX1048365" s="151"/>
      <c r="AY1048365" s="151"/>
      <c r="AZ1048365" s="151"/>
      <c r="BA1048365" s="151"/>
      <c r="BB1048365" s="151"/>
      <c r="BC1048365" s="151"/>
      <c r="BD1048365" s="151"/>
    </row>
    <row r="1048366" spans="7:56" s="149" customFormat="1" x14ac:dyDescent="0.2">
      <c r="G1048366" s="150"/>
      <c r="H1048366" s="150"/>
      <c r="I1048366" s="150"/>
      <c r="J1048366" s="150"/>
      <c r="K1048366" s="150"/>
      <c r="L1048366" s="150"/>
      <c r="M1048366" s="150"/>
      <c r="N1048366" s="150"/>
      <c r="O1048366" s="150"/>
      <c r="P1048366" s="150"/>
      <c r="Q1048366" s="150"/>
      <c r="R1048366" s="150"/>
      <c r="S1048366" s="150"/>
      <c r="T1048366" s="150"/>
      <c r="U1048366" s="150"/>
      <c r="V1048366" s="204"/>
      <c r="W1048366" s="204"/>
      <c r="X1048366" s="150"/>
      <c r="Y1048366" s="150"/>
      <c r="Z1048366" s="204"/>
      <c r="AA1048366" s="204"/>
      <c r="AB1048366" s="204"/>
      <c r="AC1048366" s="150"/>
      <c r="AD1048366" s="150"/>
      <c r="AE1048366" s="204"/>
      <c r="AF1048366" s="204"/>
      <c r="AG1048366" s="204"/>
      <c r="AH1048366" s="150"/>
      <c r="AI1048366" s="150"/>
      <c r="AJ1048366" s="204"/>
      <c r="AK1048366" s="204"/>
      <c r="AL1048366" s="204"/>
      <c r="AM1048366" s="150"/>
      <c r="AN1048366" s="150"/>
      <c r="AO1048366" s="157"/>
      <c r="AP1048366" s="150"/>
      <c r="AQ1048366" s="150"/>
      <c r="AR1048366" s="150"/>
      <c r="AS1048366" s="150"/>
      <c r="AT1048366" s="150"/>
      <c r="AU1048366" s="151"/>
      <c r="AV1048366" s="151"/>
      <c r="AW1048366" s="151"/>
      <c r="AX1048366" s="151"/>
      <c r="AY1048366" s="151"/>
      <c r="AZ1048366" s="151"/>
      <c r="BA1048366" s="151"/>
      <c r="BB1048366" s="151"/>
      <c r="BC1048366" s="151"/>
      <c r="BD1048366" s="151"/>
    </row>
    <row r="1048367" spans="7:56" s="149" customFormat="1" x14ac:dyDescent="0.2">
      <c r="G1048367" s="150"/>
      <c r="H1048367" s="150"/>
      <c r="I1048367" s="150"/>
      <c r="J1048367" s="150"/>
      <c r="K1048367" s="150"/>
      <c r="L1048367" s="150"/>
      <c r="M1048367" s="150"/>
      <c r="N1048367" s="150"/>
      <c r="O1048367" s="150"/>
      <c r="P1048367" s="150"/>
      <c r="Q1048367" s="150"/>
      <c r="R1048367" s="150"/>
      <c r="S1048367" s="150"/>
      <c r="T1048367" s="150"/>
      <c r="U1048367" s="150"/>
      <c r="V1048367" s="204"/>
      <c r="W1048367" s="204"/>
      <c r="X1048367" s="150"/>
      <c r="Y1048367" s="150"/>
      <c r="Z1048367" s="204"/>
      <c r="AA1048367" s="204"/>
      <c r="AB1048367" s="204"/>
      <c r="AC1048367" s="150"/>
      <c r="AD1048367" s="150"/>
      <c r="AE1048367" s="204"/>
      <c r="AF1048367" s="204"/>
      <c r="AG1048367" s="204"/>
      <c r="AH1048367" s="150"/>
      <c r="AI1048367" s="150"/>
      <c r="AJ1048367" s="204"/>
      <c r="AK1048367" s="204"/>
      <c r="AL1048367" s="204"/>
      <c r="AM1048367" s="150"/>
      <c r="AN1048367" s="150"/>
      <c r="AO1048367" s="41"/>
      <c r="AP1048367" s="150"/>
      <c r="AQ1048367" s="150"/>
      <c r="AR1048367" s="150"/>
      <c r="AS1048367" s="150"/>
      <c r="AT1048367" s="150"/>
      <c r="AU1048367" s="151"/>
      <c r="AV1048367" s="151"/>
      <c r="AW1048367" s="151"/>
      <c r="AX1048367" s="151"/>
      <c r="AY1048367" s="151"/>
      <c r="AZ1048367" s="151"/>
      <c r="BA1048367" s="151"/>
      <c r="BB1048367" s="151"/>
      <c r="BC1048367" s="151"/>
      <c r="BD1048367" s="151"/>
    </row>
    <row r="1048368" spans="7:56" s="149" customFormat="1" x14ac:dyDescent="0.2">
      <c r="G1048368" s="150"/>
      <c r="H1048368" s="150"/>
      <c r="I1048368" s="150"/>
      <c r="J1048368" s="150"/>
      <c r="K1048368" s="150"/>
      <c r="L1048368" s="150"/>
      <c r="M1048368" s="150"/>
      <c r="N1048368" s="150"/>
      <c r="O1048368" s="150"/>
      <c r="P1048368" s="150"/>
      <c r="Q1048368" s="150"/>
      <c r="R1048368" s="150"/>
      <c r="S1048368" s="150"/>
      <c r="T1048368" s="150"/>
      <c r="U1048368" s="150"/>
      <c r="V1048368" s="204"/>
      <c r="W1048368" s="204"/>
      <c r="X1048368" s="150"/>
      <c r="Y1048368" s="150"/>
      <c r="Z1048368" s="204"/>
      <c r="AA1048368" s="204"/>
      <c r="AB1048368" s="204"/>
      <c r="AC1048368" s="150"/>
      <c r="AD1048368" s="150"/>
      <c r="AE1048368" s="204"/>
      <c r="AF1048368" s="204"/>
      <c r="AG1048368" s="204"/>
      <c r="AH1048368" s="150"/>
      <c r="AI1048368" s="150"/>
      <c r="AJ1048368" s="204"/>
      <c r="AK1048368" s="204"/>
      <c r="AL1048368" s="204"/>
      <c r="AM1048368" s="150"/>
      <c r="AN1048368" s="150"/>
      <c r="AO1048368" s="41"/>
      <c r="AP1048368" s="150"/>
      <c r="AQ1048368" s="150"/>
      <c r="AR1048368" s="150"/>
      <c r="AS1048368" s="150"/>
      <c r="AT1048368" s="150"/>
      <c r="AU1048368" s="151"/>
      <c r="AV1048368" s="151"/>
      <c r="AW1048368" s="151"/>
      <c r="AX1048368" s="151"/>
      <c r="AY1048368" s="151"/>
      <c r="AZ1048368" s="151"/>
      <c r="BA1048368" s="151"/>
      <c r="BB1048368" s="151"/>
      <c r="BC1048368" s="151"/>
      <c r="BD1048368" s="151"/>
    </row>
    <row r="1048369" spans="1:102" s="149" customFormat="1" x14ac:dyDescent="0.2">
      <c r="G1048369" s="150"/>
      <c r="H1048369" s="150"/>
      <c r="I1048369" s="150"/>
      <c r="J1048369" s="150"/>
      <c r="K1048369" s="150"/>
      <c r="L1048369" s="150"/>
      <c r="M1048369" s="150"/>
      <c r="N1048369" s="150"/>
      <c r="O1048369" s="150"/>
      <c r="P1048369" s="150"/>
      <c r="Q1048369" s="150"/>
      <c r="R1048369" s="150"/>
      <c r="S1048369" s="150"/>
      <c r="T1048369" s="150"/>
      <c r="U1048369" s="150"/>
      <c r="V1048369" s="204"/>
      <c r="W1048369" s="204"/>
      <c r="X1048369" s="150"/>
      <c r="Y1048369" s="150"/>
      <c r="Z1048369" s="204"/>
      <c r="AA1048369" s="204"/>
      <c r="AB1048369" s="204"/>
      <c r="AC1048369" s="150"/>
      <c r="AD1048369" s="150"/>
      <c r="AE1048369" s="204"/>
      <c r="AF1048369" s="204"/>
      <c r="AG1048369" s="204"/>
      <c r="AH1048369" s="150"/>
      <c r="AI1048369" s="150"/>
      <c r="AJ1048369" s="204"/>
      <c r="AK1048369" s="204"/>
      <c r="AL1048369" s="204"/>
      <c r="AM1048369" s="150"/>
      <c r="AN1048369" s="150"/>
      <c r="AO1048369" s="41"/>
      <c r="AP1048369" s="150"/>
      <c r="AQ1048369" s="150"/>
      <c r="AR1048369" s="150"/>
      <c r="AS1048369" s="150"/>
      <c r="AT1048369" s="150"/>
      <c r="AU1048369" s="151"/>
      <c r="AV1048369" s="151"/>
      <c r="AW1048369" s="151"/>
      <c r="AX1048369" s="151"/>
      <c r="AY1048369" s="151"/>
      <c r="AZ1048369" s="151"/>
      <c r="BA1048369" s="151"/>
      <c r="BB1048369" s="151"/>
      <c r="BC1048369" s="151"/>
      <c r="BD1048369" s="151"/>
    </row>
    <row r="1048370" spans="1:102" s="149" customFormat="1" ht="13.5" thickBot="1" x14ac:dyDescent="0.25">
      <c r="G1048370" s="150"/>
      <c r="H1048370" s="150"/>
      <c r="I1048370" s="150"/>
      <c r="J1048370" s="150"/>
      <c r="K1048370" s="150"/>
      <c r="L1048370" s="150"/>
      <c r="M1048370" s="150"/>
      <c r="N1048370" s="150"/>
      <c r="O1048370" s="150"/>
      <c r="P1048370" s="150"/>
      <c r="Q1048370" s="150"/>
      <c r="R1048370" s="150"/>
      <c r="S1048370" s="150"/>
      <c r="T1048370" s="150"/>
      <c r="U1048370" s="150"/>
      <c r="V1048370" s="204"/>
      <c r="W1048370" s="204"/>
      <c r="X1048370" s="150"/>
      <c r="Y1048370" s="150"/>
      <c r="Z1048370" s="204"/>
      <c r="AA1048370" s="204"/>
      <c r="AB1048370" s="204"/>
      <c r="AC1048370" s="150"/>
      <c r="AD1048370" s="150"/>
      <c r="AE1048370" s="204"/>
      <c r="AF1048370" s="204"/>
      <c r="AG1048370" s="204"/>
      <c r="AH1048370" s="150"/>
      <c r="AI1048370" s="150"/>
      <c r="AJ1048370" s="204"/>
      <c r="AK1048370" s="204"/>
      <c r="AL1048370" s="204"/>
      <c r="AM1048370" s="150"/>
      <c r="AN1048370" s="150"/>
      <c r="AO1048370" s="41"/>
      <c r="AP1048370" s="150"/>
      <c r="AQ1048370" s="150"/>
      <c r="AR1048370" s="150"/>
      <c r="AS1048370" s="150"/>
      <c r="AT1048370" s="150"/>
      <c r="AU1048370" s="151"/>
      <c r="AV1048370" s="151"/>
      <c r="AW1048370" s="151"/>
      <c r="AX1048370" s="151"/>
      <c r="AY1048370" s="151"/>
      <c r="AZ1048370" s="151"/>
      <c r="BA1048370" s="151"/>
      <c r="BB1048370" s="151"/>
      <c r="BC1048370" s="151"/>
      <c r="BD1048370" s="151"/>
    </row>
    <row r="1048371" spans="1:102" s="53" customFormat="1" ht="42" customHeight="1" thickBot="1" x14ac:dyDescent="0.25">
      <c r="A1048371" s="214" t="s">
        <v>154</v>
      </c>
      <c r="B1048371" s="218" t="s">
        <v>150</v>
      </c>
      <c r="C1048371" s="126" t="s">
        <v>289</v>
      </c>
      <c r="D1048371" s="127" t="s">
        <v>260</v>
      </c>
      <c r="E1048371" s="132" t="s">
        <v>261</v>
      </c>
      <c r="F1048371" s="132" t="s">
        <v>262</v>
      </c>
      <c r="G1048371" s="133" t="s">
        <v>291</v>
      </c>
      <c r="H1048371" s="4"/>
      <c r="I1048371" s="4"/>
      <c r="J1048371" s="4"/>
      <c r="K1048371" s="133" t="s">
        <v>23</v>
      </c>
      <c r="L1048371" s="4"/>
      <c r="M1048371" s="4"/>
      <c r="N1048371" s="4"/>
      <c r="O1048371" s="4"/>
      <c r="P1048371" s="133" t="s">
        <v>56</v>
      </c>
      <c r="Q1048371" s="4"/>
      <c r="R1048371" s="4"/>
      <c r="S1048371" s="4"/>
      <c r="T1048371" s="4"/>
      <c r="U1048371" s="4"/>
      <c r="V1048371" s="202"/>
      <c r="W1048371" s="202"/>
      <c r="X1048371" s="41" t="s">
        <v>322</v>
      </c>
      <c r="Y1048371" s="4"/>
      <c r="Z1048371" s="202"/>
      <c r="AA1048371" s="202"/>
      <c r="AB1048371" s="202"/>
      <c r="AC1048371" s="4"/>
      <c r="AD1048371" s="41" t="s">
        <v>298</v>
      </c>
      <c r="AE1048371" s="208"/>
      <c r="AF1048371" s="202"/>
      <c r="AG1048371" s="202"/>
      <c r="AH1048371" s="41" t="s">
        <v>303</v>
      </c>
      <c r="AI1048371" s="41" t="s">
        <v>302</v>
      </c>
      <c r="AJ1048371" s="208"/>
      <c r="AK1048371" s="202"/>
      <c r="AL1048371" s="202"/>
      <c r="AM1048371" s="4"/>
      <c r="AN1048371" s="4"/>
      <c r="AO1048371" s="41"/>
      <c r="AP1048371" s="4"/>
      <c r="AQ1048371" s="136" t="s">
        <v>293</v>
      </c>
      <c r="AS1048371" s="4"/>
      <c r="AT1048371" s="425" t="s">
        <v>292</v>
      </c>
      <c r="AU1048371" s="426"/>
      <c r="AV1048371" s="427"/>
      <c r="AW1048371" s="120"/>
      <c r="AX1048371" s="136" t="s">
        <v>158</v>
      </c>
      <c r="AY1048371" s="41"/>
      <c r="AZ1048371" s="247" t="s">
        <v>443</v>
      </c>
      <c r="BA1048371" s="248" t="s">
        <v>294</v>
      </c>
      <c r="BB1048371" s="249" t="s">
        <v>295</v>
      </c>
      <c r="BC1048371" s="250" t="s">
        <v>290</v>
      </c>
      <c r="BD1048371" s="3"/>
      <c r="BE1048371" s="3"/>
      <c r="BG1048371" s="3"/>
      <c r="BH1048371" s="3"/>
      <c r="BI1048371" s="431" t="s">
        <v>459</v>
      </c>
      <c r="BJ1048371" s="432"/>
      <c r="BK1048371" s="432"/>
      <c r="BL1048371" s="432"/>
      <c r="BM1048371" s="432"/>
      <c r="BN1048371" s="432"/>
      <c r="BO1048371" s="432"/>
      <c r="BP1048371" s="432"/>
      <c r="BQ1048371" s="432"/>
      <c r="BR1048371" s="433"/>
      <c r="BS1048371" s="3"/>
      <c r="BT1048371" s="3"/>
      <c r="BU1048371" s="3"/>
      <c r="BV1048371" s="3"/>
      <c r="BW1048371" s="3"/>
      <c r="BX1048371" s="3"/>
      <c r="BY1048371" s="3"/>
      <c r="BZ1048371" s="3"/>
      <c r="CA1048371" s="3"/>
      <c r="CB1048371" s="3"/>
      <c r="CC1048371" s="3"/>
      <c r="CE1048371" s="3"/>
      <c r="CF1048371" s="3"/>
      <c r="CG1048371" s="3"/>
      <c r="CH1048371" s="3"/>
      <c r="CI1048371" s="3"/>
      <c r="CJ1048371" s="3"/>
      <c r="CK1048371" s="3"/>
      <c r="CL1048371" s="3"/>
      <c r="CM1048371" s="3"/>
      <c r="CN1048371" s="3"/>
      <c r="CO1048371" s="3"/>
      <c r="CP1048371" s="3"/>
      <c r="CQ1048371" s="3"/>
      <c r="CR1048371" s="3"/>
      <c r="CS1048371" s="3"/>
      <c r="CT1048371" s="3"/>
      <c r="CU1048371" s="3"/>
      <c r="CV1048371" s="3"/>
      <c r="CW1048371" s="3"/>
      <c r="CX1048371" s="3"/>
    </row>
    <row r="1048372" spans="1:102" s="53" customFormat="1" ht="211.5" customHeight="1" x14ac:dyDescent="0.2">
      <c r="A1048372" s="215" t="s">
        <v>150</v>
      </c>
      <c r="B1048372" s="219" t="s">
        <v>164</v>
      </c>
      <c r="C1048372" s="217" t="s">
        <v>190</v>
      </c>
      <c r="D1048372" s="128" t="s">
        <v>261</v>
      </c>
      <c r="E1048372" s="130" t="s">
        <v>36</v>
      </c>
      <c r="F1048372" s="130" t="s">
        <v>263</v>
      </c>
      <c r="G1048372" s="170" t="s">
        <v>112</v>
      </c>
      <c r="H1048372" s="268" t="s">
        <v>376</v>
      </c>
      <c r="I1048372" s="4"/>
      <c r="J1048372" s="4"/>
      <c r="K1048372" s="134" t="s">
        <v>146</v>
      </c>
      <c r="L1048372" s="4"/>
      <c r="M1048372" s="4"/>
      <c r="N1048372" s="4"/>
      <c r="O1048372" s="4"/>
      <c r="P1048372" s="134" t="s">
        <v>285</v>
      </c>
      <c r="Q1048372" s="4"/>
      <c r="R1048372" s="4"/>
      <c r="S1048372" s="4"/>
      <c r="T1048372" s="4"/>
      <c r="U1048372" s="4"/>
      <c r="V1048372" s="202"/>
      <c r="W1048372" s="202"/>
      <c r="X1048372" s="4" t="s">
        <v>323</v>
      </c>
      <c r="Y1048372" s="4"/>
      <c r="Z1048372" s="202"/>
      <c r="AA1048372" s="202"/>
      <c r="AB1048372" s="202"/>
      <c r="AC1048372" s="4"/>
      <c r="AD1048372" s="134" t="s">
        <v>299</v>
      </c>
      <c r="AE1048372" s="206"/>
      <c r="AF1048372" s="202"/>
      <c r="AG1048372" s="202"/>
      <c r="AH1048372" s="158" t="s">
        <v>297</v>
      </c>
      <c r="AI1048372" s="158" t="s">
        <v>304</v>
      </c>
      <c r="AJ1048372" s="206"/>
      <c r="AK1048372" s="202"/>
      <c r="AL1048372" s="202"/>
      <c r="AM1048372" s="4"/>
      <c r="AN1048372" s="4"/>
      <c r="AO1048372" s="41"/>
      <c r="AP1048372" s="4"/>
      <c r="AQ1048372" s="137" t="s">
        <v>149</v>
      </c>
      <c r="AT1048372" s="145" t="s">
        <v>84</v>
      </c>
      <c r="AU1048372" s="120" t="s">
        <v>85</v>
      </c>
      <c r="AV1048372" s="143" t="s">
        <v>86</v>
      </c>
      <c r="AW1048372" s="120"/>
      <c r="AX1048372" s="313" t="s">
        <v>475</v>
      </c>
      <c r="AZ1048372" s="240" t="s">
        <v>444</v>
      </c>
      <c r="BA1048372" s="238" t="s">
        <v>454</v>
      </c>
      <c r="BB1048372" s="239" t="s">
        <v>257</v>
      </c>
      <c r="BC1048372" s="241" t="s">
        <v>445</v>
      </c>
      <c r="BD1048372" s="3"/>
      <c r="BG1048372" s="3"/>
      <c r="BH1048372" s="3"/>
      <c r="BI1048372" s="253" t="s">
        <v>164</v>
      </c>
      <c r="BJ1048372" s="254" t="s">
        <v>151</v>
      </c>
      <c r="BK1048372" s="254" t="s">
        <v>165</v>
      </c>
      <c r="BL1048372" s="254" t="s">
        <v>168</v>
      </c>
      <c r="BM1048372" s="254" t="s">
        <v>163</v>
      </c>
      <c r="BN1048372" s="254" t="s">
        <v>162</v>
      </c>
      <c r="BO1048372" s="254" t="s">
        <v>153</v>
      </c>
      <c r="BP1048372" s="254" t="s">
        <v>152</v>
      </c>
      <c r="BQ1048372" s="254" t="s">
        <v>166</v>
      </c>
      <c r="BR1048372" s="255" t="s">
        <v>167</v>
      </c>
      <c r="BS1048372" s="3"/>
      <c r="BT1048372" s="3"/>
      <c r="BU1048372" s="3"/>
      <c r="BV1048372" s="3"/>
      <c r="BW1048372" s="3"/>
      <c r="BX1048372" s="3"/>
      <c r="BY1048372" s="3"/>
      <c r="BZ1048372" s="3"/>
      <c r="CA1048372" s="3"/>
      <c r="CB1048372" s="3"/>
      <c r="CC1048372" s="3"/>
      <c r="CE1048372" s="3"/>
      <c r="CF1048372" s="3"/>
      <c r="CG1048372" s="3"/>
      <c r="CH1048372" s="3"/>
      <c r="CI1048372" s="3"/>
      <c r="CJ1048372" s="3"/>
      <c r="CK1048372" s="3"/>
      <c r="CL1048372" s="3"/>
      <c r="CM1048372" s="3"/>
      <c r="CN1048372" s="3"/>
      <c r="CO1048372" s="3"/>
      <c r="CP1048372" s="3"/>
      <c r="CQ1048372" s="3"/>
      <c r="CR1048372" s="3"/>
      <c r="CS1048372" s="3"/>
      <c r="CT1048372" s="3"/>
      <c r="CU1048372" s="3"/>
      <c r="CV1048372" s="3"/>
      <c r="CW1048372" s="3"/>
      <c r="CX1048372" s="3"/>
    </row>
    <row r="1048373" spans="1:102" s="53" customFormat="1" ht="167.25" customHeight="1" thickBot="1" x14ac:dyDescent="0.25">
      <c r="A1048373" s="267" t="s">
        <v>155</v>
      </c>
      <c r="B1048373" s="125" t="s">
        <v>151</v>
      </c>
      <c r="C1048373" s="229" t="s">
        <v>191</v>
      </c>
      <c r="D1048373" s="129" t="s">
        <v>262</v>
      </c>
      <c r="E1048373" s="130" t="s">
        <v>35</v>
      </c>
      <c r="F1048373" s="130" t="s">
        <v>39</v>
      </c>
      <c r="G1048373" s="221" t="s">
        <v>108</v>
      </c>
      <c r="H1048373" s="134" t="s">
        <v>462</v>
      </c>
      <c r="I1048373" s="100"/>
      <c r="J1048373" s="4"/>
      <c r="K1048373" s="134" t="s">
        <v>147</v>
      </c>
      <c r="L1048373" s="4"/>
      <c r="M1048373" s="4"/>
      <c r="N1048373" s="4"/>
      <c r="O1048373" s="4"/>
      <c r="P1048373" s="134" t="s">
        <v>389</v>
      </c>
      <c r="Q1048373" s="4"/>
      <c r="R1048373" s="4"/>
      <c r="S1048373" s="4"/>
      <c r="T1048373" s="4"/>
      <c r="U1048373" s="4"/>
      <c r="V1048373" s="202"/>
      <c r="W1048373" s="202"/>
      <c r="X1048373" s="4" t="s">
        <v>324</v>
      </c>
      <c r="Y1048373" s="4"/>
      <c r="Z1048373" s="202"/>
      <c r="AA1048373" s="202"/>
      <c r="AB1048373" s="202"/>
      <c r="AC1048373" s="4"/>
      <c r="AD1048373" s="134" t="s">
        <v>300</v>
      </c>
      <c r="AE1048373" s="206"/>
      <c r="AF1048373" s="202"/>
      <c r="AG1048373" s="202"/>
      <c r="AH1048373" s="138" t="s">
        <v>301</v>
      </c>
      <c r="AI1048373" s="137" t="s">
        <v>305</v>
      </c>
      <c r="AJ1048373" s="206"/>
      <c r="AK1048373" s="202"/>
      <c r="AL1048373" s="202"/>
      <c r="AM1048373" s="4"/>
      <c r="AN1048373" s="4"/>
      <c r="AO1048373" s="41"/>
      <c r="AP1048373" s="4"/>
      <c r="AQ1048373" s="137" t="s">
        <v>85</v>
      </c>
      <c r="AT1048373" s="146" t="s">
        <v>87</v>
      </c>
      <c r="AU1048373" s="100" t="s">
        <v>88</v>
      </c>
      <c r="AV1048373" s="141" t="s">
        <v>89</v>
      </c>
      <c r="AW1048373" s="100"/>
      <c r="AX1048373" s="152" t="s">
        <v>179</v>
      </c>
      <c r="AZ1048373" s="240" t="s">
        <v>446</v>
      </c>
      <c r="BA1048373" s="238" t="s">
        <v>455</v>
      </c>
      <c r="BB1048373" s="239" t="s">
        <v>470</v>
      </c>
      <c r="BC1048373" s="241" t="s">
        <v>447</v>
      </c>
      <c r="BD1048373" s="3"/>
      <c r="BG1048373" s="3"/>
      <c r="BH1048373" s="3"/>
      <c r="BI1048373" s="155" t="s">
        <v>175</v>
      </c>
      <c r="BJ1048373" s="256" t="s">
        <v>480</v>
      </c>
      <c r="BK1048373" s="256" t="s">
        <v>480</v>
      </c>
      <c r="BL1048373" s="239" t="s">
        <v>175</v>
      </c>
      <c r="BM1048373" s="239" t="s">
        <v>159</v>
      </c>
      <c r="BN1048373" s="256" t="s">
        <v>479</v>
      </c>
      <c r="BO1048373" s="239" t="s">
        <v>174</v>
      </c>
      <c r="BP1048373" s="239" t="s">
        <v>172</v>
      </c>
      <c r="BQ1048373" s="239" t="s">
        <v>171</v>
      </c>
      <c r="BR1048373" s="257" t="s">
        <v>480</v>
      </c>
      <c r="BS1048373" s="3"/>
      <c r="BT1048373" s="3"/>
      <c r="BU1048373" s="3"/>
      <c r="BV1048373" s="3"/>
      <c r="BW1048373" s="3"/>
      <c r="BX1048373" s="3"/>
      <c r="BY1048373" s="3"/>
      <c r="BZ1048373" s="3"/>
      <c r="CA1048373" s="3"/>
      <c r="CB1048373" s="3"/>
      <c r="CC1048373" s="3"/>
      <c r="CE1048373" s="3"/>
      <c r="CF1048373" s="3"/>
      <c r="CG1048373" s="3"/>
      <c r="CH1048373" s="3"/>
      <c r="CI1048373" s="3"/>
      <c r="CJ1048373" s="3"/>
      <c r="CK1048373" s="3"/>
      <c r="CL1048373" s="3"/>
      <c r="CM1048373" s="3"/>
      <c r="CN1048373" s="3"/>
      <c r="CO1048373" s="3"/>
      <c r="CP1048373" s="3"/>
      <c r="CQ1048373" s="3"/>
      <c r="CR1048373" s="3"/>
      <c r="CS1048373" s="3"/>
      <c r="CT1048373" s="3"/>
      <c r="CU1048373" s="3"/>
      <c r="CV1048373" s="3"/>
      <c r="CW1048373" s="3"/>
      <c r="CX1048373" s="3"/>
    </row>
    <row r="1048374" spans="1:102" ht="180" customHeight="1" thickBot="1" x14ac:dyDescent="0.25">
      <c r="A1048374" s="216" t="s">
        <v>375</v>
      </c>
      <c r="B1048374" s="220" t="s">
        <v>165</v>
      </c>
      <c r="C1048374" s="229" t="s">
        <v>192</v>
      </c>
      <c r="E1048374" s="130" t="s">
        <v>226</v>
      </c>
      <c r="F1048374" s="130" t="s">
        <v>225</v>
      </c>
      <c r="G1048374" s="220" t="s">
        <v>140</v>
      </c>
      <c r="H1048374" s="135"/>
      <c r="K1048374" s="134" t="s">
        <v>102</v>
      </c>
      <c r="P1048374" s="144" t="s">
        <v>326</v>
      </c>
      <c r="X1048374" s="4" t="s">
        <v>325</v>
      </c>
      <c r="AD1048374" s="100"/>
      <c r="AE1048374" s="206"/>
      <c r="AI1048374" s="137" t="s">
        <v>306</v>
      </c>
      <c r="AJ1048374" s="206"/>
      <c r="AQ1048374" s="138" t="s">
        <v>86</v>
      </c>
      <c r="AS1048374" s="53"/>
      <c r="AT1048374" s="146"/>
      <c r="AU1048374" s="100" t="s">
        <v>90</v>
      </c>
      <c r="AV1048374" s="141" t="s">
        <v>88</v>
      </c>
      <c r="AW1048374" s="100"/>
      <c r="AX1048374" s="152"/>
      <c r="AZ1048374" s="240" t="s">
        <v>448</v>
      </c>
      <c r="BA1048374" s="238" t="s">
        <v>456</v>
      </c>
      <c r="BB1048374" s="239" t="s">
        <v>258</v>
      </c>
      <c r="BC1048374" s="242" t="s">
        <v>449</v>
      </c>
      <c r="BI1048374" s="155" t="s">
        <v>174</v>
      </c>
      <c r="BJ1048374" s="239" t="s">
        <v>174</v>
      </c>
      <c r="BK1048374" s="256" t="s">
        <v>189</v>
      </c>
      <c r="BL1048374" s="256" t="s">
        <v>470</v>
      </c>
      <c r="BM1048374" s="239" t="s">
        <v>161</v>
      </c>
      <c r="BN1048374" s="239" t="s">
        <v>472</v>
      </c>
      <c r="BO1048374" s="258"/>
      <c r="BP1048374" s="258"/>
      <c r="BQ1048374" s="239" t="s">
        <v>175</v>
      </c>
      <c r="BR1048374" s="259" t="s">
        <v>174</v>
      </c>
    </row>
    <row r="1048375" spans="1:102" ht="162" customHeight="1" x14ac:dyDescent="0.2">
      <c r="B1048375" s="121" t="s">
        <v>168</v>
      </c>
      <c r="C1048375" s="230" t="s">
        <v>193</v>
      </c>
      <c r="E1048375" s="130" t="s">
        <v>34</v>
      </c>
      <c r="F1048375" s="130" t="s">
        <v>38</v>
      </c>
      <c r="G1048375" s="222" t="s">
        <v>109</v>
      </c>
      <c r="K1048375" s="134" t="s">
        <v>148</v>
      </c>
      <c r="P1048375" s="134" t="s">
        <v>319</v>
      </c>
      <c r="AD1048375" s="100"/>
      <c r="AE1048375" s="206"/>
      <c r="AI1048375" s="137" t="s">
        <v>468</v>
      </c>
      <c r="AJ1048375" s="206"/>
      <c r="AQ1048375" s="53"/>
      <c r="AS1048375" s="53"/>
      <c r="AT1048375" s="146"/>
      <c r="AU1048375" s="100" t="s">
        <v>91</v>
      </c>
      <c r="AV1048375" s="141" t="s">
        <v>90</v>
      </c>
      <c r="AW1048375" s="100"/>
      <c r="AX1048375" s="152" t="s">
        <v>178</v>
      </c>
      <c r="AZ1048375" s="240" t="s">
        <v>450</v>
      </c>
      <c r="BA1048375" s="238" t="s">
        <v>157</v>
      </c>
      <c r="BB1048375" s="239" t="s">
        <v>457</v>
      </c>
      <c r="BC1048375" s="241" t="s">
        <v>451</v>
      </c>
      <c r="BI1048375" s="155" t="s">
        <v>161</v>
      </c>
      <c r="BJ1048375" s="256" t="s">
        <v>479</v>
      </c>
      <c r="BK1048375" s="256" t="s">
        <v>188</v>
      </c>
      <c r="BL1048375" s="256" t="s">
        <v>189</v>
      </c>
      <c r="BM1048375" s="239" t="s">
        <v>175</v>
      </c>
      <c r="BN1048375" s="239" t="s">
        <v>174</v>
      </c>
      <c r="BO1048375" s="258"/>
      <c r="BP1048375" s="258"/>
      <c r="BQ1048375" s="239" t="s">
        <v>178</v>
      </c>
      <c r="BR1048375" s="259" t="s">
        <v>161</v>
      </c>
    </row>
    <row r="1048376" spans="1:102" ht="173.25" customHeight="1" thickBot="1" x14ac:dyDescent="0.25">
      <c r="B1048376" s="122" t="s">
        <v>163</v>
      </c>
      <c r="C1048376" s="124" t="s">
        <v>194</v>
      </c>
      <c r="E1048376" s="130" t="s">
        <v>33</v>
      </c>
      <c r="F1048376" s="130" t="s">
        <v>37</v>
      </c>
      <c r="G1048376" s="134" t="s">
        <v>143</v>
      </c>
      <c r="K1048376" s="135" t="s">
        <v>125</v>
      </c>
      <c r="P1048376" s="135" t="s">
        <v>320</v>
      </c>
      <c r="AI1048376" s="137" t="s">
        <v>307</v>
      </c>
      <c r="AJ1048376" s="206"/>
      <c r="AQ1048376" s="53"/>
      <c r="AS1048376" s="53"/>
      <c r="AT1048376" s="147"/>
      <c r="AU1048376" s="148"/>
      <c r="AV1048376" s="142" t="s">
        <v>91</v>
      </c>
      <c r="AW1048376" s="100"/>
      <c r="AX1048376" s="152" t="s">
        <v>171</v>
      </c>
      <c r="AZ1048376" s="243" t="s">
        <v>452</v>
      </c>
      <c r="BA1048376" s="244" t="s">
        <v>458</v>
      </c>
      <c r="BB1048376" s="245" t="s">
        <v>469</v>
      </c>
      <c r="BC1048376" s="246" t="s">
        <v>453</v>
      </c>
      <c r="BI1048376" s="260" t="s">
        <v>439</v>
      </c>
      <c r="BJ1048376" s="256" t="s">
        <v>474</v>
      </c>
      <c r="BK1048376" s="239" t="s">
        <v>184</v>
      </c>
      <c r="BL1048376" s="256" t="s">
        <v>188</v>
      </c>
      <c r="BM1048376" s="239" t="s">
        <v>160</v>
      </c>
      <c r="BN1048376" s="239" t="s">
        <v>175</v>
      </c>
      <c r="BO1048376" s="258"/>
      <c r="BP1048376" s="258"/>
      <c r="BQ1048376" s="239" t="s">
        <v>177</v>
      </c>
      <c r="BR1048376" s="259" t="s">
        <v>175</v>
      </c>
    </row>
    <row r="1048377" spans="1:102" ht="188.25" customHeight="1" thickBot="1" x14ac:dyDescent="0.25">
      <c r="B1048377" s="122" t="s">
        <v>166</v>
      </c>
      <c r="C1048377" s="124" t="s">
        <v>197</v>
      </c>
      <c r="E1048377" s="131" t="s">
        <v>32</v>
      </c>
      <c r="F1048377" s="131" t="s">
        <v>224</v>
      </c>
      <c r="G1048377" s="134" t="s">
        <v>105</v>
      </c>
      <c r="AI1048377" s="137" t="s">
        <v>308</v>
      </c>
      <c r="AJ1048377" s="206"/>
      <c r="AQ1048377" s="53"/>
      <c r="AS1048377" s="53"/>
      <c r="AX1048377" s="314" t="s">
        <v>189</v>
      </c>
      <c r="AZ1048377" s="49"/>
      <c r="BC1048377" s="3"/>
      <c r="BH1048377" s="53"/>
      <c r="BI1048377" s="261"/>
      <c r="BJ1048377" s="239" t="s">
        <v>399</v>
      </c>
      <c r="BK1048377" s="239" t="s">
        <v>185</v>
      </c>
      <c r="BL1048377" s="239" t="s">
        <v>184</v>
      </c>
      <c r="BM1048377" s="239" t="s">
        <v>173</v>
      </c>
      <c r="BN1048377" s="258"/>
      <c r="BO1048377" s="258"/>
      <c r="BP1048377" s="258"/>
      <c r="BQ1048377" s="258"/>
      <c r="BR1048377" s="154" t="s">
        <v>460</v>
      </c>
    </row>
    <row r="1048378" spans="1:102" ht="192.75" customHeight="1" thickBot="1" x14ac:dyDescent="0.25">
      <c r="B1048378" s="122" t="s">
        <v>167</v>
      </c>
      <c r="C1048378" s="124" t="s">
        <v>198</v>
      </c>
      <c r="E1048378" s="322" t="s">
        <v>110</v>
      </c>
      <c r="G1048378" s="134" t="s">
        <v>107</v>
      </c>
      <c r="H1048378" s="428" t="s">
        <v>24</v>
      </c>
      <c r="I1048378" s="429"/>
      <c r="J1048378" s="429"/>
      <c r="K1048378" s="429"/>
      <c r="L1048378" s="429"/>
      <c r="M1048378" s="429"/>
      <c r="N1048378" s="429"/>
      <c r="O1048378" s="429"/>
      <c r="P1048378" s="429"/>
      <c r="Q1048378" s="429"/>
      <c r="R1048378" s="429"/>
      <c r="S1048378" s="429"/>
      <c r="T1048378" s="429"/>
      <c r="U1048378" s="429"/>
      <c r="V1048378" s="429"/>
      <c r="W1048378" s="429"/>
      <c r="X1048378" s="429"/>
      <c r="Y1048378" s="429"/>
      <c r="Z1048378" s="429"/>
      <c r="AA1048378" s="429"/>
      <c r="AB1048378" s="429"/>
      <c r="AC1048378" s="429"/>
      <c r="AD1048378" s="430"/>
      <c r="AE1048378" s="209"/>
      <c r="AF1048378" s="210"/>
      <c r="AG1048378" s="210"/>
      <c r="AH1048378" s="157"/>
      <c r="AI1048378" s="137" t="s">
        <v>309</v>
      </c>
      <c r="AJ1048378" s="211"/>
      <c r="AK1048378" s="210"/>
      <c r="AL1048378" s="210"/>
      <c r="AM1048378" s="157"/>
      <c r="AN1048378" s="157"/>
      <c r="AP1048378" s="157"/>
      <c r="AQ1048378" s="157"/>
      <c r="AS1048378" s="53"/>
      <c r="AX1048378" s="314" t="s">
        <v>188</v>
      </c>
      <c r="AZ1048378" s="153"/>
      <c r="BC1048378" s="3"/>
      <c r="BD1048378" s="53"/>
      <c r="BH1048378" s="53"/>
      <c r="BI1048378" s="261"/>
      <c r="BJ1048378" s="239"/>
      <c r="BK1048378" s="239" t="s">
        <v>186</v>
      </c>
      <c r="BL1048378" s="239" t="s">
        <v>185</v>
      </c>
      <c r="BM1048378" s="239"/>
      <c r="BN1048378" s="258"/>
      <c r="BO1048378" s="258"/>
      <c r="BP1048378" s="258"/>
      <c r="BQ1048378" s="258"/>
      <c r="BR1048378" s="262"/>
    </row>
    <row r="1048379" spans="1:102" ht="210" customHeight="1" thickBot="1" x14ac:dyDescent="0.25">
      <c r="B1048379" s="122" t="s">
        <v>152</v>
      </c>
      <c r="C1048379" s="124" t="s">
        <v>196</v>
      </c>
      <c r="G1048379" s="134" t="s">
        <v>106</v>
      </c>
      <c r="H1048379" s="140" t="s">
        <v>112</v>
      </c>
      <c r="I1048379" s="140" t="s">
        <v>108</v>
      </c>
      <c r="J1048379" s="140" t="s">
        <v>140</v>
      </c>
      <c r="K1048379" s="140" t="s">
        <v>109</v>
      </c>
      <c r="L1048379" s="140" t="s">
        <v>143</v>
      </c>
      <c r="M1048379" s="143" t="s">
        <v>105</v>
      </c>
      <c r="N1048379" s="41"/>
      <c r="O1048379" s="140" t="s">
        <v>107</v>
      </c>
      <c r="P1048379" s="140" t="s">
        <v>106</v>
      </c>
      <c r="Q1048379" s="140" t="s">
        <v>111</v>
      </c>
      <c r="T1048379" s="140" t="s">
        <v>103</v>
      </c>
      <c r="U1048379" s="120"/>
      <c r="V1048379" s="205"/>
      <c r="W1048379" s="205"/>
      <c r="X1048379" s="120"/>
      <c r="Y1048379" s="120"/>
      <c r="Z1048379" s="205"/>
      <c r="AC1048379" s="140" t="s">
        <v>144</v>
      </c>
      <c r="AD1048379" s="140" t="s">
        <v>40</v>
      </c>
      <c r="AE1048379" s="205"/>
      <c r="AF1048379" s="207"/>
      <c r="AG1048379" s="207"/>
      <c r="AH1048379" s="53"/>
      <c r="AI1048379" s="159" t="s">
        <v>310</v>
      </c>
      <c r="AJ1048379" s="206"/>
      <c r="AS1048379" s="53"/>
      <c r="AU1048379" s="50"/>
      <c r="AV1048379" s="50"/>
      <c r="AW1048379" s="50"/>
      <c r="AX1048379" s="152" t="s">
        <v>184</v>
      </c>
      <c r="AY1048379" s="50"/>
      <c r="AZ1048379" s="50"/>
      <c r="BA1048379" s="50"/>
      <c r="BB1048379" s="50"/>
      <c r="BC1048379" s="50"/>
      <c r="BD1048379" s="53"/>
      <c r="BE1048379" s="53"/>
      <c r="BI1048379" s="261"/>
      <c r="BJ1048379" s="256" t="s">
        <v>189</v>
      </c>
      <c r="BK1048379" s="239" t="s">
        <v>180</v>
      </c>
      <c r="BL1048379" s="239" t="s">
        <v>186</v>
      </c>
      <c r="BM1048379" s="239" t="s">
        <v>176</v>
      </c>
      <c r="BN1048379" s="258"/>
      <c r="BO1048379" s="258"/>
      <c r="BP1048379" s="258"/>
      <c r="BQ1048379" s="258"/>
      <c r="BR1048379" s="262"/>
    </row>
    <row r="1048380" spans="1:102" ht="218.25" customHeight="1" thickBot="1" x14ac:dyDescent="0.25">
      <c r="B1048380" s="122" t="s">
        <v>153</v>
      </c>
      <c r="C1048380" s="124" t="s">
        <v>409</v>
      </c>
      <c r="G1048380" s="134" t="s">
        <v>111</v>
      </c>
      <c r="H1048380" s="139" t="s">
        <v>137</v>
      </c>
      <c r="I1048380" s="137" t="s">
        <v>137</v>
      </c>
      <c r="J1048380" s="137" t="s">
        <v>137</v>
      </c>
      <c r="K1048380" s="137" t="s">
        <v>137</v>
      </c>
      <c r="L1048380" s="139" t="s">
        <v>137</v>
      </c>
      <c r="M1048380" s="141" t="s">
        <v>137</v>
      </c>
      <c r="O1048380" s="137" t="s">
        <v>137</v>
      </c>
      <c r="P1048380" s="139" t="s">
        <v>137</v>
      </c>
      <c r="Q1048380" s="137" t="s">
        <v>137</v>
      </c>
      <c r="T1048380" s="137" t="s">
        <v>137</v>
      </c>
      <c r="U1048380" s="100"/>
      <c r="V1048380" s="206"/>
      <c r="W1048380" s="206"/>
      <c r="X1048380" s="100"/>
      <c r="Y1048380" s="100"/>
      <c r="Z1048380" s="206"/>
      <c r="AC1048380" s="139" t="s">
        <v>137</v>
      </c>
      <c r="AD1048380" s="137" t="s">
        <v>137</v>
      </c>
      <c r="AE1048380" s="206"/>
      <c r="AF1048380" s="207"/>
      <c r="AG1048380" s="207"/>
      <c r="AH1048380" s="53"/>
      <c r="AI1048380" s="137" t="s">
        <v>311</v>
      </c>
      <c r="AJ1048380" s="206"/>
      <c r="AS1048380" s="53"/>
      <c r="AU1048380" s="50"/>
      <c r="AX1048380" s="152" t="s">
        <v>185</v>
      </c>
      <c r="AZ1048380" s="380" t="s">
        <v>375</v>
      </c>
      <c r="BA1048380" s="381"/>
      <c r="BB1048380" s="53" t="s">
        <v>461</v>
      </c>
      <c r="BD1048380" s="53"/>
      <c r="BE1048380" s="53"/>
      <c r="BI1048380" s="261"/>
      <c r="BJ1048380" s="256" t="s">
        <v>188</v>
      </c>
      <c r="BK1048380" s="239" t="s">
        <v>430</v>
      </c>
      <c r="BL1048380" s="239" t="s">
        <v>180</v>
      </c>
      <c r="BM1048380" s="256" t="s">
        <v>473</v>
      </c>
      <c r="BN1048380" s="258"/>
      <c r="BO1048380" s="258"/>
      <c r="BP1048380" s="258"/>
      <c r="BQ1048380" s="258"/>
      <c r="BR1048380" s="262"/>
      <c r="CD1048380" s="53"/>
    </row>
    <row r="1048381" spans="1:102" ht="78" customHeight="1" thickBot="1" x14ac:dyDescent="0.25">
      <c r="B1048381" s="123" t="s">
        <v>162</v>
      </c>
      <c r="C1048381" s="125" t="s">
        <v>195</v>
      </c>
      <c r="G1048381" s="134" t="s">
        <v>103</v>
      </c>
      <c r="H1048381" s="137" t="s">
        <v>141</v>
      </c>
      <c r="I1048381" s="137" t="s">
        <v>141</v>
      </c>
      <c r="J1048381" s="137" t="s">
        <v>141</v>
      </c>
      <c r="K1048381" s="137" t="s">
        <v>141</v>
      </c>
      <c r="L1048381" s="137" t="s">
        <v>141</v>
      </c>
      <c r="M1048381" s="141" t="s">
        <v>141</v>
      </c>
      <c r="O1048381" s="137" t="s">
        <v>141</v>
      </c>
      <c r="P1048381" s="137" t="s">
        <v>141</v>
      </c>
      <c r="Q1048381" s="137" t="s">
        <v>138</v>
      </c>
      <c r="T1048381" s="137" t="s">
        <v>141</v>
      </c>
      <c r="U1048381" s="100"/>
      <c r="V1048381" s="206"/>
      <c r="W1048381" s="206"/>
      <c r="X1048381" s="100"/>
      <c r="Y1048381" s="100"/>
      <c r="Z1048381" s="206"/>
      <c r="AC1048381" s="137" t="s">
        <v>141</v>
      </c>
      <c r="AD1048381" s="137" t="s">
        <v>141</v>
      </c>
      <c r="AE1048381" s="206"/>
      <c r="AF1048381" s="207"/>
      <c r="AG1048381" s="207"/>
      <c r="AH1048381" s="53"/>
      <c r="AI1048381" s="138" t="s">
        <v>312</v>
      </c>
      <c r="AS1048381" s="53"/>
      <c r="AU1048381" s="50"/>
      <c r="AX1048381" s="152" t="s">
        <v>186</v>
      </c>
      <c r="AZ1048381" s="168" t="s">
        <v>256</v>
      </c>
      <c r="BA1048381" s="169" t="s">
        <v>254</v>
      </c>
      <c r="BD1048381" s="53"/>
      <c r="BE1048381" s="53"/>
      <c r="BI1048381" s="261"/>
      <c r="BJ1048381" s="239" t="s">
        <v>184</v>
      </c>
      <c r="BK1048381" s="239" t="s">
        <v>182</v>
      </c>
      <c r="BL1048381" s="239" t="s">
        <v>430</v>
      </c>
      <c r="BM1048381" s="239" t="s">
        <v>472</v>
      </c>
      <c r="BN1048381" s="258"/>
      <c r="BO1048381" s="258"/>
      <c r="BP1048381" s="258"/>
      <c r="BQ1048381" s="258"/>
      <c r="BR1048381" s="262"/>
    </row>
    <row r="1048382" spans="1:102" ht="111.75" customHeight="1" thickBot="1" x14ac:dyDescent="0.25">
      <c r="B1048382" s="100"/>
      <c r="C1048382" s="100"/>
      <c r="G1048382" s="135" t="s">
        <v>145</v>
      </c>
      <c r="H1048382" s="137" t="s">
        <v>138</v>
      </c>
      <c r="I1048382" s="137" t="s">
        <v>138</v>
      </c>
      <c r="J1048382" s="138" t="s">
        <v>138</v>
      </c>
      <c r="K1048382" s="137" t="s">
        <v>138</v>
      </c>
      <c r="L1048382" s="137" t="s">
        <v>138</v>
      </c>
      <c r="M1048382" s="141" t="s">
        <v>138</v>
      </c>
      <c r="O1048382" s="137" t="s">
        <v>138</v>
      </c>
      <c r="P1048382" s="137" t="s">
        <v>138</v>
      </c>
      <c r="Q1048382" s="138" t="s">
        <v>139</v>
      </c>
      <c r="T1048382" s="137" t="s">
        <v>138</v>
      </c>
      <c r="U1048382" s="100"/>
      <c r="V1048382" s="206"/>
      <c r="W1048382" s="206"/>
      <c r="X1048382" s="100"/>
      <c r="Y1048382" s="100"/>
      <c r="Z1048382" s="206"/>
      <c r="AC1048382" s="137" t="s">
        <v>138</v>
      </c>
      <c r="AD1048382" s="137" t="s">
        <v>138</v>
      </c>
      <c r="AE1048382" s="206"/>
      <c r="AF1048382" s="207"/>
      <c r="AG1048382" s="207"/>
      <c r="AH1048382" s="53"/>
      <c r="AS1048382" s="53"/>
      <c r="AU1048382" s="50"/>
      <c r="AX1048382" s="152" t="s">
        <v>180</v>
      </c>
      <c r="AZ1048382" s="155" t="s">
        <v>245</v>
      </c>
      <c r="BA1048382" s="154" t="s">
        <v>243</v>
      </c>
      <c r="BD1048382" s="53"/>
      <c r="BE1048382" s="53"/>
      <c r="BI1048382" s="263"/>
      <c r="BJ1048382" s="239" t="s">
        <v>185</v>
      </c>
      <c r="BK1048382" s="239" t="s">
        <v>181</v>
      </c>
      <c r="BL1048382" s="239" t="s">
        <v>182</v>
      </c>
      <c r="BM1048382" s="239" t="s">
        <v>177</v>
      </c>
      <c r="BN1048382" s="258"/>
      <c r="BO1048382" s="258"/>
      <c r="BP1048382" s="258"/>
      <c r="BQ1048382" s="258"/>
      <c r="BR1048382" s="262"/>
    </row>
    <row r="1048383" spans="1:102" ht="63" customHeight="1" thickBot="1" x14ac:dyDescent="0.25">
      <c r="B1048383" s="120"/>
      <c r="C1048383" s="120"/>
      <c r="G1048383" s="135"/>
      <c r="H1048383" s="137" t="s">
        <v>142</v>
      </c>
      <c r="I1048383" s="137" t="s">
        <v>142</v>
      </c>
      <c r="J1048383" s="53"/>
      <c r="K1048383" s="137" t="s">
        <v>142</v>
      </c>
      <c r="M1048383" s="141" t="s">
        <v>142</v>
      </c>
      <c r="O1048383" s="137" t="s">
        <v>142</v>
      </c>
      <c r="P1048383" s="137" t="s">
        <v>142</v>
      </c>
      <c r="T1048383" s="137" t="s">
        <v>142</v>
      </c>
      <c r="U1048383" s="100"/>
      <c r="V1048383" s="206"/>
      <c r="W1048383" s="206"/>
      <c r="X1048383" s="100"/>
      <c r="Y1048383" s="100"/>
      <c r="Z1048383" s="206"/>
      <c r="AC1048383" s="137" t="s">
        <v>142</v>
      </c>
      <c r="AD1048383" s="137" t="s">
        <v>142</v>
      </c>
      <c r="AE1048383" s="206"/>
      <c r="AF1048383" s="207"/>
      <c r="AG1048383" s="207"/>
      <c r="AH1048383" s="53"/>
      <c r="AS1048383" s="53"/>
      <c r="AU1048383" s="50"/>
      <c r="AX1048383" s="152" t="s">
        <v>430</v>
      </c>
      <c r="AZ1048383" s="155" t="s">
        <v>248</v>
      </c>
      <c r="BA1048383" s="154" t="s">
        <v>249</v>
      </c>
      <c r="BF1048383" s="53"/>
      <c r="BI1048383" s="261"/>
      <c r="BJ1048383" s="239" t="s">
        <v>186</v>
      </c>
      <c r="BK1048383" s="239" t="s">
        <v>183</v>
      </c>
      <c r="BL1048383" s="239" t="s">
        <v>181</v>
      </c>
      <c r="BM1048383" s="256" t="s">
        <v>471</v>
      </c>
      <c r="BN1048383" s="258"/>
      <c r="BO1048383" s="258"/>
      <c r="BP1048383" s="258"/>
      <c r="BQ1048383" s="258"/>
      <c r="BR1048383" s="262"/>
      <c r="CD1048383" s="53"/>
    </row>
    <row r="1048384" spans="1:102" ht="117.75" customHeight="1" thickBot="1" x14ac:dyDescent="0.25">
      <c r="B1048384" s="100"/>
      <c r="C1048384" s="251"/>
      <c r="H1048384" s="138" t="s">
        <v>139</v>
      </c>
      <c r="I1048384" s="138" t="s">
        <v>139</v>
      </c>
      <c r="J1048384" s="53"/>
      <c r="K1048384" s="138" t="s">
        <v>139</v>
      </c>
      <c r="M1048384" s="142" t="s">
        <v>139</v>
      </c>
      <c r="O1048384" s="138" t="s">
        <v>139</v>
      </c>
      <c r="P1048384" s="138" t="s">
        <v>139</v>
      </c>
      <c r="T1048384" s="138" t="s">
        <v>139</v>
      </c>
      <c r="U1048384" s="100"/>
      <c r="V1048384" s="206"/>
      <c r="W1048384" s="206"/>
      <c r="X1048384" s="100"/>
      <c r="Y1048384" s="100"/>
      <c r="Z1048384" s="206"/>
      <c r="AC1048384" s="138" t="s">
        <v>139</v>
      </c>
      <c r="AD1048384" s="138" t="s">
        <v>139</v>
      </c>
      <c r="AE1048384" s="206"/>
      <c r="AF1048384" s="207"/>
      <c r="AG1048384" s="207"/>
      <c r="AH1048384" s="53"/>
      <c r="AS1048384" s="53"/>
      <c r="AU1048384" s="50"/>
      <c r="AX1048384" s="152" t="s">
        <v>182</v>
      </c>
      <c r="AZ1048384" s="155" t="s">
        <v>246</v>
      </c>
      <c r="BA1048384" s="154" t="s">
        <v>250</v>
      </c>
      <c r="BI1048384" s="261"/>
      <c r="BJ1048384" s="239" t="s">
        <v>180</v>
      </c>
      <c r="BK1048384" s="258"/>
      <c r="BL1048384" s="239" t="s">
        <v>183</v>
      </c>
      <c r="BM1048384" s="256" t="s">
        <v>189</v>
      </c>
      <c r="BN1048384" s="258"/>
      <c r="BO1048384" s="258"/>
      <c r="BP1048384" s="258"/>
      <c r="BQ1048384" s="258"/>
      <c r="BR1048384" s="262"/>
    </row>
    <row r="1048385" spans="2:82" ht="138" customHeight="1" x14ac:dyDescent="0.25">
      <c r="B1048385" s="100"/>
      <c r="C1048385" s="252"/>
      <c r="AQ1048385" s="53"/>
      <c r="AS1048385" s="53"/>
      <c r="AU1048385" s="50"/>
      <c r="AX1048385" s="152" t="s">
        <v>181</v>
      </c>
      <c r="AZ1048385" s="155" t="s">
        <v>288</v>
      </c>
      <c r="BA1048385" s="154" t="s">
        <v>251</v>
      </c>
      <c r="BI1048385" s="261"/>
      <c r="BJ1048385" s="239" t="s">
        <v>430</v>
      </c>
      <c r="BK1048385" s="258"/>
      <c r="BL1048385" s="239" t="s">
        <v>288</v>
      </c>
      <c r="BM1048385" s="256" t="s">
        <v>188</v>
      </c>
      <c r="BN1048385" s="258"/>
      <c r="BO1048385" s="258"/>
      <c r="BP1048385" s="258"/>
      <c r="BQ1048385" s="258"/>
      <c r="BR1048385" s="262"/>
    </row>
    <row r="1048386" spans="2:82" ht="159" customHeight="1" x14ac:dyDescent="0.25">
      <c r="B1048386" s="100"/>
      <c r="C1048386" s="252"/>
      <c r="AQ1048386" s="53"/>
      <c r="AS1048386" s="53"/>
      <c r="AU1048386" s="50"/>
      <c r="AX1048386" s="152" t="s">
        <v>183</v>
      </c>
      <c r="AZ1048386" s="155" t="s">
        <v>244</v>
      </c>
      <c r="BA1048386" s="154" t="s">
        <v>169</v>
      </c>
      <c r="BI1048386" s="261"/>
      <c r="BJ1048386" s="239" t="s">
        <v>182</v>
      </c>
      <c r="BK1048386" s="258"/>
      <c r="BL1048386" s="239" t="s">
        <v>245</v>
      </c>
      <c r="BM1048386" s="239" t="s">
        <v>184</v>
      </c>
      <c r="BN1048386" s="258"/>
      <c r="BO1048386" s="258"/>
      <c r="BP1048386" s="258"/>
      <c r="BQ1048386" s="258"/>
      <c r="BR1048386" s="262"/>
    </row>
    <row r="1048387" spans="2:82" ht="135" customHeight="1" x14ac:dyDescent="0.2">
      <c r="B1048387" s="100"/>
      <c r="C1048387" s="251"/>
      <c r="AQ1048387" s="53"/>
      <c r="AS1048387" s="53"/>
      <c r="AU1048387" s="50"/>
      <c r="AX1048387" s="152"/>
      <c r="AZ1048387" s="155" t="s">
        <v>255</v>
      </c>
      <c r="BA1048387" s="154" t="s">
        <v>252</v>
      </c>
      <c r="BI1048387" s="261"/>
      <c r="BJ1048387" s="239" t="s">
        <v>181</v>
      </c>
      <c r="BK1048387" s="258"/>
      <c r="BL1048387" s="239" t="s">
        <v>248</v>
      </c>
      <c r="BM1048387" s="239" t="s">
        <v>185</v>
      </c>
      <c r="BN1048387" s="258"/>
      <c r="BO1048387" s="258"/>
      <c r="BP1048387" s="258"/>
      <c r="BQ1048387" s="258"/>
      <c r="BR1048387" s="262"/>
    </row>
    <row r="1048388" spans="2:82" ht="148.5" customHeight="1" x14ac:dyDescent="0.2">
      <c r="B1048388" s="100"/>
      <c r="C1048388" s="251"/>
      <c r="AQ1048388" s="53"/>
      <c r="AS1048388" s="53"/>
      <c r="AU1048388" s="50"/>
      <c r="AX1048388" s="152" t="s">
        <v>177</v>
      </c>
      <c r="AZ1048388" s="155" t="s">
        <v>287</v>
      </c>
      <c r="BA1048388" s="154" t="s">
        <v>406</v>
      </c>
      <c r="BI1048388" s="261"/>
      <c r="BJ1048388" s="239" t="s">
        <v>183</v>
      </c>
      <c r="BK1048388" s="258"/>
      <c r="BL1048388" s="239" t="s">
        <v>246</v>
      </c>
      <c r="BM1048388" s="239" t="s">
        <v>186</v>
      </c>
      <c r="BN1048388" s="258"/>
      <c r="BO1048388" s="258"/>
      <c r="BP1048388" s="258"/>
      <c r="BQ1048388" s="258"/>
      <c r="BR1048388" s="262"/>
    </row>
    <row r="1048389" spans="2:82" ht="148.5" customHeight="1" x14ac:dyDescent="0.2">
      <c r="B1048389" s="100"/>
      <c r="C1048389" s="251"/>
      <c r="AQ1048389" s="53"/>
      <c r="AS1048389" s="53"/>
      <c r="AU1048389" s="50"/>
      <c r="AX1048389" s="315" t="s">
        <v>476</v>
      </c>
      <c r="AZ1048389" s="155" t="s">
        <v>466</v>
      </c>
      <c r="BA1048389" s="154" t="s">
        <v>467</v>
      </c>
      <c r="BI1048389" s="261"/>
      <c r="BJ1048389" s="239"/>
      <c r="BK1048389" s="258"/>
      <c r="BL1048389" s="239" t="s">
        <v>466</v>
      </c>
      <c r="BM1048389" s="239" t="s">
        <v>180</v>
      </c>
      <c r="BN1048389" s="258"/>
      <c r="BO1048389" s="258"/>
      <c r="BP1048389" s="258"/>
      <c r="BQ1048389" s="258"/>
      <c r="BR1048389" s="262"/>
    </row>
    <row r="1048390" spans="2:82" ht="78.75" customHeight="1" x14ac:dyDescent="0.2">
      <c r="B1048390" s="100"/>
      <c r="C1048390" s="251"/>
      <c r="AQ1048390" s="53"/>
      <c r="AS1048390" s="53"/>
      <c r="AU1048390" s="50"/>
      <c r="AX1048390" s="315" t="s">
        <v>477</v>
      </c>
      <c r="AZ1048390" s="155" t="s">
        <v>253</v>
      </c>
      <c r="BA1048390" s="154" t="s">
        <v>170</v>
      </c>
      <c r="BI1048390" s="261"/>
      <c r="BJ1048390" s="258"/>
      <c r="BK1048390" s="258"/>
      <c r="BL1048390" s="239" t="s">
        <v>244</v>
      </c>
      <c r="BM1048390" s="239" t="s">
        <v>430</v>
      </c>
      <c r="BN1048390" s="258"/>
      <c r="BO1048390" s="258"/>
      <c r="BP1048390" s="258"/>
      <c r="BQ1048390" s="258"/>
      <c r="BR1048390" s="262"/>
    </row>
    <row r="1048391" spans="2:82" ht="114" customHeight="1" x14ac:dyDescent="0.2">
      <c r="B1048391" s="100"/>
      <c r="C1048391" s="100"/>
      <c r="AQ1048391" s="53"/>
      <c r="AS1048391" s="53"/>
      <c r="AU1048391" s="50"/>
      <c r="AX1048391" s="152" t="s">
        <v>176</v>
      </c>
      <c r="BI1048391" s="261"/>
      <c r="BJ1048391" s="258"/>
      <c r="BK1048391" s="258"/>
      <c r="BL1048391" s="239" t="s">
        <v>255</v>
      </c>
      <c r="BM1048391" s="239" t="s">
        <v>182</v>
      </c>
      <c r="BN1048391" s="258"/>
      <c r="BO1048391" s="258"/>
      <c r="BP1048391" s="258"/>
      <c r="BQ1048391" s="258"/>
      <c r="BR1048391" s="262"/>
    </row>
    <row r="1048392" spans="2:82" ht="47.25" customHeight="1" x14ac:dyDescent="0.2">
      <c r="AQ1048392" s="53"/>
      <c r="AS1048392" s="53"/>
      <c r="AU1048392" s="50"/>
      <c r="AX1048392" s="152" t="s">
        <v>256</v>
      </c>
      <c r="BI1048392" s="261"/>
      <c r="BJ1048392" s="258"/>
      <c r="BK1048392" s="258"/>
      <c r="BL1048392" s="239" t="s">
        <v>253</v>
      </c>
      <c r="BM1048392" s="239" t="s">
        <v>181</v>
      </c>
      <c r="BN1048392" s="258"/>
      <c r="BO1048392" s="258"/>
      <c r="BP1048392" s="258"/>
      <c r="BQ1048392" s="258"/>
      <c r="BR1048392" s="262"/>
    </row>
    <row r="1048393" spans="2:82" ht="47.25" customHeight="1" thickBot="1" x14ac:dyDescent="0.25">
      <c r="AQ1048393" s="53"/>
      <c r="AS1048393" s="53"/>
      <c r="AX1048393" s="152" t="s">
        <v>187</v>
      </c>
      <c r="BI1048393" s="261"/>
      <c r="BJ1048393" s="258"/>
      <c r="BK1048393" s="258"/>
      <c r="BL1048393" s="239" t="s">
        <v>256</v>
      </c>
      <c r="BM1048393" s="245" t="s">
        <v>183</v>
      </c>
      <c r="BN1048393" s="258"/>
      <c r="BO1048393" s="258"/>
      <c r="BP1048393" s="258"/>
      <c r="BQ1048393" s="258"/>
      <c r="BR1048393" s="262"/>
    </row>
    <row r="1048394" spans="2:82" ht="23.25" thickBot="1" x14ac:dyDescent="0.25">
      <c r="AQ1048394" s="53"/>
      <c r="AS1048394" s="53"/>
      <c r="AX1048394" s="152" t="s">
        <v>160</v>
      </c>
      <c r="BF1048394" s="53"/>
      <c r="BI1048394" s="264"/>
      <c r="BJ1048394" s="265"/>
      <c r="BK1048394" s="265"/>
      <c r="BL1048394" s="245" t="s">
        <v>287</v>
      </c>
      <c r="BN1048394" s="265"/>
      <c r="BO1048394" s="265"/>
      <c r="BP1048394" s="265"/>
      <c r="BQ1048394" s="265"/>
      <c r="BR1048394" s="266"/>
    </row>
    <row r="1048395" spans="2:82" x14ac:dyDescent="0.2">
      <c r="G1048395" s="53"/>
      <c r="AQ1048395" s="53"/>
      <c r="AS1048395" s="53"/>
      <c r="AX1048395" s="152" t="s">
        <v>245</v>
      </c>
    </row>
    <row r="1048396" spans="2:82" ht="22.5" x14ac:dyDescent="0.2">
      <c r="G1048396" s="53"/>
      <c r="L1048396" s="41"/>
      <c r="AQ1048396" s="53"/>
      <c r="AS1048396" s="53"/>
      <c r="AX1048396" s="152" t="s">
        <v>248</v>
      </c>
    </row>
    <row r="1048397" spans="2:82" ht="22.5" x14ac:dyDescent="0.2">
      <c r="G1048397" s="53"/>
      <c r="H1048397" s="55"/>
      <c r="AQ1048397" s="53"/>
      <c r="AS1048397" s="53"/>
      <c r="AX1048397" s="152" t="s">
        <v>246</v>
      </c>
    </row>
    <row r="1048398" spans="2:82" ht="27.75" customHeight="1" x14ac:dyDescent="0.2">
      <c r="G1048398" s="53"/>
      <c r="H1048398" s="54"/>
      <c r="AS1048398" s="53"/>
      <c r="AX1048398" s="152" t="s">
        <v>247</v>
      </c>
    </row>
    <row r="1048399" spans="2:82" ht="15" x14ac:dyDescent="0.2">
      <c r="G1048399" s="53"/>
      <c r="H1048399" s="54"/>
      <c r="AO1048399" s="50"/>
      <c r="AS1048399" s="53"/>
      <c r="AX1048399" s="152" t="s">
        <v>244</v>
      </c>
    </row>
    <row r="1048400" spans="2:82" ht="15" x14ac:dyDescent="0.2">
      <c r="G1048400" s="53"/>
      <c r="H1048400" s="54"/>
      <c r="AO1048400" s="50"/>
      <c r="AS1048400" s="53"/>
      <c r="AX1048400" s="152" t="s">
        <v>255</v>
      </c>
      <c r="BF1048400" s="53"/>
      <c r="BG1048400" s="53"/>
      <c r="BH1048400" s="53"/>
      <c r="BS1048400" s="53"/>
      <c r="BT1048400" s="53"/>
      <c r="BU1048400" s="53"/>
      <c r="BV1048400" s="53"/>
      <c r="BW1048400" s="53"/>
      <c r="BX1048400" s="53"/>
      <c r="BY1048400" s="53"/>
      <c r="BZ1048400" s="53"/>
      <c r="CA1048400" s="53"/>
      <c r="CB1048400" s="53"/>
      <c r="CC1048400" s="53"/>
      <c r="CD1048400" s="53"/>
    </row>
    <row r="1048401" spans="1:102" ht="22.5" x14ac:dyDescent="0.2">
      <c r="G1048401" s="53"/>
      <c r="H1048401" s="55"/>
      <c r="AO1048401" s="50"/>
      <c r="AS1048401" s="53"/>
      <c r="AX1048401" s="152" t="s">
        <v>287</v>
      </c>
      <c r="BF1048401" s="53"/>
      <c r="BG1048401" s="53"/>
      <c r="BH1048401" s="53"/>
      <c r="BS1048401" s="53"/>
      <c r="BT1048401" s="53"/>
      <c r="BU1048401" s="53"/>
      <c r="BV1048401" s="53"/>
      <c r="BW1048401" s="53"/>
      <c r="BX1048401" s="53"/>
      <c r="BY1048401" s="53"/>
      <c r="BZ1048401" s="53"/>
      <c r="CA1048401" s="53"/>
      <c r="CB1048401" s="53"/>
      <c r="CC1048401" s="53"/>
      <c r="CD1048401" s="53"/>
      <c r="CE1048401" s="53"/>
      <c r="CF1048401" s="53"/>
      <c r="CG1048401" s="53"/>
      <c r="CH1048401" s="53"/>
      <c r="CI1048401" s="53"/>
      <c r="CJ1048401" s="53"/>
      <c r="CK1048401" s="53"/>
      <c r="CL1048401" s="53"/>
      <c r="CM1048401" s="53"/>
      <c r="CN1048401" s="53"/>
      <c r="CO1048401" s="53"/>
      <c r="CP1048401" s="53"/>
      <c r="CQ1048401" s="53"/>
      <c r="CR1048401" s="53"/>
      <c r="CS1048401" s="53"/>
      <c r="CT1048401" s="53"/>
      <c r="CU1048401" s="53"/>
      <c r="CV1048401" s="53"/>
      <c r="CW1048401" s="53"/>
      <c r="CX1048401" s="53"/>
    </row>
    <row r="1048402" spans="1:102" ht="22.5" x14ac:dyDescent="0.2">
      <c r="G1048402" s="53"/>
      <c r="H1048402" s="55"/>
      <c r="AO1048402" s="50"/>
      <c r="AQ1048402" s="53"/>
      <c r="AS1048402" s="53"/>
      <c r="AX1048402" s="152" t="s">
        <v>253</v>
      </c>
      <c r="BF1048402" s="53"/>
      <c r="BG1048402" s="53"/>
      <c r="BH1048402" s="53"/>
      <c r="BS1048402" s="53"/>
      <c r="BT1048402" s="53"/>
      <c r="BU1048402" s="53"/>
      <c r="BV1048402" s="53"/>
      <c r="BW1048402" s="53"/>
      <c r="BX1048402" s="53"/>
      <c r="BY1048402" s="53"/>
      <c r="BZ1048402" s="53"/>
      <c r="CA1048402" s="53"/>
      <c r="CB1048402" s="53"/>
      <c r="CC1048402" s="53"/>
      <c r="CD1048402" s="53"/>
      <c r="CE1048402" s="53"/>
      <c r="CF1048402" s="53"/>
      <c r="CG1048402" s="53"/>
      <c r="CH1048402" s="53"/>
      <c r="CI1048402" s="53"/>
      <c r="CJ1048402" s="53"/>
      <c r="CK1048402" s="53"/>
      <c r="CL1048402" s="53"/>
      <c r="CM1048402" s="53"/>
      <c r="CN1048402" s="53"/>
      <c r="CO1048402" s="53"/>
      <c r="CP1048402" s="53"/>
      <c r="CQ1048402" s="53"/>
      <c r="CR1048402" s="53"/>
      <c r="CS1048402" s="53"/>
      <c r="CT1048402" s="53"/>
      <c r="CU1048402" s="53"/>
      <c r="CV1048402" s="53"/>
      <c r="CW1048402" s="53"/>
      <c r="CX1048402" s="53"/>
    </row>
    <row r="1048403" spans="1:102" x14ac:dyDescent="0.2">
      <c r="G1048403" s="53"/>
      <c r="H1048403" s="55"/>
      <c r="AO1048403" s="50"/>
      <c r="AQ1048403" s="53"/>
      <c r="AS1048403" s="53"/>
      <c r="AX1048403" s="152" t="s">
        <v>161</v>
      </c>
      <c r="BF1048403" s="53"/>
      <c r="BG1048403" s="53"/>
      <c r="BH1048403" s="53"/>
      <c r="BS1048403" s="53"/>
      <c r="BT1048403" s="53"/>
      <c r="BU1048403" s="53"/>
      <c r="BV1048403" s="53"/>
      <c r="BW1048403" s="53"/>
      <c r="BX1048403" s="53"/>
      <c r="BY1048403" s="53"/>
      <c r="BZ1048403" s="53"/>
      <c r="CA1048403" s="53"/>
      <c r="CB1048403" s="53"/>
      <c r="CC1048403" s="53"/>
      <c r="CD1048403" s="53"/>
      <c r="CE1048403" s="53"/>
      <c r="CF1048403" s="53"/>
      <c r="CG1048403" s="53"/>
      <c r="CH1048403" s="53"/>
      <c r="CI1048403" s="53"/>
      <c r="CJ1048403" s="53"/>
      <c r="CK1048403" s="53"/>
      <c r="CL1048403" s="53"/>
      <c r="CM1048403" s="53"/>
      <c r="CN1048403" s="53"/>
      <c r="CO1048403" s="53"/>
      <c r="CP1048403" s="53"/>
      <c r="CQ1048403" s="53"/>
      <c r="CR1048403" s="53"/>
      <c r="CS1048403" s="53"/>
      <c r="CT1048403" s="53"/>
      <c r="CU1048403" s="53"/>
      <c r="CV1048403" s="53"/>
      <c r="CW1048403" s="53"/>
      <c r="CX1048403" s="53"/>
    </row>
    <row r="1048404" spans="1:102" x14ac:dyDescent="0.2">
      <c r="G1048404" s="53"/>
      <c r="H1048404" s="55"/>
      <c r="L1048404" s="41"/>
      <c r="AO1048404" s="50"/>
      <c r="AQ1048404" s="53"/>
      <c r="AS1048404" s="53"/>
      <c r="AX1048404" s="152" t="s">
        <v>159</v>
      </c>
      <c r="BF1048404" s="53"/>
      <c r="BG1048404" s="53"/>
      <c r="BH1048404" s="53"/>
      <c r="BS1048404" s="53"/>
      <c r="BT1048404" s="53"/>
      <c r="BU1048404" s="53"/>
      <c r="BV1048404" s="53"/>
      <c r="BW1048404" s="53"/>
      <c r="BX1048404" s="53"/>
      <c r="BY1048404" s="53"/>
      <c r="BZ1048404" s="53"/>
      <c r="CA1048404" s="53"/>
      <c r="CB1048404" s="53"/>
      <c r="CC1048404" s="53"/>
      <c r="CD1048404" s="53"/>
      <c r="CE1048404" s="53"/>
      <c r="CF1048404" s="53"/>
      <c r="CG1048404" s="53"/>
      <c r="CH1048404" s="53"/>
      <c r="CI1048404" s="53"/>
      <c r="CJ1048404" s="53"/>
      <c r="CK1048404" s="53"/>
      <c r="CL1048404" s="53"/>
      <c r="CM1048404" s="53"/>
      <c r="CN1048404" s="53"/>
      <c r="CO1048404" s="53"/>
      <c r="CP1048404" s="53"/>
      <c r="CQ1048404" s="53"/>
      <c r="CR1048404" s="53"/>
      <c r="CS1048404" s="53"/>
      <c r="CT1048404" s="53"/>
      <c r="CU1048404" s="53"/>
      <c r="CV1048404" s="53"/>
      <c r="CW1048404" s="53"/>
      <c r="CX1048404" s="53"/>
    </row>
    <row r="1048405" spans="1:102" ht="22.5" x14ac:dyDescent="0.2">
      <c r="G1048405" s="53"/>
      <c r="H1048405" s="55"/>
      <c r="K1048405" s="100"/>
      <c r="AO1048405" s="50"/>
      <c r="AQ1048405" s="53"/>
      <c r="AS1048405" s="53"/>
      <c r="AX1048405" s="315" t="s">
        <v>478</v>
      </c>
      <c r="BF1048405" s="53"/>
      <c r="BG1048405" s="53"/>
      <c r="BH1048405" s="53"/>
      <c r="BS1048405" s="53"/>
      <c r="BT1048405" s="53"/>
      <c r="BU1048405" s="53"/>
      <c r="BV1048405" s="53"/>
      <c r="BW1048405" s="53"/>
      <c r="BX1048405" s="53"/>
      <c r="BY1048405" s="53"/>
      <c r="BZ1048405" s="53"/>
      <c r="CA1048405" s="53"/>
      <c r="CB1048405" s="53"/>
      <c r="CC1048405" s="53"/>
      <c r="CD1048405" s="53"/>
      <c r="CE1048405" s="53"/>
      <c r="CF1048405" s="53"/>
      <c r="CG1048405" s="53"/>
      <c r="CH1048405" s="53"/>
      <c r="CI1048405" s="53"/>
      <c r="CJ1048405" s="53"/>
      <c r="CK1048405" s="53"/>
      <c r="CL1048405" s="53"/>
      <c r="CM1048405" s="53"/>
      <c r="CN1048405" s="53"/>
      <c r="CO1048405" s="53"/>
      <c r="CP1048405" s="53"/>
      <c r="CQ1048405" s="53"/>
      <c r="CR1048405" s="53"/>
      <c r="CS1048405" s="53"/>
      <c r="CT1048405" s="53"/>
      <c r="CU1048405" s="53"/>
      <c r="CV1048405" s="53"/>
      <c r="CW1048405" s="53"/>
      <c r="CX1048405" s="53"/>
    </row>
    <row r="1048406" spans="1:102" x14ac:dyDescent="0.2">
      <c r="H1048406" s="55"/>
      <c r="Q1048406" s="53"/>
      <c r="AQ1048406" s="53"/>
      <c r="AS1048406" s="53"/>
      <c r="AX1048406" s="152" t="s">
        <v>172</v>
      </c>
      <c r="BF1048406" s="53"/>
      <c r="BG1048406" s="53"/>
      <c r="BH1048406" s="53"/>
      <c r="BS1048406" s="53"/>
      <c r="BT1048406" s="53"/>
      <c r="BU1048406" s="53"/>
      <c r="BV1048406" s="53"/>
      <c r="BW1048406" s="53"/>
      <c r="BX1048406" s="53"/>
      <c r="BY1048406" s="53"/>
      <c r="BZ1048406" s="53"/>
      <c r="CA1048406" s="53"/>
      <c r="CB1048406" s="53"/>
      <c r="CC1048406" s="53"/>
      <c r="CD1048406" s="53"/>
      <c r="CE1048406" s="53"/>
      <c r="CF1048406" s="53"/>
      <c r="CG1048406" s="53"/>
      <c r="CH1048406" s="53"/>
      <c r="CI1048406" s="53"/>
      <c r="CJ1048406" s="53"/>
      <c r="CK1048406" s="53"/>
      <c r="CL1048406" s="53"/>
      <c r="CM1048406" s="53"/>
      <c r="CN1048406" s="53"/>
      <c r="CO1048406" s="53"/>
      <c r="CP1048406" s="53"/>
      <c r="CQ1048406" s="53"/>
      <c r="CR1048406" s="53"/>
      <c r="CS1048406" s="53"/>
      <c r="CT1048406" s="53"/>
      <c r="CU1048406" s="53"/>
      <c r="CV1048406" s="53"/>
      <c r="CW1048406" s="53"/>
      <c r="CX1048406" s="53"/>
    </row>
    <row r="1048407" spans="1:102" x14ac:dyDescent="0.2">
      <c r="H1048407" s="55"/>
      <c r="Q1048407" s="53"/>
      <c r="AQ1048407" s="53"/>
      <c r="AS1048407" s="53"/>
      <c r="AX1048407" s="152" t="s">
        <v>173</v>
      </c>
      <c r="BF1048407" s="53"/>
      <c r="BG1048407" s="42"/>
      <c r="BH1048407" s="53"/>
      <c r="BS1048407" s="53"/>
      <c r="BT1048407" s="53"/>
      <c r="BU1048407" s="53"/>
      <c r="BV1048407" s="53"/>
      <c r="BW1048407" s="53"/>
      <c r="BX1048407" s="53"/>
      <c r="BY1048407" s="53"/>
      <c r="BZ1048407" s="53"/>
      <c r="CA1048407" s="53"/>
      <c r="CB1048407" s="53"/>
      <c r="CC1048407" s="53"/>
      <c r="CD1048407" s="53"/>
      <c r="CE1048407" s="53"/>
      <c r="CF1048407" s="53"/>
      <c r="CG1048407" s="53"/>
      <c r="CH1048407" s="53"/>
      <c r="CI1048407" s="53"/>
      <c r="CJ1048407" s="53"/>
      <c r="CK1048407" s="53"/>
      <c r="CL1048407" s="53"/>
      <c r="CM1048407" s="53"/>
      <c r="CN1048407" s="53"/>
      <c r="CO1048407" s="53"/>
      <c r="CP1048407" s="53"/>
      <c r="CQ1048407" s="53"/>
      <c r="CR1048407" s="53"/>
      <c r="CS1048407" s="53"/>
      <c r="CT1048407" s="53"/>
      <c r="CU1048407" s="53"/>
      <c r="CV1048407" s="53"/>
      <c r="CW1048407" s="53"/>
      <c r="CX1048407" s="53"/>
    </row>
    <row r="1048408" spans="1:102" s="53" customFormat="1" x14ac:dyDescent="0.2">
      <c r="A1048408" s="3"/>
      <c r="E1048408" s="3"/>
      <c r="F1048408" s="3"/>
      <c r="G1048408" s="4"/>
      <c r="H1048408" s="4"/>
      <c r="I1048408" s="4"/>
      <c r="L1048408" s="4"/>
      <c r="R1048408" s="4"/>
      <c r="S1048408" s="4"/>
      <c r="V1048408" s="207"/>
      <c r="W1048408" s="207"/>
      <c r="Z1048408" s="207"/>
      <c r="AA1048408" s="207"/>
      <c r="AB1048408" s="207"/>
      <c r="AE1048408" s="207"/>
      <c r="AF1048408" s="207"/>
      <c r="AG1048408" s="207"/>
      <c r="AI1048408" s="4"/>
      <c r="AJ1048408" s="202"/>
      <c r="AK1048408" s="202"/>
      <c r="AL1048408" s="202"/>
      <c r="AM1048408" s="4"/>
      <c r="AN1048408" s="4"/>
      <c r="AO1048408" s="41"/>
      <c r="AP1048408" s="4"/>
      <c r="AX1048408" s="152"/>
      <c r="BD1048408" s="3"/>
      <c r="BE1048408" s="3"/>
      <c r="BI1048408" s="3"/>
      <c r="BJ1048408" s="3"/>
      <c r="BK1048408" s="3"/>
      <c r="BL1048408" s="3"/>
      <c r="BM1048408" s="3"/>
      <c r="BN1048408" s="3"/>
      <c r="BO1048408" s="3"/>
      <c r="BP1048408" s="3"/>
      <c r="BQ1048408" s="3"/>
      <c r="BR1048408" s="3"/>
    </row>
    <row r="1048409" spans="1:102" s="53" customFormat="1" x14ac:dyDescent="0.2">
      <c r="A1048409" s="3"/>
      <c r="E1048409" s="3"/>
      <c r="F1048409" s="3"/>
      <c r="G1048409" s="4"/>
      <c r="H1048409" s="41"/>
      <c r="I1048409" s="4"/>
      <c r="L1048409" s="4"/>
      <c r="R1048409" s="4"/>
      <c r="S1048409" s="4"/>
      <c r="V1048409" s="207"/>
      <c r="W1048409" s="207"/>
      <c r="Z1048409" s="207"/>
      <c r="AA1048409" s="207"/>
      <c r="AB1048409" s="207"/>
      <c r="AE1048409" s="207"/>
      <c r="AF1048409" s="207"/>
      <c r="AG1048409" s="207"/>
      <c r="AI1048409" s="4"/>
      <c r="AJ1048409" s="202"/>
      <c r="AK1048409" s="202"/>
      <c r="AL1048409" s="202"/>
      <c r="AM1048409" s="4"/>
      <c r="AN1048409" s="4"/>
      <c r="AO1048409" s="41"/>
      <c r="AP1048409" s="4"/>
      <c r="AX1048409" s="152"/>
      <c r="BD1048409" s="3"/>
      <c r="BE1048409" s="3"/>
      <c r="BI1048409" s="3"/>
      <c r="BJ1048409" s="3"/>
      <c r="BK1048409" s="3"/>
      <c r="BL1048409" s="3"/>
      <c r="BM1048409" s="3"/>
      <c r="BN1048409" s="3"/>
      <c r="BO1048409" s="3"/>
      <c r="BP1048409" s="3"/>
      <c r="BQ1048409" s="3"/>
      <c r="BR1048409" s="3"/>
    </row>
    <row r="1048410" spans="1:102" s="53" customFormat="1" x14ac:dyDescent="0.2">
      <c r="A1048410" s="3"/>
      <c r="E1048410" s="3"/>
      <c r="F1048410" s="3"/>
      <c r="G1048410" s="4"/>
      <c r="I1048410" s="100"/>
      <c r="R1048410" s="4"/>
      <c r="S1048410" s="4"/>
      <c r="V1048410" s="207"/>
      <c r="W1048410" s="207"/>
      <c r="Z1048410" s="207"/>
      <c r="AA1048410" s="207"/>
      <c r="AB1048410" s="207"/>
      <c r="AE1048410" s="207"/>
      <c r="AF1048410" s="207"/>
      <c r="AG1048410" s="207"/>
      <c r="AI1048410" s="4"/>
      <c r="AJ1048410" s="202"/>
      <c r="AK1048410" s="202"/>
      <c r="AL1048410" s="202"/>
      <c r="AM1048410" s="4"/>
      <c r="AN1048410" s="4"/>
      <c r="AO1048410" s="41"/>
      <c r="AP1048410" s="4"/>
      <c r="AX1048410" s="152" t="s">
        <v>174</v>
      </c>
      <c r="BD1048410" s="3"/>
      <c r="BE1048410" s="3"/>
      <c r="BI1048410" s="3"/>
      <c r="BJ1048410" s="3"/>
      <c r="BK1048410" s="3"/>
      <c r="BL1048410" s="3"/>
      <c r="BM1048410" s="3"/>
      <c r="BN1048410" s="3"/>
      <c r="BO1048410" s="3"/>
      <c r="BP1048410" s="3"/>
      <c r="BQ1048410" s="3"/>
      <c r="BR1048410" s="3"/>
    </row>
    <row r="1048411" spans="1:102" s="53" customFormat="1" ht="22.5" x14ac:dyDescent="0.2">
      <c r="A1048411" s="3"/>
      <c r="E1048411" s="80"/>
      <c r="F1048411" s="80"/>
      <c r="G1048411" s="4"/>
      <c r="I1048411" s="100"/>
      <c r="R1048411" s="4"/>
      <c r="S1048411" s="4"/>
      <c r="V1048411" s="207"/>
      <c r="W1048411" s="207"/>
      <c r="Z1048411" s="207"/>
      <c r="AA1048411" s="207"/>
      <c r="AB1048411" s="207"/>
      <c r="AE1048411" s="207"/>
      <c r="AF1048411" s="207"/>
      <c r="AG1048411" s="207"/>
      <c r="AI1048411" s="4"/>
      <c r="AJ1048411" s="202"/>
      <c r="AK1048411" s="202"/>
      <c r="AL1048411" s="202"/>
      <c r="AM1048411" s="4"/>
      <c r="AN1048411" s="4"/>
      <c r="AO1048411" s="41"/>
      <c r="AP1048411" s="4"/>
      <c r="AX1048411" s="152" t="s">
        <v>175</v>
      </c>
      <c r="BD1048411" s="3"/>
      <c r="BE1048411" s="3"/>
      <c r="BG1048411" s="3"/>
      <c r="BH1048411" s="3"/>
      <c r="BI1048411" s="3"/>
      <c r="BJ1048411" s="3"/>
      <c r="BK1048411" s="3"/>
      <c r="BL1048411" s="3"/>
      <c r="BM1048411" s="3"/>
      <c r="BN1048411" s="3"/>
      <c r="BO1048411" s="3"/>
      <c r="BP1048411" s="3"/>
      <c r="BQ1048411" s="3"/>
      <c r="BR1048411" s="3"/>
      <c r="BS1048411" s="3"/>
      <c r="BT1048411" s="3"/>
      <c r="BU1048411" s="3"/>
      <c r="BV1048411" s="3"/>
      <c r="BW1048411" s="3"/>
      <c r="BX1048411" s="3"/>
      <c r="BY1048411" s="3"/>
      <c r="BZ1048411" s="3"/>
      <c r="CA1048411" s="3"/>
      <c r="CB1048411" s="3"/>
      <c r="CC1048411" s="3"/>
    </row>
    <row r="1048412" spans="1:102" s="53" customFormat="1" ht="23.25" thickBot="1" x14ac:dyDescent="0.25">
      <c r="A1048412" s="3"/>
      <c r="D1048412" s="80"/>
      <c r="E1048412" s="80"/>
      <c r="G1048412" s="4"/>
      <c r="V1048412" s="207"/>
      <c r="W1048412" s="207"/>
      <c r="Z1048412" s="207"/>
      <c r="AA1048412" s="207"/>
      <c r="AB1048412" s="207"/>
      <c r="AE1048412" s="207"/>
      <c r="AF1048412" s="207"/>
      <c r="AG1048412" s="207"/>
      <c r="AI1048412" s="4"/>
      <c r="AJ1048412" s="207"/>
      <c r="AK1048412" s="207"/>
      <c r="AL1048412" s="207"/>
      <c r="AO1048412" s="41"/>
      <c r="AP1048412" s="4"/>
      <c r="AX1048412" s="316" t="s">
        <v>479</v>
      </c>
      <c r="BD1048412" s="3"/>
      <c r="BE1048412" s="3"/>
      <c r="BF1048412" s="3"/>
      <c r="BG1048412" s="3"/>
      <c r="BH1048412" s="3"/>
      <c r="BI1048412" s="3"/>
      <c r="BJ1048412" s="3"/>
      <c r="BK1048412" s="3"/>
      <c r="BL1048412" s="3"/>
      <c r="BM1048412" s="3"/>
      <c r="BN1048412" s="3"/>
      <c r="BO1048412" s="3"/>
      <c r="BP1048412" s="3"/>
      <c r="BQ1048412" s="3"/>
      <c r="BR1048412" s="3"/>
      <c r="BS1048412" s="3"/>
      <c r="BT1048412" s="3"/>
      <c r="BU1048412" s="3"/>
      <c r="BV1048412" s="3"/>
      <c r="BW1048412" s="3"/>
      <c r="BX1048412" s="3"/>
      <c r="BY1048412" s="3"/>
      <c r="BZ1048412" s="3"/>
      <c r="CA1048412" s="3"/>
      <c r="CB1048412" s="3"/>
      <c r="CC1048412" s="3"/>
      <c r="CD1048412" s="3"/>
      <c r="CE1048412" s="3"/>
      <c r="CF1048412" s="3"/>
      <c r="CG1048412" s="3"/>
      <c r="CH1048412" s="3"/>
      <c r="CI1048412" s="3"/>
      <c r="CJ1048412" s="3"/>
      <c r="CK1048412" s="3"/>
      <c r="CL1048412" s="3"/>
      <c r="CM1048412" s="3"/>
      <c r="CN1048412" s="3"/>
      <c r="CO1048412" s="3"/>
      <c r="CP1048412" s="3"/>
      <c r="CQ1048412" s="3"/>
      <c r="CR1048412" s="3"/>
      <c r="CS1048412" s="3"/>
      <c r="CT1048412" s="3"/>
      <c r="CU1048412" s="3"/>
      <c r="CV1048412" s="3"/>
      <c r="CW1048412" s="3"/>
      <c r="CX1048412" s="3"/>
    </row>
    <row r="1048413" spans="1:102" s="53" customFormat="1" ht="25.15" customHeight="1" thickBot="1" x14ac:dyDescent="0.25">
      <c r="A1048413" s="3"/>
      <c r="D1048413" s="80"/>
      <c r="E1048413" s="80"/>
      <c r="G1048413" s="4"/>
      <c r="V1048413" s="207"/>
      <c r="W1048413" s="207"/>
      <c r="Z1048413" s="207"/>
      <c r="AA1048413" s="207"/>
      <c r="AB1048413" s="207"/>
      <c r="AE1048413" s="207"/>
      <c r="AF1048413" s="207"/>
      <c r="AG1048413" s="207"/>
      <c r="AJ1048413" s="207"/>
      <c r="AK1048413" s="207"/>
      <c r="AL1048413" s="207"/>
      <c r="AO1048413" s="41"/>
      <c r="AP1048413" s="4"/>
      <c r="AS1048413" s="4"/>
      <c r="AX1048413" s="317" t="s">
        <v>480</v>
      </c>
      <c r="BD1048413" s="3"/>
      <c r="BE1048413" s="3"/>
      <c r="BF1048413" s="3"/>
      <c r="BG1048413" s="3"/>
      <c r="BH1048413" s="3"/>
      <c r="BI1048413" s="3"/>
      <c r="BJ1048413" s="3"/>
      <c r="BK1048413" s="3"/>
      <c r="BL1048413" s="3"/>
      <c r="BM1048413" s="3"/>
      <c r="BN1048413" s="3"/>
      <c r="BO1048413" s="3"/>
      <c r="BP1048413" s="3"/>
      <c r="BQ1048413" s="3"/>
      <c r="BR1048413" s="3"/>
      <c r="BS1048413" s="3"/>
      <c r="BT1048413" s="3"/>
      <c r="BU1048413" s="3"/>
      <c r="BV1048413" s="3"/>
      <c r="BW1048413" s="3"/>
      <c r="BX1048413" s="3"/>
      <c r="BY1048413" s="3"/>
      <c r="BZ1048413" s="3"/>
      <c r="CA1048413" s="3"/>
      <c r="CB1048413" s="3"/>
      <c r="CC1048413" s="3"/>
      <c r="CD1048413" s="3"/>
      <c r="CE1048413" s="3"/>
      <c r="CF1048413" s="3"/>
      <c r="CG1048413" s="3"/>
      <c r="CH1048413" s="3"/>
      <c r="CI1048413" s="3"/>
      <c r="CJ1048413" s="3"/>
      <c r="CK1048413" s="3"/>
      <c r="CL1048413" s="3"/>
      <c r="CM1048413" s="3"/>
      <c r="CN1048413" s="3"/>
      <c r="CO1048413" s="3"/>
      <c r="CP1048413" s="3"/>
      <c r="CQ1048413" s="3"/>
      <c r="CR1048413" s="3"/>
      <c r="CS1048413" s="3"/>
      <c r="CT1048413" s="3"/>
      <c r="CU1048413" s="3"/>
      <c r="CV1048413" s="3"/>
      <c r="CW1048413" s="3"/>
      <c r="CX1048413" s="3"/>
    </row>
    <row r="1048414" spans="1:102" s="53" customFormat="1" ht="33" customHeight="1" x14ac:dyDescent="0.2">
      <c r="A1048414" s="3"/>
      <c r="D1048414" s="80"/>
      <c r="E1048414" s="80"/>
      <c r="G1048414" s="4"/>
      <c r="V1048414" s="207"/>
      <c r="W1048414" s="207"/>
      <c r="Z1048414" s="207"/>
      <c r="AA1048414" s="207"/>
      <c r="AB1048414" s="207"/>
      <c r="AE1048414" s="207"/>
      <c r="AF1048414" s="207"/>
      <c r="AG1048414" s="207"/>
      <c r="AJ1048414" s="207"/>
      <c r="AK1048414" s="207"/>
      <c r="AL1048414" s="207"/>
      <c r="AO1048414" s="41"/>
      <c r="AP1048414" s="4"/>
      <c r="AS1048414" s="4"/>
      <c r="BD1048414" s="3"/>
      <c r="BE1048414" s="3"/>
      <c r="BF1048414" s="3"/>
      <c r="BG1048414" s="3"/>
      <c r="BH1048414" s="3"/>
      <c r="BI1048414" s="3"/>
      <c r="BJ1048414" s="3"/>
      <c r="BK1048414" s="3"/>
      <c r="BL1048414" s="3"/>
      <c r="BM1048414" s="3"/>
      <c r="BN1048414" s="3"/>
      <c r="BO1048414" s="3"/>
      <c r="BP1048414" s="3"/>
      <c r="BQ1048414" s="3"/>
      <c r="BR1048414" s="3"/>
      <c r="BS1048414" s="3"/>
      <c r="BT1048414" s="3"/>
      <c r="BU1048414" s="3"/>
      <c r="BV1048414" s="3"/>
      <c r="BW1048414" s="3"/>
      <c r="BX1048414" s="3"/>
      <c r="BY1048414" s="3"/>
      <c r="BZ1048414" s="3"/>
      <c r="CA1048414" s="3"/>
      <c r="CB1048414" s="3"/>
      <c r="CC1048414" s="3"/>
      <c r="CD1048414" s="3"/>
      <c r="CE1048414" s="3"/>
      <c r="CF1048414" s="3"/>
      <c r="CG1048414" s="3"/>
      <c r="CH1048414" s="3"/>
      <c r="CI1048414" s="3"/>
      <c r="CJ1048414" s="3"/>
      <c r="CK1048414" s="3"/>
      <c r="CL1048414" s="3"/>
      <c r="CM1048414" s="3"/>
      <c r="CN1048414" s="3"/>
      <c r="CO1048414" s="3"/>
      <c r="CP1048414" s="3"/>
      <c r="CQ1048414" s="3"/>
      <c r="CR1048414" s="3"/>
      <c r="CS1048414" s="3"/>
      <c r="CT1048414" s="3"/>
      <c r="CU1048414" s="3"/>
      <c r="CV1048414" s="3"/>
      <c r="CW1048414" s="3"/>
      <c r="CX1048414" s="3"/>
    </row>
    <row r="1048415" spans="1:102" s="53" customFormat="1" x14ac:dyDescent="0.2">
      <c r="A1048415" s="3"/>
      <c r="D1048415" s="80"/>
      <c r="E1048415" s="80"/>
      <c r="G1048415" s="4"/>
      <c r="H1048415" s="4"/>
      <c r="V1048415" s="207"/>
      <c r="W1048415" s="207"/>
      <c r="Z1048415" s="207"/>
      <c r="AA1048415" s="207"/>
      <c r="AB1048415" s="207"/>
      <c r="AE1048415" s="207"/>
      <c r="AF1048415" s="207"/>
      <c r="AG1048415" s="207"/>
      <c r="AJ1048415" s="207"/>
      <c r="AK1048415" s="207"/>
      <c r="AL1048415" s="207"/>
      <c r="AO1048415" s="41"/>
      <c r="AP1048415" s="4"/>
      <c r="AS1048415" s="4"/>
      <c r="BD1048415" s="3"/>
      <c r="BE1048415" s="3"/>
      <c r="BF1048415" s="3"/>
      <c r="BG1048415" s="3"/>
      <c r="BH1048415" s="3"/>
      <c r="BI1048415" s="3"/>
      <c r="BJ1048415" s="3"/>
      <c r="BK1048415" s="3"/>
      <c r="BL1048415" s="3"/>
      <c r="BM1048415" s="3"/>
      <c r="BN1048415" s="3"/>
      <c r="BO1048415" s="3"/>
      <c r="BP1048415" s="3"/>
      <c r="BQ1048415" s="3"/>
      <c r="BR1048415" s="3"/>
      <c r="BS1048415" s="3"/>
      <c r="BT1048415" s="3"/>
      <c r="BU1048415" s="3"/>
      <c r="BV1048415" s="3"/>
      <c r="BW1048415" s="3"/>
      <c r="BX1048415" s="3"/>
      <c r="BY1048415" s="3"/>
      <c r="BZ1048415" s="3"/>
      <c r="CA1048415" s="3"/>
      <c r="CB1048415" s="3"/>
      <c r="CC1048415" s="3"/>
      <c r="CD1048415" s="3"/>
      <c r="CE1048415" s="3"/>
      <c r="CF1048415" s="3"/>
      <c r="CG1048415" s="3"/>
      <c r="CH1048415" s="3"/>
      <c r="CI1048415" s="3"/>
      <c r="CJ1048415" s="3"/>
      <c r="CK1048415" s="3"/>
      <c r="CL1048415" s="3"/>
      <c r="CM1048415" s="3"/>
      <c r="CN1048415" s="3"/>
      <c r="CO1048415" s="3"/>
      <c r="CP1048415" s="3"/>
      <c r="CQ1048415" s="3"/>
      <c r="CR1048415" s="3"/>
      <c r="CS1048415" s="3"/>
      <c r="CT1048415" s="3"/>
      <c r="CU1048415" s="3"/>
      <c r="CV1048415" s="3"/>
      <c r="CW1048415" s="3"/>
      <c r="CX1048415" s="3"/>
    </row>
    <row r="1048416" spans="1:102" s="53" customFormat="1" x14ac:dyDescent="0.2">
      <c r="A1048416" s="3"/>
      <c r="D1048416" s="80"/>
      <c r="E1048416" s="80"/>
      <c r="G1048416" s="4"/>
      <c r="H1048416" s="4"/>
      <c r="L1048416" s="4"/>
      <c r="Q1048416" s="4"/>
      <c r="V1048416" s="207"/>
      <c r="W1048416" s="207"/>
      <c r="Z1048416" s="207"/>
      <c r="AA1048416" s="207"/>
      <c r="AB1048416" s="207"/>
      <c r="AE1048416" s="207"/>
      <c r="AF1048416" s="207"/>
      <c r="AG1048416" s="207"/>
      <c r="AJ1048416" s="207"/>
      <c r="AK1048416" s="207"/>
      <c r="AL1048416" s="207"/>
      <c r="AO1048416" s="41"/>
      <c r="AP1048416" s="4"/>
      <c r="AQ1048416" s="4"/>
      <c r="AR1048416" s="4"/>
      <c r="AS1048416" s="4"/>
      <c r="BD1048416" s="3"/>
      <c r="BE1048416" s="3"/>
      <c r="BF1048416" s="3"/>
      <c r="BG1048416" s="3"/>
      <c r="BH1048416" s="3"/>
      <c r="BI1048416" s="3"/>
      <c r="BJ1048416" s="3"/>
      <c r="BK1048416" s="3"/>
      <c r="BL1048416" s="3"/>
      <c r="BM1048416" s="3"/>
      <c r="BN1048416" s="3"/>
      <c r="BO1048416" s="3"/>
      <c r="BP1048416" s="3"/>
      <c r="BQ1048416" s="3"/>
      <c r="BR1048416" s="3"/>
      <c r="BS1048416" s="3"/>
      <c r="BT1048416" s="3"/>
      <c r="BU1048416" s="3"/>
      <c r="BV1048416" s="3"/>
      <c r="BW1048416" s="3"/>
      <c r="BX1048416" s="3"/>
      <c r="BY1048416" s="3"/>
      <c r="BZ1048416" s="3"/>
      <c r="CA1048416" s="3"/>
      <c r="CB1048416" s="3"/>
      <c r="CC1048416" s="3"/>
      <c r="CD1048416" s="3"/>
      <c r="CE1048416" s="3"/>
      <c r="CF1048416" s="3"/>
      <c r="CG1048416" s="3"/>
      <c r="CH1048416" s="3"/>
      <c r="CI1048416" s="3"/>
      <c r="CJ1048416" s="3"/>
      <c r="CK1048416" s="3"/>
      <c r="CL1048416" s="3"/>
      <c r="CM1048416" s="3"/>
      <c r="CN1048416" s="3"/>
      <c r="CO1048416" s="3"/>
      <c r="CP1048416" s="3"/>
      <c r="CQ1048416" s="3"/>
      <c r="CR1048416" s="3"/>
      <c r="CS1048416" s="3"/>
      <c r="CT1048416" s="3"/>
      <c r="CU1048416" s="3"/>
      <c r="CV1048416" s="3"/>
      <c r="CW1048416" s="3"/>
      <c r="CX1048416" s="3"/>
    </row>
    <row r="1048417" spans="1:102" s="53" customFormat="1" x14ac:dyDescent="0.2">
      <c r="A1048417" s="3"/>
      <c r="B1048417" s="3"/>
      <c r="C1048417" s="3"/>
      <c r="D1048417" s="3"/>
      <c r="E1048417" s="3"/>
      <c r="G1048417" s="4"/>
      <c r="H1048417" s="4"/>
      <c r="L1048417" s="4"/>
      <c r="Q1048417" s="4"/>
      <c r="V1048417" s="207"/>
      <c r="W1048417" s="207"/>
      <c r="Z1048417" s="207"/>
      <c r="AA1048417" s="207"/>
      <c r="AB1048417" s="207"/>
      <c r="AE1048417" s="207"/>
      <c r="AF1048417" s="207"/>
      <c r="AG1048417" s="207"/>
      <c r="AJ1048417" s="207"/>
      <c r="AK1048417" s="207"/>
      <c r="AL1048417" s="207"/>
      <c r="AO1048417" s="41"/>
      <c r="AP1048417" s="4"/>
      <c r="AQ1048417" s="4"/>
      <c r="AR1048417" s="4"/>
      <c r="AS1048417" s="4"/>
      <c r="AT1048417" s="42"/>
      <c r="BD1048417" s="3"/>
      <c r="BE1048417" s="3"/>
      <c r="BF1048417" s="3"/>
      <c r="BG1048417" s="3"/>
      <c r="BH1048417" s="3"/>
      <c r="BI1048417" s="3"/>
      <c r="BJ1048417" s="3"/>
      <c r="BK1048417" s="3"/>
      <c r="BL1048417" s="3"/>
      <c r="BM1048417" s="3"/>
      <c r="BN1048417" s="3"/>
      <c r="BO1048417" s="3"/>
      <c r="BP1048417" s="3"/>
      <c r="BQ1048417" s="3"/>
      <c r="BR1048417" s="3"/>
      <c r="BS1048417" s="3"/>
      <c r="BT1048417" s="3"/>
      <c r="BU1048417" s="3"/>
      <c r="BV1048417" s="3"/>
      <c r="BW1048417" s="3"/>
      <c r="BX1048417" s="3"/>
      <c r="BY1048417" s="3"/>
      <c r="BZ1048417" s="3"/>
      <c r="CA1048417" s="3"/>
      <c r="CB1048417" s="3"/>
      <c r="CC1048417" s="3"/>
      <c r="CD1048417" s="3"/>
      <c r="CE1048417" s="3"/>
      <c r="CF1048417" s="3"/>
      <c r="CG1048417" s="3"/>
      <c r="CH1048417" s="3"/>
      <c r="CI1048417" s="3"/>
      <c r="CJ1048417" s="3"/>
      <c r="CK1048417" s="3"/>
      <c r="CL1048417" s="3"/>
      <c r="CM1048417" s="3"/>
      <c r="CN1048417" s="3"/>
      <c r="CO1048417" s="3"/>
      <c r="CP1048417" s="3"/>
      <c r="CQ1048417" s="3"/>
      <c r="CR1048417" s="3"/>
      <c r="CS1048417" s="3"/>
      <c r="CT1048417" s="3"/>
      <c r="CU1048417" s="3"/>
      <c r="CV1048417" s="3"/>
      <c r="CW1048417" s="3"/>
      <c r="CX1048417" s="3"/>
    </row>
    <row r="1048418" spans="1:102" x14ac:dyDescent="0.2">
      <c r="AI1048418" s="53"/>
    </row>
  </sheetData>
  <sheetProtection algorithmName="SHA-512" hashValue="wz5rg3PlrmqB2vgDPrFWKONoenBqvBLBCOO+yOm03wVZKs3b3OK2zsE9hT3wtPrdqMD7l7qu/g6liydg2u1urQ==" saltValue="7ZFoZlOYKlkKo1gnzRxDBQ==" spinCount="100000" sheet="1" formatRows="0" deleteRows="0" selectLockedCells="1"/>
  <sortState ref="J1048539:J1048550">
    <sortCondition ref="J1048539"/>
  </sortState>
  <dataConsolidate/>
  <mergeCells count="653">
    <mergeCell ref="BI1048371:BR1048371"/>
    <mergeCell ref="D6:F6"/>
    <mergeCell ref="A6:B6"/>
    <mergeCell ref="G6:I6"/>
    <mergeCell ref="AR6:AU6"/>
    <mergeCell ref="AP6:AQ6"/>
    <mergeCell ref="J6:K6"/>
    <mergeCell ref="M6:AO6"/>
    <mergeCell ref="AN77:AN79"/>
    <mergeCell ref="AN80:AN82"/>
    <mergeCell ref="AN83:AN85"/>
    <mergeCell ref="AN86:AN88"/>
    <mergeCell ref="AO62:AO64"/>
    <mergeCell ref="AN65:AN67"/>
    <mergeCell ref="AO65:AO67"/>
    <mergeCell ref="AN68:AN70"/>
    <mergeCell ref="AO68:AO70"/>
    <mergeCell ref="AN71:AN73"/>
    <mergeCell ref="AO71:AO73"/>
    <mergeCell ref="AN74:AN76"/>
    <mergeCell ref="AO74:AO76"/>
    <mergeCell ref="AN56:AN58"/>
    <mergeCell ref="AN26:AN28"/>
    <mergeCell ref="AO26:AO28"/>
    <mergeCell ref="AN29:AN31"/>
    <mergeCell ref="AO29:AO31"/>
    <mergeCell ref="AN32:AN34"/>
    <mergeCell ref="AO32:AO34"/>
    <mergeCell ref="AN35:AN37"/>
    <mergeCell ref="AO35:AO37"/>
    <mergeCell ref="AN38:AN40"/>
    <mergeCell ref="AO38:AO40"/>
    <mergeCell ref="AO56:AO58"/>
    <mergeCell ref="AN41:AN43"/>
    <mergeCell ref="AO41:AO43"/>
    <mergeCell ref="AN44:AN46"/>
    <mergeCell ref="AO44:AO46"/>
    <mergeCell ref="AN47:AN49"/>
    <mergeCell ref="AO47:AO49"/>
    <mergeCell ref="AN50:AN52"/>
    <mergeCell ref="AO50:AO52"/>
    <mergeCell ref="AN53:AN55"/>
    <mergeCell ref="AO53:AO55"/>
    <mergeCell ref="AK62:AK64"/>
    <mergeCell ref="AK65:AK67"/>
    <mergeCell ref="AK68:AK70"/>
    <mergeCell ref="AK71:AK73"/>
    <mergeCell ref="AK74:AK76"/>
    <mergeCell ref="AK77:AK79"/>
    <mergeCell ref="AK80:AK82"/>
    <mergeCell ref="AK83:AK85"/>
    <mergeCell ref="AK86:AK88"/>
    <mergeCell ref="AK26:AK28"/>
    <mergeCell ref="AK29:AK31"/>
    <mergeCell ref="AK32:AK34"/>
    <mergeCell ref="AK35:AK37"/>
    <mergeCell ref="AK38:AK40"/>
    <mergeCell ref="AK50:AK52"/>
    <mergeCell ref="AK53:AK55"/>
    <mergeCell ref="AK56:AK58"/>
    <mergeCell ref="AK59:AK61"/>
    <mergeCell ref="AK41:AK43"/>
    <mergeCell ref="AK44:AK46"/>
    <mergeCell ref="AK47:AK49"/>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50:A52"/>
    <mergeCell ref="A53:A55"/>
    <mergeCell ref="H1048378:AD1048378"/>
    <mergeCell ref="AA35:AA37"/>
    <mergeCell ref="AA38:AA40"/>
    <mergeCell ref="AA41:AA43"/>
    <mergeCell ref="AA44:AA46"/>
    <mergeCell ref="J74:J76"/>
    <mergeCell ref="K74:K76"/>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AE74:AE76"/>
    <mergeCell ref="AF71:AF73"/>
    <mergeCell ref="AF68:AF70"/>
    <mergeCell ref="AA77:AA79"/>
    <mergeCell ref="I29:I31"/>
    <mergeCell ref="AT1048371:AV1048371"/>
    <mergeCell ref="AA26:AA28"/>
    <mergeCell ref="AA29:AA31"/>
    <mergeCell ref="AA32:AA34"/>
    <mergeCell ref="J29:J31"/>
    <mergeCell ref="AA80:AA82"/>
    <mergeCell ref="AA83:AA85"/>
    <mergeCell ref="AF41:AF43"/>
    <mergeCell ref="AF44:AF46"/>
    <mergeCell ref="AF47:AF49"/>
    <mergeCell ref="AF50:AF52"/>
    <mergeCell ref="AF53:AF55"/>
    <mergeCell ref="AF56:AF58"/>
    <mergeCell ref="AF59:AF61"/>
    <mergeCell ref="AF62:AF64"/>
    <mergeCell ref="AF74:AF76"/>
    <mergeCell ref="AF77:AF79"/>
    <mergeCell ref="AF80:AF82"/>
    <mergeCell ref="AF83:AF85"/>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S11:AS13"/>
    <mergeCell ref="AT7:AX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G9:G10"/>
    <mergeCell ref="H9:H10"/>
    <mergeCell ref="J17:J19"/>
    <mergeCell ref="O20:O22"/>
    <mergeCell ref="K17:K19"/>
    <mergeCell ref="L17:L19"/>
    <mergeCell ref="A20:A22"/>
    <mergeCell ref="G20:G22"/>
    <mergeCell ref="H20:H22"/>
    <mergeCell ref="I20:I22"/>
    <mergeCell ref="J20:J22"/>
    <mergeCell ref="K20:K22"/>
    <mergeCell ref="L20:L22"/>
    <mergeCell ref="N20:N22"/>
    <mergeCell ref="M20:M22"/>
    <mergeCell ref="M17:M19"/>
    <mergeCell ref="G11:G13"/>
    <mergeCell ref="H11:H13"/>
    <mergeCell ref="I11:I13"/>
    <mergeCell ref="N74:N76"/>
    <mergeCell ref="O74:O76"/>
    <mergeCell ref="R74:R76"/>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56:K58"/>
    <mergeCell ref="L56:L58"/>
    <mergeCell ref="AQ71:AQ73"/>
    <mergeCell ref="AA74:AA76"/>
    <mergeCell ref="AN59:AN61"/>
    <mergeCell ref="AO59:AO61"/>
    <mergeCell ref="AN62:AN64"/>
    <mergeCell ref="K62:K64"/>
    <mergeCell ref="K71:K73"/>
    <mergeCell ref="M59:M61"/>
    <mergeCell ref="AR74:AR76"/>
    <mergeCell ref="AS74:AS76"/>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74:L76"/>
    <mergeCell ref="M74:M76"/>
    <mergeCell ref="AS23:AS25"/>
    <mergeCell ref="AP23:AP25"/>
    <mergeCell ref="AQ23:AQ25"/>
    <mergeCell ref="AP20:AP22"/>
    <mergeCell ref="AQ20:AQ22"/>
    <mergeCell ref="AJ17:AJ19"/>
    <mergeCell ref="AP11:AP13"/>
    <mergeCell ref="AQ11:AQ13"/>
    <mergeCell ref="AJ20:AJ22"/>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G74:G76"/>
    <mergeCell ref="H74:H76"/>
    <mergeCell ref="I74:I76"/>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U74:U76"/>
    <mergeCell ref="U77:U79"/>
    <mergeCell ref="U80:U82"/>
    <mergeCell ref="U83:U85"/>
    <mergeCell ref="U86:U88"/>
    <mergeCell ref="U89:U91"/>
    <mergeCell ref="V56:V58"/>
    <mergeCell ref="V59:V61"/>
    <mergeCell ref="V62:V64"/>
    <mergeCell ref="V65:V67"/>
    <mergeCell ref="V68:V70"/>
    <mergeCell ref="V23:V25"/>
    <mergeCell ref="V26:V28"/>
    <mergeCell ref="V29:V31"/>
    <mergeCell ref="V32:V34"/>
    <mergeCell ref="V35:V37"/>
    <mergeCell ref="V38:V40"/>
    <mergeCell ref="V41:V43"/>
    <mergeCell ref="V47:V49"/>
    <mergeCell ref="V50:V52"/>
    <mergeCell ref="V44:V46"/>
    <mergeCell ref="V53:V55"/>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AJ71:AJ73"/>
    <mergeCell ref="AJ74:AJ76"/>
    <mergeCell ref="AJ23:AJ25"/>
    <mergeCell ref="AJ26:AJ28"/>
    <mergeCell ref="AJ29:AJ31"/>
    <mergeCell ref="AJ32:AJ34"/>
    <mergeCell ref="AJ35:AJ37"/>
    <mergeCell ref="AJ38:AJ40"/>
    <mergeCell ref="AJ41:AJ43"/>
    <mergeCell ref="AJ44:AJ46"/>
    <mergeCell ref="AJ47:AJ49"/>
    <mergeCell ref="AJ50:AJ52"/>
    <mergeCell ref="AJ53:AJ55"/>
    <mergeCell ref="B71:C73"/>
    <mergeCell ref="B74:C76"/>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74:A76"/>
    <mergeCell ref="A11:A13"/>
    <mergeCell ref="A35:A37"/>
    <mergeCell ref="A38:A40"/>
    <mergeCell ref="A71:A73"/>
    <mergeCell ref="A47:A49"/>
    <mergeCell ref="AR29:AR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N38:N40"/>
    <mergeCell ref="G32:G34"/>
    <mergeCell ref="H32:H34"/>
    <mergeCell ref="I32:I34"/>
    <mergeCell ref="G26:G28"/>
    <mergeCell ref="H26:H28"/>
    <mergeCell ref="I26:I28"/>
    <mergeCell ref="J26:J28"/>
    <mergeCell ref="G29:G31"/>
    <mergeCell ref="H29:H31"/>
  </mergeCells>
  <conditionalFormatting sqref="L17 L20 L23 L74 L11 L14 L26 L29 L32 L35 L38 L41 L44 L47 L50 L53 L56 L59 L62 L65 L68 L71 K11:K76">
    <cfRule type="containsText" dxfId="399" priority="316" operator="containsText" text="MEDIA">
      <formula>NOT(ISERROR(SEARCH("MEDIA",K11)))</formula>
    </cfRule>
    <cfRule type="containsText" dxfId="398" priority="317" operator="containsText" text="ALTA">
      <formula>NOT(ISERROR(SEARCH("ALTA",K11)))</formula>
    </cfRule>
    <cfRule type="containsText" dxfId="397" priority="318" operator="containsText" text="BAJA">
      <formula>NOT(ISERROR(SEARCH("BAJA",K11)))</formula>
    </cfRule>
  </conditionalFormatting>
  <conditionalFormatting sqref="N11 N14 N17 N20 N23 N74 N26 N29 N32 N35 N38 N41 N44 N47 N50 N53 N56 N59 N62 N65 N68 N71 M11:M76">
    <cfRule type="containsText" dxfId="396" priority="313" operator="containsText" text="MEDIO">
      <formula>NOT(ISERROR(SEARCH("MEDIO",M11)))</formula>
    </cfRule>
    <cfRule type="containsText" dxfId="395" priority="314" operator="containsText" text="ALTO">
      <formula>NOT(ISERROR(SEARCH("ALTO",M11)))</formula>
    </cfRule>
    <cfRule type="containsText" dxfId="394" priority="315" operator="containsText" text="BAJO">
      <formula>NOT(ISERROR(SEARCH("BAJO",M11)))</formula>
    </cfRule>
  </conditionalFormatting>
  <conditionalFormatting sqref="P17:P76">
    <cfRule type="cellIs" dxfId="393" priority="312" operator="between">
      <formula>2</formula>
      <formula>3</formula>
    </cfRule>
  </conditionalFormatting>
  <conditionalFormatting sqref="O11:O76">
    <cfRule type="cellIs" dxfId="392" priority="309" operator="lessThanOrEqual">
      <formula>3</formula>
    </cfRule>
    <cfRule type="cellIs" dxfId="391" priority="310" stopIfTrue="1" operator="between">
      <formula>4</formula>
      <formula>9</formula>
    </cfRule>
    <cfRule type="cellIs" dxfId="390" priority="311" operator="greaterThanOrEqual">
      <formula>10</formula>
    </cfRule>
  </conditionalFormatting>
  <conditionalFormatting sqref="AP11:AP76">
    <cfRule type="cellIs" dxfId="389" priority="306" operator="lessThanOrEqual">
      <formula>10</formula>
    </cfRule>
    <cfRule type="cellIs" dxfId="388" priority="307" stopIfTrue="1" operator="between">
      <formula>11</formula>
      <formula>32</formula>
    </cfRule>
    <cfRule type="cellIs" dxfId="387" priority="308" operator="greaterThanOrEqual">
      <formula>36</formula>
    </cfRule>
  </conditionalFormatting>
  <conditionalFormatting sqref="AQ11 AQ14 AQ17:AS17 AQ20:AS20 AQ23:AS23 AQ26:AS26 AQ29:AS29 AQ32:AS32 AQ35:AS35 AQ38:AS38 AQ41:AS41 AQ44:AS44 AQ47:AS47 AQ50:AS50 AQ53:AS53 AQ56:AS56 AQ59:AS59 AQ62:AS62 AQ65:AS65 AQ68:AS68 AQ71:AS71 AQ74:AS74">
    <cfRule type="cellIs" dxfId="386" priority="303" operator="equal">
      <formula>"LEVE"</formula>
    </cfRule>
    <cfRule type="cellIs" dxfId="385" priority="304" operator="equal">
      <formula>"MODERADO"</formula>
    </cfRule>
    <cfRule type="cellIs" dxfId="384" priority="305" operator="equal">
      <formula>"GRAVE"</formula>
    </cfRule>
  </conditionalFormatting>
  <conditionalFormatting sqref="K11:K76">
    <cfRule type="containsText" dxfId="383" priority="301" operator="containsText" text="MEDIO BAJA">
      <formula>NOT(ISERROR(SEARCH("MEDIO BAJA",K11)))</formula>
    </cfRule>
    <cfRule type="containsText" dxfId="382" priority="302" operator="containsText" text="MEDIO ALTA">
      <formula>NOT(ISERROR(SEARCH("MEDIO ALTA",K11)))</formula>
    </cfRule>
  </conditionalFormatting>
  <conditionalFormatting sqref="M11:M76">
    <cfRule type="containsText" dxfId="381" priority="299" operator="containsText" text="MEDIO BAJO">
      <formula>NOT(ISERROR(SEARCH("MEDIO BAJO",M11)))</formula>
    </cfRule>
    <cfRule type="containsText" dxfId="380" priority="300" operator="containsText" text="MEDIO ALTO">
      <formula>NOT(ISERROR(SEARCH("MEDIO ALTO",M11)))</formula>
    </cfRule>
  </conditionalFormatting>
  <conditionalFormatting sqref="AI17:AI76 AJ17 AJ20 AJ23 AJ26 AJ29 AJ32 AJ35 AJ38 AJ41 AJ44 AJ47 AJ50 AJ53 AJ56 AJ59 AJ62 AJ65 AJ68 AJ71 AJ74">
    <cfRule type="expression" dxfId="379" priority="294">
      <formula>P17="No_existen"</formula>
    </cfRule>
  </conditionalFormatting>
  <conditionalFormatting sqref="AN11 AM17:AM76 AN77 AN80 AN83 AN86 AN14 AN17 AN20 AN23 AN26 AN29 AN32 AN35 AN38 AN41 AN44 AN47 AN50 AN53 AN56 AN59 AN62 AN65 AN68 AN71 AN74">
    <cfRule type="expression" dxfId="378" priority="293">
      <formula>P11="No_existen"</formula>
    </cfRule>
  </conditionalFormatting>
  <conditionalFormatting sqref="AX11:AX76">
    <cfRule type="expression" dxfId="377" priority="284">
      <formula>AT11&lt;&gt;"COMPARTIR"</formula>
    </cfRule>
    <cfRule type="expression" dxfId="376" priority="290">
      <formula>AT11="ASUMIR"</formula>
    </cfRule>
  </conditionalFormatting>
  <conditionalFormatting sqref="AU11:AU76">
    <cfRule type="expression" dxfId="374" priority="277">
      <formula>AT11="ASUMIR"</formula>
    </cfRule>
  </conditionalFormatting>
  <conditionalFormatting sqref="AV11:AW76">
    <cfRule type="expression" dxfId="373" priority="276">
      <formula>AT11="ASUMIR"</formula>
    </cfRule>
  </conditionalFormatting>
  <conditionalFormatting sqref="AL17:AL76">
    <cfRule type="expression" dxfId="372" priority="382">
      <formula>Q17="No_existen"</formula>
    </cfRule>
  </conditionalFormatting>
  <conditionalFormatting sqref="AH17:AH76">
    <cfRule type="expression" dxfId="371" priority="386">
      <formula>P17="No_existen"</formula>
    </cfRule>
  </conditionalFormatting>
  <conditionalFormatting sqref="AG17:AG76">
    <cfRule type="expression" dxfId="370" priority="390">
      <formula>Q17="No_existen"</formula>
    </cfRule>
  </conditionalFormatting>
  <conditionalFormatting sqref="AF77 AF80 AF83 AF17 AF20 AF23 AF26 AF29 AF32 AF35 AF38 AF41 AF44 AF47 AF50 AF53 AF56 AF59 AF62 AF65 AF68 AF71 AF74">
    <cfRule type="expression" dxfId="369" priority="394">
      <formula>Q17="No_existen"</formula>
    </cfRule>
  </conditionalFormatting>
  <conditionalFormatting sqref="AC17:AC76">
    <cfRule type="expression" dxfId="368" priority="402">
      <formula>P17="No_existen"</formula>
    </cfRule>
  </conditionalFormatting>
  <conditionalFormatting sqref="AB17:AB76">
    <cfRule type="expression" dxfId="367" priority="406">
      <formula>Q17="No_existen"</formula>
    </cfRule>
  </conditionalFormatting>
  <conditionalFormatting sqref="AO11:AO76">
    <cfRule type="containsText" dxfId="366" priority="253" operator="containsText" text="DÉBIL">
      <formula>NOT(ISERROR(SEARCH("DÉBIL",AO11)))</formula>
    </cfRule>
    <cfRule type="containsText" dxfId="365" priority="254" operator="containsText" text="ACEPTABLE">
      <formula>NOT(ISERROR(SEARCH("ACEPTABLE",AO11)))</formula>
    </cfRule>
    <cfRule type="containsText" dxfId="364" priority="255" operator="containsText" text="FUERTE">
      <formula>NOT(ISERROR(SEARCH("FUERTE",AO11)))</formula>
    </cfRule>
  </conditionalFormatting>
  <conditionalFormatting sqref="AA77 AA80 AA83 AA17 AA20 AA23 AA26 AA29 AA32 AA35 AA38 AA41 AA44 AA47 AA50 AA53 AA56 AA59 AA62 AA65 AA68 AA71 AA74">
    <cfRule type="expression" dxfId="363" priority="460">
      <formula>Q17="No_existen"</formula>
    </cfRule>
  </conditionalFormatting>
  <conditionalFormatting sqref="AK77 AK80 AK83 AK86 AK17 AK20 AK23 AK26 AK29 AK32 AK35 AK38 AK41 AK44 AK47 AK50 AK53 AK56 AK59 AK62 AK65 AK68 AK71 AK74">
    <cfRule type="expression" dxfId="362" priority="462">
      <formula>Q17="No_existen"</formula>
    </cfRule>
  </conditionalFormatting>
  <conditionalFormatting sqref="Y17:Y76">
    <cfRule type="expression" dxfId="361" priority="70">
      <formula>X17="Semiautomatico"</formula>
    </cfRule>
    <cfRule type="expression" dxfId="360" priority="76">
      <formula>X17="Manual"</formula>
    </cfRule>
    <cfRule type="expression" dxfId="359" priority="250">
      <formula>P17="No_existen"</formula>
    </cfRule>
  </conditionalFormatting>
  <conditionalFormatting sqref="Y17:Y76">
    <cfRule type="expression" dxfId="357" priority="248">
      <formula>P17="No_existen"</formula>
    </cfRule>
  </conditionalFormatting>
  <conditionalFormatting sqref="AO11:AO76">
    <cfRule type="containsText" dxfId="356" priority="247" operator="containsText" text="INEXISTENTE">
      <formula>NOT(ISERROR(SEARCH("INEXISTENTE",AO11)))</formula>
    </cfRule>
  </conditionalFormatting>
  <conditionalFormatting sqref="T17">
    <cfRule type="expression" dxfId="341" priority="230">
      <formula>P17="No_existen"</formula>
    </cfRule>
  </conditionalFormatting>
  <conditionalFormatting sqref="X17">
    <cfRule type="expression" dxfId="340" priority="229">
      <formula>$P$17="No_existen"</formula>
    </cfRule>
  </conditionalFormatting>
  <conditionalFormatting sqref="AD17">
    <cfRule type="expression" dxfId="339" priority="228">
      <formula>P17="No_existen"</formula>
    </cfRule>
  </conditionalFormatting>
  <conditionalFormatting sqref="AD18">
    <cfRule type="expression" dxfId="338" priority="227">
      <formula>P18="No_existen"</formula>
    </cfRule>
  </conditionalFormatting>
  <conditionalFormatting sqref="X18">
    <cfRule type="expression" dxfId="337" priority="226">
      <formula>$P$18="No_existen"</formula>
    </cfRule>
  </conditionalFormatting>
  <conditionalFormatting sqref="T18">
    <cfRule type="expression" dxfId="336" priority="225">
      <formula>P18="No_existen"</formula>
    </cfRule>
  </conditionalFormatting>
  <conditionalFormatting sqref="T19">
    <cfRule type="expression" dxfId="335" priority="224">
      <formula>P19="No_existen"</formula>
    </cfRule>
  </conditionalFormatting>
  <conditionalFormatting sqref="X19">
    <cfRule type="expression" dxfId="334" priority="223">
      <formula>$P$19="No_existen"</formula>
    </cfRule>
  </conditionalFormatting>
  <conditionalFormatting sqref="AD19">
    <cfRule type="expression" dxfId="333" priority="222">
      <formula>P19="No_existen"</formula>
    </cfRule>
  </conditionalFormatting>
  <conditionalFormatting sqref="T20">
    <cfRule type="expression" dxfId="332" priority="213">
      <formula>P20="No_existen"</formula>
    </cfRule>
  </conditionalFormatting>
  <conditionalFormatting sqref="X20">
    <cfRule type="expression" dxfId="331" priority="212">
      <formula>$P$20="No_existen"</formula>
    </cfRule>
  </conditionalFormatting>
  <conditionalFormatting sqref="AD20:AD22">
    <cfRule type="expression" dxfId="330" priority="72">
      <formula>AC20="No asignado"</formula>
    </cfRule>
    <cfRule type="expression" dxfId="329" priority="211">
      <formula>P20="No_existen"</formula>
    </cfRule>
  </conditionalFormatting>
  <conditionalFormatting sqref="X21">
    <cfRule type="expression" dxfId="328" priority="209">
      <formula>$P$21="No_existen"</formula>
    </cfRule>
  </conditionalFormatting>
  <conditionalFormatting sqref="T21">
    <cfRule type="expression" dxfId="327" priority="208">
      <formula>P21="No_existen"</formula>
    </cfRule>
  </conditionalFormatting>
  <conditionalFormatting sqref="T22">
    <cfRule type="expression" dxfId="326" priority="207">
      <formula>P22="No_existen"</formula>
    </cfRule>
  </conditionalFormatting>
  <conditionalFormatting sqref="X22">
    <cfRule type="expression" dxfId="325" priority="206">
      <formula>$P$22="No_existen"</formula>
    </cfRule>
  </conditionalFormatting>
  <conditionalFormatting sqref="T23">
    <cfRule type="expression" dxfId="324" priority="204">
      <formula>P23="No_existen"</formula>
    </cfRule>
  </conditionalFormatting>
  <conditionalFormatting sqref="X23">
    <cfRule type="expression" dxfId="323" priority="203">
      <formula>$P$23="No_existen"</formula>
    </cfRule>
  </conditionalFormatting>
  <conditionalFormatting sqref="X24">
    <cfRule type="expression" dxfId="322" priority="202">
      <formula>$P$24="No_existen"</formula>
    </cfRule>
  </conditionalFormatting>
  <conditionalFormatting sqref="X25">
    <cfRule type="expression" dxfId="321" priority="201">
      <formula>$P$25="No_existen"</formula>
    </cfRule>
  </conditionalFormatting>
  <conditionalFormatting sqref="AD23">
    <cfRule type="expression" dxfId="320" priority="200">
      <formula>P23="No_existen"</formula>
    </cfRule>
  </conditionalFormatting>
  <conditionalFormatting sqref="AD24">
    <cfRule type="expression" dxfId="319" priority="199">
      <formula>P24="No_existen"</formula>
    </cfRule>
  </conditionalFormatting>
  <conditionalFormatting sqref="AD25">
    <cfRule type="expression" dxfId="318" priority="198">
      <formula>P25="No_existen"</formula>
    </cfRule>
  </conditionalFormatting>
  <conditionalFormatting sqref="T24">
    <cfRule type="expression" dxfId="317" priority="197">
      <formula>P24="No_existen"</formula>
    </cfRule>
  </conditionalFormatting>
  <conditionalFormatting sqref="T25">
    <cfRule type="expression" dxfId="316" priority="196">
      <formula>P25="No_existen"</formula>
    </cfRule>
  </conditionalFormatting>
  <conditionalFormatting sqref="T26">
    <cfRule type="expression" dxfId="315" priority="195">
      <formula>P26="No_existen"</formula>
    </cfRule>
  </conditionalFormatting>
  <conditionalFormatting sqref="T27">
    <cfRule type="expression" dxfId="314" priority="194">
      <formula>P27="No_existen"</formula>
    </cfRule>
  </conditionalFormatting>
  <conditionalFormatting sqref="T28">
    <cfRule type="expression" dxfId="313" priority="193">
      <formula>P28="No_existen"</formula>
    </cfRule>
  </conditionalFormatting>
  <conditionalFormatting sqref="X26">
    <cfRule type="expression" dxfId="312" priority="192">
      <formula>$P$26="No_existen"</formula>
    </cfRule>
  </conditionalFormatting>
  <conditionalFormatting sqref="X27">
    <cfRule type="expression" dxfId="311" priority="191">
      <formula>$P$27="No_existen"</formula>
    </cfRule>
  </conditionalFormatting>
  <conditionalFormatting sqref="X28">
    <cfRule type="expression" dxfId="310" priority="190">
      <formula>$P$28="No_existen"</formula>
    </cfRule>
  </conditionalFormatting>
  <conditionalFormatting sqref="AD26">
    <cfRule type="expression" dxfId="309" priority="189">
      <formula>P26="No_existen"</formula>
    </cfRule>
  </conditionalFormatting>
  <conditionalFormatting sqref="AD27">
    <cfRule type="expression" dxfId="308" priority="188">
      <formula>P27="No_existen"</formula>
    </cfRule>
  </conditionalFormatting>
  <conditionalFormatting sqref="AD28">
    <cfRule type="expression" dxfId="307" priority="187">
      <formula>P28="No_existen"</formula>
    </cfRule>
  </conditionalFormatting>
  <conditionalFormatting sqref="T29:T31">
    <cfRule type="expression" dxfId="306" priority="186">
      <formula>P29="No_existen"</formula>
    </cfRule>
  </conditionalFormatting>
  <conditionalFormatting sqref="X29">
    <cfRule type="expression" dxfId="305" priority="185">
      <formula>$P$29="No_existen"</formula>
    </cfRule>
  </conditionalFormatting>
  <conditionalFormatting sqref="AD29:AD31">
    <cfRule type="expression" dxfId="304" priority="184">
      <formula>P29="No_existen"</formula>
    </cfRule>
  </conditionalFormatting>
  <conditionalFormatting sqref="X30">
    <cfRule type="expression" dxfId="303" priority="183">
      <formula>$P$30="No_existen"</formula>
    </cfRule>
  </conditionalFormatting>
  <conditionalFormatting sqref="X31">
    <cfRule type="expression" dxfId="302" priority="182">
      <formula>$P$31="No_existen"</formula>
    </cfRule>
  </conditionalFormatting>
  <conditionalFormatting sqref="T32:T34">
    <cfRule type="expression" dxfId="301" priority="181">
      <formula>P32="No_existen"</formula>
    </cfRule>
  </conditionalFormatting>
  <conditionalFormatting sqref="X32">
    <cfRule type="expression" dxfId="300" priority="180">
      <formula>$P$32="No_existen"</formula>
    </cfRule>
  </conditionalFormatting>
  <conditionalFormatting sqref="X33">
    <cfRule type="expression" dxfId="299" priority="179">
      <formula>$P$33="No_existen"</formula>
    </cfRule>
  </conditionalFormatting>
  <conditionalFormatting sqref="X34">
    <cfRule type="expression" dxfId="298" priority="178">
      <formula>$P$34="No_existen"</formula>
    </cfRule>
  </conditionalFormatting>
  <conditionalFormatting sqref="AD32">
    <cfRule type="expression" dxfId="297" priority="177">
      <formula>P32="No_existen"</formula>
    </cfRule>
  </conditionalFormatting>
  <conditionalFormatting sqref="AD33">
    <cfRule type="expression" dxfId="296" priority="176">
      <formula>P33="No_existen"</formula>
    </cfRule>
  </conditionalFormatting>
  <conditionalFormatting sqref="AD34">
    <cfRule type="expression" dxfId="295" priority="175">
      <formula>P34="No_existen"</formula>
    </cfRule>
  </conditionalFormatting>
  <conditionalFormatting sqref="T35:T37">
    <cfRule type="expression" dxfId="294" priority="174">
      <formula>P35="No_existen"</formula>
    </cfRule>
  </conditionalFormatting>
  <conditionalFormatting sqref="X35">
    <cfRule type="expression" dxfId="293" priority="173">
      <formula>$P$35="No_existen"</formula>
    </cfRule>
  </conditionalFormatting>
  <conditionalFormatting sqref="X36">
    <cfRule type="expression" dxfId="292" priority="172">
      <formula>$P$36="No_existen"</formula>
    </cfRule>
  </conditionalFormatting>
  <conditionalFormatting sqref="X37">
    <cfRule type="expression" dxfId="291" priority="171">
      <formula>$P$37="No_existen"</formula>
    </cfRule>
  </conditionalFormatting>
  <conditionalFormatting sqref="AD35">
    <cfRule type="expression" dxfId="290" priority="170">
      <formula>P35="No_existen"</formula>
    </cfRule>
  </conditionalFormatting>
  <conditionalFormatting sqref="AD36">
    <cfRule type="expression" dxfId="289" priority="169">
      <formula>P36="No_existen"</formula>
    </cfRule>
  </conditionalFormatting>
  <conditionalFormatting sqref="AD37">
    <cfRule type="expression" dxfId="288" priority="168">
      <formula>P37="No_existen"</formula>
    </cfRule>
  </conditionalFormatting>
  <conditionalFormatting sqref="T38:T40">
    <cfRule type="expression" dxfId="287" priority="167">
      <formula>P38="No_existen"</formula>
    </cfRule>
  </conditionalFormatting>
  <conditionalFormatting sqref="X38">
    <cfRule type="expression" dxfId="286" priority="166">
      <formula>$P$38="No_existen"</formula>
    </cfRule>
  </conditionalFormatting>
  <conditionalFormatting sqref="X39">
    <cfRule type="expression" dxfId="285" priority="165">
      <formula>$P$39="No_existen"</formula>
    </cfRule>
  </conditionalFormatting>
  <conditionalFormatting sqref="X40">
    <cfRule type="expression" dxfId="284" priority="164">
      <formula>$P$40="No_existen"</formula>
    </cfRule>
  </conditionalFormatting>
  <conditionalFormatting sqref="AD38">
    <cfRule type="expression" dxfId="283" priority="163">
      <formula>P38="No_existen"</formula>
    </cfRule>
  </conditionalFormatting>
  <conditionalFormatting sqref="AD39">
    <cfRule type="expression" dxfId="282" priority="162">
      <formula>P39="No_existen"</formula>
    </cfRule>
  </conditionalFormatting>
  <conditionalFormatting sqref="AD40">
    <cfRule type="expression" dxfId="281" priority="161">
      <formula>P40="No_existen"</formula>
    </cfRule>
  </conditionalFormatting>
  <conditionalFormatting sqref="T41:T43">
    <cfRule type="expression" dxfId="280" priority="160">
      <formula>P41="No_existen"</formula>
    </cfRule>
  </conditionalFormatting>
  <conditionalFormatting sqref="X41">
    <cfRule type="expression" dxfId="279" priority="159">
      <formula>$P$41="No_existen"</formula>
    </cfRule>
  </conditionalFormatting>
  <conditionalFormatting sqref="X42">
    <cfRule type="expression" dxfId="278" priority="158">
      <formula>$P$42="No_existen"</formula>
    </cfRule>
  </conditionalFormatting>
  <conditionalFormatting sqref="X43">
    <cfRule type="expression" dxfId="277" priority="157">
      <formula>$P$43="No_existen"</formula>
    </cfRule>
  </conditionalFormatting>
  <conditionalFormatting sqref="AD41">
    <cfRule type="expression" dxfId="276" priority="156">
      <formula>P41="No_existen"</formula>
    </cfRule>
  </conditionalFormatting>
  <conditionalFormatting sqref="AD42">
    <cfRule type="expression" dxfId="275" priority="155">
      <formula>P42="No_existen"</formula>
    </cfRule>
  </conditionalFormatting>
  <conditionalFormatting sqref="AD43">
    <cfRule type="expression" dxfId="274" priority="154">
      <formula>P43="No_existen"</formula>
    </cfRule>
  </conditionalFormatting>
  <conditionalFormatting sqref="AD44">
    <cfRule type="expression" dxfId="273" priority="153">
      <formula>P44="No_existen"</formula>
    </cfRule>
  </conditionalFormatting>
  <conditionalFormatting sqref="AD45">
    <cfRule type="expression" dxfId="272" priority="152">
      <formula>P45="No_existen"</formula>
    </cfRule>
  </conditionalFormatting>
  <conditionalFormatting sqref="AD46">
    <cfRule type="expression" dxfId="271" priority="151">
      <formula>P46="No_existen"</formula>
    </cfRule>
  </conditionalFormatting>
  <conditionalFormatting sqref="X44">
    <cfRule type="expression" dxfId="270" priority="150">
      <formula>$P$44="No_existen"</formula>
    </cfRule>
  </conditionalFormatting>
  <conditionalFormatting sqref="X45">
    <cfRule type="expression" dxfId="269" priority="149">
      <formula>$P$45="No_existen"</formula>
    </cfRule>
  </conditionalFormatting>
  <conditionalFormatting sqref="X46">
    <cfRule type="expression" dxfId="268" priority="148">
      <formula>$P$46="No_existen"</formula>
    </cfRule>
  </conditionalFormatting>
  <conditionalFormatting sqref="T44:T46">
    <cfRule type="expression" dxfId="267" priority="147">
      <formula>P44="No_existen"</formula>
    </cfRule>
  </conditionalFormatting>
  <conditionalFormatting sqref="T47:T49">
    <cfRule type="expression" dxfId="266" priority="146">
      <formula>P47="No_existen"</formula>
    </cfRule>
  </conditionalFormatting>
  <conditionalFormatting sqref="X47">
    <cfRule type="expression" dxfId="265" priority="145">
      <formula>$P$47="No_existen"</formula>
    </cfRule>
  </conditionalFormatting>
  <conditionalFormatting sqref="X48">
    <cfRule type="expression" dxfId="264" priority="144">
      <formula>$P$48="No_existen"</formula>
    </cfRule>
  </conditionalFormatting>
  <conditionalFormatting sqref="X49">
    <cfRule type="expression" dxfId="263" priority="143">
      <formula>$P$49="No_existen"</formula>
    </cfRule>
  </conditionalFormatting>
  <conditionalFormatting sqref="AD47">
    <cfRule type="expression" dxfId="262" priority="142">
      <formula>P47="No_existen"</formula>
    </cfRule>
  </conditionalFormatting>
  <conditionalFormatting sqref="AD48">
    <cfRule type="expression" dxfId="261" priority="141">
      <formula>P48="No_existen"</formula>
    </cfRule>
  </conditionalFormatting>
  <conditionalFormatting sqref="AD49">
    <cfRule type="expression" dxfId="260" priority="140">
      <formula>P49="No_existen"</formula>
    </cfRule>
  </conditionalFormatting>
  <conditionalFormatting sqref="AD50">
    <cfRule type="expression" dxfId="259" priority="139">
      <formula>P50="No_existen"</formula>
    </cfRule>
  </conditionalFormatting>
  <conditionalFormatting sqref="AD51">
    <cfRule type="expression" dxfId="258" priority="138">
      <formula>P51="No_existen"</formula>
    </cfRule>
  </conditionalFormatting>
  <conditionalFormatting sqref="AD52">
    <cfRule type="expression" dxfId="257" priority="137">
      <formula>P52="No_existen"</formula>
    </cfRule>
  </conditionalFormatting>
  <conditionalFormatting sqref="X50">
    <cfRule type="expression" dxfId="256" priority="136">
      <formula>$P$50="No_existen"</formula>
    </cfRule>
  </conditionalFormatting>
  <conditionalFormatting sqref="X51">
    <cfRule type="expression" dxfId="255" priority="135">
      <formula>$P$51="No_existen"</formula>
    </cfRule>
  </conditionalFormatting>
  <conditionalFormatting sqref="X52">
    <cfRule type="expression" dxfId="254" priority="134">
      <formula>$P$52="No_existen"</formula>
    </cfRule>
  </conditionalFormatting>
  <conditionalFormatting sqref="T50:T52">
    <cfRule type="expression" dxfId="253" priority="133">
      <formula>P50="No_existen"</formula>
    </cfRule>
  </conditionalFormatting>
  <conditionalFormatting sqref="T53:T55">
    <cfRule type="expression" dxfId="252" priority="132">
      <formula>P53="No_existen"</formula>
    </cfRule>
  </conditionalFormatting>
  <conditionalFormatting sqref="X53">
    <cfRule type="expression" dxfId="251" priority="131">
      <formula>$P$53="No_existen"</formula>
    </cfRule>
  </conditionalFormatting>
  <conditionalFormatting sqref="X54">
    <cfRule type="expression" dxfId="250" priority="130">
      <formula>$P$54="No_existen"</formula>
    </cfRule>
  </conditionalFormatting>
  <conditionalFormatting sqref="X55">
    <cfRule type="expression" dxfId="249" priority="129">
      <formula>$P$55="No_existen"</formula>
    </cfRule>
  </conditionalFormatting>
  <conditionalFormatting sqref="AD53">
    <cfRule type="expression" dxfId="248" priority="128">
      <formula>P53="No_existen"</formula>
    </cfRule>
  </conditionalFormatting>
  <conditionalFormatting sqref="AD54">
    <cfRule type="expression" dxfId="247" priority="127">
      <formula>P54="No_existen"</formula>
    </cfRule>
  </conditionalFormatting>
  <conditionalFormatting sqref="AD55">
    <cfRule type="expression" dxfId="246" priority="126">
      <formula>P55="No_existen"</formula>
    </cfRule>
  </conditionalFormatting>
  <conditionalFormatting sqref="AD56">
    <cfRule type="expression" dxfId="245" priority="125">
      <formula>P56="No_existen"</formula>
    </cfRule>
  </conditionalFormatting>
  <conditionalFormatting sqref="AD57">
    <cfRule type="expression" dxfId="244" priority="124">
      <formula>P57="No_existen"</formula>
    </cfRule>
  </conditionalFormatting>
  <conditionalFormatting sqref="AD58">
    <cfRule type="expression" dxfId="243" priority="123">
      <formula>P58="No_existen"</formula>
    </cfRule>
  </conditionalFormatting>
  <conditionalFormatting sqref="X56">
    <cfRule type="expression" dxfId="242" priority="122">
      <formula>$P$56="No_existen"</formula>
    </cfRule>
  </conditionalFormatting>
  <conditionalFormatting sqref="X57">
    <cfRule type="expression" dxfId="241" priority="121">
      <formula>$P$57="No_existen"</formula>
    </cfRule>
  </conditionalFormatting>
  <conditionalFormatting sqref="X58">
    <cfRule type="expression" dxfId="240" priority="120">
      <formula>$P$58="No_existen"</formula>
    </cfRule>
  </conditionalFormatting>
  <conditionalFormatting sqref="T56:T58">
    <cfRule type="expression" dxfId="239" priority="119">
      <formula>P56="No_existen"</formula>
    </cfRule>
  </conditionalFormatting>
  <conditionalFormatting sqref="T59:T61">
    <cfRule type="expression" dxfId="238" priority="118">
      <formula>P59="No_existen"</formula>
    </cfRule>
  </conditionalFormatting>
  <conditionalFormatting sqref="X59">
    <cfRule type="expression" dxfId="237" priority="117">
      <formula>$P$59="No_existen"</formula>
    </cfRule>
  </conditionalFormatting>
  <conditionalFormatting sqref="X60">
    <cfRule type="expression" dxfId="236" priority="116">
      <formula>$P$60="No_existen"</formula>
    </cfRule>
  </conditionalFormatting>
  <conditionalFormatting sqref="X61">
    <cfRule type="expression" dxfId="235" priority="115">
      <formula>$P$61="No_existen"</formula>
    </cfRule>
  </conditionalFormatting>
  <conditionalFormatting sqref="AD59">
    <cfRule type="expression" dxfId="234" priority="114">
      <formula>P59="No_existen"</formula>
    </cfRule>
  </conditionalFormatting>
  <conditionalFormatting sqref="AD60">
    <cfRule type="expression" dxfId="233" priority="113">
      <formula>P60="No_existen"</formula>
    </cfRule>
  </conditionalFormatting>
  <conditionalFormatting sqref="AD61">
    <cfRule type="expression" dxfId="232" priority="112">
      <formula>P61="No_existen"</formula>
    </cfRule>
  </conditionalFormatting>
  <conditionalFormatting sqref="AD62">
    <cfRule type="expression" dxfId="231" priority="111">
      <formula>P62="No_existen"</formula>
    </cfRule>
  </conditionalFormatting>
  <conditionalFormatting sqref="AD63">
    <cfRule type="expression" dxfId="230" priority="110">
      <formula>P63="No_existen"</formula>
    </cfRule>
  </conditionalFormatting>
  <conditionalFormatting sqref="AD64">
    <cfRule type="expression" dxfId="229" priority="109">
      <formula>P64="No_existen"</formula>
    </cfRule>
  </conditionalFormatting>
  <conditionalFormatting sqref="X62">
    <cfRule type="expression" dxfId="228" priority="108">
      <formula>$P$62="No_existen"</formula>
    </cfRule>
  </conditionalFormatting>
  <conditionalFormatting sqref="X63">
    <cfRule type="expression" dxfId="227" priority="107">
      <formula>$P$63="No_existen"</formula>
    </cfRule>
  </conditionalFormatting>
  <conditionalFormatting sqref="X64">
    <cfRule type="expression" dxfId="226" priority="106">
      <formula>$P$64="No_existen"</formula>
    </cfRule>
  </conditionalFormatting>
  <conditionalFormatting sqref="T62:T64">
    <cfRule type="expression" dxfId="225" priority="105">
      <formula>P62="No_existen"</formula>
    </cfRule>
  </conditionalFormatting>
  <conditionalFormatting sqref="T65:T67">
    <cfRule type="expression" dxfId="224" priority="104">
      <formula>P65="No_existen"</formula>
    </cfRule>
  </conditionalFormatting>
  <conditionalFormatting sqref="X65">
    <cfRule type="expression" dxfId="223" priority="103">
      <formula>$P$65="No_existen"</formula>
    </cfRule>
  </conditionalFormatting>
  <conditionalFormatting sqref="X66">
    <cfRule type="expression" dxfId="222" priority="102">
      <formula>$P$66="No_existen"</formula>
    </cfRule>
  </conditionalFormatting>
  <conditionalFormatting sqref="X67">
    <cfRule type="expression" dxfId="221" priority="101">
      <formula>$P$67="No_existen"</formula>
    </cfRule>
  </conditionalFormatting>
  <conditionalFormatting sqref="AD65">
    <cfRule type="expression" dxfId="220" priority="100">
      <formula>P65="No_existen"</formula>
    </cfRule>
  </conditionalFormatting>
  <conditionalFormatting sqref="AD66">
    <cfRule type="expression" dxfId="219" priority="99">
      <formula>P66="No_existen"</formula>
    </cfRule>
  </conditionalFormatting>
  <conditionalFormatting sqref="AD67">
    <cfRule type="expression" dxfId="218" priority="98">
      <formula>P67="No_existen"</formula>
    </cfRule>
  </conditionalFormatting>
  <conditionalFormatting sqref="AD68">
    <cfRule type="expression" dxfId="217" priority="97">
      <formula>P68="No_existen"</formula>
    </cfRule>
  </conditionalFormatting>
  <conditionalFormatting sqref="AD69">
    <cfRule type="expression" dxfId="216" priority="96">
      <formula>P69="No_existen"</formula>
    </cfRule>
  </conditionalFormatting>
  <conditionalFormatting sqref="AD70">
    <cfRule type="expression" dxfId="215" priority="95">
      <formula>P70="No_existen"</formula>
    </cfRule>
  </conditionalFormatting>
  <conditionalFormatting sqref="X68">
    <cfRule type="expression" dxfId="214" priority="94">
      <formula>$P$68="No_existen"</formula>
    </cfRule>
  </conditionalFormatting>
  <conditionalFormatting sqref="X69">
    <cfRule type="expression" dxfId="213" priority="93">
      <formula>$P$69="No_existen"</formula>
    </cfRule>
  </conditionalFormatting>
  <conditionalFormatting sqref="X70">
    <cfRule type="expression" dxfId="212" priority="92">
      <formula>$P$70="No_existen"</formula>
    </cfRule>
  </conditionalFormatting>
  <conditionalFormatting sqref="T68:T70">
    <cfRule type="expression" dxfId="211" priority="91">
      <formula>P68="No_existen"</formula>
    </cfRule>
  </conditionalFormatting>
  <conditionalFormatting sqref="T71:T73">
    <cfRule type="expression" dxfId="210" priority="90">
      <formula>P71="No_existen"</formula>
    </cfRule>
  </conditionalFormatting>
  <conditionalFormatting sqref="T74:T76">
    <cfRule type="expression" dxfId="209" priority="89">
      <formula>P74="No_existen"</formula>
    </cfRule>
  </conditionalFormatting>
  <conditionalFormatting sqref="X71">
    <cfRule type="expression" dxfId="208" priority="88">
      <formula>$P$71="No_existen"</formula>
    </cfRule>
  </conditionalFormatting>
  <conditionalFormatting sqref="X72">
    <cfRule type="expression" dxfId="207" priority="87">
      <formula>$P$72="No_existen"</formula>
    </cfRule>
  </conditionalFormatting>
  <conditionalFormatting sqref="X73">
    <cfRule type="expression" dxfId="206" priority="86">
      <formula>$P$73="No_existen"</formula>
    </cfRule>
  </conditionalFormatting>
  <conditionalFormatting sqref="X74">
    <cfRule type="expression" dxfId="205" priority="85">
      <formula>$P$74="No_existen"</formula>
    </cfRule>
  </conditionalFormatting>
  <conditionalFormatting sqref="X75">
    <cfRule type="expression" dxfId="204" priority="84">
      <formula>$P$75="No_existen"</formula>
    </cfRule>
  </conditionalFormatting>
  <conditionalFormatting sqref="X76">
    <cfRule type="expression" dxfId="203" priority="83">
      <formula>$P$76="No_existen"</formula>
    </cfRule>
  </conditionalFormatting>
  <conditionalFormatting sqref="AD71">
    <cfRule type="expression" dxfId="202" priority="82">
      <formula>P71="No_existen"</formula>
    </cfRule>
  </conditionalFormatting>
  <conditionalFormatting sqref="AD72">
    <cfRule type="expression" dxfId="201" priority="81">
      <formula>P72="No_existen"</formula>
    </cfRule>
  </conditionalFormatting>
  <conditionalFormatting sqref="AD73">
    <cfRule type="expression" dxfId="200" priority="80">
      <formula>P73="No_existen"</formula>
    </cfRule>
  </conditionalFormatting>
  <conditionalFormatting sqref="AD74">
    <cfRule type="expression" dxfId="199" priority="79">
      <formula>P74="No_existen"</formula>
    </cfRule>
  </conditionalFormatting>
  <conditionalFormatting sqref="AD75">
    <cfRule type="expression" dxfId="198" priority="78">
      <formula>P75="No_existen"</formula>
    </cfRule>
  </conditionalFormatting>
  <conditionalFormatting sqref="AD76">
    <cfRule type="expression" dxfId="197" priority="77">
      <formula>P76="No_existen"</formula>
    </cfRule>
  </conditionalFormatting>
  <conditionalFormatting sqref="AD17:AD19">
    <cfRule type="expression" dxfId="195" priority="73">
      <formula>AC17="No asignado"</formula>
    </cfRule>
  </conditionalFormatting>
  <conditionalFormatting sqref="Y23:Y25">
    <cfRule type="expression" dxfId="194" priority="71">
      <formula>X23="Manual"</formula>
    </cfRule>
  </conditionalFormatting>
  <conditionalFormatting sqref="AD17:AD76">
    <cfRule type="expression" dxfId="193" priority="75">
      <formula>AC17="No asignado"</formula>
    </cfRule>
  </conditionalFormatting>
  <conditionalFormatting sqref="P11:P13">
    <cfRule type="cellIs" dxfId="66" priority="59" operator="between">
      <formula>2</formula>
      <formula>3</formula>
    </cfRule>
  </conditionalFormatting>
  <conditionalFormatting sqref="AI11:AJ11 AI12:AI13">
    <cfRule type="expression" dxfId="65" priority="58">
      <formula>P11="No_existen"</formula>
    </cfRule>
  </conditionalFormatting>
  <conditionalFormatting sqref="AM11:AM13">
    <cfRule type="expression" dxfId="64" priority="57">
      <formula>P11="No_existen"</formula>
    </cfRule>
  </conditionalFormatting>
  <conditionalFormatting sqref="T11">
    <cfRule type="expression" dxfId="63" priority="56">
      <formula>P11="No_existen"</formula>
    </cfRule>
  </conditionalFormatting>
  <conditionalFormatting sqref="AL11:AL13">
    <cfRule type="expression" dxfId="62" priority="60">
      <formula>Q11="No_existen"</formula>
    </cfRule>
  </conditionalFormatting>
  <conditionalFormatting sqref="AH11:AH13">
    <cfRule type="expression" dxfId="61" priority="61">
      <formula>P11="No_existen"</formula>
    </cfRule>
  </conditionalFormatting>
  <conditionalFormatting sqref="AG11:AG13">
    <cfRule type="expression" dxfId="60" priority="62">
      <formula>Q11="No_existen"</formula>
    </cfRule>
  </conditionalFormatting>
  <conditionalFormatting sqref="AF11">
    <cfRule type="expression" dxfId="59" priority="63">
      <formula>Q11="No_existen"</formula>
    </cfRule>
  </conditionalFormatting>
  <conditionalFormatting sqref="AC11:AC13">
    <cfRule type="expression" dxfId="58" priority="64">
      <formula>P11="No_existen"</formula>
    </cfRule>
  </conditionalFormatting>
  <conditionalFormatting sqref="AB11:AB13">
    <cfRule type="expression" dxfId="57" priority="65">
      <formula>Q11="No_existen"</formula>
    </cfRule>
  </conditionalFormatting>
  <conditionalFormatting sqref="AA11">
    <cfRule type="expression" dxfId="56" priority="66">
      <formula>Q11="No_existen"</formula>
    </cfRule>
  </conditionalFormatting>
  <conditionalFormatting sqref="AK11">
    <cfRule type="expression" dxfId="55" priority="67">
      <formula>Q11="No_existen"</formula>
    </cfRule>
  </conditionalFormatting>
  <conditionalFormatting sqref="Y11:Y13">
    <cfRule type="expression" dxfId="54" priority="45">
      <formula>X11="Semiautomatico"</formula>
    </cfRule>
    <cfRule type="expression" dxfId="53" priority="47">
      <formula>X11="Manual"</formula>
    </cfRule>
    <cfRule type="expression" dxfId="52" priority="55">
      <formula>P11="No_existen"</formula>
    </cfRule>
  </conditionalFormatting>
  <conditionalFormatting sqref="X12">
    <cfRule type="expression" dxfId="51" priority="54">
      <formula>$P$12="No_existen"</formula>
    </cfRule>
  </conditionalFormatting>
  <conditionalFormatting sqref="Y12:Y13">
    <cfRule type="expression" dxfId="50" priority="53">
      <formula>P12="No_existen"</formula>
    </cfRule>
  </conditionalFormatting>
  <conditionalFormatting sqref="AD11">
    <cfRule type="expression" dxfId="49" priority="52">
      <formula>$P$11="No_existen"</formula>
    </cfRule>
  </conditionalFormatting>
  <conditionalFormatting sqref="X11">
    <cfRule type="expression" dxfId="48" priority="51">
      <formula>P11="No_Existen"</formula>
    </cfRule>
  </conditionalFormatting>
  <conditionalFormatting sqref="T12">
    <cfRule type="expression" dxfId="47" priority="50">
      <formula>P12="No_existen"</formula>
    </cfRule>
  </conditionalFormatting>
  <conditionalFormatting sqref="T13">
    <cfRule type="expression" dxfId="46" priority="49">
      <formula>P13="No_existen"</formula>
    </cfRule>
  </conditionalFormatting>
  <conditionalFormatting sqref="X13">
    <cfRule type="expression" dxfId="45" priority="48">
      <formula>P13="No_existen"</formula>
    </cfRule>
  </conditionalFormatting>
  <conditionalFormatting sqref="AD11:AD13">
    <cfRule type="expression" dxfId="44" priority="46">
      <formula>AC11="No asignado"</formula>
    </cfRule>
  </conditionalFormatting>
  <conditionalFormatting sqref="AD12">
    <cfRule type="expression" dxfId="43" priority="44">
      <formula>$P$12="No_existen"</formula>
    </cfRule>
  </conditionalFormatting>
  <conditionalFormatting sqref="AD13">
    <cfRule type="expression" dxfId="42" priority="43">
      <formula>$P$13="No_existen"</formula>
    </cfRule>
  </conditionalFormatting>
  <conditionalFormatting sqref="AR11:AS11">
    <cfRule type="cellIs" dxfId="41" priority="40" operator="equal">
      <formula>"LEVE"</formula>
    </cfRule>
    <cfRule type="cellIs" dxfId="40" priority="41" operator="equal">
      <formula>"MODERADO"</formula>
    </cfRule>
    <cfRule type="cellIs" dxfId="39" priority="42" operator="equal">
      <formula>"GRAVE"</formula>
    </cfRule>
  </conditionalFormatting>
  <conditionalFormatting sqref="P14:P16">
    <cfRule type="cellIs" dxfId="38" priority="31" operator="between">
      <formula>2</formula>
      <formula>3</formula>
    </cfRule>
  </conditionalFormatting>
  <conditionalFormatting sqref="AI14:AI16 AJ14">
    <cfRule type="expression" dxfId="37" priority="30">
      <formula>P14="No_existen"</formula>
    </cfRule>
  </conditionalFormatting>
  <conditionalFormatting sqref="AM14:AM16">
    <cfRule type="expression" dxfId="36" priority="29">
      <formula>P14="No_existen"</formula>
    </cfRule>
  </conditionalFormatting>
  <conditionalFormatting sqref="AL14:AL16">
    <cfRule type="expression" dxfId="35" priority="32">
      <formula>Q14="No_existen"</formula>
    </cfRule>
  </conditionalFormatting>
  <conditionalFormatting sqref="AH14:AH16">
    <cfRule type="expression" dxfId="34" priority="33">
      <formula>P14="No_existen"</formula>
    </cfRule>
  </conditionalFormatting>
  <conditionalFormatting sqref="AG14:AG16">
    <cfRule type="expression" dxfId="33" priority="34">
      <formula>Q14="No_existen"</formula>
    </cfRule>
  </conditionalFormatting>
  <conditionalFormatting sqref="AF14">
    <cfRule type="expression" dxfId="32" priority="35">
      <formula>Q14="No_existen"</formula>
    </cfRule>
  </conditionalFormatting>
  <conditionalFormatting sqref="AC14:AC16">
    <cfRule type="expression" dxfId="31" priority="36">
      <formula>P14="No_existen"</formula>
    </cfRule>
  </conditionalFormatting>
  <conditionalFormatting sqref="AB14:AB16">
    <cfRule type="expression" dxfId="30" priority="37">
      <formula>Q14="No_existen"</formula>
    </cfRule>
  </conditionalFormatting>
  <conditionalFormatting sqref="AA14">
    <cfRule type="expression" dxfId="29" priority="38">
      <formula>Q14="No_existen"</formula>
    </cfRule>
  </conditionalFormatting>
  <conditionalFormatting sqref="AK14">
    <cfRule type="expression" dxfId="28" priority="39">
      <formula>Q14="No_existen"</formula>
    </cfRule>
  </conditionalFormatting>
  <conditionalFormatting sqref="Y16 Y14">
    <cfRule type="expression" dxfId="27" priority="22">
      <formula>X14="Semiautomatico"</formula>
    </cfRule>
    <cfRule type="expression" dxfId="26" priority="23">
      <formula>X14="Manual"</formula>
    </cfRule>
    <cfRule type="expression" dxfId="25" priority="28">
      <formula>P14="No_existen"</formula>
    </cfRule>
  </conditionalFormatting>
  <conditionalFormatting sqref="Y16 Y14">
    <cfRule type="expression" dxfId="24" priority="27">
      <formula>P14="No_existen"</formula>
    </cfRule>
  </conditionalFormatting>
  <conditionalFormatting sqref="X14">
    <cfRule type="expression" dxfId="23" priority="26">
      <formula>$P$17="No_existen"</formula>
    </cfRule>
  </conditionalFormatting>
  <conditionalFormatting sqref="X15">
    <cfRule type="expression" dxfId="22" priority="25">
      <formula>$P$18="No_existen"</formula>
    </cfRule>
  </conditionalFormatting>
  <conditionalFormatting sqref="X16">
    <cfRule type="expression" dxfId="21" priority="24">
      <formula>$P$19="No_existen"</formula>
    </cfRule>
  </conditionalFormatting>
  <conditionalFormatting sqref="T15">
    <cfRule type="expression" dxfId="20" priority="21">
      <formula>P15="No_existen"</formula>
    </cfRule>
  </conditionalFormatting>
  <conditionalFormatting sqref="T16">
    <cfRule type="expression" dxfId="19" priority="20">
      <formula>P16="No_existen"</formula>
    </cfRule>
  </conditionalFormatting>
  <conditionalFormatting sqref="Y15">
    <cfRule type="expression" dxfId="18" priority="16">
      <formula>X15="Semiautomatico"</formula>
    </cfRule>
    <cfRule type="expression" dxfId="17" priority="17">
      <formula>X15="Manual"</formula>
    </cfRule>
    <cfRule type="expression" dxfId="16" priority="19">
      <formula>P15="No_existen"</formula>
    </cfRule>
  </conditionalFormatting>
  <conditionalFormatting sqref="Y15">
    <cfRule type="expression" dxfId="15" priority="18">
      <formula>P15="No_existen"</formula>
    </cfRule>
  </conditionalFormatting>
  <conditionalFormatting sqref="Y15">
    <cfRule type="expression" dxfId="14" priority="15">
      <formula>X15="Manual"</formula>
    </cfRule>
  </conditionalFormatting>
  <conditionalFormatting sqref="AD16">
    <cfRule type="expression" dxfId="13" priority="14">
      <formula>P16="No_existen"</formula>
    </cfRule>
  </conditionalFormatting>
  <conditionalFormatting sqref="AD16">
    <cfRule type="expression" dxfId="12" priority="12">
      <formula>AC16="No asignado"</formula>
    </cfRule>
  </conditionalFormatting>
  <conditionalFormatting sqref="AD16">
    <cfRule type="expression" dxfId="11" priority="13">
      <formula>AC16="No asignado"</formula>
    </cfRule>
  </conditionalFormatting>
  <conditionalFormatting sqref="T14">
    <cfRule type="expression" dxfId="10" priority="11">
      <formula>P14="No_existen"</formula>
    </cfRule>
  </conditionalFormatting>
  <conditionalFormatting sqref="AD14">
    <cfRule type="expression" dxfId="9" priority="10">
      <formula>P14="No_existen"</formula>
    </cfRule>
  </conditionalFormatting>
  <conditionalFormatting sqref="AD14">
    <cfRule type="expression" dxfId="8" priority="9">
      <formula>AC14="No asignado"</formula>
    </cfRule>
  </conditionalFormatting>
  <conditionalFormatting sqref="AD15">
    <cfRule type="expression" dxfId="7" priority="8">
      <formula>P15="No_existen"</formula>
    </cfRule>
  </conditionalFormatting>
  <conditionalFormatting sqref="AD15">
    <cfRule type="expression" dxfId="6" priority="7">
      <formula>AC15="No asignado"</formula>
    </cfRule>
  </conditionalFormatting>
  <conditionalFormatting sqref="AR14">
    <cfRule type="cellIs" dxfId="5" priority="4" operator="equal">
      <formula>"LEVE"</formula>
    </cfRule>
    <cfRule type="cellIs" dxfId="4" priority="5" operator="equal">
      <formula>"MODERADO"</formula>
    </cfRule>
    <cfRule type="cellIs" dxfId="3" priority="6" operator="equal">
      <formula>"GRAVE"</formula>
    </cfRule>
  </conditionalFormatting>
  <conditionalFormatting sqref="AS14">
    <cfRule type="cellIs" dxfId="2" priority="1" operator="equal">
      <formula>"LEVE"</formula>
    </cfRule>
    <cfRule type="cellIs" dxfId="1" priority="2" operator="equal">
      <formula>"MODERADO"</formula>
    </cfRule>
    <cfRule type="cellIs" dxfId="0" priority="3" operator="equal">
      <formula>"GRAVE"</formula>
    </cfRule>
  </conditionalFormatting>
  <dataValidations xWindow="958" yWindow="751" count="117">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list" allowBlank="1" showInputMessage="1" showErrorMessage="1" promptTitle="TRATAMIENTO DEL RIESGO" prompt="Defina el tratamiento que se le dará al riesgo" sqref="AT14:AT16">
      <formula1>INDIRECT($AQ$14)</formula1>
    </dataValidation>
    <dataValidation type="list" allowBlank="1" showInputMessage="1" showErrorMessage="1" promptTitle="TRATAMIENTO DEL RIESGO" prompt="Defina el tratamiento que se le dará al riesgo" sqref="AT11:AT13">
      <formula1>INDIRECT($AQ$11)</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20:J76 J14:J17 J11"/>
    <dataValidation allowBlank="1" showInputMessage="1" showErrorMessage="1" prompt="Describa brevemente en qué consiste el riesgo" sqref="I20:I76 I14:I17 I11"/>
    <dataValidation allowBlank="1" showInputMessage="1" showErrorMessage="1" promptTitle="CONTROL" prompt="Defina el estado del control asociado al riesgo" sqref="Q56:S56 Q59:S59 Q62:S62 Q65:S65 Q68:S68 Q47:S47 Q11:S11 Q72:Q73 Q26:S26 Q29:S29 Q32:S32 Q35:S35 Q38:S38 Q41:S41 Q44:S44 Q50:S50 Q74:S74 Q20:S20 Q17:S17 Q23:S23 Q53:S53 Q75:Q76 Q71:S71 Q12:Q16 Q18:Q19 Q21:Q22 Q24:Q25 Q27:Q28 Q30:Q31 Q33:Q34 Q36:Q37 Q39:Q40 Q42:Q43 Q45:Q46 Q48:Q49 Q51:Q52 Q54:Q55 Q57:Q58 Q60:Q61 Q63:Q64 Q66:Q67 Q69:Q70 R14:S14"/>
    <dataValidation allowBlank="1" showInputMessage="1" showErrorMessage="1" promptTitle="INDICADOR  DEL RIESGO" prompt="Establezca un indicador que permita monitorear el riesgo" sqref="AY11 AY14:AY76"/>
    <dataValidation type="list" allowBlank="1" showInputMessage="1" showErrorMessage="1" sqref="E13">
      <formula1>INDIRECT($D$13)</formula1>
    </dataValidation>
    <dataValidation type="list" allowBlank="1" showInputMessage="1" showErrorMessage="1" prompt="Seleccione el tipo de Factor establecido en el contexto" sqref="D11">
      <formula1>FACTOR</formula1>
    </dataValidation>
    <dataValidation type="list" allowBlank="1" showInputMessage="1" showErrorMessage="1" prompt="De acuerdo al tipo factor seleccionado (interno o externo) seleccione el factor específico" sqref="E11">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sqref="E17">
      <formula1>INDIRECT($D$17)</formula1>
    </dataValidation>
    <dataValidation type="list" allowBlank="1" showInputMessage="1" showErrorMessage="1" sqref="E18 E14:E15">
      <formula1>INDIRECT($D$18)</formula1>
    </dataValidation>
    <dataValidation type="list" allowBlank="1" showInputMessage="1" showErrorMessage="1" sqref="E19 E16">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12">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F13"/>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2: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custom" allowBlank="1" showInputMessage="1" showErrorMessage="1" errorTitle="COMPARTIR" error="Si requiere involucrar otra dependencia elija como Tipo de manejo &quot;COMPARTIR&quot;" sqref="AX11:AX76">
      <formula1>AT11="COMPARTIR"</formula1>
    </dataValidation>
    <dataValidation type="custom" allowBlank="1" showInputMessage="1" showErrorMessage="1" sqref="AU19:AU76">
      <formula1>AT19&lt;&gt;"ASUMIR"</formula1>
    </dataValidation>
    <dataValidation type="list" allowBlank="1" showInputMessage="1" showErrorMessage="1" sqref="E26:E7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74 AF77 AF11 AF17 AF20 AF23 AF26 AF29 AF32 AF35 AF38 AF41 AF44 AF47 AF50 AF53 AF56 AF59 AF62 AF65 AF68 AF71 AF14">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W69:W70 V74:W74 AB14:AB76 V17:W17 V20:W20 V23:W23 V26:W26 V29:W29 V32:W32 V35:W35 V38:W38 V41:W41 V44:W44 V47:W47 V50:W50 V53:W53 V56:W56 V59:W59 V62:W62 V65:W65 V68:W68 V71:W71 AA14:AA85 W75:W76 W72:W73 Z11:Z76 W18:W19 W21:W22 W24:W25 W27:W28 W30:W31 W33:W34 W36:W37 W39:W40 W42:W43 W45:W46 W48:W49 W51:W52 W54:W55 W57:W58 W60:W61 W63:W64 W66:W67 W12:W13 V11:W11 AA11:AB13 U11:U76 AG11:AG76 W15:W16 V14:W14"/>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AY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AD77:AD1048377 T1048379:T1048576 AD10 AD1:AD5 Y1:Y5 T1:T5 Y10:Y1048377 T9:T1048377"/>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sqref="B56:C58">
      <formula1>INDIRECT(G6)</formula1>
    </dataValidation>
    <dataValidation type="list" allowBlank="1" showInputMessage="1" showErrorMessage="1" sqref="B59:C61">
      <formula1>INDIRECT(G6)</formula1>
    </dataValidation>
    <dataValidation type="list" allowBlank="1" showInputMessage="1" showErrorMessage="1" sqref="B62:C64">
      <formula1>INDIRECT(G6)</formula1>
    </dataValidation>
    <dataValidation type="list" allowBlank="1" showInputMessage="1" showErrorMessage="1" sqref="B65:C67">
      <formula1>INDIRECT(G6)</formula1>
    </dataValidation>
    <dataValidation type="list" allowBlank="1" showInputMessage="1" showErrorMessage="1" sqref="B68:C70">
      <formula1>INDIRECT(G6)</formula1>
    </dataValidation>
    <dataValidation type="list" allowBlank="1" showInputMessage="1" showErrorMessage="1" sqref="B71:C73">
      <formula1>INDIRECT(G6)</formula1>
    </dataValidation>
    <dataValidation type="list" allowBlank="1" showInputMessage="1" showErrorMessage="1" sqref="B74:C76">
      <formula1>INDIRECT(G6)</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87"/>
  <sheetViews>
    <sheetView zoomScale="87" zoomScaleNormal="87" zoomScaleSheetLayoutView="130" workbookViewId="0">
      <pane xSplit="4" ySplit="7" topLeftCell="E8" activePane="bottomRight" state="frozen"/>
      <selection pane="topRight" activeCell="D1" sqref="D1"/>
      <selection pane="bottomLeft" activeCell="A9" sqref="A9"/>
      <selection pane="bottomRight" activeCell="K8" sqref="K8:M10"/>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90"/>
      <c r="B1" s="91"/>
      <c r="C1" s="91"/>
      <c r="D1" s="88"/>
      <c r="E1" s="88"/>
      <c r="F1" s="88"/>
      <c r="G1" s="88"/>
      <c r="H1" s="88"/>
      <c r="I1" s="88"/>
      <c r="J1" s="88"/>
      <c r="K1" s="88"/>
      <c r="L1" s="88"/>
      <c r="M1" s="88"/>
      <c r="N1" s="92"/>
      <c r="O1" s="92"/>
      <c r="P1" s="92"/>
      <c r="Q1" s="212" t="s">
        <v>63</v>
      </c>
      <c r="R1" s="224" t="s">
        <v>441</v>
      </c>
    </row>
    <row r="2" spans="1:50" s="5" customFormat="1" ht="18.75" customHeight="1" x14ac:dyDescent="0.2">
      <c r="A2" s="93"/>
      <c r="B2" s="111"/>
      <c r="C2" s="111"/>
      <c r="D2" s="422" t="s">
        <v>65</v>
      </c>
      <c r="E2" s="422"/>
      <c r="F2" s="422"/>
      <c r="G2" s="422"/>
      <c r="H2" s="422"/>
      <c r="I2" s="422"/>
      <c r="J2" s="422"/>
      <c r="K2" s="422"/>
      <c r="L2" s="422"/>
      <c r="M2" s="422"/>
      <c r="N2" s="26"/>
      <c r="O2" s="26"/>
      <c r="P2" s="26"/>
      <c r="Q2" s="213" t="s">
        <v>431</v>
      </c>
      <c r="R2" s="226">
        <v>3</v>
      </c>
    </row>
    <row r="3" spans="1:50" s="5" customFormat="1" ht="23.25" customHeight="1" x14ac:dyDescent="0.2">
      <c r="A3" s="93"/>
      <c r="B3" s="111"/>
      <c r="C3" s="111"/>
      <c r="D3" s="422" t="s">
        <v>55</v>
      </c>
      <c r="E3" s="422"/>
      <c r="F3" s="422"/>
      <c r="G3" s="422"/>
      <c r="H3" s="422"/>
      <c r="I3" s="422"/>
      <c r="J3" s="422"/>
      <c r="K3" s="422"/>
      <c r="L3" s="422"/>
      <c r="M3" s="422"/>
      <c r="N3" s="26"/>
      <c r="O3" s="26"/>
      <c r="P3" s="26"/>
      <c r="Q3" s="213" t="s">
        <v>432</v>
      </c>
      <c r="R3" s="321">
        <v>44958</v>
      </c>
    </row>
    <row r="4" spans="1:50" s="5" customFormat="1" ht="18.75" customHeight="1" thickBot="1" x14ac:dyDescent="0.25">
      <c r="A4" s="93"/>
      <c r="B4" s="231"/>
      <c r="C4" s="231"/>
      <c r="D4" s="473"/>
      <c r="E4" s="473"/>
      <c r="F4" s="473"/>
      <c r="G4" s="473"/>
      <c r="H4" s="473"/>
      <c r="I4" s="473"/>
      <c r="J4" s="473"/>
      <c r="K4" s="473"/>
      <c r="L4" s="473"/>
      <c r="M4" s="473"/>
      <c r="N4" s="26"/>
      <c r="O4" s="26"/>
      <c r="P4" s="26"/>
      <c r="Q4" s="234" t="s">
        <v>433</v>
      </c>
      <c r="R4" s="235" t="s">
        <v>435</v>
      </c>
    </row>
    <row r="5" spans="1:50" s="231" customFormat="1" ht="65.25" customHeight="1" thickBot="1" x14ac:dyDescent="0.25">
      <c r="A5" s="483" t="s">
        <v>156</v>
      </c>
      <c r="B5" s="484"/>
      <c r="C5" s="283" t="str">
        <f>'01-Mapa de riesgo-UO'!C6</f>
        <v>PROCESOS</v>
      </c>
      <c r="D5" s="485" t="str">
        <f>'01-Mapa de riesgo-UO'!D6</f>
        <v>UNIDAD ORGANIZACIONALQUE DILIGENCIA EL MAPA DE RIESGO</v>
      </c>
      <c r="E5" s="485"/>
      <c r="F5" s="478" t="str">
        <f>'01-Mapa de riesgo-UO'!G6</f>
        <v>EXTENSIÓN_PROYECCIÓN_SOCIAL</v>
      </c>
      <c r="G5" s="478"/>
      <c r="H5" s="478"/>
      <c r="I5" s="478"/>
      <c r="J5" s="284" t="s">
        <v>463</v>
      </c>
      <c r="K5" s="478" t="str">
        <f>'01-Mapa de riesgo-UO'!M6</f>
        <v>Promover y facilitar la interacción con la sociedad contribuyendo a la satisfacción de sus demandas, mediante servicios especializados, programas de educación continuada y de proyección social.</v>
      </c>
      <c r="L5" s="478"/>
      <c r="M5" s="478"/>
      <c r="N5" s="478"/>
      <c r="O5" s="290" t="str">
        <f>'01-Mapa de riesgo-UO'!AP6</f>
        <v>REVISADO POR:</v>
      </c>
      <c r="P5" s="286" t="str">
        <f>'01-Mapa de riesgo-UO'!AR6</f>
        <v xml:space="preserve">GRUPO DE RIESGOS </v>
      </c>
      <c r="Q5" s="289" t="str">
        <f>'01-Mapa de riesgo-UO'!AV6</f>
        <v>FECHA ACTUALIZACIÓN</v>
      </c>
      <c r="R5" s="285"/>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row>
    <row r="6" spans="1:50" s="1" customFormat="1" ht="27" customHeight="1" x14ac:dyDescent="0.2">
      <c r="A6" s="475" t="s">
        <v>53</v>
      </c>
      <c r="B6" s="476" t="s">
        <v>437</v>
      </c>
      <c r="C6" s="474" t="s">
        <v>72</v>
      </c>
      <c r="D6" s="474"/>
      <c r="E6" s="474"/>
      <c r="F6" s="474"/>
      <c r="G6" s="474"/>
      <c r="H6" s="474" t="s">
        <v>70</v>
      </c>
      <c r="I6" s="474" t="s">
        <v>2</v>
      </c>
      <c r="J6" s="474" t="s">
        <v>92</v>
      </c>
      <c r="K6" s="474" t="s">
        <v>7</v>
      </c>
      <c r="L6" s="474"/>
      <c r="M6" s="474"/>
      <c r="N6" s="474" t="s">
        <v>3</v>
      </c>
      <c r="O6" s="474" t="s">
        <v>8</v>
      </c>
      <c r="P6" s="474"/>
      <c r="Q6" s="474"/>
      <c r="R6" s="481" t="s">
        <v>3</v>
      </c>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row>
    <row r="7" spans="1:50" s="2" customFormat="1" ht="36.75" customHeight="1" thickBot="1" x14ac:dyDescent="0.25">
      <c r="A7" s="368"/>
      <c r="B7" s="477"/>
      <c r="C7" s="237" t="s">
        <v>68</v>
      </c>
      <c r="D7" s="237" t="s">
        <v>4</v>
      </c>
      <c r="E7" s="237" t="s">
        <v>0</v>
      </c>
      <c r="F7" s="237" t="s">
        <v>54</v>
      </c>
      <c r="G7" s="237" t="s">
        <v>1</v>
      </c>
      <c r="H7" s="402"/>
      <c r="I7" s="402"/>
      <c r="J7" s="402"/>
      <c r="K7" s="402"/>
      <c r="L7" s="402"/>
      <c r="M7" s="402"/>
      <c r="N7" s="402"/>
      <c r="O7" s="402"/>
      <c r="P7" s="402"/>
      <c r="Q7" s="402"/>
      <c r="R7" s="482"/>
    </row>
    <row r="8" spans="1:50" s="2" customFormat="1" ht="62.45" customHeight="1" x14ac:dyDescent="0.2">
      <c r="A8" s="479">
        <v>1</v>
      </c>
      <c r="B8" s="480" t="str">
        <f>'01-Mapa de riesgo-UO'!B11</f>
        <v xml:space="preserve">VICERRECTORÍA INVESTIGACIONES, INNOVACIÓN Y EXTENSIÓN </v>
      </c>
      <c r="C8" s="461" t="str">
        <f>'01-Mapa de riesgo-UO'!G11</f>
        <v>Financiero</v>
      </c>
      <c r="D8" s="461" t="str">
        <f>'01-Mapa de riesgo-UO'!H11</f>
        <v>Disminución de la inversión institucional en proyectos de Extensión financiados a traves de Convocatorias Internas</v>
      </c>
      <c r="E8" s="461" t="str">
        <f>'01-Mapa de riesgo-UO'!I11</f>
        <v>Disminución de la inversión institucional en proyectos de Extensión financiados a traves de Convocatorias Internas</v>
      </c>
      <c r="F8" s="282" t="str">
        <f>'01-Mapa de riesgo-UO'!F11</f>
        <v>Disminución presupuestal para la financiación de los proyectos de extension</v>
      </c>
      <c r="G8" s="461" t="str">
        <f>'01-Mapa de riesgo-UO'!J11</f>
        <v xml:space="preserve">Reducción en la ejecución y financiación de proyectos y actividades de extensión universitaria
</v>
      </c>
      <c r="H8" s="488" t="str">
        <f>'01-Mapa de riesgo-UO'!AQ11</f>
        <v>LEVE</v>
      </c>
      <c r="I8" s="236" t="str">
        <f>'01-Mapa de riesgo-UO'!AT11</f>
        <v>ASUMIR</v>
      </c>
      <c r="J8" s="460" t="str">
        <f t="shared" ref="J8" si="0">IF(H8="GRAVE","Debe formularse",IF(H8="MODERADO", "Si el proceso lo requiere","NO"))</f>
        <v>NO</v>
      </c>
      <c r="K8" s="449"/>
      <c r="L8" s="450"/>
      <c r="M8" s="451"/>
      <c r="N8" s="445"/>
      <c r="O8" s="449"/>
      <c r="P8" s="450"/>
      <c r="Q8" s="451"/>
      <c r="R8" s="456"/>
    </row>
    <row r="9" spans="1:50" s="2" customFormat="1" ht="103.5" customHeight="1" x14ac:dyDescent="0.2">
      <c r="A9" s="458"/>
      <c r="B9" s="460"/>
      <c r="C9" s="462"/>
      <c r="D9" s="462"/>
      <c r="E9" s="462"/>
      <c r="F9" s="82">
        <f>'01-Mapa de riesgo-UO'!F12</f>
        <v>0</v>
      </c>
      <c r="G9" s="462"/>
      <c r="H9" s="463"/>
      <c r="I9" s="108">
        <f>'01-Mapa de riesgo-UO'!AT12</f>
        <v>0</v>
      </c>
      <c r="J9" s="460"/>
      <c r="K9" s="449"/>
      <c r="L9" s="450"/>
      <c r="M9" s="451"/>
      <c r="N9" s="445"/>
      <c r="O9" s="449"/>
      <c r="P9" s="450"/>
      <c r="Q9" s="451"/>
      <c r="R9" s="456"/>
    </row>
    <row r="10" spans="1:50" s="2" customFormat="1" ht="62.45" customHeight="1" x14ac:dyDescent="0.2">
      <c r="A10" s="458"/>
      <c r="B10" s="407"/>
      <c r="C10" s="462"/>
      <c r="D10" s="462"/>
      <c r="E10" s="462"/>
      <c r="F10" s="82">
        <f>'01-Mapa de riesgo-UO'!F13</f>
        <v>0</v>
      </c>
      <c r="G10" s="462"/>
      <c r="H10" s="463"/>
      <c r="I10" s="109">
        <f>'01-Mapa de riesgo-UO'!AT13</f>
        <v>0</v>
      </c>
      <c r="J10" s="407"/>
      <c r="K10" s="452"/>
      <c r="L10" s="453"/>
      <c r="M10" s="454"/>
      <c r="N10" s="403"/>
      <c r="O10" s="452"/>
      <c r="P10" s="453"/>
      <c r="Q10" s="454"/>
      <c r="R10" s="457"/>
    </row>
    <row r="11" spans="1:50" s="2" customFormat="1" ht="62.45" customHeight="1" x14ac:dyDescent="0.2">
      <c r="A11" s="458">
        <v>2</v>
      </c>
      <c r="B11" s="459" t="str">
        <f>'01-Mapa de riesgo-UO'!B14</f>
        <v>VICERRECTORIA_ADMINISTRATIVA_FINANCIERA</v>
      </c>
      <c r="C11" s="461" t="str">
        <f>'01-Mapa de riesgo-UO'!G14</f>
        <v>Operacional</v>
      </c>
      <c r="D11" s="486" t="str">
        <f>'01-Mapa de riesgo-UO'!H14</f>
        <v>Probabilidad de que se presenten convenios o contratos entre la universidad y entes externos que no cumplan con los lineamientos institucionales y no cuentan con respaldo financiero.</v>
      </c>
      <c r="E11" s="462" t="str">
        <f>'01-Mapa de riesgo-UO'!I14</f>
        <v>Propuestas y proyectos con errores técnicos y compromisos no presupuestados.</v>
      </c>
      <c r="F11" s="82" t="str">
        <f>'01-Mapa de riesgo-UO'!F14</f>
        <v>Desconocimiento por parte del personal para la presentación y formulación de un proyecto.</v>
      </c>
      <c r="G11" s="462" t="str">
        <f>'01-Mapa de riesgo-UO'!J14</f>
        <v xml:space="preserve">Compromisos adquiridos en los proyectos que superan los ingresos pactados para la prestación del servicio.
Reintegros presupuestales a las entidades por incumplimiento de compromisos.
Consecuencias legales por incumplemiento en lo que se habia pactado </v>
      </c>
      <c r="H11" s="463" t="str">
        <f>'01-Mapa de riesgo-UO'!AQ14</f>
        <v>LEVE</v>
      </c>
      <c r="I11" s="108" t="str">
        <f>'01-Mapa de riesgo-UO'!AT14</f>
        <v>ASUMIR</v>
      </c>
      <c r="J11" s="459" t="str">
        <f t="shared" ref="J11:J20" si="1">IF(H11="GRAVE","Debe formularse",IF(H11="MODERADO", "Si el proceso lo requiere","NO"))</f>
        <v>NO</v>
      </c>
      <c r="K11" s="446"/>
      <c r="L11" s="447"/>
      <c r="M11" s="448"/>
      <c r="N11" s="444"/>
      <c r="O11" s="446"/>
      <c r="P11" s="447"/>
      <c r="Q11" s="448"/>
      <c r="R11" s="455"/>
    </row>
    <row r="12" spans="1:50" s="2" customFormat="1" ht="62.45" customHeight="1" x14ac:dyDescent="0.2">
      <c r="A12" s="458"/>
      <c r="B12" s="460"/>
      <c r="C12" s="462"/>
      <c r="D12" s="487"/>
      <c r="E12" s="462"/>
      <c r="F12" s="82" t="str">
        <f>'01-Mapa de riesgo-UO'!F15</f>
        <v xml:space="preserve">
Entrega inoportuna de la información por parte del proponente.</v>
      </c>
      <c r="G12" s="462"/>
      <c r="H12" s="463"/>
      <c r="I12" s="108">
        <f>'01-Mapa de riesgo-UO'!AT15</f>
        <v>0</v>
      </c>
      <c r="J12" s="460"/>
      <c r="K12" s="449"/>
      <c r="L12" s="450"/>
      <c r="M12" s="451"/>
      <c r="N12" s="445"/>
      <c r="O12" s="449"/>
      <c r="P12" s="450"/>
      <c r="Q12" s="451"/>
      <c r="R12" s="456"/>
    </row>
    <row r="13" spans="1:50" s="2" customFormat="1" ht="62.45" customHeight="1" x14ac:dyDescent="0.2">
      <c r="A13" s="458"/>
      <c r="B13" s="407"/>
      <c r="C13" s="462"/>
      <c r="D13" s="461"/>
      <c r="E13" s="462"/>
      <c r="F13" s="82" t="str">
        <f>'01-Mapa de riesgo-UO'!F16</f>
        <v>Presiones de agentes externos para el cumplimiento de tiempos para la presentación de propuestas.</v>
      </c>
      <c r="G13" s="462"/>
      <c r="H13" s="463"/>
      <c r="I13" s="108">
        <f>'01-Mapa de riesgo-UO'!AT16</f>
        <v>0</v>
      </c>
      <c r="J13" s="407"/>
      <c r="K13" s="452"/>
      <c r="L13" s="453"/>
      <c r="M13" s="454"/>
      <c r="N13" s="403"/>
      <c r="O13" s="452"/>
      <c r="P13" s="453"/>
      <c r="Q13" s="454"/>
      <c r="R13" s="457"/>
    </row>
    <row r="14" spans="1:50" s="2" customFormat="1" ht="62.45" customHeight="1" x14ac:dyDescent="0.2">
      <c r="A14" s="458">
        <v>3</v>
      </c>
      <c r="B14" s="459">
        <f>'01-Mapa de riesgo-UO'!B17</f>
        <v>0</v>
      </c>
      <c r="C14" s="461">
        <f>'01-Mapa de riesgo-UO'!G17</f>
        <v>0</v>
      </c>
      <c r="D14" s="462">
        <f>'01-Mapa de riesgo-UO'!H17</f>
        <v>0</v>
      </c>
      <c r="E14" s="462">
        <f>'01-Mapa de riesgo-UO'!I17</f>
        <v>0</v>
      </c>
      <c r="F14" s="82">
        <f>'01-Mapa de riesgo-UO'!F17</f>
        <v>0</v>
      </c>
      <c r="G14" s="462">
        <f>'01-Mapa de riesgo-UO'!J17</f>
        <v>0</v>
      </c>
      <c r="H14" s="463" t="str">
        <f>'01-Mapa de riesgo-UO'!AQ17</f>
        <v>LEVE</v>
      </c>
      <c r="I14" s="108">
        <f>'01-Mapa de riesgo-UO'!AT17</f>
        <v>0</v>
      </c>
      <c r="J14" s="459" t="str">
        <f t="shared" si="1"/>
        <v>NO</v>
      </c>
      <c r="K14" s="446"/>
      <c r="L14" s="447"/>
      <c r="M14" s="448"/>
      <c r="N14" s="444"/>
      <c r="O14" s="446"/>
      <c r="P14" s="447"/>
      <c r="Q14" s="448"/>
      <c r="R14" s="455"/>
    </row>
    <row r="15" spans="1:50" s="2" customFormat="1" ht="62.45" customHeight="1" x14ac:dyDescent="0.2">
      <c r="A15" s="458"/>
      <c r="B15" s="460"/>
      <c r="C15" s="462"/>
      <c r="D15" s="462"/>
      <c r="E15" s="462"/>
      <c r="F15" s="82">
        <f>'01-Mapa de riesgo-UO'!F18</f>
        <v>0</v>
      </c>
      <c r="G15" s="462"/>
      <c r="H15" s="463"/>
      <c r="I15" s="108">
        <f>'01-Mapa de riesgo-UO'!AT18</f>
        <v>0</v>
      </c>
      <c r="J15" s="460"/>
      <c r="K15" s="449"/>
      <c r="L15" s="450"/>
      <c r="M15" s="451"/>
      <c r="N15" s="445"/>
      <c r="O15" s="449"/>
      <c r="P15" s="450"/>
      <c r="Q15" s="451"/>
      <c r="R15" s="456"/>
    </row>
    <row r="16" spans="1:50" s="2" customFormat="1" ht="62.45" customHeight="1" x14ac:dyDescent="0.2">
      <c r="A16" s="458"/>
      <c r="B16" s="407"/>
      <c r="C16" s="462"/>
      <c r="D16" s="462"/>
      <c r="E16" s="462"/>
      <c r="F16" s="82">
        <f>'01-Mapa de riesgo-UO'!F19</f>
        <v>0</v>
      </c>
      <c r="G16" s="462"/>
      <c r="H16" s="463"/>
      <c r="I16" s="108">
        <f>'01-Mapa de riesgo-UO'!AT19</f>
        <v>0</v>
      </c>
      <c r="J16" s="407"/>
      <c r="K16" s="452"/>
      <c r="L16" s="453"/>
      <c r="M16" s="454"/>
      <c r="N16" s="403"/>
      <c r="O16" s="452"/>
      <c r="P16" s="453"/>
      <c r="Q16" s="454"/>
      <c r="R16" s="457"/>
    </row>
    <row r="17" spans="1:18" s="2" customFormat="1" ht="62.45" customHeight="1" x14ac:dyDescent="0.2">
      <c r="A17" s="458">
        <v>4</v>
      </c>
      <c r="B17" s="459">
        <f>'01-Mapa de riesgo-UO'!B20</f>
        <v>0</v>
      </c>
      <c r="C17" s="461">
        <f>'01-Mapa de riesgo-UO'!G20</f>
        <v>0</v>
      </c>
      <c r="D17" s="462">
        <f>'01-Mapa de riesgo-UO'!H20</f>
        <v>0</v>
      </c>
      <c r="E17" s="462">
        <f>'01-Mapa de riesgo-UO'!I20</f>
        <v>0</v>
      </c>
      <c r="F17" s="82">
        <f>'01-Mapa de riesgo-UO'!F20</f>
        <v>0</v>
      </c>
      <c r="G17" s="462">
        <f>'01-Mapa de riesgo-UO'!J20</f>
        <v>0</v>
      </c>
      <c r="H17" s="463" t="str">
        <f>'01-Mapa de riesgo-UO'!AQ20</f>
        <v>LEVE</v>
      </c>
      <c r="I17" s="108">
        <f>'01-Mapa de riesgo-UO'!AT20</f>
        <v>0</v>
      </c>
      <c r="J17" s="459" t="str">
        <f t="shared" si="1"/>
        <v>NO</v>
      </c>
      <c r="K17" s="446"/>
      <c r="L17" s="447"/>
      <c r="M17" s="448"/>
      <c r="N17" s="444"/>
      <c r="O17" s="446"/>
      <c r="P17" s="447"/>
      <c r="Q17" s="448"/>
      <c r="R17" s="455"/>
    </row>
    <row r="18" spans="1:18" ht="62.45" customHeight="1" x14ac:dyDescent="0.2">
      <c r="A18" s="458"/>
      <c r="B18" s="460"/>
      <c r="C18" s="462"/>
      <c r="D18" s="462"/>
      <c r="E18" s="462"/>
      <c r="F18" s="82">
        <f>'01-Mapa de riesgo-UO'!F21</f>
        <v>0</v>
      </c>
      <c r="G18" s="462"/>
      <c r="H18" s="463"/>
      <c r="I18" s="108">
        <f>'01-Mapa de riesgo-UO'!AT21</f>
        <v>0</v>
      </c>
      <c r="J18" s="460"/>
      <c r="K18" s="449"/>
      <c r="L18" s="450"/>
      <c r="M18" s="451"/>
      <c r="N18" s="445"/>
      <c r="O18" s="449"/>
      <c r="P18" s="450"/>
      <c r="Q18" s="451"/>
      <c r="R18" s="456"/>
    </row>
    <row r="19" spans="1:18" ht="62.45" customHeight="1" x14ac:dyDescent="0.2">
      <c r="A19" s="458"/>
      <c r="B19" s="407"/>
      <c r="C19" s="462"/>
      <c r="D19" s="462"/>
      <c r="E19" s="462"/>
      <c r="F19" s="82">
        <f>'01-Mapa de riesgo-UO'!F22</f>
        <v>0</v>
      </c>
      <c r="G19" s="462"/>
      <c r="H19" s="463"/>
      <c r="I19" s="108">
        <f>'01-Mapa de riesgo-UO'!AT22</f>
        <v>0</v>
      </c>
      <c r="J19" s="407"/>
      <c r="K19" s="452"/>
      <c r="L19" s="453"/>
      <c r="M19" s="454"/>
      <c r="N19" s="403"/>
      <c r="O19" s="452"/>
      <c r="P19" s="453"/>
      <c r="Q19" s="454"/>
      <c r="R19" s="457"/>
    </row>
    <row r="20" spans="1:18" ht="62.45" customHeight="1" x14ac:dyDescent="0.2">
      <c r="A20" s="458">
        <v>5</v>
      </c>
      <c r="B20" s="459">
        <f>'01-Mapa de riesgo-UO'!B23</f>
        <v>0</v>
      </c>
      <c r="C20" s="461">
        <f>'01-Mapa de riesgo-UO'!G23</f>
        <v>0</v>
      </c>
      <c r="D20" s="462">
        <f>'01-Mapa de riesgo-UO'!H23</f>
        <v>0</v>
      </c>
      <c r="E20" s="462">
        <f>'01-Mapa de riesgo-UO'!I23</f>
        <v>0</v>
      </c>
      <c r="F20" s="82">
        <f>'01-Mapa de riesgo-UO'!F23</f>
        <v>0</v>
      </c>
      <c r="G20" s="462">
        <f>'01-Mapa de riesgo-UO'!J23</f>
        <v>0</v>
      </c>
      <c r="H20" s="463" t="str">
        <f>'01-Mapa de riesgo-UO'!AQ23</f>
        <v>LEVE</v>
      </c>
      <c r="I20" s="108">
        <f>'01-Mapa de riesgo-UO'!AT23</f>
        <v>0</v>
      </c>
      <c r="J20" s="459" t="str">
        <f t="shared" si="1"/>
        <v>NO</v>
      </c>
      <c r="K20" s="446"/>
      <c r="L20" s="447"/>
      <c r="M20" s="448"/>
      <c r="N20" s="444"/>
      <c r="O20" s="446"/>
      <c r="P20" s="447"/>
      <c r="Q20" s="448"/>
      <c r="R20" s="455"/>
    </row>
    <row r="21" spans="1:18" ht="62.45" customHeight="1" x14ac:dyDescent="0.2">
      <c r="A21" s="458"/>
      <c r="B21" s="460"/>
      <c r="C21" s="462"/>
      <c r="D21" s="462"/>
      <c r="E21" s="462"/>
      <c r="F21" s="82">
        <f>'01-Mapa de riesgo-UO'!F24</f>
        <v>0</v>
      </c>
      <c r="G21" s="462"/>
      <c r="H21" s="463"/>
      <c r="I21" s="108">
        <f>'01-Mapa de riesgo-UO'!AT24</f>
        <v>0</v>
      </c>
      <c r="J21" s="460"/>
      <c r="K21" s="449"/>
      <c r="L21" s="450"/>
      <c r="M21" s="451"/>
      <c r="N21" s="445"/>
      <c r="O21" s="449"/>
      <c r="P21" s="450"/>
      <c r="Q21" s="451"/>
      <c r="R21" s="456"/>
    </row>
    <row r="22" spans="1:18" ht="62.45" customHeight="1" x14ac:dyDescent="0.2">
      <c r="A22" s="458"/>
      <c r="B22" s="407"/>
      <c r="C22" s="462"/>
      <c r="D22" s="462"/>
      <c r="E22" s="462"/>
      <c r="F22" s="82">
        <f>'01-Mapa de riesgo-UO'!F25</f>
        <v>0</v>
      </c>
      <c r="G22" s="462"/>
      <c r="H22" s="463"/>
      <c r="I22" s="108">
        <f>'01-Mapa de riesgo-UO'!AT25</f>
        <v>0</v>
      </c>
      <c r="J22" s="407"/>
      <c r="K22" s="452"/>
      <c r="L22" s="453"/>
      <c r="M22" s="454"/>
      <c r="N22" s="403"/>
      <c r="O22" s="452"/>
      <c r="P22" s="453"/>
      <c r="Q22" s="454"/>
      <c r="R22" s="457"/>
    </row>
    <row r="23" spans="1:18" ht="62.45" customHeight="1" x14ac:dyDescent="0.2">
      <c r="A23" s="458">
        <v>6</v>
      </c>
      <c r="B23" s="459">
        <f>'01-Mapa de riesgo-UO'!B26</f>
        <v>0</v>
      </c>
      <c r="C23" s="461">
        <f>'01-Mapa de riesgo-UO'!G26</f>
        <v>0</v>
      </c>
      <c r="D23" s="462">
        <f>'01-Mapa de riesgo-UO'!H26</f>
        <v>0</v>
      </c>
      <c r="E23" s="462">
        <f>'01-Mapa de riesgo-UO'!I26</f>
        <v>0</v>
      </c>
      <c r="F23" s="82">
        <f>'01-Mapa de riesgo-UO'!F26</f>
        <v>0</v>
      </c>
      <c r="G23" s="462">
        <f>'01-Mapa de riesgo-UO'!J26</f>
        <v>0</v>
      </c>
      <c r="H23" s="463" t="str">
        <f>'01-Mapa de riesgo-UO'!AQ26</f>
        <v>LEVE</v>
      </c>
      <c r="I23" s="108">
        <f>'01-Mapa de riesgo-UO'!AT26</f>
        <v>0</v>
      </c>
      <c r="J23" s="459" t="str">
        <f t="shared" ref="J23" si="2">IF(H23="GRAVE","Debe formularse",IF(H23="MODERADO", "Si el proceso lo requiere","NO"))</f>
        <v>NO</v>
      </c>
      <c r="K23" s="446"/>
      <c r="L23" s="447"/>
      <c r="M23" s="448"/>
      <c r="N23" s="444"/>
      <c r="O23" s="446"/>
      <c r="P23" s="447"/>
      <c r="Q23" s="448"/>
      <c r="R23" s="455"/>
    </row>
    <row r="24" spans="1:18" ht="62.45" customHeight="1" x14ac:dyDescent="0.2">
      <c r="A24" s="458"/>
      <c r="B24" s="460"/>
      <c r="C24" s="462"/>
      <c r="D24" s="462"/>
      <c r="E24" s="462"/>
      <c r="F24" s="82">
        <f>'01-Mapa de riesgo-UO'!F27</f>
        <v>0</v>
      </c>
      <c r="G24" s="462"/>
      <c r="H24" s="463"/>
      <c r="I24" s="108">
        <f>'01-Mapa de riesgo-UO'!AT27</f>
        <v>0</v>
      </c>
      <c r="J24" s="460"/>
      <c r="K24" s="449"/>
      <c r="L24" s="450"/>
      <c r="M24" s="451"/>
      <c r="N24" s="445"/>
      <c r="O24" s="449"/>
      <c r="P24" s="450"/>
      <c r="Q24" s="451"/>
      <c r="R24" s="456"/>
    </row>
    <row r="25" spans="1:18" ht="62.45" customHeight="1" x14ac:dyDescent="0.2">
      <c r="A25" s="458"/>
      <c r="B25" s="407"/>
      <c r="C25" s="462"/>
      <c r="D25" s="462"/>
      <c r="E25" s="462"/>
      <c r="F25" s="82">
        <f>'01-Mapa de riesgo-UO'!F28</f>
        <v>0</v>
      </c>
      <c r="G25" s="462"/>
      <c r="H25" s="463"/>
      <c r="I25" s="108">
        <f>'01-Mapa de riesgo-UO'!AT28</f>
        <v>0</v>
      </c>
      <c r="J25" s="407"/>
      <c r="K25" s="452"/>
      <c r="L25" s="453"/>
      <c r="M25" s="454"/>
      <c r="N25" s="403"/>
      <c r="O25" s="452"/>
      <c r="P25" s="453"/>
      <c r="Q25" s="454"/>
      <c r="R25" s="457"/>
    </row>
    <row r="26" spans="1:18" ht="62.45" customHeight="1" x14ac:dyDescent="0.2">
      <c r="A26" s="458">
        <v>7</v>
      </c>
      <c r="B26" s="459">
        <f>'01-Mapa de riesgo-UO'!B29</f>
        <v>0</v>
      </c>
      <c r="C26" s="461">
        <f>'01-Mapa de riesgo-UO'!G29</f>
        <v>0</v>
      </c>
      <c r="D26" s="462">
        <f>'01-Mapa de riesgo-UO'!H29</f>
        <v>0</v>
      </c>
      <c r="E26" s="462">
        <f>'01-Mapa de riesgo-UO'!I29</f>
        <v>0</v>
      </c>
      <c r="F26" s="82">
        <f>'01-Mapa de riesgo-UO'!F29</f>
        <v>0</v>
      </c>
      <c r="G26" s="462">
        <f>'01-Mapa de riesgo-UO'!J29</f>
        <v>0</v>
      </c>
      <c r="H26" s="463" t="str">
        <f>'01-Mapa de riesgo-UO'!AQ29</f>
        <v>LEVE</v>
      </c>
      <c r="I26" s="108">
        <f>'01-Mapa de riesgo-UO'!AT29</f>
        <v>0</v>
      </c>
      <c r="J26" s="459" t="str">
        <f t="shared" ref="J26" si="3">IF(H26="GRAVE","Debe formularse",IF(H26="MODERADO", "Si el proceso lo requiere","NO"))</f>
        <v>NO</v>
      </c>
      <c r="K26" s="446"/>
      <c r="L26" s="447"/>
      <c r="M26" s="448"/>
      <c r="N26" s="444"/>
      <c r="O26" s="446"/>
      <c r="P26" s="447"/>
      <c r="Q26" s="448"/>
      <c r="R26" s="455"/>
    </row>
    <row r="27" spans="1:18" ht="62.45" customHeight="1" x14ac:dyDescent="0.2">
      <c r="A27" s="458"/>
      <c r="B27" s="460"/>
      <c r="C27" s="462"/>
      <c r="D27" s="462"/>
      <c r="E27" s="462"/>
      <c r="F27" s="82">
        <f>'01-Mapa de riesgo-UO'!F30</f>
        <v>0</v>
      </c>
      <c r="G27" s="462"/>
      <c r="H27" s="463"/>
      <c r="I27" s="108">
        <f>'01-Mapa de riesgo-UO'!AT30</f>
        <v>0</v>
      </c>
      <c r="J27" s="460"/>
      <c r="K27" s="449"/>
      <c r="L27" s="450"/>
      <c r="M27" s="451"/>
      <c r="N27" s="445"/>
      <c r="O27" s="449"/>
      <c r="P27" s="450"/>
      <c r="Q27" s="451"/>
      <c r="R27" s="456"/>
    </row>
    <row r="28" spans="1:18" ht="62.45" customHeight="1" x14ac:dyDescent="0.2">
      <c r="A28" s="458"/>
      <c r="B28" s="407"/>
      <c r="C28" s="462"/>
      <c r="D28" s="462"/>
      <c r="E28" s="462"/>
      <c r="F28" s="82">
        <f>'01-Mapa de riesgo-UO'!F31</f>
        <v>0</v>
      </c>
      <c r="G28" s="462"/>
      <c r="H28" s="463"/>
      <c r="I28" s="108">
        <f>'01-Mapa de riesgo-UO'!AT31</f>
        <v>0</v>
      </c>
      <c r="J28" s="407"/>
      <c r="K28" s="452"/>
      <c r="L28" s="453"/>
      <c r="M28" s="454"/>
      <c r="N28" s="403"/>
      <c r="O28" s="452"/>
      <c r="P28" s="453"/>
      <c r="Q28" s="454"/>
      <c r="R28" s="457"/>
    </row>
    <row r="29" spans="1:18" ht="62.45" customHeight="1" x14ac:dyDescent="0.2">
      <c r="A29" s="458">
        <v>8</v>
      </c>
      <c r="B29" s="459">
        <f>'01-Mapa de riesgo-UO'!B32</f>
        <v>0</v>
      </c>
      <c r="C29" s="461">
        <f>'01-Mapa de riesgo-UO'!G32</f>
        <v>0</v>
      </c>
      <c r="D29" s="462">
        <f>'01-Mapa de riesgo-UO'!H32</f>
        <v>0</v>
      </c>
      <c r="E29" s="462">
        <f>'01-Mapa de riesgo-UO'!I32</f>
        <v>0</v>
      </c>
      <c r="F29" s="82">
        <f>'01-Mapa de riesgo-UO'!F32</f>
        <v>0</v>
      </c>
      <c r="G29" s="462">
        <f>'01-Mapa de riesgo-UO'!J32</f>
        <v>0</v>
      </c>
      <c r="H29" s="463" t="str">
        <f>'01-Mapa de riesgo-UO'!AQ32</f>
        <v>LEVE</v>
      </c>
      <c r="I29" s="108">
        <f>'01-Mapa de riesgo-UO'!AT32</f>
        <v>0</v>
      </c>
      <c r="J29" s="459" t="str">
        <f t="shared" ref="J29" si="4">IF(H29="GRAVE","Debe formularse",IF(H29="MODERADO", "Si el proceso lo requiere","NO"))</f>
        <v>NO</v>
      </c>
      <c r="K29" s="446"/>
      <c r="L29" s="447"/>
      <c r="M29" s="448"/>
      <c r="N29" s="444"/>
      <c r="O29" s="446"/>
      <c r="P29" s="447"/>
      <c r="Q29" s="448"/>
      <c r="R29" s="455"/>
    </row>
    <row r="30" spans="1:18" ht="62.45" customHeight="1" x14ac:dyDescent="0.2">
      <c r="A30" s="458"/>
      <c r="B30" s="460"/>
      <c r="C30" s="462"/>
      <c r="D30" s="462"/>
      <c r="E30" s="462"/>
      <c r="F30" s="82">
        <f>'01-Mapa de riesgo-UO'!F33</f>
        <v>0</v>
      </c>
      <c r="G30" s="462"/>
      <c r="H30" s="463"/>
      <c r="I30" s="108">
        <f>'01-Mapa de riesgo-UO'!AT33</f>
        <v>0</v>
      </c>
      <c r="J30" s="460"/>
      <c r="K30" s="449"/>
      <c r="L30" s="450"/>
      <c r="M30" s="451"/>
      <c r="N30" s="445"/>
      <c r="O30" s="449"/>
      <c r="P30" s="450"/>
      <c r="Q30" s="451"/>
      <c r="R30" s="456"/>
    </row>
    <row r="31" spans="1:18" ht="62.45" customHeight="1" x14ac:dyDescent="0.2">
      <c r="A31" s="458"/>
      <c r="B31" s="407"/>
      <c r="C31" s="462"/>
      <c r="D31" s="462"/>
      <c r="E31" s="462"/>
      <c r="F31" s="82">
        <f>'01-Mapa de riesgo-UO'!F34</f>
        <v>0</v>
      </c>
      <c r="G31" s="462"/>
      <c r="H31" s="463"/>
      <c r="I31" s="108">
        <f>'01-Mapa de riesgo-UO'!AT34</f>
        <v>0</v>
      </c>
      <c r="J31" s="407"/>
      <c r="K31" s="452"/>
      <c r="L31" s="453"/>
      <c r="M31" s="454"/>
      <c r="N31" s="403"/>
      <c r="O31" s="452"/>
      <c r="P31" s="453"/>
      <c r="Q31" s="454"/>
      <c r="R31" s="457"/>
    </row>
    <row r="32" spans="1:18" ht="62.45" customHeight="1" x14ac:dyDescent="0.2">
      <c r="A32" s="458">
        <v>9</v>
      </c>
      <c r="B32" s="459">
        <f>'01-Mapa de riesgo-UO'!B35</f>
        <v>0</v>
      </c>
      <c r="C32" s="461">
        <f>'01-Mapa de riesgo-UO'!G35</f>
        <v>0</v>
      </c>
      <c r="D32" s="462">
        <f>'01-Mapa de riesgo-UO'!H35</f>
        <v>0</v>
      </c>
      <c r="E32" s="462">
        <f>'01-Mapa de riesgo-UO'!I35</f>
        <v>0</v>
      </c>
      <c r="F32" s="82">
        <f>'01-Mapa de riesgo-UO'!F35</f>
        <v>0</v>
      </c>
      <c r="G32" s="462">
        <f>'01-Mapa de riesgo-UO'!J35</f>
        <v>0</v>
      </c>
      <c r="H32" s="463" t="str">
        <f>'01-Mapa de riesgo-UO'!AQ35</f>
        <v>LEVE</v>
      </c>
      <c r="I32" s="108">
        <f>'01-Mapa de riesgo-UO'!AT35</f>
        <v>0</v>
      </c>
      <c r="J32" s="459" t="str">
        <f t="shared" ref="J32" si="5">IF(H32="GRAVE","Debe formularse",IF(H32="MODERADO", "Si el proceso lo requiere","NO"))</f>
        <v>NO</v>
      </c>
      <c r="K32" s="446"/>
      <c r="L32" s="447"/>
      <c r="M32" s="448"/>
      <c r="N32" s="444"/>
      <c r="O32" s="446"/>
      <c r="P32" s="447"/>
      <c r="Q32" s="448"/>
      <c r="R32" s="455"/>
    </row>
    <row r="33" spans="1:18" ht="62.45" customHeight="1" x14ac:dyDescent="0.2">
      <c r="A33" s="458"/>
      <c r="B33" s="460"/>
      <c r="C33" s="462"/>
      <c r="D33" s="462"/>
      <c r="E33" s="462"/>
      <c r="F33" s="82">
        <f>'01-Mapa de riesgo-UO'!F36</f>
        <v>0</v>
      </c>
      <c r="G33" s="462"/>
      <c r="H33" s="463"/>
      <c r="I33" s="108">
        <f>'01-Mapa de riesgo-UO'!AT36</f>
        <v>0</v>
      </c>
      <c r="J33" s="460"/>
      <c r="K33" s="449"/>
      <c r="L33" s="450"/>
      <c r="M33" s="451"/>
      <c r="N33" s="445"/>
      <c r="O33" s="449"/>
      <c r="P33" s="450"/>
      <c r="Q33" s="451"/>
      <c r="R33" s="456"/>
    </row>
    <row r="34" spans="1:18" ht="62.45" customHeight="1" x14ac:dyDescent="0.2">
      <c r="A34" s="458"/>
      <c r="B34" s="407"/>
      <c r="C34" s="462"/>
      <c r="D34" s="462"/>
      <c r="E34" s="462"/>
      <c r="F34" s="82">
        <f>'01-Mapa de riesgo-UO'!F37</f>
        <v>0</v>
      </c>
      <c r="G34" s="462"/>
      <c r="H34" s="463"/>
      <c r="I34" s="108">
        <f>'01-Mapa de riesgo-UO'!AT37</f>
        <v>0</v>
      </c>
      <c r="J34" s="407"/>
      <c r="K34" s="452"/>
      <c r="L34" s="453"/>
      <c r="M34" s="454"/>
      <c r="N34" s="403"/>
      <c r="O34" s="452"/>
      <c r="P34" s="453"/>
      <c r="Q34" s="454"/>
      <c r="R34" s="457"/>
    </row>
    <row r="35" spans="1:18" ht="62.45" customHeight="1" x14ac:dyDescent="0.2">
      <c r="A35" s="458">
        <v>10</v>
      </c>
      <c r="B35" s="459">
        <f>'01-Mapa de riesgo-UO'!B38</f>
        <v>0</v>
      </c>
      <c r="C35" s="461">
        <f>'01-Mapa de riesgo-UO'!G38</f>
        <v>0</v>
      </c>
      <c r="D35" s="462">
        <f>'01-Mapa de riesgo-UO'!H38</f>
        <v>0</v>
      </c>
      <c r="E35" s="462">
        <f>'01-Mapa de riesgo-UO'!I38</f>
        <v>0</v>
      </c>
      <c r="F35" s="82">
        <f>'01-Mapa de riesgo-UO'!F38</f>
        <v>0</v>
      </c>
      <c r="G35" s="462">
        <f>'01-Mapa de riesgo-UO'!J38</f>
        <v>0</v>
      </c>
      <c r="H35" s="463" t="str">
        <f>'01-Mapa de riesgo-UO'!AQ38</f>
        <v>LEVE</v>
      </c>
      <c r="I35" s="108">
        <f>'01-Mapa de riesgo-UO'!AT38</f>
        <v>0</v>
      </c>
      <c r="J35" s="459" t="str">
        <f t="shared" ref="J35" si="6">IF(H35="GRAVE","Debe formularse",IF(H35="MODERADO", "Si el proceso lo requiere","NO"))</f>
        <v>NO</v>
      </c>
      <c r="K35" s="446"/>
      <c r="L35" s="447"/>
      <c r="M35" s="448"/>
      <c r="N35" s="444"/>
      <c r="O35" s="446"/>
      <c r="P35" s="447"/>
      <c r="Q35" s="448"/>
      <c r="R35" s="455"/>
    </row>
    <row r="36" spans="1:18" ht="62.45" customHeight="1" x14ac:dyDescent="0.2">
      <c r="A36" s="458"/>
      <c r="B36" s="460"/>
      <c r="C36" s="462"/>
      <c r="D36" s="462"/>
      <c r="E36" s="462"/>
      <c r="F36" s="82">
        <f>'01-Mapa de riesgo-UO'!F39</f>
        <v>0</v>
      </c>
      <c r="G36" s="462"/>
      <c r="H36" s="463"/>
      <c r="I36" s="108">
        <f>'01-Mapa de riesgo-UO'!AT39</f>
        <v>0</v>
      </c>
      <c r="J36" s="460"/>
      <c r="K36" s="449"/>
      <c r="L36" s="450"/>
      <c r="M36" s="451"/>
      <c r="N36" s="445"/>
      <c r="O36" s="449"/>
      <c r="P36" s="450"/>
      <c r="Q36" s="451"/>
      <c r="R36" s="456"/>
    </row>
    <row r="37" spans="1:18" ht="62.45" customHeight="1" x14ac:dyDescent="0.2">
      <c r="A37" s="458"/>
      <c r="B37" s="407"/>
      <c r="C37" s="462"/>
      <c r="D37" s="462"/>
      <c r="E37" s="462"/>
      <c r="F37" s="82">
        <f>'01-Mapa de riesgo-UO'!F40</f>
        <v>0</v>
      </c>
      <c r="G37" s="462"/>
      <c r="H37" s="463"/>
      <c r="I37" s="108">
        <f>'01-Mapa de riesgo-UO'!AT40</f>
        <v>0</v>
      </c>
      <c r="J37" s="407"/>
      <c r="K37" s="452"/>
      <c r="L37" s="453"/>
      <c r="M37" s="454"/>
      <c r="N37" s="403"/>
      <c r="O37" s="452"/>
      <c r="P37" s="453"/>
      <c r="Q37" s="454"/>
      <c r="R37" s="457"/>
    </row>
    <row r="38" spans="1:18" ht="62.45" customHeight="1" x14ac:dyDescent="0.2">
      <c r="A38" s="458">
        <v>11</v>
      </c>
      <c r="B38" s="459">
        <f>'01-Mapa de riesgo-UO'!B41</f>
        <v>0</v>
      </c>
      <c r="C38" s="461">
        <f>'01-Mapa de riesgo-UO'!G41</f>
        <v>0</v>
      </c>
      <c r="D38" s="462">
        <f>'01-Mapa de riesgo-UO'!H41</f>
        <v>0</v>
      </c>
      <c r="E38" s="462">
        <f>'01-Mapa de riesgo-UO'!I41</f>
        <v>0</v>
      </c>
      <c r="F38" s="82">
        <f>'01-Mapa de riesgo-UO'!F41</f>
        <v>0</v>
      </c>
      <c r="G38" s="462">
        <f>'01-Mapa de riesgo-UO'!J41</f>
        <v>0</v>
      </c>
      <c r="H38" s="463" t="str">
        <f>'01-Mapa de riesgo-UO'!AQ41</f>
        <v>LEVE</v>
      </c>
      <c r="I38" s="108">
        <f>'01-Mapa de riesgo-UO'!AT41</f>
        <v>0</v>
      </c>
      <c r="J38" s="459" t="str">
        <f t="shared" ref="J38" si="7">IF(H38="GRAVE","Debe formularse",IF(H38="MODERADO", "Si el proceso lo requiere","NO"))</f>
        <v>NO</v>
      </c>
      <c r="K38" s="446"/>
      <c r="L38" s="447"/>
      <c r="M38" s="448"/>
      <c r="N38" s="444"/>
      <c r="O38" s="446"/>
      <c r="P38" s="447"/>
      <c r="Q38" s="448"/>
      <c r="R38" s="455"/>
    </row>
    <row r="39" spans="1:18" ht="62.45" customHeight="1" x14ac:dyDescent="0.2">
      <c r="A39" s="458"/>
      <c r="B39" s="460"/>
      <c r="C39" s="462"/>
      <c r="D39" s="462"/>
      <c r="E39" s="462"/>
      <c r="F39" s="82">
        <f>'01-Mapa de riesgo-UO'!F42</f>
        <v>0</v>
      </c>
      <c r="G39" s="462"/>
      <c r="H39" s="463"/>
      <c r="I39" s="108">
        <f>'01-Mapa de riesgo-UO'!AT42</f>
        <v>0</v>
      </c>
      <c r="J39" s="460"/>
      <c r="K39" s="449"/>
      <c r="L39" s="450"/>
      <c r="M39" s="451"/>
      <c r="N39" s="445"/>
      <c r="O39" s="449"/>
      <c r="P39" s="450"/>
      <c r="Q39" s="451"/>
      <c r="R39" s="456"/>
    </row>
    <row r="40" spans="1:18" ht="62.45" customHeight="1" x14ac:dyDescent="0.2">
      <c r="A40" s="458"/>
      <c r="B40" s="407"/>
      <c r="C40" s="462"/>
      <c r="D40" s="462"/>
      <c r="E40" s="462"/>
      <c r="F40" s="82">
        <f>'01-Mapa de riesgo-UO'!F43</f>
        <v>0</v>
      </c>
      <c r="G40" s="462"/>
      <c r="H40" s="463"/>
      <c r="I40" s="108">
        <f>'01-Mapa de riesgo-UO'!AT43</f>
        <v>0</v>
      </c>
      <c r="J40" s="407"/>
      <c r="K40" s="452"/>
      <c r="L40" s="453"/>
      <c r="M40" s="454"/>
      <c r="N40" s="403"/>
      <c r="O40" s="452"/>
      <c r="P40" s="453"/>
      <c r="Q40" s="454"/>
      <c r="R40" s="457"/>
    </row>
    <row r="41" spans="1:18" ht="62.45" customHeight="1" x14ac:dyDescent="0.2">
      <c r="A41" s="458">
        <v>12</v>
      </c>
      <c r="B41" s="459">
        <f>'01-Mapa de riesgo-UO'!B44</f>
        <v>0</v>
      </c>
      <c r="C41" s="461">
        <f>'01-Mapa de riesgo-UO'!G44</f>
        <v>0</v>
      </c>
      <c r="D41" s="462">
        <f>'01-Mapa de riesgo-UO'!H44</f>
        <v>0</v>
      </c>
      <c r="E41" s="462">
        <f>'01-Mapa de riesgo-UO'!I44</f>
        <v>0</v>
      </c>
      <c r="F41" s="82">
        <f>'01-Mapa de riesgo-UO'!F44</f>
        <v>0</v>
      </c>
      <c r="G41" s="462">
        <f>'01-Mapa de riesgo-UO'!J44</f>
        <v>0</v>
      </c>
      <c r="H41" s="463" t="str">
        <f>'01-Mapa de riesgo-UO'!AQ44</f>
        <v>LEVE</v>
      </c>
      <c r="I41" s="108">
        <f>'01-Mapa de riesgo-UO'!AT44</f>
        <v>0</v>
      </c>
      <c r="J41" s="459" t="str">
        <f t="shared" ref="J41" si="8">IF(H41="GRAVE","Debe formularse",IF(H41="MODERADO", "Si el proceso lo requiere","NO"))</f>
        <v>NO</v>
      </c>
      <c r="K41" s="446"/>
      <c r="L41" s="447"/>
      <c r="M41" s="448"/>
      <c r="N41" s="444"/>
      <c r="O41" s="446"/>
      <c r="P41" s="447"/>
      <c r="Q41" s="448"/>
      <c r="R41" s="455"/>
    </row>
    <row r="42" spans="1:18" ht="62.45" customHeight="1" x14ac:dyDescent="0.2">
      <c r="A42" s="458"/>
      <c r="B42" s="460"/>
      <c r="C42" s="462"/>
      <c r="D42" s="462"/>
      <c r="E42" s="462"/>
      <c r="F42" s="82">
        <f>'01-Mapa de riesgo-UO'!F45</f>
        <v>0</v>
      </c>
      <c r="G42" s="462"/>
      <c r="H42" s="463"/>
      <c r="I42" s="108">
        <f>'01-Mapa de riesgo-UO'!AT45</f>
        <v>0</v>
      </c>
      <c r="J42" s="460"/>
      <c r="K42" s="449"/>
      <c r="L42" s="450"/>
      <c r="M42" s="451"/>
      <c r="N42" s="445"/>
      <c r="O42" s="449"/>
      <c r="P42" s="450"/>
      <c r="Q42" s="451"/>
      <c r="R42" s="456"/>
    </row>
    <row r="43" spans="1:18" ht="62.45" customHeight="1" x14ac:dyDescent="0.2">
      <c r="A43" s="458"/>
      <c r="B43" s="407"/>
      <c r="C43" s="462"/>
      <c r="D43" s="462"/>
      <c r="E43" s="462"/>
      <c r="F43" s="82">
        <f>'01-Mapa de riesgo-UO'!F46</f>
        <v>0</v>
      </c>
      <c r="G43" s="462"/>
      <c r="H43" s="463"/>
      <c r="I43" s="108">
        <f>'01-Mapa de riesgo-UO'!AT46</f>
        <v>0</v>
      </c>
      <c r="J43" s="407"/>
      <c r="K43" s="452"/>
      <c r="L43" s="453"/>
      <c r="M43" s="454"/>
      <c r="N43" s="403"/>
      <c r="O43" s="452"/>
      <c r="P43" s="453"/>
      <c r="Q43" s="454"/>
      <c r="R43" s="457"/>
    </row>
    <row r="44" spans="1:18" ht="62.45" customHeight="1" x14ac:dyDescent="0.2">
      <c r="A44" s="458">
        <v>13</v>
      </c>
      <c r="B44" s="459">
        <f>'01-Mapa de riesgo-UO'!B47</f>
        <v>0</v>
      </c>
      <c r="C44" s="461">
        <f>'01-Mapa de riesgo-UO'!G47</f>
        <v>0</v>
      </c>
      <c r="D44" s="462">
        <f>'01-Mapa de riesgo-UO'!H47</f>
        <v>0</v>
      </c>
      <c r="E44" s="462">
        <f>'01-Mapa de riesgo-UO'!I47</f>
        <v>0</v>
      </c>
      <c r="F44" s="82">
        <f>'01-Mapa de riesgo-UO'!F47</f>
        <v>0</v>
      </c>
      <c r="G44" s="462">
        <f>'01-Mapa de riesgo-UO'!J47</f>
        <v>0</v>
      </c>
      <c r="H44" s="463" t="str">
        <f>'01-Mapa de riesgo-UO'!AQ47</f>
        <v>LEVE</v>
      </c>
      <c r="I44" s="108">
        <f>'01-Mapa de riesgo-UO'!AT47</f>
        <v>0</v>
      </c>
      <c r="J44" s="459" t="str">
        <f t="shared" ref="J44" si="9">IF(H44="GRAVE","Debe formularse",IF(H44="MODERADO", "Si el proceso lo requiere","NO"))</f>
        <v>NO</v>
      </c>
      <c r="K44" s="446"/>
      <c r="L44" s="447"/>
      <c r="M44" s="448"/>
      <c r="N44" s="444"/>
      <c r="O44" s="446"/>
      <c r="P44" s="447"/>
      <c r="Q44" s="448"/>
      <c r="R44" s="455"/>
    </row>
    <row r="45" spans="1:18" ht="62.45" customHeight="1" x14ac:dyDescent="0.2">
      <c r="A45" s="458"/>
      <c r="B45" s="460"/>
      <c r="C45" s="462"/>
      <c r="D45" s="462"/>
      <c r="E45" s="462"/>
      <c r="F45" s="82">
        <f>'01-Mapa de riesgo-UO'!F48</f>
        <v>0</v>
      </c>
      <c r="G45" s="462"/>
      <c r="H45" s="463"/>
      <c r="I45" s="108">
        <f>'01-Mapa de riesgo-UO'!AT48</f>
        <v>0</v>
      </c>
      <c r="J45" s="460"/>
      <c r="K45" s="449"/>
      <c r="L45" s="450"/>
      <c r="M45" s="451"/>
      <c r="N45" s="445"/>
      <c r="O45" s="449"/>
      <c r="P45" s="450"/>
      <c r="Q45" s="451"/>
      <c r="R45" s="456"/>
    </row>
    <row r="46" spans="1:18" ht="62.45" customHeight="1" x14ac:dyDescent="0.2">
      <c r="A46" s="458"/>
      <c r="B46" s="407"/>
      <c r="C46" s="462"/>
      <c r="D46" s="462"/>
      <c r="E46" s="462"/>
      <c r="F46" s="82">
        <f>'01-Mapa de riesgo-UO'!F49</f>
        <v>0</v>
      </c>
      <c r="G46" s="462"/>
      <c r="H46" s="463"/>
      <c r="I46" s="108">
        <f>'01-Mapa de riesgo-UO'!AT49</f>
        <v>0</v>
      </c>
      <c r="J46" s="407"/>
      <c r="K46" s="452"/>
      <c r="L46" s="453"/>
      <c r="M46" s="454"/>
      <c r="N46" s="403"/>
      <c r="O46" s="452"/>
      <c r="P46" s="453"/>
      <c r="Q46" s="454"/>
      <c r="R46" s="457"/>
    </row>
    <row r="47" spans="1:18" ht="62.45" customHeight="1" x14ac:dyDescent="0.2">
      <c r="A47" s="458">
        <v>14</v>
      </c>
      <c r="B47" s="459">
        <f>'01-Mapa de riesgo-UO'!B50</f>
        <v>0</v>
      </c>
      <c r="C47" s="461">
        <f>'01-Mapa de riesgo-UO'!G50</f>
        <v>0</v>
      </c>
      <c r="D47" s="462">
        <f>'01-Mapa de riesgo-UO'!H50</f>
        <v>0</v>
      </c>
      <c r="E47" s="462">
        <f>'01-Mapa de riesgo-UO'!I50</f>
        <v>0</v>
      </c>
      <c r="F47" s="82">
        <f>'01-Mapa de riesgo-UO'!F50</f>
        <v>0</v>
      </c>
      <c r="G47" s="462">
        <f>'01-Mapa de riesgo-UO'!J50</f>
        <v>0</v>
      </c>
      <c r="H47" s="463" t="str">
        <f>'01-Mapa de riesgo-UO'!AQ50</f>
        <v>LEVE</v>
      </c>
      <c r="I47" s="108">
        <f>'01-Mapa de riesgo-UO'!AT50</f>
        <v>0</v>
      </c>
      <c r="J47" s="459" t="str">
        <f t="shared" ref="J47" si="10">IF(H47="GRAVE","Debe formularse",IF(H47="MODERADO", "Si el proceso lo requiere","NO"))</f>
        <v>NO</v>
      </c>
      <c r="K47" s="446"/>
      <c r="L47" s="447"/>
      <c r="M47" s="448"/>
      <c r="N47" s="444"/>
      <c r="O47" s="446"/>
      <c r="P47" s="447"/>
      <c r="Q47" s="448"/>
      <c r="R47" s="455"/>
    </row>
    <row r="48" spans="1:18" ht="62.45" customHeight="1" x14ac:dyDescent="0.2">
      <c r="A48" s="458"/>
      <c r="B48" s="460"/>
      <c r="C48" s="462"/>
      <c r="D48" s="462"/>
      <c r="E48" s="462"/>
      <c r="F48" s="82">
        <f>'01-Mapa de riesgo-UO'!F51</f>
        <v>0</v>
      </c>
      <c r="G48" s="462"/>
      <c r="H48" s="463"/>
      <c r="I48" s="108">
        <f>'01-Mapa de riesgo-UO'!AT51</f>
        <v>0</v>
      </c>
      <c r="J48" s="460"/>
      <c r="K48" s="449"/>
      <c r="L48" s="450"/>
      <c r="M48" s="451"/>
      <c r="N48" s="445"/>
      <c r="O48" s="449"/>
      <c r="P48" s="450"/>
      <c r="Q48" s="451"/>
      <c r="R48" s="456"/>
    </row>
    <row r="49" spans="1:18" ht="62.45" customHeight="1" x14ac:dyDescent="0.2">
      <c r="A49" s="458"/>
      <c r="B49" s="407"/>
      <c r="C49" s="462"/>
      <c r="D49" s="462"/>
      <c r="E49" s="462"/>
      <c r="F49" s="82">
        <f>'01-Mapa de riesgo-UO'!F52</f>
        <v>0</v>
      </c>
      <c r="G49" s="462"/>
      <c r="H49" s="463"/>
      <c r="I49" s="108">
        <f>'01-Mapa de riesgo-UO'!AT52</f>
        <v>0</v>
      </c>
      <c r="J49" s="407"/>
      <c r="K49" s="452"/>
      <c r="L49" s="453"/>
      <c r="M49" s="454"/>
      <c r="N49" s="403"/>
      <c r="O49" s="452"/>
      <c r="P49" s="453"/>
      <c r="Q49" s="454"/>
      <c r="R49" s="457"/>
    </row>
    <row r="50" spans="1:18" ht="62.45" customHeight="1" x14ac:dyDescent="0.2">
      <c r="A50" s="458">
        <v>15</v>
      </c>
      <c r="B50" s="459">
        <f>'01-Mapa de riesgo-UO'!B53</f>
        <v>0</v>
      </c>
      <c r="C50" s="461">
        <f>'01-Mapa de riesgo-UO'!G53</f>
        <v>0</v>
      </c>
      <c r="D50" s="462">
        <f>'01-Mapa de riesgo-UO'!H53</f>
        <v>0</v>
      </c>
      <c r="E50" s="462">
        <f>'01-Mapa de riesgo-UO'!I53</f>
        <v>0</v>
      </c>
      <c r="F50" s="82">
        <f>'01-Mapa de riesgo-UO'!F53</f>
        <v>0</v>
      </c>
      <c r="G50" s="462">
        <f>'01-Mapa de riesgo-UO'!J53</f>
        <v>0</v>
      </c>
      <c r="H50" s="463" t="str">
        <f>'01-Mapa de riesgo-UO'!AQ53</f>
        <v>LEVE</v>
      </c>
      <c r="I50" s="108">
        <f>'01-Mapa de riesgo-UO'!AT53</f>
        <v>0</v>
      </c>
      <c r="J50" s="459" t="str">
        <f t="shared" ref="J50" si="11">IF(H50="GRAVE","Debe formularse",IF(H50="MODERADO", "Si el proceso lo requiere","NO"))</f>
        <v>NO</v>
      </c>
      <c r="K50" s="446"/>
      <c r="L50" s="447"/>
      <c r="M50" s="448"/>
      <c r="N50" s="444"/>
      <c r="O50" s="446"/>
      <c r="P50" s="447"/>
      <c r="Q50" s="448"/>
      <c r="R50" s="455"/>
    </row>
    <row r="51" spans="1:18" ht="62.45" customHeight="1" x14ac:dyDescent="0.2">
      <c r="A51" s="458"/>
      <c r="B51" s="460"/>
      <c r="C51" s="462"/>
      <c r="D51" s="462"/>
      <c r="E51" s="462"/>
      <c r="F51" s="82">
        <f>'01-Mapa de riesgo-UO'!F54</f>
        <v>0</v>
      </c>
      <c r="G51" s="462"/>
      <c r="H51" s="463"/>
      <c r="I51" s="108">
        <f>'01-Mapa de riesgo-UO'!AT54</f>
        <v>0</v>
      </c>
      <c r="J51" s="460"/>
      <c r="K51" s="449"/>
      <c r="L51" s="450"/>
      <c r="M51" s="451"/>
      <c r="N51" s="445"/>
      <c r="O51" s="449"/>
      <c r="P51" s="450"/>
      <c r="Q51" s="451"/>
      <c r="R51" s="456"/>
    </row>
    <row r="52" spans="1:18" ht="62.45" customHeight="1" x14ac:dyDescent="0.2">
      <c r="A52" s="458"/>
      <c r="B52" s="407"/>
      <c r="C52" s="462"/>
      <c r="D52" s="462"/>
      <c r="E52" s="462"/>
      <c r="F52" s="82">
        <f>'01-Mapa de riesgo-UO'!F55</f>
        <v>0</v>
      </c>
      <c r="G52" s="462"/>
      <c r="H52" s="463"/>
      <c r="I52" s="108">
        <f>'01-Mapa de riesgo-UO'!AT55</f>
        <v>0</v>
      </c>
      <c r="J52" s="407"/>
      <c r="K52" s="452"/>
      <c r="L52" s="453"/>
      <c r="M52" s="454"/>
      <c r="N52" s="403"/>
      <c r="O52" s="452"/>
      <c r="P52" s="453"/>
      <c r="Q52" s="454"/>
      <c r="R52" s="457"/>
    </row>
    <row r="53" spans="1:18" ht="62.45" customHeight="1" x14ac:dyDescent="0.2">
      <c r="A53" s="458">
        <v>16</v>
      </c>
      <c r="B53" s="459">
        <f>'01-Mapa de riesgo-UO'!B56</f>
        <v>0</v>
      </c>
      <c r="C53" s="461">
        <f>'01-Mapa de riesgo-UO'!G56</f>
        <v>0</v>
      </c>
      <c r="D53" s="462">
        <f>'01-Mapa de riesgo-UO'!H56</f>
        <v>0</v>
      </c>
      <c r="E53" s="462">
        <f>'01-Mapa de riesgo-UO'!I56</f>
        <v>0</v>
      </c>
      <c r="F53" s="82">
        <f>'01-Mapa de riesgo-UO'!F56</f>
        <v>0</v>
      </c>
      <c r="G53" s="462">
        <f>'01-Mapa de riesgo-UO'!J56</f>
        <v>0</v>
      </c>
      <c r="H53" s="463" t="str">
        <f>'01-Mapa de riesgo-UO'!AQ56</f>
        <v>LEVE</v>
      </c>
      <c r="I53" s="108">
        <f>'01-Mapa de riesgo-UO'!AT56</f>
        <v>0</v>
      </c>
      <c r="J53" s="459" t="str">
        <f t="shared" ref="J53" si="12">IF(H53="GRAVE","Debe formularse",IF(H53="MODERADO", "Si el proceso lo requiere","NO"))</f>
        <v>NO</v>
      </c>
      <c r="K53" s="446"/>
      <c r="L53" s="447"/>
      <c r="M53" s="448"/>
      <c r="N53" s="444"/>
      <c r="O53" s="446"/>
      <c r="P53" s="447"/>
      <c r="Q53" s="448"/>
      <c r="R53" s="455"/>
    </row>
    <row r="54" spans="1:18" ht="62.45" customHeight="1" x14ac:dyDescent="0.2">
      <c r="A54" s="458"/>
      <c r="B54" s="460"/>
      <c r="C54" s="462"/>
      <c r="D54" s="462"/>
      <c r="E54" s="462"/>
      <c r="F54" s="82">
        <f>'01-Mapa de riesgo-UO'!F57</f>
        <v>0</v>
      </c>
      <c r="G54" s="462"/>
      <c r="H54" s="463"/>
      <c r="I54" s="108">
        <f>'01-Mapa de riesgo-UO'!AT57</f>
        <v>0</v>
      </c>
      <c r="J54" s="460"/>
      <c r="K54" s="449"/>
      <c r="L54" s="450"/>
      <c r="M54" s="451"/>
      <c r="N54" s="445"/>
      <c r="O54" s="449"/>
      <c r="P54" s="450"/>
      <c r="Q54" s="451"/>
      <c r="R54" s="456"/>
    </row>
    <row r="55" spans="1:18" ht="62.45" customHeight="1" x14ac:dyDescent="0.2">
      <c r="A55" s="458"/>
      <c r="B55" s="407"/>
      <c r="C55" s="462"/>
      <c r="D55" s="462"/>
      <c r="E55" s="462"/>
      <c r="F55" s="82">
        <f>'01-Mapa de riesgo-UO'!F58</f>
        <v>0</v>
      </c>
      <c r="G55" s="462"/>
      <c r="H55" s="463"/>
      <c r="I55" s="108">
        <f>'01-Mapa de riesgo-UO'!AT58</f>
        <v>0</v>
      </c>
      <c r="J55" s="407"/>
      <c r="K55" s="452"/>
      <c r="L55" s="453"/>
      <c r="M55" s="454"/>
      <c r="N55" s="403"/>
      <c r="O55" s="452"/>
      <c r="P55" s="453"/>
      <c r="Q55" s="454"/>
      <c r="R55" s="457"/>
    </row>
    <row r="56" spans="1:18" ht="62.45" customHeight="1" x14ac:dyDescent="0.2">
      <c r="A56" s="458">
        <v>17</v>
      </c>
      <c r="B56" s="459">
        <f>'01-Mapa de riesgo-UO'!B59</f>
        <v>0</v>
      </c>
      <c r="C56" s="461">
        <f>'01-Mapa de riesgo-UO'!G59</f>
        <v>0</v>
      </c>
      <c r="D56" s="462">
        <f>'01-Mapa de riesgo-UO'!H59</f>
        <v>0</v>
      </c>
      <c r="E56" s="462">
        <f>'01-Mapa de riesgo-UO'!I59</f>
        <v>0</v>
      </c>
      <c r="F56" s="82">
        <f>'01-Mapa de riesgo-UO'!F59</f>
        <v>0</v>
      </c>
      <c r="G56" s="462">
        <f>'01-Mapa de riesgo-UO'!J59</f>
        <v>0</v>
      </c>
      <c r="H56" s="463" t="str">
        <f>'01-Mapa de riesgo-UO'!AQ59</f>
        <v>LEVE</v>
      </c>
      <c r="I56" s="108">
        <f>'01-Mapa de riesgo-UO'!AT59</f>
        <v>0</v>
      </c>
      <c r="J56" s="459" t="str">
        <f t="shared" ref="J56" si="13">IF(H56="GRAVE","Debe formularse",IF(H56="MODERADO", "Si el proceso lo requiere","NO"))</f>
        <v>NO</v>
      </c>
      <c r="K56" s="446"/>
      <c r="L56" s="447"/>
      <c r="M56" s="448"/>
      <c r="N56" s="444"/>
      <c r="O56" s="446"/>
      <c r="P56" s="447"/>
      <c r="Q56" s="448"/>
      <c r="R56" s="455"/>
    </row>
    <row r="57" spans="1:18" ht="62.45" customHeight="1" x14ac:dyDescent="0.2">
      <c r="A57" s="458"/>
      <c r="B57" s="460"/>
      <c r="C57" s="462"/>
      <c r="D57" s="462"/>
      <c r="E57" s="462"/>
      <c r="F57" s="82">
        <f>'01-Mapa de riesgo-UO'!F60</f>
        <v>0</v>
      </c>
      <c r="G57" s="462"/>
      <c r="H57" s="463"/>
      <c r="I57" s="108">
        <f>'01-Mapa de riesgo-UO'!AT60</f>
        <v>0</v>
      </c>
      <c r="J57" s="460"/>
      <c r="K57" s="449"/>
      <c r="L57" s="450"/>
      <c r="M57" s="451"/>
      <c r="N57" s="445"/>
      <c r="O57" s="449"/>
      <c r="P57" s="450"/>
      <c r="Q57" s="451"/>
      <c r="R57" s="456"/>
    </row>
    <row r="58" spans="1:18" ht="62.45" customHeight="1" x14ac:dyDescent="0.2">
      <c r="A58" s="458"/>
      <c r="B58" s="407"/>
      <c r="C58" s="462"/>
      <c r="D58" s="462"/>
      <c r="E58" s="462"/>
      <c r="F58" s="82">
        <f>'01-Mapa de riesgo-UO'!F61</f>
        <v>0</v>
      </c>
      <c r="G58" s="462"/>
      <c r="H58" s="463"/>
      <c r="I58" s="108">
        <f>'01-Mapa de riesgo-UO'!AT61</f>
        <v>0</v>
      </c>
      <c r="J58" s="407"/>
      <c r="K58" s="452"/>
      <c r="L58" s="453"/>
      <c r="M58" s="454"/>
      <c r="N58" s="403"/>
      <c r="O58" s="452"/>
      <c r="P58" s="453"/>
      <c r="Q58" s="454"/>
      <c r="R58" s="457"/>
    </row>
    <row r="59" spans="1:18" ht="62.45" customHeight="1" x14ac:dyDescent="0.2">
      <c r="A59" s="458">
        <v>18</v>
      </c>
      <c r="B59" s="459">
        <f>'01-Mapa de riesgo-UO'!B62</f>
        <v>0</v>
      </c>
      <c r="C59" s="461">
        <f>'01-Mapa de riesgo-UO'!G62</f>
        <v>0</v>
      </c>
      <c r="D59" s="462">
        <f>'01-Mapa de riesgo-UO'!H62</f>
        <v>0</v>
      </c>
      <c r="E59" s="462">
        <f>'01-Mapa de riesgo-UO'!I62</f>
        <v>0</v>
      </c>
      <c r="F59" s="82">
        <f>'01-Mapa de riesgo-UO'!F62</f>
        <v>0</v>
      </c>
      <c r="G59" s="462">
        <f>'01-Mapa de riesgo-UO'!J62</f>
        <v>0</v>
      </c>
      <c r="H59" s="463" t="str">
        <f>'01-Mapa de riesgo-UO'!AQ62</f>
        <v>LEVE</v>
      </c>
      <c r="I59" s="108">
        <f>'01-Mapa de riesgo-UO'!AT62</f>
        <v>0</v>
      </c>
      <c r="J59" s="459" t="str">
        <f t="shared" ref="J59" si="14">IF(H59="GRAVE","Debe formularse",IF(H59="MODERADO", "Si el proceso lo requiere","NO"))</f>
        <v>NO</v>
      </c>
      <c r="K59" s="446"/>
      <c r="L59" s="447"/>
      <c r="M59" s="448"/>
      <c r="N59" s="444"/>
      <c r="O59" s="446"/>
      <c r="P59" s="447"/>
      <c r="Q59" s="448"/>
      <c r="R59" s="455"/>
    </row>
    <row r="60" spans="1:18" ht="62.45" customHeight="1" x14ac:dyDescent="0.2">
      <c r="A60" s="458"/>
      <c r="B60" s="460"/>
      <c r="C60" s="462"/>
      <c r="D60" s="462"/>
      <c r="E60" s="462"/>
      <c r="F60" s="82">
        <f>'01-Mapa de riesgo-UO'!F63</f>
        <v>0</v>
      </c>
      <c r="G60" s="462"/>
      <c r="H60" s="463"/>
      <c r="I60" s="108">
        <f>'01-Mapa de riesgo-UO'!AT63</f>
        <v>0</v>
      </c>
      <c r="J60" s="460"/>
      <c r="K60" s="449"/>
      <c r="L60" s="450"/>
      <c r="M60" s="451"/>
      <c r="N60" s="445"/>
      <c r="O60" s="449"/>
      <c r="P60" s="450"/>
      <c r="Q60" s="451"/>
      <c r="R60" s="456"/>
    </row>
    <row r="61" spans="1:18" ht="62.45" customHeight="1" x14ac:dyDescent="0.2">
      <c r="A61" s="458"/>
      <c r="B61" s="407"/>
      <c r="C61" s="462"/>
      <c r="D61" s="462"/>
      <c r="E61" s="462"/>
      <c r="F61" s="82">
        <f>'01-Mapa de riesgo-UO'!F64</f>
        <v>0</v>
      </c>
      <c r="G61" s="462"/>
      <c r="H61" s="463"/>
      <c r="I61" s="108">
        <f>'01-Mapa de riesgo-UO'!AT64</f>
        <v>0</v>
      </c>
      <c r="J61" s="407"/>
      <c r="K61" s="452"/>
      <c r="L61" s="453"/>
      <c r="M61" s="454"/>
      <c r="N61" s="403"/>
      <c r="O61" s="452"/>
      <c r="P61" s="453"/>
      <c r="Q61" s="454"/>
      <c r="R61" s="457"/>
    </row>
    <row r="62" spans="1:18" ht="62.45" customHeight="1" x14ac:dyDescent="0.2">
      <c r="A62" s="458">
        <v>19</v>
      </c>
      <c r="B62" s="459">
        <f>'01-Mapa de riesgo-UO'!B65</f>
        <v>0</v>
      </c>
      <c r="C62" s="461">
        <f>'01-Mapa de riesgo-UO'!G65</f>
        <v>0</v>
      </c>
      <c r="D62" s="462">
        <f>'01-Mapa de riesgo-UO'!H65</f>
        <v>0</v>
      </c>
      <c r="E62" s="462">
        <f>'01-Mapa de riesgo-UO'!I65</f>
        <v>0</v>
      </c>
      <c r="F62" s="82">
        <f>'01-Mapa de riesgo-UO'!F65</f>
        <v>0</v>
      </c>
      <c r="G62" s="462">
        <f>'01-Mapa de riesgo-UO'!J65</f>
        <v>0</v>
      </c>
      <c r="H62" s="463" t="str">
        <f>'01-Mapa de riesgo-UO'!AQ65</f>
        <v>LEVE</v>
      </c>
      <c r="I62" s="108">
        <f>'01-Mapa de riesgo-UO'!AT65</f>
        <v>0</v>
      </c>
      <c r="J62" s="459" t="str">
        <f t="shared" ref="J62" si="15">IF(H62="GRAVE","Debe formularse",IF(H62="MODERADO", "Si el proceso lo requiere","NO"))</f>
        <v>NO</v>
      </c>
      <c r="K62" s="446"/>
      <c r="L62" s="447"/>
      <c r="M62" s="448"/>
      <c r="N62" s="444"/>
      <c r="O62" s="446"/>
      <c r="P62" s="447"/>
      <c r="Q62" s="448"/>
      <c r="R62" s="455"/>
    </row>
    <row r="63" spans="1:18" ht="62.45" customHeight="1" x14ac:dyDescent="0.2">
      <c r="A63" s="458"/>
      <c r="B63" s="460"/>
      <c r="C63" s="462"/>
      <c r="D63" s="462"/>
      <c r="E63" s="462"/>
      <c r="F63" s="82">
        <f>'01-Mapa de riesgo-UO'!F66</f>
        <v>0</v>
      </c>
      <c r="G63" s="462"/>
      <c r="H63" s="463"/>
      <c r="I63" s="108">
        <f>'01-Mapa de riesgo-UO'!AT66</f>
        <v>0</v>
      </c>
      <c r="J63" s="460"/>
      <c r="K63" s="449"/>
      <c r="L63" s="450"/>
      <c r="M63" s="451"/>
      <c r="N63" s="445"/>
      <c r="O63" s="449"/>
      <c r="P63" s="450"/>
      <c r="Q63" s="451"/>
      <c r="R63" s="456"/>
    </row>
    <row r="64" spans="1:18" ht="62.45" customHeight="1" x14ac:dyDescent="0.2">
      <c r="A64" s="458"/>
      <c r="B64" s="407"/>
      <c r="C64" s="462"/>
      <c r="D64" s="462"/>
      <c r="E64" s="462"/>
      <c r="F64" s="82">
        <f>'01-Mapa de riesgo-UO'!F67</f>
        <v>0</v>
      </c>
      <c r="G64" s="462"/>
      <c r="H64" s="463"/>
      <c r="I64" s="108">
        <f>'01-Mapa de riesgo-UO'!AT67</f>
        <v>0</v>
      </c>
      <c r="J64" s="407"/>
      <c r="K64" s="452"/>
      <c r="L64" s="453"/>
      <c r="M64" s="454"/>
      <c r="N64" s="403"/>
      <c r="O64" s="452"/>
      <c r="P64" s="453"/>
      <c r="Q64" s="454"/>
      <c r="R64" s="457"/>
    </row>
    <row r="65" spans="1:18" ht="62.45" customHeight="1" x14ac:dyDescent="0.2">
      <c r="A65" s="458">
        <v>20</v>
      </c>
      <c r="B65" s="459">
        <f>'01-Mapa de riesgo-UO'!B68</f>
        <v>0</v>
      </c>
      <c r="C65" s="461">
        <f>'01-Mapa de riesgo-UO'!G68</f>
        <v>0</v>
      </c>
      <c r="D65" s="462">
        <f>'01-Mapa de riesgo-UO'!H68</f>
        <v>0</v>
      </c>
      <c r="E65" s="462">
        <f>'01-Mapa de riesgo-UO'!I68</f>
        <v>0</v>
      </c>
      <c r="F65" s="82">
        <f>'01-Mapa de riesgo-UO'!F68</f>
        <v>0</v>
      </c>
      <c r="G65" s="462">
        <f>'01-Mapa de riesgo-UO'!J68</f>
        <v>0</v>
      </c>
      <c r="H65" s="463" t="str">
        <f>'01-Mapa de riesgo-UO'!AQ68</f>
        <v>LEVE</v>
      </c>
      <c r="I65" s="108">
        <f>'01-Mapa de riesgo-UO'!AT68</f>
        <v>0</v>
      </c>
      <c r="J65" s="459" t="str">
        <f t="shared" ref="J65" si="16">IF(H65="GRAVE","Debe formularse",IF(H65="MODERADO", "Si el proceso lo requiere","NO"))</f>
        <v>NO</v>
      </c>
      <c r="K65" s="446"/>
      <c r="L65" s="447"/>
      <c r="M65" s="448"/>
      <c r="N65" s="444"/>
      <c r="O65" s="446"/>
      <c r="P65" s="447"/>
      <c r="Q65" s="448"/>
      <c r="R65" s="455"/>
    </row>
    <row r="66" spans="1:18" ht="62.45" customHeight="1" x14ac:dyDescent="0.2">
      <c r="A66" s="458"/>
      <c r="B66" s="460"/>
      <c r="C66" s="462"/>
      <c r="D66" s="462"/>
      <c r="E66" s="462"/>
      <c r="F66" s="82">
        <f>'01-Mapa de riesgo-UO'!F69</f>
        <v>0</v>
      </c>
      <c r="G66" s="462"/>
      <c r="H66" s="463"/>
      <c r="I66" s="108">
        <f>'01-Mapa de riesgo-UO'!AT69</f>
        <v>0</v>
      </c>
      <c r="J66" s="460"/>
      <c r="K66" s="449"/>
      <c r="L66" s="450"/>
      <c r="M66" s="451"/>
      <c r="N66" s="445"/>
      <c r="O66" s="449"/>
      <c r="P66" s="450"/>
      <c r="Q66" s="451"/>
      <c r="R66" s="456"/>
    </row>
    <row r="67" spans="1:18" ht="62.45" customHeight="1" thickBot="1" x14ac:dyDescent="0.25">
      <c r="A67" s="469"/>
      <c r="B67" s="470"/>
      <c r="C67" s="471"/>
      <c r="D67" s="471"/>
      <c r="E67" s="471"/>
      <c r="F67" s="83">
        <f>'01-Mapa de riesgo-UO'!F70</f>
        <v>0</v>
      </c>
      <c r="G67" s="471"/>
      <c r="H67" s="472"/>
      <c r="I67" s="110">
        <f>'01-Mapa de riesgo-UO'!AT70</f>
        <v>0</v>
      </c>
      <c r="J67" s="470"/>
      <c r="K67" s="464"/>
      <c r="L67" s="465"/>
      <c r="M67" s="466"/>
      <c r="N67" s="467"/>
      <c r="O67" s="464"/>
      <c r="P67" s="465"/>
      <c r="Q67" s="466"/>
      <c r="R67" s="468"/>
    </row>
    <row r="68" spans="1:18" ht="62.45" customHeight="1" x14ac:dyDescent="0.2">
      <c r="A68" s="458">
        <v>21</v>
      </c>
      <c r="B68" s="459">
        <f>'01-Mapa de riesgo-UO'!B71</f>
        <v>0</v>
      </c>
      <c r="C68" s="461">
        <f>'01-Mapa de riesgo-UO'!G71</f>
        <v>0</v>
      </c>
      <c r="D68" s="462">
        <f>'01-Mapa de riesgo-UO'!H71</f>
        <v>0</v>
      </c>
      <c r="E68" s="462">
        <f>'01-Mapa de riesgo-UO'!I71</f>
        <v>0</v>
      </c>
      <c r="F68" s="82">
        <f>'01-Mapa de riesgo-UO'!F71</f>
        <v>0</v>
      </c>
      <c r="G68" s="462">
        <f>'01-Mapa de riesgo-UO'!J71</f>
        <v>0</v>
      </c>
      <c r="H68" s="463" t="str">
        <f>'01-Mapa de riesgo-UO'!AQ71</f>
        <v>LEVE</v>
      </c>
      <c r="I68" s="108">
        <f>'01-Mapa de riesgo-UO'!AT71</f>
        <v>0</v>
      </c>
      <c r="J68" s="459" t="str">
        <f t="shared" ref="J68" si="17">IF(H68="GRAVE","Debe formularse",IF(H68="MODERADO", "Si el proceso lo requiere","NO"))</f>
        <v>NO</v>
      </c>
      <c r="K68" s="446"/>
      <c r="L68" s="447"/>
      <c r="M68" s="448"/>
      <c r="N68" s="444"/>
      <c r="O68" s="446"/>
      <c r="P68" s="447"/>
      <c r="Q68" s="448"/>
      <c r="R68" s="455"/>
    </row>
    <row r="69" spans="1:18" ht="62.45" customHeight="1" x14ac:dyDescent="0.2">
      <c r="A69" s="458"/>
      <c r="B69" s="460"/>
      <c r="C69" s="462"/>
      <c r="D69" s="462"/>
      <c r="E69" s="462"/>
      <c r="F69" s="82">
        <f>'01-Mapa de riesgo-UO'!F72</f>
        <v>0</v>
      </c>
      <c r="G69" s="462"/>
      <c r="H69" s="463"/>
      <c r="I69" s="108">
        <f>'01-Mapa de riesgo-UO'!AT72</f>
        <v>0</v>
      </c>
      <c r="J69" s="460"/>
      <c r="K69" s="449"/>
      <c r="L69" s="450"/>
      <c r="M69" s="451"/>
      <c r="N69" s="445"/>
      <c r="O69" s="449"/>
      <c r="P69" s="450"/>
      <c r="Q69" s="451"/>
      <c r="R69" s="456"/>
    </row>
    <row r="70" spans="1:18" ht="62.45" customHeight="1" x14ac:dyDescent="0.2">
      <c r="A70" s="458"/>
      <c r="B70" s="407"/>
      <c r="C70" s="462"/>
      <c r="D70" s="462"/>
      <c r="E70" s="462"/>
      <c r="F70" s="82">
        <f>'01-Mapa de riesgo-UO'!F73</f>
        <v>0</v>
      </c>
      <c r="G70" s="462"/>
      <c r="H70" s="463"/>
      <c r="I70" s="108">
        <f>'01-Mapa de riesgo-UO'!AT73</f>
        <v>0</v>
      </c>
      <c r="J70" s="407"/>
      <c r="K70" s="452"/>
      <c r="L70" s="453"/>
      <c r="M70" s="454"/>
      <c r="N70" s="403"/>
      <c r="O70" s="452"/>
      <c r="P70" s="453"/>
      <c r="Q70" s="454"/>
      <c r="R70" s="457"/>
    </row>
    <row r="71" spans="1:18" ht="62.45" customHeight="1" x14ac:dyDescent="0.2">
      <c r="A71" s="458">
        <v>22</v>
      </c>
      <c r="B71" s="459">
        <f>'01-Mapa de riesgo-UO'!B74</f>
        <v>0</v>
      </c>
      <c r="C71" s="461">
        <f>'01-Mapa de riesgo-UO'!G74</f>
        <v>0</v>
      </c>
      <c r="D71" s="462">
        <f>'01-Mapa de riesgo-UO'!H74</f>
        <v>0</v>
      </c>
      <c r="E71" s="462">
        <f>'01-Mapa de riesgo-UO'!I74</f>
        <v>0</v>
      </c>
      <c r="F71" s="82">
        <f>'01-Mapa de riesgo-UO'!F74</f>
        <v>0</v>
      </c>
      <c r="G71" s="462">
        <f>'01-Mapa de riesgo-UO'!J74</f>
        <v>0</v>
      </c>
      <c r="H71" s="463" t="str">
        <f>'01-Mapa de riesgo-UO'!AQ74</f>
        <v>LEVE</v>
      </c>
      <c r="I71" s="108">
        <f>'01-Mapa de riesgo-UO'!AT74</f>
        <v>0</v>
      </c>
      <c r="J71" s="459" t="str">
        <f t="shared" ref="J71" si="18">IF(H71="GRAVE","Debe formularse",IF(H71="MODERADO", "Si el proceso lo requiere","NO"))</f>
        <v>NO</v>
      </c>
      <c r="K71" s="446"/>
      <c r="L71" s="447"/>
      <c r="M71" s="448"/>
      <c r="N71" s="444"/>
      <c r="O71" s="446"/>
      <c r="P71" s="447"/>
      <c r="Q71" s="448"/>
      <c r="R71" s="455"/>
    </row>
    <row r="72" spans="1:18" ht="62.45" customHeight="1" x14ac:dyDescent="0.2">
      <c r="A72" s="458"/>
      <c r="B72" s="460"/>
      <c r="C72" s="462"/>
      <c r="D72" s="462"/>
      <c r="E72" s="462"/>
      <c r="F72" s="82">
        <f>'01-Mapa de riesgo-UO'!F75</f>
        <v>0</v>
      </c>
      <c r="G72" s="462"/>
      <c r="H72" s="463"/>
      <c r="I72" s="108">
        <f>'01-Mapa de riesgo-UO'!AT75</f>
        <v>0</v>
      </c>
      <c r="J72" s="460"/>
      <c r="K72" s="449"/>
      <c r="L72" s="450"/>
      <c r="M72" s="451"/>
      <c r="N72" s="445"/>
      <c r="O72" s="449"/>
      <c r="P72" s="450"/>
      <c r="Q72" s="451"/>
      <c r="R72" s="456"/>
    </row>
    <row r="73" spans="1:18" ht="62.45" customHeight="1" thickBot="1" x14ac:dyDescent="0.25">
      <c r="A73" s="458"/>
      <c r="B73" s="407"/>
      <c r="C73" s="462"/>
      <c r="D73" s="462"/>
      <c r="E73" s="462"/>
      <c r="F73" s="82">
        <f>'01-Mapa de riesgo-UO'!F76</f>
        <v>0</v>
      </c>
      <c r="G73" s="462"/>
      <c r="H73" s="463"/>
      <c r="I73" s="110">
        <f>'01-Mapa de riesgo-UO'!AT76</f>
        <v>0</v>
      </c>
      <c r="J73" s="407"/>
      <c r="K73" s="452"/>
      <c r="L73" s="453"/>
      <c r="M73" s="454"/>
      <c r="N73" s="403"/>
      <c r="O73" s="452"/>
      <c r="P73" s="453"/>
      <c r="Q73" s="454"/>
      <c r="R73" s="457"/>
    </row>
    <row r="74" spans="1:18" s="18" customFormat="1" x14ac:dyDescent="0.2">
      <c r="D74" s="19"/>
      <c r="E74" s="19"/>
      <c r="F74" s="19"/>
      <c r="G74" s="19"/>
      <c r="H74" s="19"/>
    </row>
    <row r="75" spans="1:18" s="18" customFormat="1" x14ac:dyDescent="0.2">
      <c r="D75" s="19"/>
      <c r="E75" s="19"/>
      <c r="F75" s="19"/>
      <c r="G75" s="19"/>
      <c r="H75" s="19"/>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sheetData>
  <sheetProtection algorithmName="SHA-512" hashValue="fk1aym/eeBxah8Qsk/GAzgTcchdEUgtxESLrwl8bWppXGXtvhRTlcIzcZuqw14S7xquNIa5Upda64vlF518ILw==" saltValue="xuQxPndN8AGjp9yeO03GdA==" spinCount="100000" sheet="1" formatRows="0" insertRows="0" deleteRows="0" selectLockedCells="1"/>
  <mergeCells count="281">
    <mergeCell ref="J11:J13"/>
    <mergeCell ref="A11:A13"/>
    <mergeCell ref="C11:C13"/>
    <mergeCell ref="D11:D13"/>
    <mergeCell ref="E11:E13"/>
    <mergeCell ref="H8:H10"/>
    <mergeCell ref="J8:J10"/>
    <mergeCell ref="O6:Q7"/>
    <mergeCell ref="K8:M10"/>
    <mergeCell ref="N8:N10"/>
    <mergeCell ref="O8:Q10"/>
    <mergeCell ref="G8:G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A14:A16"/>
    <mergeCell ref="C14:C16"/>
    <mergeCell ref="D14:D16"/>
    <mergeCell ref="E14:E16"/>
    <mergeCell ref="B11:B13"/>
    <mergeCell ref="B14:B16"/>
    <mergeCell ref="A8:A10"/>
    <mergeCell ref="C8:C10"/>
    <mergeCell ref="D8:D10"/>
    <mergeCell ref="E8:E10"/>
    <mergeCell ref="B8:B10"/>
    <mergeCell ref="D2:M2"/>
    <mergeCell ref="D3:M3"/>
    <mergeCell ref="D4:M4"/>
    <mergeCell ref="I6:I7"/>
    <mergeCell ref="K6:M7"/>
    <mergeCell ref="A6:A7"/>
    <mergeCell ref="N6:N7"/>
    <mergeCell ref="H6:H7"/>
    <mergeCell ref="J6:J7"/>
    <mergeCell ref="C6:G6"/>
    <mergeCell ref="B6:B7"/>
    <mergeCell ref="F5:I5"/>
    <mergeCell ref="K5:N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K65:M67"/>
    <mergeCell ref="N65:N67"/>
    <mergeCell ref="O65:Q67"/>
    <mergeCell ref="R65:R67"/>
    <mergeCell ref="N59:N61"/>
    <mergeCell ref="O59:Q61"/>
    <mergeCell ref="R59:R61"/>
    <mergeCell ref="K62:M64"/>
    <mergeCell ref="N62:N64"/>
    <mergeCell ref="O62:Q64"/>
    <mergeCell ref="R62:R64"/>
    <mergeCell ref="K59:M6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s>
  <phoneticPr fontId="4" type="noConversion"/>
  <conditionalFormatting sqref="H8:H67">
    <cfRule type="cellIs" dxfId="190" priority="59" stopIfTrue="1" operator="equal">
      <formula>"GRAVE"</formula>
    </cfRule>
    <cfRule type="cellIs" dxfId="189" priority="60" stopIfTrue="1" operator="equal">
      <formula>"MODERADO"</formula>
    </cfRule>
    <cfRule type="cellIs" dxfId="188" priority="61" stopIfTrue="1" operator="equal">
      <formula>"LEVE"</formula>
    </cfRule>
  </conditionalFormatting>
  <conditionalFormatting sqref="J8:J67">
    <cfRule type="containsText" dxfId="187" priority="39" operator="containsText" text="Si el proceso lo requiere">
      <formula>NOT(ISERROR(SEARCH("Si el proceso lo requiere",J8)))</formula>
    </cfRule>
    <cfRule type="containsText" dxfId="186" priority="41" operator="containsText" text="Debe formularse">
      <formula>NOT(ISERROR(SEARCH("Debe formularse",J8)))</formula>
    </cfRule>
  </conditionalFormatting>
  <conditionalFormatting sqref="J14:J16">
    <cfRule type="containsText" dxfId="185" priority="40" operator="containsText" text="SI el proceso lo requiere">
      <formula>NOT(ISERROR(SEARCH("SI el proceso lo requiere",J14)))</formula>
    </cfRule>
  </conditionalFormatting>
  <conditionalFormatting sqref="J8:J67">
    <cfRule type="cellIs" dxfId="184" priority="38" operator="equal">
      <formula>"NO"</formula>
    </cfRule>
  </conditionalFormatting>
  <conditionalFormatting sqref="K11:M11 K8 K14:M14 K17:M17 K20:M20 K23:M23 K26:M26 K29:M29 K32:M32 K35:M35 K38:M38 K41:M41 K44:M44 K47:M47 K50:M50 K53:M53 K56:M56 K59:M59 K62:M62 K65:M65">
    <cfRule type="expression" dxfId="183" priority="37">
      <formula>J8="NO"</formula>
    </cfRule>
  </conditionalFormatting>
  <conditionalFormatting sqref="N8:N67">
    <cfRule type="expression" dxfId="182" priority="36">
      <formula>J8="NO"</formula>
    </cfRule>
  </conditionalFormatting>
  <conditionalFormatting sqref="O8:Q67">
    <cfRule type="expression" dxfId="181" priority="35">
      <formula>J8="NO"</formula>
    </cfRule>
  </conditionalFormatting>
  <conditionalFormatting sqref="R8:R67">
    <cfRule type="expression" dxfId="180" priority="34">
      <formula>J8="NO"</formula>
    </cfRule>
  </conditionalFormatting>
  <conditionalFormatting sqref="H68:H70">
    <cfRule type="cellIs" dxfId="179" priority="18" stopIfTrue="1" operator="equal">
      <formula>"GRAVE"</formula>
    </cfRule>
    <cfRule type="cellIs" dxfId="178" priority="19" stopIfTrue="1" operator="equal">
      <formula>"MODERADO"</formula>
    </cfRule>
    <cfRule type="cellIs" dxfId="177" priority="20" stopIfTrue="1" operator="equal">
      <formula>"LEVE"</formula>
    </cfRule>
  </conditionalFormatting>
  <conditionalFormatting sqref="J68:J70">
    <cfRule type="containsText" dxfId="176" priority="16" operator="containsText" text="Si el proceso lo requiere">
      <formula>NOT(ISERROR(SEARCH("Si el proceso lo requiere",J68)))</formula>
    </cfRule>
    <cfRule type="containsText" dxfId="175" priority="17" operator="containsText" text="Debe formularse">
      <formula>NOT(ISERROR(SEARCH("Debe formularse",J68)))</formula>
    </cfRule>
  </conditionalFormatting>
  <conditionalFormatting sqref="J68:J70">
    <cfRule type="cellIs" dxfId="174" priority="15" operator="equal">
      <formula>"NO"</formula>
    </cfRule>
  </conditionalFormatting>
  <conditionalFormatting sqref="K68:M68">
    <cfRule type="expression" dxfId="173" priority="14">
      <formula>J68="NO"</formula>
    </cfRule>
  </conditionalFormatting>
  <conditionalFormatting sqref="N68:N70">
    <cfRule type="expression" dxfId="172" priority="13">
      <formula>J68="NO"</formula>
    </cfRule>
  </conditionalFormatting>
  <conditionalFormatting sqref="O68:Q70">
    <cfRule type="expression" dxfId="171" priority="12">
      <formula>J68="NO"</formula>
    </cfRule>
  </conditionalFormatting>
  <conditionalFormatting sqref="R68:R70">
    <cfRule type="expression" dxfId="170" priority="11">
      <formula>J68="NO"</formula>
    </cfRule>
  </conditionalFormatting>
  <conditionalFormatting sqref="H71:H73">
    <cfRule type="cellIs" dxfId="169" priority="8" stopIfTrue="1" operator="equal">
      <formula>"GRAVE"</formula>
    </cfRule>
    <cfRule type="cellIs" dxfId="168" priority="9" stopIfTrue="1" operator="equal">
      <formula>"MODERADO"</formula>
    </cfRule>
    <cfRule type="cellIs" dxfId="167" priority="10" stopIfTrue="1" operator="equal">
      <formula>"LEVE"</formula>
    </cfRule>
  </conditionalFormatting>
  <conditionalFormatting sqref="J71:J73">
    <cfRule type="containsText" dxfId="166" priority="6" operator="containsText" text="Si el proceso lo requiere">
      <formula>NOT(ISERROR(SEARCH("Si el proceso lo requiere",J71)))</formula>
    </cfRule>
    <cfRule type="containsText" dxfId="165" priority="7" operator="containsText" text="Debe formularse">
      <formula>NOT(ISERROR(SEARCH("Debe formularse",J71)))</formula>
    </cfRule>
  </conditionalFormatting>
  <conditionalFormatting sqref="J71:J73">
    <cfRule type="cellIs" dxfId="164" priority="5" operator="equal">
      <formula>"NO"</formula>
    </cfRule>
  </conditionalFormatting>
  <conditionalFormatting sqref="K71:M71">
    <cfRule type="expression" dxfId="163" priority="4">
      <formula>J71="NO"</formula>
    </cfRule>
  </conditionalFormatting>
  <conditionalFormatting sqref="N71:N73">
    <cfRule type="expression" dxfId="162" priority="3">
      <formula>J71="NO"</formula>
    </cfRule>
  </conditionalFormatting>
  <conditionalFormatting sqref="O71:Q73">
    <cfRule type="expression" dxfId="161" priority="2">
      <formula>J71="NO"</formula>
    </cfRule>
  </conditionalFormatting>
  <conditionalFormatting sqref="R71:R73">
    <cfRule type="expression" dxfId="160" priority="1">
      <formula>J71="NO"</formula>
    </cfRule>
  </conditionalFormatting>
  <dataValidations xWindow="1466" yWindow="553" count="6">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dataValidation allowBlank="1" showInputMessage="1" showErrorMessage="1" promptTitle="Responable de recuperación" prompt="Establezca quien es el responsable de liderar la accción de recuperación." sqref="R11 R14 R17 R20 R23 R26 R29 R32 R35 R38 R41 R44 R47 R50 R53 R56 R59 R62 R65 R68 R71"/>
    <dataValidation type="custom" allowBlank="1" showInputMessage="1" showErrorMessage="1" sqref="K8 K11:M11 K14:M14 K17:M17 K20:M20 K23:M23 K26:M26 K29:M29 K32:M32 K35:M35 K38:M38 K41:M41 K44:M44 K47:M47 K50:M50 K53:M53 K56:M56 K59:M59 K62:M62 K65:M65 K68:M68 K71:M71">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90" zoomScaleNormal="90" zoomScaleSheetLayoutView="130" workbookViewId="0">
      <pane xSplit="4" ySplit="7" topLeftCell="E8" activePane="bottomRight" state="frozen"/>
      <selection pane="topRight" activeCell="D1" sqref="D1"/>
      <selection pane="bottomLeft" activeCell="A9" sqref="A9"/>
      <selection pane="bottomRight" activeCell="J8" sqref="J8:J10"/>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7"/>
      <c r="B1" s="88"/>
      <c r="C1" s="95"/>
      <c r="D1" s="95"/>
      <c r="E1" s="95"/>
      <c r="F1" s="95"/>
      <c r="G1" s="95"/>
      <c r="H1" s="95"/>
      <c r="I1" s="95"/>
      <c r="J1" s="95"/>
      <c r="K1" s="95"/>
      <c r="L1" s="95"/>
      <c r="M1" s="95"/>
      <c r="N1" s="95"/>
      <c r="O1" s="95"/>
      <c r="P1" s="95"/>
      <c r="Q1" s="95"/>
      <c r="R1" s="95"/>
      <c r="S1" s="95"/>
      <c r="T1" s="95"/>
      <c r="U1" s="95"/>
      <c r="V1" s="95"/>
      <c r="W1" s="95"/>
      <c r="X1" s="95"/>
      <c r="Y1" s="95"/>
      <c r="Z1" s="212" t="s">
        <v>63</v>
      </c>
      <c r="AA1" s="224" t="s">
        <v>442</v>
      </c>
    </row>
    <row r="2" spans="1:28" s="5" customFormat="1" ht="18.75" customHeight="1" x14ac:dyDescent="0.2">
      <c r="A2" s="89"/>
      <c r="B2" s="113"/>
      <c r="C2" s="473" t="s">
        <v>65</v>
      </c>
      <c r="D2" s="473"/>
      <c r="E2" s="473"/>
      <c r="F2" s="473"/>
      <c r="G2" s="473"/>
      <c r="H2" s="473"/>
      <c r="I2" s="473"/>
      <c r="J2" s="473"/>
      <c r="K2" s="473"/>
      <c r="L2" s="473"/>
      <c r="M2" s="473"/>
      <c r="N2" s="473"/>
      <c r="O2" s="473"/>
      <c r="P2" s="473"/>
      <c r="Q2" s="473"/>
      <c r="R2" s="473"/>
      <c r="S2" s="473"/>
      <c r="T2" s="473"/>
      <c r="U2" s="473"/>
      <c r="V2" s="473"/>
      <c r="W2" s="473"/>
      <c r="X2" s="473"/>
      <c r="Y2" s="473"/>
      <c r="Z2" s="213" t="s">
        <v>431</v>
      </c>
      <c r="AA2" s="226">
        <v>3</v>
      </c>
    </row>
    <row r="3" spans="1:28" s="5" customFormat="1" ht="18.75" customHeight="1" x14ac:dyDescent="0.2">
      <c r="A3" s="89"/>
      <c r="B3" s="113"/>
      <c r="C3" s="473" t="s">
        <v>59</v>
      </c>
      <c r="D3" s="473"/>
      <c r="E3" s="473"/>
      <c r="F3" s="473"/>
      <c r="G3" s="473"/>
      <c r="H3" s="473"/>
      <c r="I3" s="473"/>
      <c r="J3" s="473"/>
      <c r="K3" s="473"/>
      <c r="L3" s="473"/>
      <c r="M3" s="473"/>
      <c r="N3" s="473"/>
      <c r="O3" s="473"/>
      <c r="P3" s="473"/>
      <c r="Q3" s="473"/>
      <c r="R3" s="473"/>
      <c r="S3" s="473"/>
      <c r="T3" s="473"/>
      <c r="U3" s="473"/>
      <c r="V3" s="473"/>
      <c r="W3" s="473"/>
      <c r="X3" s="473"/>
      <c r="Y3" s="473"/>
      <c r="Z3" s="213" t="s">
        <v>432</v>
      </c>
      <c r="AA3" s="321">
        <v>44958</v>
      </c>
    </row>
    <row r="4" spans="1:28" s="5" customFormat="1" ht="18.75" customHeight="1" thickBot="1" x14ac:dyDescent="0.25">
      <c r="A4" s="89"/>
      <c r="B4" s="232"/>
      <c r="C4" s="473"/>
      <c r="D4" s="473"/>
      <c r="E4" s="473"/>
      <c r="F4" s="473"/>
      <c r="G4" s="473"/>
      <c r="H4" s="473"/>
      <c r="I4" s="473"/>
      <c r="J4" s="473"/>
      <c r="K4" s="473"/>
      <c r="L4" s="473"/>
      <c r="M4" s="473"/>
      <c r="N4" s="473"/>
      <c r="O4" s="473"/>
      <c r="P4" s="473"/>
      <c r="Q4" s="473"/>
      <c r="R4" s="473"/>
      <c r="S4" s="473"/>
      <c r="T4" s="473"/>
      <c r="U4" s="473"/>
      <c r="V4" s="473"/>
      <c r="W4" s="473"/>
      <c r="X4" s="473"/>
      <c r="Y4" s="473"/>
      <c r="Z4" s="234" t="s">
        <v>433</v>
      </c>
      <c r="AA4" s="235" t="s">
        <v>436</v>
      </c>
    </row>
    <row r="5" spans="1:28" s="1" customFormat="1" ht="60" customHeight="1" x14ac:dyDescent="0.2">
      <c r="A5" s="510" t="s">
        <v>156</v>
      </c>
      <c r="B5" s="511"/>
      <c r="C5" s="515" t="str">
        <f>'01-Mapa de riesgo-UO'!C6</f>
        <v>PROCESOS</v>
      </c>
      <c r="D5" s="515"/>
      <c r="E5" s="514" t="str">
        <f>'01-Mapa de riesgo-UO'!D6</f>
        <v>UNIDAD ORGANIZACIONALQUE DILIGENCIA EL MAPA DE RIESGO</v>
      </c>
      <c r="F5" s="514"/>
      <c r="G5" s="512" t="str">
        <f>'01-Mapa de riesgo-UO'!G6</f>
        <v>EXTENSIÓN_PROYECCIÓN_SOCIAL</v>
      </c>
      <c r="H5" s="512"/>
      <c r="I5" s="512"/>
      <c r="J5" s="512"/>
      <c r="K5" s="512"/>
      <c r="L5" s="513" t="s">
        <v>463</v>
      </c>
      <c r="M5" s="513"/>
      <c r="N5" s="512" t="str">
        <f>'01-Mapa de riesgo-UO'!M6</f>
        <v>Promover y facilitar la interacción con la sociedad contribuyendo a la satisfacción de sus demandas, mediante servicios especializados, programas de educación continuada y de proyección social.</v>
      </c>
      <c r="O5" s="512"/>
      <c r="P5" s="512"/>
      <c r="Q5" s="512"/>
      <c r="R5" s="512"/>
      <c r="S5" s="512"/>
      <c r="T5" s="512"/>
      <c r="U5" s="512"/>
      <c r="V5" s="417" t="s">
        <v>465</v>
      </c>
      <c r="W5" s="417"/>
      <c r="X5" s="512" t="str">
        <f>'01-Mapa de riesgo-UO'!AR6</f>
        <v xml:space="preserve">GRUPO DE RIESGOS </v>
      </c>
      <c r="Y5" s="512"/>
      <c r="Z5" s="288" t="str">
        <f>'01-Mapa de riesgo-UO'!AV6</f>
        <v>FECHA ACTUALIZACIÓN</v>
      </c>
      <c r="AA5" s="287"/>
    </row>
    <row r="6" spans="1:28" s="1" customFormat="1" ht="32.25" customHeight="1" x14ac:dyDescent="0.2">
      <c r="A6" s="367" t="s">
        <v>53</v>
      </c>
      <c r="B6" s="401" t="str">
        <f>'01-Mapa de riesgo-UO'!B9:C9</f>
        <v>UNIDAD ORGANIZACIONAL/
AREA</v>
      </c>
      <c r="C6" s="401" t="s">
        <v>72</v>
      </c>
      <c r="D6" s="401"/>
      <c r="E6" s="401"/>
      <c r="F6" s="401"/>
      <c r="G6" s="401"/>
      <c r="H6" s="401" t="s">
        <v>70</v>
      </c>
      <c r="I6" s="401" t="s">
        <v>57</v>
      </c>
      <c r="J6" s="401"/>
      <c r="K6" s="401"/>
      <c r="L6" s="401" t="s">
        <v>56</v>
      </c>
      <c r="M6" s="401"/>
      <c r="N6" s="401"/>
      <c r="O6" s="401"/>
      <c r="P6" s="401"/>
      <c r="Q6" s="401"/>
      <c r="R6" s="401"/>
      <c r="S6" s="401"/>
      <c r="T6" s="401" t="s">
        <v>75</v>
      </c>
      <c r="U6" s="401"/>
      <c r="V6" s="401"/>
      <c r="W6" s="401"/>
      <c r="X6" s="401"/>
      <c r="Y6" s="401"/>
      <c r="Z6" s="401"/>
      <c r="AA6" s="491" t="s">
        <v>17</v>
      </c>
    </row>
    <row r="7" spans="1:28" s="2" customFormat="1" ht="38.25" customHeight="1" thickBot="1" x14ac:dyDescent="0.25">
      <c r="A7" s="368"/>
      <c r="B7" s="402"/>
      <c r="C7" s="237" t="s">
        <v>68</v>
      </c>
      <c r="D7" s="237" t="s">
        <v>4</v>
      </c>
      <c r="E7" s="237" t="s">
        <v>0</v>
      </c>
      <c r="F7" s="237" t="s">
        <v>54</v>
      </c>
      <c r="G7" s="237" t="s">
        <v>30</v>
      </c>
      <c r="H7" s="402"/>
      <c r="I7" s="237" t="s">
        <v>61</v>
      </c>
      <c r="J7" s="237" t="s">
        <v>62</v>
      </c>
      <c r="K7" s="323" t="s">
        <v>481</v>
      </c>
      <c r="L7" s="237" t="s">
        <v>82</v>
      </c>
      <c r="M7" s="237" t="s">
        <v>390</v>
      </c>
      <c r="N7" s="237" t="s">
        <v>391</v>
      </c>
      <c r="O7" s="237" t="s">
        <v>58</v>
      </c>
      <c r="P7" s="237" t="s">
        <v>392</v>
      </c>
      <c r="Q7" s="237" t="s">
        <v>395</v>
      </c>
      <c r="R7" s="402" t="s">
        <v>482</v>
      </c>
      <c r="S7" s="402"/>
      <c r="T7" s="237" t="s">
        <v>269</v>
      </c>
      <c r="U7" s="237" t="s">
        <v>270</v>
      </c>
      <c r="V7" s="237" t="s">
        <v>271</v>
      </c>
      <c r="W7" s="402" t="s">
        <v>277</v>
      </c>
      <c r="X7" s="402"/>
      <c r="Y7" s="402" t="s">
        <v>286</v>
      </c>
      <c r="Z7" s="402"/>
      <c r="AA7" s="482"/>
    </row>
    <row r="8" spans="1:28" s="2" customFormat="1" ht="62.45" customHeight="1" x14ac:dyDescent="0.2">
      <c r="A8" s="371">
        <v>1</v>
      </c>
      <c r="B8" s="504" t="str">
        <f>'01-Mapa de riesgo-UO'!B11</f>
        <v xml:space="preserve">VICERRECTORÍA INVESTIGACIONES, INNOVACIÓN Y EXTENSIÓN </v>
      </c>
      <c r="C8" s="499" t="str">
        <f>'01-Mapa de riesgo-UO'!G11</f>
        <v>Financiero</v>
      </c>
      <c r="D8" s="499" t="str">
        <f>'01-Mapa de riesgo-UO'!H11</f>
        <v>Disminución de la inversión institucional en proyectos de Extensión financiados a traves de Convocatorias Internas</v>
      </c>
      <c r="E8" s="499" t="str">
        <f>'01-Mapa de riesgo-UO'!I11</f>
        <v>Disminución de la inversión institucional en proyectos de Extensión financiados a traves de Convocatorias Internas</v>
      </c>
      <c r="F8" s="84" t="str">
        <f>'01-Mapa de riesgo-UO'!F11</f>
        <v>Disminución presupuestal para la financiación de los proyectos de extension</v>
      </c>
      <c r="G8" s="499" t="str">
        <f>'01-Mapa de riesgo-UO'!J11</f>
        <v xml:space="preserve">Reducción en la ejecución y financiación de proyectos y actividades de extensión universitaria
</v>
      </c>
      <c r="H8" s="488" t="str">
        <f>'01-Mapa de riesgo-UO'!AQ11</f>
        <v>LEVE</v>
      </c>
      <c r="I8" s="499" t="str">
        <f xml:space="preserve"> '01-Mapa de riesgo-UO'!AR11</f>
        <v>Indice de Variación en el Numero de proyectos de Extensión Financiados internamente, respecto al año anterior: No de proyectos de extensión financiados año 2023 / No de proyectos de extensión financiados año 2022</v>
      </c>
      <c r="J8" s="494"/>
      <c r="K8" s="498"/>
      <c r="L8" s="85" t="str">
        <f>IF('01-Mapa de riesgo-UO'!P11="No existen", "No existe control para el riesgo",'01-Mapa de riesgo-UO'!T11)</f>
        <v>Convocatorias periódicas para la financiación de proyectos de Extensión</v>
      </c>
      <c r="M8" s="85">
        <f>'01-Mapa de riesgo-UO'!Y11</f>
        <v>0</v>
      </c>
      <c r="N8" s="85" t="str">
        <f>'01-Mapa de riesgo-UO'!AD11</f>
        <v>Profesional  de Extension Universitaria</v>
      </c>
      <c r="O8" s="86" t="str">
        <f>'01-Mapa de riesgo-UO'!AI11</f>
        <v>Anual</v>
      </c>
      <c r="P8" s="86" t="str">
        <f>'01-Mapa de riesgo-UO'!AM11</f>
        <v>Preventivo</v>
      </c>
      <c r="Q8" s="501" t="str">
        <f>'01-Mapa de riesgo-UO'!AO11</f>
        <v>ACEPTABLE</v>
      </c>
      <c r="R8" s="490"/>
      <c r="S8" s="490"/>
      <c r="T8" s="115" t="str">
        <f>'01-Mapa de riesgo-UO'!AT11</f>
        <v>ASUMIR</v>
      </c>
      <c r="U8" s="115">
        <f>'01-Mapa de riesgo-UO'!AU11</f>
        <v>0</v>
      </c>
      <c r="V8" s="115">
        <f>IF(T8="COMPARTIR",'01-Mapa de riesgo-UO'!AX11, IF(T8=0, 0,$AW$11))</f>
        <v>0</v>
      </c>
      <c r="W8" s="112"/>
      <c r="X8" s="112"/>
      <c r="Y8" s="112"/>
      <c r="Z8" s="112"/>
      <c r="AA8" s="492"/>
    </row>
    <row r="9" spans="1:28" s="2" customFormat="1" ht="79.5" customHeight="1" x14ac:dyDescent="0.2">
      <c r="A9" s="369"/>
      <c r="B9" s="505"/>
      <c r="C9" s="500"/>
      <c r="D9" s="500"/>
      <c r="E9" s="500"/>
      <c r="F9" s="84">
        <f>'01-Mapa de riesgo-UO'!F12</f>
        <v>0</v>
      </c>
      <c r="G9" s="500"/>
      <c r="H9" s="463"/>
      <c r="I9" s="500"/>
      <c r="J9" s="495"/>
      <c r="K9" s="497"/>
      <c r="L9" s="85">
        <f>IF('01-Mapa de riesgo-UO'!P12="No existen", "No existe control para el riesgo",'01-Mapa de riesgo-UO'!T12)</f>
        <v>0</v>
      </c>
      <c r="M9" s="85">
        <f>'01-Mapa de riesgo-UO'!Y12</f>
        <v>0</v>
      </c>
      <c r="N9" s="85">
        <f>'01-Mapa de riesgo-UO'!AD12</f>
        <v>0</v>
      </c>
      <c r="O9" s="86">
        <f>'01-Mapa de riesgo-UO'!AI12</f>
        <v>0</v>
      </c>
      <c r="P9" s="86">
        <f>'01-Mapa de riesgo-UO'!AM12</f>
        <v>0</v>
      </c>
      <c r="Q9" s="501"/>
      <c r="R9" s="490"/>
      <c r="S9" s="490"/>
      <c r="T9" s="115">
        <f>'01-Mapa de riesgo-UO'!AT12</f>
        <v>0</v>
      </c>
      <c r="U9" s="115">
        <f>'01-Mapa de riesgo-UO'!AU12</f>
        <v>0</v>
      </c>
      <c r="V9" s="115">
        <f>IF(T9="COMPARTIR",'01-Mapa de riesgo-UO'!AX12, IF(T9=0, 0,$AW$12))</f>
        <v>0</v>
      </c>
      <c r="W9" s="112"/>
      <c r="X9" s="112"/>
      <c r="Y9" s="112"/>
      <c r="Z9" s="112"/>
      <c r="AA9" s="493"/>
    </row>
    <row r="10" spans="1:28" s="2" customFormat="1" ht="62.45" customHeight="1" thickBot="1" x14ac:dyDescent="0.25">
      <c r="A10" s="369"/>
      <c r="B10" s="419"/>
      <c r="C10" s="500"/>
      <c r="D10" s="500"/>
      <c r="E10" s="500"/>
      <c r="F10" s="84">
        <f>'01-Mapa de riesgo-UO'!F13</f>
        <v>0</v>
      </c>
      <c r="G10" s="500"/>
      <c r="H10" s="463"/>
      <c r="I10" s="500"/>
      <c r="J10" s="495"/>
      <c r="K10" s="497"/>
      <c r="L10" s="85">
        <f>IF('01-Mapa de riesgo-UO'!P13="No existen", "No existe control para el riesgo",'01-Mapa de riesgo-UO'!T13)</f>
        <v>0</v>
      </c>
      <c r="M10" s="85">
        <f>'01-Mapa de riesgo-UO'!Y13</f>
        <v>0</v>
      </c>
      <c r="N10" s="85">
        <f>'01-Mapa de riesgo-UO'!AD13</f>
        <v>0</v>
      </c>
      <c r="O10" s="86">
        <f>'01-Mapa de riesgo-UO'!AI13</f>
        <v>0</v>
      </c>
      <c r="P10" s="86">
        <f>'01-Mapa de riesgo-UO'!AM13</f>
        <v>0</v>
      </c>
      <c r="Q10" s="502"/>
      <c r="R10" s="490"/>
      <c r="S10" s="490"/>
      <c r="T10" s="115">
        <f>'01-Mapa de riesgo-UO'!AT13</f>
        <v>0</v>
      </c>
      <c r="U10" s="115">
        <f>'01-Mapa de riesgo-UO'!AU13</f>
        <v>0</v>
      </c>
      <c r="V10" s="115">
        <f>IF(T10="COMPARTIR",'01-Mapa de riesgo-UO'!AX13, IF(T10=0, 0,$AW$13))</f>
        <v>0</v>
      </c>
      <c r="W10" s="112"/>
      <c r="X10" s="112"/>
      <c r="Y10" s="112"/>
      <c r="Z10" s="112"/>
      <c r="AA10" s="493"/>
    </row>
    <row r="11" spans="1:28" s="2" customFormat="1" ht="89.25" customHeight="1" x14ac:dyDescent="0.2">
      <c r="A11" s="369">
        <v>2</v>
      </c>
      <c r="B11" s="395" t="str">
        <f>'01-Mapa de riesgo-UO'!B14</f>
        <v>VICERRECTORIA_ADMINISTRATIVA_FINANCIERA</v>
      </c>
      <c r="C11" s="500" t="str">
        <f>'01-Mapa de riesgo-UO'!G14</f>
        <v>Operacional</v>
      </c>
      <c r="D11" s="500" t="str">
        <f>'01-Mapa de riesgo-UO'!H14</f>
        <v>Probabilidad de que se presenten convenios o contratos entre la universidad y entes externos que no cumplan con los lineamientos institucionales y no cuentan con respaldo financiero.</v>
      </c>
      <c r="E11" s="500" t="str">
        <f>'01-Mapa de riesgo-UO'!I14</f>
        <v>Propuestas y proyectos con errores técnicos y compromisos no presupuestados.</v>
      </c>
      <c r="F11" s="84" t="str">
        <f>'01-Mapa de riesgo-UO'!F14</f>
        <v>Desconocimiento por parte del personal para la presentación y formulación de un proyecto.</v>
      </c>
      <c r="G11" s="500" t="str">
        <f>'01-Mapa de riesgo-UO'!J14</f>
        <v xml:space="preserve">Compromisos adquiridos en los proyectos que superan los ingresos pactados para la prestación del servicio.
Reintegros presupuestales a las entidades por incumplimiento de compromisos.
Consecuencias legales por incumplemiento en lo que se habia pactado </v>
      </c>
      <c r="H11" s="463" t="str">
        <f>'01-Mapa de riesgo-UO'!AQ14</f>
        <v>LEVE</v>
      </c>
      <c r="I11" s="499" t="str">
        <f xml:space="preserve"> '01-Mapa de riesgo-UO'!AR14</f>
        <v xml:space="preserve">No. de convenios y contratatos  revisados por la VAF / Total convenios y contratos suscritos en la univesidad </v>
      </c>
      <c r="J11" s="496"/>
      <c r="K11" s="497"/>
      <c r="L11" s="85" t="str">
        <f>IF('01-Mapa de riesgo-UO'!P14="No existen", "No existe control para el riesgo",'01-Mapa de riesgo-UO'!T14)</f>
        <v>Revisión por parte de la Vicerrectoría Administrativa y Financiera, de las propuestas, convenios y contratos; que nos envían desde la Oficina Jurídica.</v>
      </c>
      <c r="M11" s="85">
        <f>'01-Mapa de riesgo-UO'!Y14</f>
        <v>0</v>
      </c>
      <c r="N11" s="85" t="str">
        <f>'01-Mapa de riesgo-UO'!AD14</f>
        <v>Jefe Jurídica/
Profesional Líder Gestión Estratégica de Proyectos Vicerrectoría Administrativa y Financiera</v>
      </c>
      <c r="O11" s="86" t="str">
        <f>'01-Mapa de riesgo-UO'!AI14</f>
        <v>Diaria</v>
      </c>
      <c r="P11" s="86" t="str">
        <f>'01-Mapa de riesgo-UO'!AM14</f>
        <v>Preventivo</v>
      </c>
      <c r="Q11" s="503" t="str">
        <f>'01-Mapa de riesgo-UO'!AO14</f>
        <v>ACEPTABLE</v>
      </c>
      <c r="R11" s="490"/>
      <c r="S11" s="490"/>
      <c r="T11" s="115" t="str">
        <f>'01-Mapa de riesgo-UO'!AT14</f>
        <v>ASUMIR</v>
      </c>
      <c r="U11" s="115">
        <f>'01-Mapa de riesgo-UO'!AU14</f>
        <v>0</v>
      </c>
      <c r="V11" s="115">
        <f>IF(T11="COMPARTIR",'01-Mapa de riesgo-UO'!AX14, IF(T11=0, 0,$AW$14))</f>
        <v>0</v>
      </c>
      <c r="W11" s="112"/>
      <c r="X11" s="112"/>
      <c r="Y11" s="112"/>
      <c r="Z11" s="112"/>
      <c r="AA11" s="492"/>
    </row>
    <row r="12" spans="1:28" s="2" customFormat="1" ht="86.25" customHeight="1" x14ac:dyDescent="0.2">
      <c r="A12" s="369"/>
      <c r="B12" s="395"/>
      <c r="C12" s="500"/>
      <c r="D12" s="500"/>
      <c r="E12" s="500"/>
      <c r="F12" s="84" t="str">
        <f>'01-Mapa de riesgo-UO'!F15</f>
        <v xml:space="preserve">
Entrega inoportuna de la información por parte del proponente.</v>
      </c>
      <c r="G12" s="500"/>
      <c r="H12" s="463"/>
      <c r="I12" s="500"/>
      <c r="J12" s="495"/>
      <c r="K12" s="497"/>
      <c r="L12" s="85" t="str">
        <f>IF('01-Mapa de riesgo-UO'!P15="No existen", "No existe control para el riesgo",'01-Mapa de riesgo-UO'!T15)</f>
        <v>Revisión por parte de la alta Dirección (comité directivo) de los proyectos en trámite.</v>
      </c>
      <c r="M12" s="85">
        <f>'01-Mapa de riesgo-UO'!Y15</f>
        <v>0</v>
      </c>
      <c r="N12" s="85" t="str">
        <f>'01-Mapa de riesgo-UO'!AD15</f>
        <v>Profesional Líder Gestión Estratégica de Proyectos Vicerrectoría Administrativa y Financiera</v>
      </c>
      <c r="O12" s="86" t="str">
        <f>'01-Mapa de riesgo-UO'!AI15</f>
        <v>Semanal</v>
      </c>
      <c r="P12" s="86" t="str">
        <f>'01-Mapa de riesgo-UO'!AM15</f>
        <v>Preventivo</v>
      </c>
      <c r="Q12" s="501"/>
      <c r="R12" s="490"/>
      <c r="S12" s="490"/>
      <c r="T12" s="115">
        <f>'01-Mapa de riesgo-UO'!AT15</f>
        <v>0</v>
      </c>
      <c r="U12" s="115">
        <f>'01-Mapa de riesgo-UO'!AU15</f>
        <v>0</v>
      </c>
      <c r="V12" s="115">
        <f>IF(T12="COMPARTIR",'01-Mapa de riesgo-UO'!AX15, IF(T12=0, 0,$AW$15))</f>
        <v>0</v>
      </c>
      <c r="W12" s="112"/>
      <c r="X12" s="112"/>
      <c r="Y12" s="112"/>
      <c r="Z12" s="112"/>
      <c r="AA12" s="493"/>
      <c r="AB12" s="489"/>
    </row>
    <row r="13" spans="1:28" s="2" customFormat="1" ht="62.45" customHeight="1" thickBot="1" x14ac:dyDescent="0.25">
      <c r="A13" s="369"/>
      <c r="B13" s="395"/>
      <c r="C13" s="500"/>
      <c r="D13" s="500"/>
      <c r="E13" s="500"/>
      <c r="F13" s="84" t="str">
        <f>'01-Mapa de riesgo-UO'!F16</f>
        <v>Presiones de agentes externos para el cumplimiento de tiempos para la presentación de propuestas.</v>
      </c>
      <c r="G13" s="500"/>
      <c r="H13" s="463"/>
      <c r="I13" s="500"/>
      <c r="J13" s="495"/>
      <c r="K13" s="497"/>
      <c r="L13" s="85">
        <f>IF('01-Mapa de riesgo-UO'!P16="No existen", "No existe control para el riesgo",'01-Mapa de riesgo-UO'!T16)</f>
        <v>0</v>
      </c>
      <c r="M13" s="85">
        <f>'01-Mapa de riesgo-UO'!Y16</f>
        <v>0</v>
      </c>
      <c r="N13" s="85">
        <f>'01-Mapa de riesgo-UO'!AD16</f>
        <v>0</v>
      </c>
      <c r="O13" s="86">
        <f>'01-Mapa de riesgo-UO'!AI16</f>
        <v>0</v>
      </c>
      <c r="P13" s="86">
        <f>'01-Mapa de riesgo-UO'!AM16</f>
        <v>0</v>
      </c>
      <c r="Q13" s="502"/>
      <c r="R13" s="490"/>
      <c r="S13" s="490"/>
      <c r="T13" s="115">
        <f>'01-Mapa de riesgo-UO'!AT16</f>
        <v>0</v>
      </c>
      <c r="U13" s="115">
        <f>'01-Mapa de riesgo-UO'!AU16</f>
        <v>0</v>
      </c>
      <c r="V13" s="115">
        <f>IF(T13="COMPARTIR",'01-Mapa de riesgo-UO'!AX16, IF(T13=0, 0,$AW$16))</f>
        <v>0</v>
      </c>
      <c r="W13" s="112"/>
      <c r="X13" s="112"/>
      <c r="Y13" s="112"/>
      <c r="Z13" s="112"/>
      <c r="AA13" s="493"/>
      <c r="AB13" s="489"/>
    </row>
    <row r="14" spans="1:28" ht="62.45" customHeight="1" x14ac:dyDescent="0.2">
      <c r="A14" s="369">
        <v>3</v>
      </c>
      <c r="B14" s="395">
        <f>'01-Mapa de riesgo-UO'!B17</f>
        <v>0</v>
      </c>
      <c r="C14" s="500">
        <f>'01-Mapa de riesgo-UO'!G17</f>
        <v>0</v>
      </c>
      <c r="D14" s="500">
        <f>'01-Mapa de riesgo-UO'!H17</f>
        <v>0</v>
      </c>
      <c r="E14" s="500">
        <f>'01-Mapa de riesgo-UO'!I17</f>
        <v>0</v>
      </c>
      <c r="F14" s="84">
        <f>'01-Mapa de riesgo-UO'!F17</f>
        <v>0</v>
      </c>
      <c r="G14" s="500">
        <f>'01-Mapa de riesgo-UO'!J17</f>
        <v>0</v>
      </c>
      <c r="H14" s="463" t="str">
        <f>'01-Mapa de riesgo-UO'!AQ17</f>
        <v>LEVE</v>
      </c>
      <c r="I14" s="499">
        <f>'01-Mapa de riesgo-UO'!AR17</f>
        <v>0</v>
      </c>
      <c r="J14" s="496"/>
      <c r="K14" s="497"/>
      <c r="L14" s="85">
        <f>IF('01-Mapa de riesgo-UO'!P17="No existen", "No existe control para el riesgo",'01-Mapa de riesgo-UO'!T17)</f>
        <v>0</v>
      </c>
      <c r="M14" s="85">
        <f>'01-Mapa de riesgo-UO'!Y17</f>
        <v>0</v>
      </c>
      <c r="N14" s="85">
        <f>'01-Mapa de riesgo-UO'!AD17</f>
        <v>0</v>
      </c>
      <c r="O14" s="86">
        <f>'01-Mapa de riesgo-UO'!AI17</f>
        <v>0</v>
      </c>
      <c r="P14" s="86">
        <f>'01-Mapa de riesgo-UO'!AM17</f>
        <v>0</v>
      </c>
      <c r="Q14" s="503" t="e">
        <f>'01-Mapa de riesgo-UO'!AO17</f>
        <v>#DIV/0!</v>
      </c>
      <c r="R14" s="490"/>
      <c r="S14" s="490"/>
      <c r="T14" s="115">
        <f>'01-Mapa de riesgo-UO'!AT17</f>
        <v>0</v>
      </c>
      <c r="U14" s="115">
        <f>'01-Mapa de riesgo-UO'!AU17</f>
        <v>0</v>
      </c>
      <c r="V14" s="115">
        <f>IF(T14="COMPARTIR",'01-Mapa de riesgo-UO'!AX17, IF(T14=0, 0,$AW$17))</f>
        <v>0</v>
      </c>
      <c r="W14" s="112"/>
      <c r="X14" s="112"/>
      <c r="Y14" s="112"/>
      <c r="Z14" s="112"/>
      <c r="AA14" s="492"/>
    </row>
    <row r="15" spans="1:28" ht="62.45" customHeight="1" x14ac:dyDescent="0.2">
      <c r="A15" s="369"/>
      <c r="B15" s="395"/>
      <c r="C15" s="500"/>
      <c r="D15" s="500"/>
      <c r="E15" s="500"/>
      <c r="F15" s="84">
        <f>'01-Mapa de riesgo-UO'!F18</f>
        <v>0</v>
      </c>
      <c r="G15" s="500"/>
      <c r="H15" s="463"/>
      <c r="I15" s="500"/>
      <c r="J15" s="495"/>
      <c r="K15" s="497"/>
      <c r="L15" s="85">
        <f>IF('01-Mapa de riesgo-UO'!P18="No existen", "No existe control para el riesgo",'01-Mapa de riesgo-UO'!T18)</f>
        <v>0</v>
      </c>
      <c r="M15" s="85">
        <f>'01-Mapa de riesgo-UO'!Y18</f>
        <v>0</v>
      </c>
      <c r="N15" s="85">
        <f>'01-Mapa de riesgo-UO'!AD18</f>
        <v>0</v>
      </c>
      <c r="O15" s="86">
        <f>'01-Mapa de riesgo-UO'!AI18</f>
        <v>0</v>
      </c>
      <c r="P15" s="86">
        <f>'01-Mapa de riesgo-UO'!AM18</f>
        <v>0</v>
      </c>
      <c r="Q15" s="501"/>
      <c r="R15" s="490"/>
      <c r="S15" s="490"/>
      <c r="T15" s="115">
        <f>'01-Mapa de riesgo-UO'!AT18</f>
        <v>0</v>
      </c>
      <c r="U15" s="115">
        <f>'01-Mapa de riesgo-UO'!AU18</f>
        <v>0</v>
      </c>
      <c r="V15" s="115">
        <f>IF(T15="COMPARTIR",'01-Mapa de riesgo-UO'!AX18, IF(T15=0, 0,$AW$18))</f>
        <v>0</v>
      </c>
      <c r="W15" s="112"/>
      <c r="X15" s="112"/>
      <c r="Y15" s="112"/>
      <c r="Z15" s="112"/>
      <c r="AA15" s="493"/>
    </row>
    <row r="16" spans="1:28" ht="62.45" customHeight="1" thickBot="1" x14ac:dyDescent="0.25">
      <c r="A16" s="369"/>
      <c r="B16" s="395"/>
      <c r="C16" s="500"/>
      <c r="D16" s="500"/>
      <c r="E16" s="500"/>
      <c r="F16" s="84">
        <f>'01-Mapa de riesgo-UO'!F19</f>
        <v>0</v>
      </c>
      <c r="G16" s="500"/>
      <c r="H16" s="463"/>
      <c r="I16" s="500"/>
      <c r="J16" s="495"/>
      <c r="K16" s="497"/>
      <c r="L16" s="85">
        <f>IF('01-Mapa de riesgo-UO'!P19="No existen", "No existe control para el riesgo",'01-Mapa de riesgo-UO'!T19)</f>
        <v>0</v>
      </c>
      <c r="M16" s="85">
        <f>'01-Mapa de riesgo-UO'!Y19</f>
        <v>0</v>
      </c>
      <c r="N16" s="85">
        <f>'01-Mapa de riesgo-UO'!AD19</f>
        <v>0</v>
      </c>
      <c r="O16" s="86">
        <f>'01-Mapa de riesgo-UO'!AI19</f>
        <v>0</v>
      </c>
      <c r="P16" s="86">
        <f>'01-Mapa de riesgo-UO'!AM19</f>
        <v>0</v>
      </c>
      <c r="Q16" s="502"/>
      <c r="R16" s="490"/>
      <c r="S16" s="490"/>
      <c r="T16" s="115">
        <f>'01-Mapa de riesgo-UO'!AT19</f>
        <v>0</v>
      </c>
      <c r="U16" s="115">
        <f>'01-Mapa de riesgo-UO'!AU19</f>
        <v>0</v>
      </c>
      <c r="V16" s="115">
        <f>IF(T16="COMPARTIR",'01-Mapa de riesgo-UO'!AX19, IF(T16=0, 0,$AW$19))</f>
        <v>0</v>
      </c>
      <c r="W16" s="112"/>
      <c r="X16" s="112"/>
      <c r="Y16" s="112"/>
      <c r="Z16" s="112"/>
      <c r="AA16" s="493"/>
    </row>
    <row r="17" spans="1:27" ht="62.45" customHeight="1" x14ac:dyDescent="0.2">
      <c r="A17" s="369">
        <v>4</v>
      </c>
      <c r="B17" s="395">
        <f>'01-Mapa de riesgo-UO'!B20</f>
        <v>0</v>
      </c>
      <c r="C17" s="500">
        <f>'01-Mapa de riesgo-UO'!G20</f>
        <v>0</v>
      </c>
      <c r="D17" s="500">
        <f>'01-Mapa de riesgo-UO'!H20</f>
        <v>0</v>
      </c>
      <c r="E17" s="500">
        <f>'01-Mapa de riesgo-UO'!I20</f>
        <v>0</v>
      </c>
      <c r="F17" s="84">
        <f>'01-Mapa de riesgo-UO'!F20</f>
        <v>0</v>
      </c>
      <c r="G17" s="500">
        <f>'01-Mapa de riesgo-UO'!J20</f>
        <v>0</v>
      </c>
      <c r="H17" s="463" t="str">
        <f>'01-Mapa de riesgo-UO'!AQ20</f>
        <v>LEVE</v>
      </c>
      <c r="I17" s="499">
        <f>'01-Mapa de riesgo-UO'!AR20</f>
        <v>0</v>
      </c>
      <c r="J17" s="494"/>
      <c r="K17" s="497"/>
      <c r="L17" s="85">
        <f>IF('01-Mapa de riesgo-UO'!P20="No existen", "No existe control para el riesgo",'01-Mapa de riesgo-UO'!T20)</f>
        <v>0</v>
      </c>
      <c r="M17" s="85">
        <f>'01-Mapa de riesgo-UO'!Y20</f>
        <v>0</v>
      </c>
      <c r="N17" s="85">
        <f>'01-Mapa de riesgo-UO'!AD20</f>
        <v>0</v>
      </c>
      <c r="O17" s="86">
        <f>'01-Mapa de riesgo-UO'!AI20</f>
        <v>0</v>
      </c>
      <c r="P17" s="86">
        <f>'01-Mapa de riesgo-UO'!AM20</f>
        <v>0</v>
      </c>
      <c r="Q17" s="503" t="e">
        <f>'01-Mapa de riesgo-UO'!AO20</f>
        <v>#DIV/0!</v>
      </c>
      <c r="R17" s="490"/>
      <c r="S17" s="490"/>
      <c r="T17" s="115">
        <f>'01-Mapa de riesgo-UO'!AT20</f>
        <v>0</v>
      </c>
      <c r="U17" s="115">
        <f>'01-Mapa de riesgo-UO'!AU20</f>
        <v>0</v>
      </c>
      <c r="V17" s="115">
        <f>IF(T17="COMPARTIR",'01-Mapa de riesgo-UO'!AX20, IF(T17=0, 0,$AW$20))</f>
        <v>0</v>
      </c>
      <c r="W17" s="112"/>
      <c r="X17" s="112"/>
      <c r="Y17" s="112"/>
      <c r="Z17" s="112"/>
      <c r="AA17" s="492"/>
    </row>
    <row r="18" spans="1:27" ht="62.45" customHeight="1" x14ac:dyDescent="0.2">
      <c r="A18" s="369"/>
      <c r="B18" s="395"/>
      <c r="C18" s="500"/>
      <c r="D18" s="500"/>
      <c r="E18" s="500"/>
      <c r="F18" s="84">
        <f>'01-Mapa de riesgo-UO'!F21</f>
        <v>0</v>
      </c>
      <c r="G18" s="500"/>
      <c r="H18" s="463"/>
      <c r="I18" s="500"/>
      <c r="J18" s="495"/>
      <c r="K18" s="497"/>
      <c r="L18" s="85">
        <f>IF('01-Mapa de riesgo-UO'!P21="No existen", "No existe control para el riesgo",'01-Mapa de riesgo-UO'!T21)</f>
        <v>0</v>
      </c>
      <c r="M18" s="85">
        <f>'01-Mapa de riesgo-UO'!Y21</f>
        <v>0</v>
      </c>
      <c r="N18" s="85">
        <f>'01-Mapa de riesgo-UO'!AD21</f>
        <v>0</v>
      </c>
      <c r="O18" s="86">
        <f>'01-Mapa de riesgo-UO'!AI21</f>
        <v>0</v>
      </c>
      <c r="P18" s="86">
        <f>'01-Mapa de riesgo-UO'!AM21</f>
        <v>0</v>
      </c>
      <c r="Q18" s="501"/>
      <c r="R18" s="490"/>
      <c r="S18" s="490"/>
      <c r="T18" s="115">
        <f>'01-Mapa de riesgo-UO'!AT21</f>
        <v>0</v>
      </c>
      <c r="U18" s="115">
        <f>'01-Mapa de riesgo-UO'!AU21</f>
        <v>0</v>
      </c>
      <c r="V18" s="115">
        <f>IF(T18="COMPARTIR",'01-Mapa de riesgo-UO'!AX21, IF(T18=0, 0,$AW$21))</f>
        <v>0</v>
      </c>
      <c r="W18" s="112"/>
      <c r="X18" s="112"/>
      <c r="Y18" s="112"/>
      <c r="Z18" s="112"/>
      <c r="AA18" s="493"/>
    </row>
    <row r="19" spans="1:27" ht="62.45" customHeight="1" thickBot="1" x14ac:dyDescent="0.25">
      <c r="A19" s="369"/>
      <c r="B19" s="395"/>
      <c r="C19" s="500"/>
      <c r="D19" s="500"/>
      <c r="E19" s="500"/>
      <c r="F19" s="84">
        <f>'01-Mapa de riesgo-UO'!F22</f>
        <v>0</v>
      </c>
      <c r="G19" s="500"/>
      <c r="H19" s="463"/>
      <c r="I19" s="500"/>
      <c r="J19" s="495"/>
      <c r="K19" s="497"/>
      <c r="L19" s="85">
        <f>IF('01-Mapa de riesgo-UO'!P22="No existen", "No existe control para el riesgo",'01-Mapa de riesgo-UO'!T22)</f>
        <v>0</v>
      </c>
      <c r="M19" s="85">
        <f>'01-Mapa de riesgo-UO'!Y22</f>
        <v>0</v>
      </c>
      <c r="N19" s="85">
        <f>'01-Mapa de riesgo-UO'!AD22</f>
        <v>0</v>
      </c>
      <c r="O19" s="86">
        <f>'01-Mapa de riesgo-UO'!AI22</f>
        <v>0</v>
      </c>
      <c r="P19" s="86">
        <f>'01-Mapa de riesgo-UO'!AM22</f>
        <v>0</v>
      </c>
      <c r="Q19" s="502"/>
      <c r="R19" s="490"/>
      <c r="S19" s="490"/>
      <c r="T19" s="115">
        <f>'01-Mapa de riesgo-UO'!AT22</f>
        <v>0</v>
      </c>
      <c r="U19" s="115">
        <f>'01-Mapa de riesgo-UO'!AU22</f>
        <v>0</v>
      </c>
      <c r="V19" s="115">
        <f>IF(T19="COMPARTIR",'01-Mapa de riesgo-UO'!AX22, IF(T19, 0,$AW$22))</f>
        <v>0</v>
      </c>
      <c r="W19" s="112"/>
      <c r="X19" s="112"/>
      <c r="Y19" s="112"/>
      <c r="Z19" s="112"/>
      <c r="AA19" s="493"/>
    </row>
    <row r="20" spans="1:27" ht="62.45" customHeight="1" x14ac:dyDescent="0.2">
      <c r="A20" s="369">
        <v>5</v>
      </c>
      <c r="B20" s="395">
        <f>'01-Mapa de riesgo-UO'!B23</f>
        <v>0</v>
      </c>
      <c r="C20" s="500">
        <f>'01-Mapa de riesgo-UO'!G23</f>
        <v>0</v>
      </c>
      <c r="D20" s="500">
        <f>'01-Mapa de riesgo-UO'!H23</f>
        <v>0</v>
      </c>
      <c r="E20" s="500">
        <f>'01-Mapa de riesgo-UO'!I23</f>
        <v>0</v>
      </c>
      <c r="F20" s="84">
        <f>'01-Mapa de riesgo-UO'!F23</f>
        <v>0</v>
      </c>
      <c r="G20" s="500">
        <f>'01-Mapa de riesgo-UO'!J23</f>
        <v>0</v>
      </c>
      <c r="H20" s="463" t="str">
        <f>'01-Mapa de riesgo-UO'!AQ23</f>
        <v>LEVE</v>
      </c>
      <c r="I20" s="499">
        <f>'01-Mapa de riesgo-UO'!AR23</f>
        <v>0</v>
      </c>
      <c r="J20" s="494"/>
      <c r="K20" s="497"/>
      <c r="L20" s="85">
        <f>IF('01-Mapa de riesgo-UO'!P23="No existen", "No existe control para el riesgo",'01-Mapa de riesgo-UO'!T23)</f>
        <v>0</v>
      </c>
      <c r="M20" s="85">
        <f>'01-Mapa de riesgo-UO'!Y23</f>
        <v>0</v>
      </c>
      <c r="N20" s="85">
        <f>'01-Mapa de riesgo-UO'!AD23</f>
        <v>0</v>
      </c>
      <c r="O20" s="86">
        <f>'01-Mapa de riesgo-UO'!AI23</f>
        <v>0</v>
      </c>
      <c r="P20" s="86">
        <f>'01-Mapa de riesgo-UO'!AM23</f>
        <v>0</v>
      </c>
      <c r="Q20" s="503" t="e">
        <f>'01-Mapa de riesgo-UO'!AO23</f>
        <v>#DIV/0!</v>
      </c>
      <c r="R20" s="490"/>
      <c r="S20" s="490"/>
      <c r="T20" s="115">
        <f>'01-Mapa de riesgo-UO'!AT23</f>
        <v>0</v>
      </c>
      <c r="U20" s="115">
        <f>'01-Mapa de riesgo-UO'!AU23</f>
        <v>0</v>
      </c>
      <c r="V20" s="115">
        <f>IF(T20="COMPARTIR",'01-Mapa de riesgo-UO'!AX23, IF(T20=0, 0,$AW$23))</f>
        <v>0</v>
      </c>
      <c r="W20" s="112"/>
      <c r="X20" s="112"/>
      <c r="Y20" s="112"/>
      <c r="Z20" s="112"/>
      <c r="AA20" s="492"/>
    </row>
    <row r="21" spans="1:27" ht="62.45" customHeight="1" x14ac:dyDescent="0.2">
      <c r="A21" s="369"/>
      <c r="B21" s="395"/>
      <c r="C21" s="500"/>
      <c r="D21" s="500"/>
      <c r="E21" s="500"/>
      <c r="F21" s="84">
        <f>'01-Mapa de riesgo-UO'!F24</f>
        <v>0</v>
      </c>
      <c r="G21" s="500"/>
      <c r="H21" s="463"/>
      <c r="I21" s="500"/>
      <c r="J21" s="495"/>
      <c r="K21" s="497"/>
      <c r="L21" s="85">
        <f>IF('01-Mapa de riesgo-UO'!P24="No existen", "No existe control para el riesgo",'01-Mapa de riesgo-UO'!T24)</f>
        <v>0</v>
      </c>
      <c r="M21" s="85">
        <f>'01-Mapa de riesgo-UO'!Y24</f>
        <v>0</v>
      </c>
      <c r="N21" s="85">
        <f>'01-Mapa de riesgo-UO'!AD24</f>
        <v>0</v>
      </c>
      <c r="O21" s="86">
        <f>'01-Mapa de riesgo-UO'!AI24</f>
        <v>0</v>
      </c>
      <c r="P21" s="86">
        <f>'01-Mapa de riesgo-UO'!AM24</f>
        <v>0</v>
      </c>
      <c r="Q21" s="501"/>
      <c r="R21" s="490"/>
      <c r="S21" s="490"/>
      <c r="T21" s="115">
        <f>'01-Mapa de riesgo-UO'!AT24</f>
        <v>0</v>
      </c>
      <c r="U21" s="115">
        <f>'01-Mapa de riesgo-UO'!AU24</f>
        <v>0</v>
      </c>
      <c r="V21" s="115">
        <f>IF(T21="COMPARTIR",'01-Mapa de riesgo-UO'!AX24, IF(T21=0, 0,$AW$24))</f>
        <v>0</v>
      </c>
      <c r="W21" s="112"/>
      <c r="X21" s="112"/>
      <c r="Y21" s="112"/>
      <c r="Z21" s="112"/>
      <c r="AA21" s="493"/>
    </row>
    <row r="22" spans="1:27" ht="62.45" customHeight="1" thickBot="1" x14ac:dyDescent="0.25">
      <c r="A22" s="369"/>
      <c r="B22" s="395"/>
      <c r="C22" s="500"/>
      <c r="D22" s="500"/>
      <c r="E22" s="500"/>
      <c r="F22" s="84">
        <f>'01-Mapa de riesgo-UO'!F25</f>
        <v>0</v>
      </c>
      <c r="G22" s="500"/>
      <c r="H22" s="463"/>
      <c r="I22" s="500"/>
      <c r="J22" s="495"/>
      <c r="K22" s="497"/>
      <c r="L22" s="85">
        <f>IF('01-Mapa de riesgo-UO'!P25="No existen", "No existe control para el riesgo",'01-Mapa de riesgo-UO'!T25)</f>
        <v>0</v>
      </c>
      <c r="M22" s="85">
        <f>'01-Mapa de riesgo-UO'!Y25</f>
        <v>0</v>
      </c>
      <c r="N22" s="85">
        <f>'01-Mapa de riesgo-UO'!AD25</f>
        <v>0</v>
      </c>
      <c r="O22" s="86">
        <f>'01-Mapa de riesgo-UO'!AI25</f>
        <v>0</v>
      </c>
      <c r="P22" s="86">
        <f>'01-Mapa de riesgo-UO'!AM25</f>
        <v>0</v>
      </c>
      <c r="Q22" s="502"/>
      <c r="R22" s="490"/>
      <c r="S22" s="490"/>
      <c r="T22" s="115">
        <f>'01-Mapa de riesgo-UO'!AT25</f>
        <v>0</v>
      </c>
      <c r="U22" s="115">
        <f>'01-Mapa de riesgo-UO'!AU25</f>
        <v>0</v>
      </c>
      <c r="V22" s="115">
        <f>IF(T22="COMPARTIR",'01-Mapa de riesgo-UO'!AX25, IF(T22=0, 0,$AW$25))</f>
        <v>0</v>
      </c>
      <c r="W22" s="112"/>
      <c r="X22" s="112"/>
      <c r="Y22" s="112"/>
      <c r="Z22" s="112"/>
      <c r="AA22" s="493"/>
    </row>
    <row r="23" spans="1:27" ht="62.45" customHeight="1" x14ac:dyDescent="0.2">
      <c r="A23" s="369">
        <v>6</v>
      </c>
      <c r="B23" s="395">
        <f>'01-Mapa de riesgo-UO'!B26</f>
        <v>0</v>
      </c>
      <c r="C23" s="500">
        <f>'01-Mapa de riesgo-UO'!G26</f>
        <v>0</v>
      </c>
      <c r="D23" s="500">
        <f>'01-Mapa de riesgo-UO'!H26</f>
        <v>0</v>
      </c>
      <c r="E23" s="500">
        <f>'01-Mapa de riesgo-UO'!I26</f>
        <v>0</v>
      </c>
      <c r="F23" s="84">
        <f>'01-Mapa de riesgo-UO'!F26</f>
        <v>0</v>
      </c>
      <c r="G23" s="500">
        <f>'01-Mapa de riesgo-UO'!J26</f>
        <v>0</v>
      </c>
      <c r="H23" s="463" t="str">
        <f>'01-Mapa de riesgo-UO'!AQ26</f>
        <v>LEVE</v>
      </c>
      <c r="I23" s="499">
        <f>'01-Mapa de riesgo-UO'!AR26</f>
        <v>0</v>
      </c>
      <c r="J23" s="494"/>
      <c r="K23" s="497"/>
      <c r="L23" s="85">
        <f>IF('01-Mapa de riesgo-UO'!P26="No existen", "No existe control para el riesgo",'01-Mapa de riesgo-UO'!T26)</f>
        <v>0</v>
      </c>
      <c r="M23" s="85">
        <f>'01-Mapa de riesgo-UO'!Y26</f>
        <v>0</v>
      </c>
      <c r="N23" s="85">
        <f>'01-Mapa de riesgo-UO'!AD26</f>
        <v>0</v>
      </c>
      <c r="O23" s="86">
        <f>'01-Mapa de riesgo-UO'!AI26</f>
        <v>0</v>
      </c>
      <c r="P23" s="86">
        <f>'01-Mapa de riesgo-UO'!AM26</f>
        <v>0</v>
      </c>
      <c r="Q23" s="503" t="e">
        <f>'01-Mapa de riesgo-UO'!AO26</f>
        <v>#DIV/0!</v>
      </c>
      <c r="R23" s="490"/>
      <c r="S23" s="490"/>
      <c r="T23" s="115">
        <f>'01-Mapa de riesgo-UO'!AT26</f>
        <v>0</v>
      </c>
      <c r="U23" s="115">
        <f>'01-Mapa de riesgo-UO'!AU26</f>
        <v>0</v>
      </c>
      <c r="V23" s="115">
        <f>IF(T23="COMPARTIR",'01-Mapa de riesgo-UO'!AX26, IF(T23=0, 0,$AW$26))</f>
        <v>0</v>
      </c>
      <c r="W23" s="112"/>
      <c r="X23" s="112"/>
      <c r="Y23" s="112"/>
      <c r="Z23" s="112"/>
      <c r="AA23" s="492"/>
    </row>
    <row r="24" spans="1:27" ht="62.45" customHeight="1" x14ac:dyDescent="0.2">
      <c r="A24" s="369"/>
      <c r="B24" s="395"/>
      <c r="C24" s="500"/>
      <c r="D24" s="500"/>
      <c r="E24" s="500"/>
      <c r="F24" s="84">
        <f>'01-Mapa de riesgo-UO'!F27</f>
        <v>0</v>
      </c>
      <c r="G24" s="500"/>
      <c r="H24" s="463"/>
      <c r="I24" s="500"/>
      <c r="J24" s="495"/>
      <c r="K24" s="497"/>
      <c r="L24" s="85">
        <f>IF('01-Mapa de riesgo-UO'!P27="No existen", "No existe control para el riesgo",'01-Mapa de riesgo-UO'!T27)</f>
        <v>0</v>
      </c>
      <c r="M24" s="85">
        <f>'01-Mapa de riesgo-UO'!Y27</f>
        <v>0</v>
      </c>
      <c r="N24" s="85">
        <f>'01-Mapa de riesgo-UO'!AD27</f>
        <v>0</v>
      </c>
      <c r="O24" s="86">
        <f>'01-Mapa de riesgo-UO'!AI27</f>
        <v>0</v>
      </c>
      <c r="P24" s="86">
        <f>'01-Mapa de riesgo-UO'!AM27</f>
        <v>0</v>
      </c>
      <c r="Q24" s="501"/>
      <c r="R24" s="490"/>
      <c r="S24" s="490"/>
      <c r="T24" s="115">
        <f>'01-Mapa de riesgo-UO'!AT27</f>
        <v>0</v>
      </c>
      <c r="U24" s="115">
        <f>'01-Mapa de riesgo-UO'!AU27</f>
        <v>0</v>
      </c>
      <c r="V24" s="115">
        <f>IF(T24="COMPARTIR",'01-Mapa de riesgo-UO'!AX27, IF(T24=0, 0,$AW$27))</f>
        <v>0</v>
      </c>
      <c r="W24" s="112"/>
      <c r="X24" s="112"/>
      <c r="Y24" s="112"/>
      <c r="Z24" s="112"/>
      <c r="AA24" s="493"/>
    </row>
    <row r="25" spans="1:27" ht="62.45" customHeight="1" thickBot="1" x14ac:dyDescent="0.25">
      <c r="A25" s="369"/>
      <c r="B25" s="395"/>
      <c r="C25" s="500"/>
      <c r="D25" s="500"/>
      <c r="E25" s="500"/>
      <c r="F25" s="84">
        <f>'01-Mapa de riesgo-UO'!F28</f>
        <v>0</v>
      </c>
      <c r="G25" s="500"/>
      <c r="H25" s="463"/>
      <c r="I25" s="500"/>
      <c r="J25" s="495"/>
      <c r="K25" s="497"/>
      <c r="L25" s="85">
        <f>IF('01-Mapa de riesgo-UO'!P28="No existen", "No existe control para el riesgo",'01-Mapa de riesgo-UO'!T28)</f>
        <v>0</v>
      </c>
      <c r="M25" s="85">
        <f>'01-Mapa de riesgo-UO'!Y28</f>
        <v>0</v>
      </c>
      <c r="N25" s="85">
        <f>'01-Mapa de riesgo-UO'!AD28</f>
        <v>0</v>
      </c>
      <c r="O25" s="86">
        <f>'01-Mapa de riesgo-UO'!AI28</f>
        <v>0</v>
      </c>
      <c r="P25" s="86">
        <f>'01-Mapa de riesgo-UO'!AM28</f>
        <v>0</v>
      </c>
      <c r="Q25" s="502"/>
      <c r="R25" s="490"/>
      <c r="S25" s="490"/>
      <c r="T25" s="115">
        <f>'01-Mapa de riesgo-UO'!AT28</f>
        <v>0</v>
      </c>
      <c r="U25" s="115">
        <f>'01-Mapa de riesgo-UO'!AU28</f>
        <v>0</v>
      </c>
      <c r="V25" s="115">
        <f>IF(T25="COMPARTIR",'01-Mapa de riesgo-UO'!AX28, IF(T25=0, 0,$AW$28))</f>
        <v>0</v>
      </c>
      <c r="W25" s="112"/>
      <c r="X25" s="112"/>
      <c r="Y25" s="112"/>
      <c r="Z25" s="112"/>
      <c r="AA25" s="493"/>
    </row>
    <row r="26" spans="1:27" ht="62.45" customHeight="1" x14ac:dyDescent="0.2">
      <c r="A26" s="369">
        <v>7</v>
      </c>
      <c r="B26" s="395">
        <f>'01-Mapa de riesgo-UO'!B29</f>
        <v>0</v>
      </c>
      <c r="C26" s="500">
        <f>'01-Mapa de riesgo-UO'!G29</f>
        <v>0</v>
      </c>
      <c r="D26" s="500">
        <f>'01-Mapa de riesgo-UO'!H29</f>
        <v>0</v>
      </c>
      <c r="E26" s="500">
        <f>'01-Mapa de riesgo-UO'!I29</f>
        <v>0</v>
      </c>
      <c r="F26" s="84">
        <f>'01-Mapa de riesgo-UO'!F29</f>
        <v>0</v>
      </c>
      <c r="G26" s="500">
        <f>'01-Mapa de riesgo-UO'!J29</f>
        <v>0</v>
      </c>
      <c r="H26" s="463" t="str">
        <f>'01-Mapa de riesgo-UO'!AQ29</f>
        <v>LEVE</v>
      </c>
      <c r="I26" s="499">
        <f>'01-Mapa de riesgo-UO'!AR29</f>
        <v>0</v>
      </c>
      <c r="J26" s="494"/>
      <c r="K26" s="497"/>
      <c r="L26" s="85">
        <f>IF('01-Mapa de riesgo-UO'!P29="No existen", "No existe control para el riesgo",'01-Mapa de riesgo-UO'!T29)</f>
        <v>0</v>
      </c>
      <c r="M26" s="85">
        <f>'01-Mapa de riesgo-UO'!Y29</f>
        <v>0</v>
      </c>
      <c r="N26" s="85">
        <f>'01-Mapa de riesgo-UO'!AD29</f>
        <v>0</v>
      </c>
      <c r="O26" s="86">
        <f>'01-Mapa de riesgo-UO'!AI29</f>
        <v>0</v>
      </c>
      <c r="P26" s="86">
        <f>'01-Mapa de riesgo-UO'!AM29</f>
        <v>0</v>
      </c>
      <c r="Q26" s="503" t="e">
        <f>'01-Mapa de riesgo-UO'!AO29</f>
        <v>#DIV/0!</v>
      </c>
      <c r="R26" s="490"/>
      <c r="S26" s="490"/>
      <c r="T26" s="115">
        <f>'01-Mapa de riesgo-UO'!AT29</f>
        <v>0</v>
      </c>
      <c r="U26" s="115">
        <f>'01-Mapa de riesgo-UO'!AU29</f>
        <v>0</v>
      </c>
      <c r="V26" s="115">
        <f>IF(T26="COMPARTIR",'01-Mapa de riesgo-UO'!AX29, IF(T26=0, 0,$AW$29))</f>
        <v>0</v>
      </c>
      <c r="W26" s="112"/>
      <c r="X26" s="112"/>
      <c r="Y26" s="112"/>
      <c r="Z26" s="112"/>
      <c r="AA26" s="492"/>
    </row>
    <row r="27" spans="1:27" ht="62.45" customHeight="1" x14ac:dyDescent="0.2">
      <c r="A27" s="369"/>
      <c r="B27" s="395"/>
      <c r="C27" s="500"/>
      <c r="D27" s="500"/>
      <c r="E27" s="500"/>
      <c r="F27" s="84">
        <f>'01-Mapa de riesgo-UO'!F30</f>
        <v>0</v>
      </c>
      <c r="G27" s="500"/>
      <c r="H27" s="463"/>
      <c r="I27" s="500"/>
      <c r="J27" s="495"/>
      <c r="K27" s="497"/>
      <c r="L27" s="85">
        <f>IF('01-Mapa de riesgo-UO'!P30="No existen", "No existe control para el riesgo",'01-Mapa de riesgo-UO'!T30)</f>
        <v>0</v>
      </c>
      <c r="M27" s="85">
        <f>'01-Mapa de riesgo-UO'!Y30</f>
        <v>0</v>
      </c>
      <c r="N27" s="85">
        <f>'01-Mapa de riesgo-UO'!AD30</f>
        <v>0</v>
      </c>
      <c r="O27" s="86">
        <f>'01-Mapa de riesgo-UO'!AI30</f>
        <v>0</v>
      </c>
      <c r="P27" s="86">
        <f>'01-Mapa de riesgo-UO'!AM30</f>
        <v>0</v>
      </c>
      <c r="Q27" s="501"/>
      <c r="R27" s="490"/>
      <c r="S27" s="490"/>
      <c r="T27" s="115">
        <f>'01-Mapa de riesgo-UO'!AT30</f>
        <v>0</v>
      </c>
      <c r="U27" s="115">
        <f>'01-Mapa de riesgo-UO'!AU30</f>
        <v>0</v>
      </c>
      <c r="V27" s="115">
        <f>IF(T27="COMPARTIR",'01-Mapa de riesgo-UO'!AX30, IF(T27=0, 0,$AW$30))</f>
        <v>0</v>
      </c>
      <c r="W27" s="112"/>
      <c r="X27" s="112"/>
      <c r="Y27" s="112"/>
      <c r="Z27" s="112"/>
      <c r="AA27" s="493"/>
    </row>
    <row r="28" spans="1:27" ht="62.45" customHeight="1" thickBot="1" x14ac:dyDescent="0.25">
      <c r="A28" s="369"/>
      <c r="B28" s="395"/>
      <c r="C28" s="500"/>
      <c r="D28" s="500"/>
      <c r="E28" s="500"/>
      <c r="F28" s="84">
        <f>'01-Mapa de riesgo-UO'!F31</f>
        <v>0</v>
      </c>
      <c r="G28" s="500"/>
      <c r="H28" s="463"/>
      <c r="I28" s="500"/>
      <c r="J28" s="495"/>
      <c r="K28" s="497"/>
      <c r="L28" s="85">
        <f>IF('01-Mapa de riesgo-UO'!P31="No existen", "No existe control para el riesgo",'01-Mapa de riesgo-UO'!T31)</f>
        <v>0</v>
      </c>
      <c r="M28" s="85">
        <f>'01-Mapa de riesgo-UO'!Y31</f>
        <v>0</v>
      </c>
      <c r="N28" s="85">
        <f>'01-Mapa de riesgo-UO'!AD31</f>
        <v>0</v>
      </c>
      <c r="O28" s="86">
        <f>'01-Mapa de riesgo-UO'!AI31</f>
        <v>0</v>
      </c>
      <c r="P28" s="86">
        <f>'01-Mapa de riesgo-UO'!AM31</f>
        <v>0</v>
      </c>
      <c r="Q28" s="502"/>
      <c r="R28" s="490"/>
      <c r="S28" s="490"/>
      <c r="T28" s="115">
        <f>'01-Mapa de riesgo-UO'!AT31</f>
        <v>0</v>
      </c>
      <c r="U28" s="115">
        <f>'01-Mapa de riesgo-UO'!AU31</f>
        <v>0</v>
      </c>
      <c r="V28" s="115">
        <f>IF(T28="COMPARTIR",'01-Mapa de riesgo-UO'!AX31, IF(T28=0, 0,$AW$31))</f>
        <v>0</v>
      </c>
      <c r="W28" s="112"/>
      <c r="X28" s="112"/>
      <c r="Y28" s="112"/>
      <c r="Z28" s="112"/>
      <c r="AA28" s="493"/>
    </row>
    <row r="29" spans="1:27" ht="62.45" customHeight="1" x14ac:dyDescent="0.2">
      <c r="A29" s="369">
        <v>8</v>
      </c>
      <c r="B29" s="395">
        <f>'01-Mapa de riesgo-UO'!B32</f>
        <v>0</v>
      </c>
      <c r="C29" s="500">
        <f>'01-Mapa de riesgo-UO'!G32</f>
        <v>0</v>
      </c>
      <c r="D29" s="500">
        <f>'01-Mapa de riesgo-UO'!H32</f>
        <v>0</v>
      </c>
      <c r="E29" s="500">
        <f>'01-Mapa de riesgo-UO'!I32</f>
        <v>0</v>
      </c>
      <c r="F29" s="84">
        <f>'01-Mapa de riesgo-UO'!F32</f>
        <v>0</v>
      </c>
      <c r="G29" s="500">
        <f>'01-Mapa de riesgo-UO'!J32</f>
        <v>0</v>
      </c>
      <c r="H29" s="463" t="str">
        <f>'01-Mapa de riesgo-UO'!AQ32</f>
        <v>LEVE</v>
      </c>
      <c r="I29" s="499">
        <f>'01-Mapa de riesgo-UO'!AR32</f>
        <v>0</v>
      </c>
      <c r="J29" s="494"/>
      <c r="K29" s="497"/>
      <c r="L29" s="85">
        <f>IF('01-Mapa de riesgo-UO'!P32="No existen", "No existe control para el riesgo",'01-Mapa de riesgo-UO'!T32)</f>
        <v>0</v>
      </c>
      <c r="M29" s="85">
        <f>'01-Mapa de riesgo-UO'!Y32</f>
        <v>0</v>
      </c>
      <c r="N29" s="85">
        <f>'01-Mapa de riesgo-UO'!AD32</f>
        <v>0</v>
      </c>
      <c r="O29" s="86">
        <f>'01-Mapa de riesgo-UO'!AI32</f>
        <v>0</v>
      </c>
      <c r="P29" s="86">
        <f>'01-Mapa de riesgo-UO'!AM32</f>
        <v>0</v>
      </c>
      <c r="Q29" s="503" t="e">
        <f>'01-Mapa de riesgo-UO'!AO32</f>
        <v>#DIV/0!</v>
      </c>
      <c r="R29" s="490"/>
      <c r="S29" s="490"/>
      <c r="T29" s="115">
        <f>'01-Mapa de riesgo-UO'!AT32</f>
        <v>0</v>
      </c>
      <c r="U29" s="115">
        <f>'01-Mapa de riesgo-UO'!AU32</f>
        <v>0</v>
      </c>
      <c r="V29" s="115">
        <f>IF(T29="COMPARTIR",'01-Mapa de riesgo-UO'!AX32, IF(T29=0, 0,$AW$32))</f>
        <v>0</v>
      </c>
      <c r="W29" s="112"/>
      <c r="X29" s="112"/>
      <c r="Y29" s="112"/>
      <c r="Z29" s="112"/>
      <c r="AA29" s="492"/>
    </row>
    <row r="30" spans="1:27" ht="62.45" customHeight="1" x14ac:dyDescent="0.2">
      <c r="A30" s="369"/>
      <c r="B30" s="395"/>
      <c r="C30" s="500"/>
      <c r="D30" s="500"/>
      <c r="E30" s="500"/>
      <c r="F30" s="84">
        <f>'01-Mapa de riesgo-UO'!F33</f>
        <v>0</v>
      </c>
      <c r="G30" s="500"/>
      <c r="H30" s="463"/>
      <c r="I30" s="500"/>
      <c r="J30" s="495"/>
      <c r="K30" s="497"/>
      <c r="L30" s="85">
        <f>IF('01-Mapa de riesgo-UO'!P33="No existen", "No existe control para el riesgo",'01-Mapa de riesgo-UO'!T33)</f>
        <v>0</v>
      </c>
      <c r="M30" s="85">
        <f>'01-Mapa de riesgo-UO'!Y33</f>
        <v>0</v>
      </c>
      <c r="N30" s="85">
        <f>'01-Mapa de riesgo-UO'!AD33</f>
        <v>0</v>
      </c>
      <c r="O30" s="86">
        <f>'01-Mapa de riesgo-UO'!AI33</f>
        <v>0</v>
      </c>
      <c r="P30" s="86">
        <f>'01-Mapa de riesgo-UO'!AM33</f>
        <v>0</v>
      </c>
      <c r="Q30" s="501"/>
      <c r="R30" s="490"/>
      <c r="S30" s="490"/>
      <c r="T30" s="115">
        <f>'01-Mapa de riesgo-UO'!AT33</f>
        <v>0</v>
      </c>
      <c r="U30" s="115">
        <f>'01-Mapa de riesgo-UO'!AU33</f>
        <v>0</v>
      </c>
      <c r="V30" s="115">
        <f>IF(T30="COMPARTIR",'01-Mapa de riesgo-UO'!AX33, IF(T30=0, 0,$AW$33))</f>
        <v>0</v>
      </c>
      <c r="W30" s="112"/>
      <c r="X30" s="112"/>
      <c r="Y30" s="112"/>
      <c r="Z30" s="112"/>
      <c r="AA30" s="493"/>
    </row>
    <row r="31" spans="1:27" ht="62.45" customHeight="1" thickBot="1" x14ac:dyDescent="0.25">
      <c r="A31" s="369"/>
      <c r="B31" s="395"/>
      <c r="C31" s="500"/>
      <c r="D31" s="500"/>
      <c r="E31" s="500"/>
      <c r="F31" s="84">
        <f>'01-Mapa de riesgo-UO'!F34</f>
        <v>0</v>
      </c>
      <c r="G31" s="500"/>
      <c r="H31" s="463"/>
      <c r="I31" s="500"/>
      <c r="J31" s="495"/>
      <c r="K31" s="497"/>
      <c r="L31" s="85">
        <f>IF('01-Mapa de riesgo-UO'!P34="No existen", "No existe control para el riesgo",'01-Mapa de riesgo-UO'!T34)</f>
        <v>0</v>
      </c>
      <c r="M31" s="85">
        <f>'01-Mapa de riesgo-UO'!Y34</f>
        <v>0</v>
      </c>
      <c r="N31" s="85">
        <f>'01-Mapa de riesgo-UO'!AD34</f>
        <v>0</v>
      </c>
      <c r="O31" s="86">
        <f>'01-Mapa de riesgo-UO'!AI34</f>
        <v>0</v>
      </c>
      <c r="P31" s="86">
        <f>'01-Mapa de riesgo-UO'!AM34</f>
        <v>0</v>
      </c>
      <c r="Q31" s="502"/>
      <c r="R31" s="490"/>
      <c r="S31" s="490"/>
      <c r="T31" s="115">
        <f>'01-Mapa de riesgo-UO'!AT34</f>
        <v>0</v>
      </c>
      <c r="U31" s="115">
        <f>'01-Mapa de riesgo-UO'!AU34</f>
        <v>0</v>
      </c>
      <c r="V31" s="115">
        <f>IF(T31="COMPARTIR",'01-Mapa de riesgo-UO'!AX34, IF(T31=0, 0,$AW$34))</f>
        <v>0</v>
      </c>
      <c r="W31" s="112"/>
      <c r="X31" s="112"/>
      <c r="Y31" s="112"/>
      <c r="Z31" s="112"/>
      <c r="AA31" s="493"/>
    </row>
    <row r="32" spans="1:27" ht="62.45" customHeight="1" x14ac:dyDescent="0.2">
      <c r="A32" s="369">
        <v>9</v>
      </c>
      <c r="B32" s="395">
        <f>'01-Mapa de riesgo-UO'!B35</f>
        <v>0</v>
      </c>
      <c r="C32" s="500">
        <f>'01-Mapa de riesgo-UO'!G35</f>
        <v>0</v>
      </c>
      <c r="D32" s="500">
        <f>'01-Mapa de riesgo-UO'!H35</f>
        <v>0</v>
      </c>
      <c r="E32" s="500">
        <f>'01-Mapa de riesgo-UO'!I35</f>
        <v>0</v>
      </c>
      <c r="F32" s="84">
        <f>'01-Mapa de riesgo-UO'!F35</f>
        <v>0</v>
      </c>
      <c r="G32" s="500">
        <f>'01-Mapa de riesgo-UO'!J35</f>
        <v>0</v>
      </c>
      <c r="H32" s="463" t="str">
        <f>'01-Mapa de riesgo-UO'!AQ35</f>
        <v>LEVE</v>
      </c>
      <c r="I32" s="499">
        <f>'01-Mapa de riesgo-UO'!AR35</f>
        <v>0</v>
      </c>
      <c r="J32" s="494"/>
      <c r="K32" s="497"/>
      <c r="L32" s="85">
        <f>IF('01-Mapa de riesgo-UO'!P35="No existen", "No existe control para el riesgo",'01-Mapa de riesgo-UO'!T35)</f>
        <v>0</v>
      </c>
      <c r="M32" s="85">
        <f>'01-Mapa de riesgo-UO'!Y35</f>
        <v>0</v>
      </c>
      <c r="N32" s="85">
        <f>'01-Mapa de riesgo-UO'!AD35</f>
        <v>0</v>
      </c>
      <c r="O32" s="86">
        <f>'01-Mapa de riesgo-UO'!AI35</f>
        <v>0</v>
      </c>
      <c r="P32" s="86">
        <f>'01-Mapa de riesgo-UO'!AM35</f>
        <v>0</v>
      </c>
      <c r="Q32" s="503" t="e">
        <f>'01-Mapa de riesgo-UO'!AO35</f>
        <v>#DIV/0!</v>
      </c>
      <c r="R32" s="490"/>
      <c r="S32" s="490"/>
      <c r="T32" s="115">
        <f>'01-Mapa de riesgo-UO'!AT35</f>
        <v>0</v>
      </c>
      <c r="U32" s="115">
        <f>'01-Mapa de riesgo-UO'!AU35</f>
        <v>0</v>
      </c>
      <c r="V32" s="115">
        <f>IF(T32="COMPARTIR",'01-Mapa de riesgo-UO'!AX35, IF(T32=0, 0,$AW$35))</f>
        <v>0</v>
      </c>
      <c r="W32" s="112"/>
      <c r="X32" s="112"/>
      <c r="Y32" s="112"/>
      <c r="Z32" s="112"/>
      <c r="AA32" s="492"/>
    </row>
    <row r="33" spans="1:27" ht="62.45" customHeight="1" x14ac:dyDescent="0.2">
      <c r="A33" s="369"/>
      <c r="B33" s="395"/>
      <c r="C33" s="500"/>
      <c r="D33" s="500"/>
      <c r="E33" s="500"/>
      <c r="F33" s="84">
        <f>'01-Mapa de riesgo-UO'!F36</f>
        <v>0</v>
      </c>
      <c r="G33" s="500"/>
      <c r="H33" s="463"/>
      <c r="I33" s="500"/>
      <c r="J33" s="495"/>
      <c r="K33" s="497"/>
      <c r="L33" s="85">
        <f>IF('01-Mapa de riesgo-UO'!P36="No existen", "No existe control para el riesgo",'01-Mapa de riesgo-UO'!T36)</f>
        <v>0</v>
      </c>
      <c r="M33" s="85">
        <f>'01-Mapa de riesgo-UO'!Y36</f>
        <v>0</v>
      </c>
      <c r="N33" s="85">
        <f>'01-Mapa de riesgo-UO'!AD36</f>
        <v>0</v>
      </c>
      <c r="O33" s="86">
        <f>'01-Mapa de riesgo-UO'!AI36</f>
        <v>0</v>
      </c>
      <c r="P33" s="86">
        <f>'01-Mapa de riesgo-UO'!AM36</f>
        <v>0</v>
      </c>
      <c r="Q33" s="501"/>
      <c r="R33" s="490"/>
      <c r="S33" s="490"/>
      <c r="T33" s="115">
        <f>'01-Mapa de riesgo-UO'!AT36</f>
        <v>0</v>
      </c>
      <c r="U33" s="115">
        <f>'01-Mapa de riesgo-UO'!AU36</f>
        <v>0</v>
      </c>
      <c r="V33" s="115">
        <f>IF(T33="COMPARTIR",'01-Mapa de riesgo-UO'!AX36, IF(T33=0, 0,$AW$36))</f>
        <v>0</v>
      </c>
      <c r="W33" s="112"/>
      <c r="X33" s="112"/>
      <c r="Y33" s="112"/>
      <c r="Z33" s="112"/>
      <c r="AA33" s="493"/>
    </row>
    <row r="34" spans="1:27" ht="62.45" customHeight="1" thickBot="1" x14ac:dyDescent="0.25">
      <c r="A34" s="369"/>
      <c r="B34" s="395"/>
      <c r="C34" s="500"/>
      <c r="D34" s="500"/>
      <c r="E34" s="500"/>
      <c r="F34" s="84">
        <f>'01-Mapa de riesgo-UO'!F37</f>
        <v>0</v>
      </c>
      <c r="G34" s="500"/>
      <c r="H34" s="463"/>
      <c r="I34" s="500"/>
      <c r="J34" s="495"/>
      <c r="K34" s="497"/>
      <c r="L34" s="85">
        <f>IF('01-Mapa de riesgo-UO'!P37="No existen", "No existe control para el riesgo",'01-Mapa de riesgo-UO'!T37)</f>
        <v>0</v>
      </c>
      <c r="M34" s="85">
        <f>'01-Mapa de riesgo-UO'!Y37</f>
        <v>0</v>
      </c>
      <c r="N34" s="85">
        <f>'01-Mapa de riesgo-UO'!AD37</f>
        <v>0</v>
      </c>
      <c r="O34" s="86">
        <f>'01-Mapa de riesgo-UO'!AI37</f>
        <v>0</v>
      </c>
      <c r="P34" s="86">
        <f>'01-Mapa de riesgo-UO'!AM37</f>
        <v>0</v>
      </c>
      <c r="Q34" s="502"/>
      <c r="R34" s="490"/>
      <c r="S34" s="490"/>
      <c r="T34" s="115">
        <f>'01-Mapa de riesgo-UO'!AT37</f>
        <v>0</v>
      </c>
      <c r="U34" s="115">
        <f>'01-Mapa de riesgo-UO'!AU37</f>
        <v>0</v>
      </c>
      <c r="V34" s="115">
        <f>IF(T34="COMPARTIR",'01-Mapa de riesgo-UO'!AX37, IF(T34=0, 0,$AW$37))</f>
        <v>0</v>
      </c>
      <c r="W34" s="112"/>
      <c r="X34" s="112"/>
      <c r="Y34" s="112"/>
      <c r="Z34" s="112"/>
      <c r="AA34" s="493"/>
    </row>
    <row r="35" spans="1:27" ht="62.45" customHeight="1" x14ac:dyDescent="0.2">
      <c r="A35" s="369">
        <v>10</v>
      </c>
      <c r="B35" s="395">
        <f>'01-Mapa de riesgo-UO'!B38</f>
        <v>0</v>
      </c>
      <c r="C35" s="500">
        <f>'01-Mapa de riesgo-UO'!G38</f>
        <v>0</v>
      </c>
      <c r="D35" s="500">
        <f>'01-Mapa de riesgo-UO'!H38</f>
        <v>0</v>
      </c>
      <c r="E35" s="500">
        <f>'01-Mapa de riesgo-UO'!I38</f>
        <v>0</v>
      </c>
      <c r="F35" s="84">
        <f>'01-Mapa de riesgo-UO'!F38</f>
        <v>0</v>
      </c>
      <c r="G35" s="500">
        <f>'01-Mapa de riesgo-UO'!J38</f>
        <v>0</v>
      </c>
      <c r="H35" s="463" t="str">
        <f>'01-Mapa de riesgo-UO'!AQ38</f>
        <v>LEVE</v>
      </c>
      <c r="I35" s="499">
        <f>'01-Mapa de riesgo-UO'!AR38</f>
        <v>0</v>
      </c>
      <c r="J35" s="496"/>
      <c r="K35" s="497"/>
      <c r="L35" s="85">
        <f>IF('01-Mapa de riesgo-UO'!P38="No existen", "No existe control para el riesgo",'01-Mapa de riesgo-UO'!T38)</f>
        <v>0</v>
      </c>
      <c r="M35" s="85">
        <f>'01-Mapa de riesgo-UO'!Y38</f>
        <v>0</v>
      </c>
      <c r="N35" s="85">
        <f>'01-Mapa de riesgo-UO'!AD38</f>
        <v>0</v>
      </c>
      <c r="O35" s="86">
        <f>'01-Mapa de riesgo-UO'!AI38</f>
        <v>0</v>
      </c>
      <c r="P35" s="86">
        <f>'01-Mapa de riesgo-UO'!AM38</f>
        <v>0</v>
      </c>
      <c r="Q35" s="503" t="e">
        <f>'01-Mapa de riesgo-UO'!AO38</f>
        <v>#DIV/0!</v>
      </c>
      <c r="R35" s="490"/>
      <c r="S35" s="490"/>
      <c r="T35" s="115">
        <f>'01-Mapa de riesgo-UO'!AT38</f>
        <v>0</v>
      </c>
      <c r="U35" s="115">
        <f>'01-Mapa de riesgo-UO'!AU38</f>
        <v>0</v>
      </c>
      <c r="V35" s="115">
        <f>IF(T35="COMPARTIR",'01-Mapa de riesgo-UO'!AX38, IF(T35=0, 0,$AW$38))</f>
        <v>0</v>
      </c>
      <c r="W35" s="112"/>
      <c r="X35" s="112"/>
      <c r="Y35" s="112"/>
      <c r="Z35" s="112"/>
      <c r="AA35" s="492"/>
    </row>
    <row r="36" spans="1:27" ht="62.45" customHeight="1" x14ac:dyDescent="0.2">
      <c r="A36" s="369"/>
      <c r="B36" s="395"/>
      <c r="C36" s="500"/>
      <c r="D36" s="500"/>
      <c r="E36" s="500"/>
      <c r="F36" s="84">
        <f>'01-Mapa de riesgo-UO'!F39</f>
        <v>0</v>
      </c>
      <c r="G36" s="500"/>
      <c r="H36" s="463"/>
      <c r="I36" s="500"/>
      <c r="J36" s="495"/>
      <c r="K36" s="497"/>
      <c r="L36" s="85">
        <f>IF('01-Mapa de riesgo-UO'!P39="No existen", "No existe control para el riesgo",'01-Mapa de riesgo-UO'!T39)</f>
        <v>0</v>
      </c>
      <c r="M36" s="85">
        <f>'01-Mapa de riesgo-UO'!Y39</f>
        <v>0</v>
      </c>
      <c r="N36" s="85">
        <f>'01-Mapa de riesgo-UO'!AD39</f>
        <v>0</v>
      </c>
      <c r="O36" s="86">
        <f>'01-Mapa de riesgo-UO'!AI39</f>
        <v>0</v>
      </c>
      <c r="P36" s="86">
        <f>'01-Mapa de riesgo-UO'!AM39</f>
        <v>0</v>
      </c>
      <c r="Q36" s="501"/>
      <c r="R36" s="490"/>
      <c r="S36" s="490"/>
      <c r="T36" s="115">
        <f>'01-Mapa de riesgo-UO'!AT39</f>
        <v>0</v>
      </c>
      <c r="U36" s="115">
        <f>'01-Mapa de riesgo-UO'!AU39</f>
        <v>0</v>
      </c>
      <c r="V36" s="115">
        <f>IF(T36="COMPARTIR",'01-Mapa de riesgo-UO'!AX39, IF(T36=0, 0,$AW$39))</f>
        <v>0</v>
      </c>
      <c r="W36" s="112"/>
      <c r="X36" s="112"/>
      <c r="Y36" s="112"/>
      <c r="Z36" s="112"/>
      <c r="AA36" s="493"/>
    </row>
    <row r="37" spans="1:27" ht="62.45" customHeight="1" thickBot="1" x14ac:dyDescent="0.25">
      <c r="A37" s="369"/>
      <c r="B37" s="395"/>
      <c r="C37" s="500"/>
      <c r="D37" s="500"/>
      <c r="E37" s="500"/>
      <c r="F37" s="84">
        <f>'01-Mapa de riesgo-UO'!F40</f>
        <v>0</v>
      </c>
      <c r="G37" s="500"/>
      <c r="H37" s="463"/>
      <c r="I37" s="500"/>
      <c r="J37" s="495"/>
      <c r="K37" s="497"/>
      <c r="L37" s="85">
        <f>IF('01-Mapa de riesgo-UO'!P40="No existen", "No existe control para el riesgo",'01-Mapa de riesgo-UO'!T40)</f>
        <v>0</v>
      </c>
      <c r="M37" s="85">
        <f>'01-Mapa de riesgo-UO'!Y40</f>
        <v>0</v>
      </c>
      <c r="N37" s="85">
        <f>'01-Mapa de riesgo-UO'!AD40</f>
        <v>0</v>
      </c>
      <c r="O37" s="86">
        <f>'01-Mapa de riesgo-UO'!AI40</f>
        <v>0</v>
      </c>
      <c r="P37" s="86">
        <f>'01-Mapa de riesgo-UO'!AM40</f>
        <v>0</v>
      </c>
      <c r="Q37" s="502"/>
      <c r="R37" s="490"/>
      <c r="S37" s="490"/>
      <c r="T37" s="115">
        <f>'01-Mapa de riesgo-UO'!AT40</f>
        <v>0</v>
      </c>
      <c r="U37" s="115">
        <f>'01-Mapa de riesgo-UO'!AU40</f>
        <v>0</v>
      </c>
      <c r="V37" s="115">
        <f>IF(T37="COMPARTIR",'01-Mapa de riesgo-UO'!AX40, IF(T37=0, 0,$AW$40))</f>
        <v>0</v>
      </c>
      <c r="W37" s="112"/>
      <c r="X37" s="112"/>
      <c r="Y37" s="112"/>
      <c r="Z37" s="112"/>
      <c r="AA37" s="493"/>
    </row>
    <row r="38" spans="1:27" ht="62.45" customHeight="1" x14ac:dyDescent="0.2">
      <c r="A38" s="369">
        <v>11</v>
      </c>
      <c r="B38" s="395">
        <f>'01-Mapa de riesgo-UO'!B41</f>
        <v>0</v>
      </c>
      <c r="C38" s="500">
        <f>'01-Mapa de riesgo-UO'!G41</f>
        <v>0</v>
      </c>
      <c r="D38" s="500">
        <f>'01-Mapa de riesgo-UO'!H41</f>
        <v>0</v>
      </c>
      <c r="E38" s="500">
        <f>'01-Mapa de riesgo-UO'!I41</f>
        <v>0</v>
      </c>
      <c r="F38" s="84">
        <f>'01-Mapa de riesgo-UO'!F41</f>
        <v>0</v>
      </c>
      <c r="G38" s="500">
        <f>'01-Mapa de riesgo-UO'!J41</f>
        <v>0</v>
      </c>
      <c r="H38" s="463" t="str">
        <f>'01-Mapa de riesgo-UO'!AQ41</f>
        <v>LEVE</v>
      </c>
      <c r="I38" s="499">
        <f>'01-Mapa de riesgo-UO'!AR41</f>
        <v>0</v>
      </c>
      <c r="J38" s="496"/>
      <c r="K38" s="497"/>
      <c r="L38" s="85">
        <f>IF('01-Mapa de riesgo-UO'!P41="No existen", "No existe control para el riesgo",'01-Mapa de riesgo-UO'!T41)</f>
        <v>0</v>
      </c>
      <c r="M38" s="85">
        <f>'01-Mapa de riesgo-UO'!Y41</f>
        <v>0</v>
      </c>
      <c r="N38" s="85">
        <f>'01-Mapa de riesgo-UO'!AD41</f>
        <v>0</v>
      </c>
      <c r="O38" s="86">
        <f>'01-Mapa de riesgo-UO'!AI41</f>
        <v>0</v>
      </c>
      <c r="P38" s="86">
        <f>'01-Mapa de riesgo-UO'!AM41</f>
        <v>0</v>
      </c>
      <c r="Q38" s="503" t="e">
        <f>'01-Mapa de riesgo-UO'!AO41</f>
        <v>#DIV/0!</v>
      </c>
      <c r="R38" s="490"/>
      <c r="S38" s="490"/>
      <c r="T38" s="115">
        <f>'01-Mapa de riesgo-UO'!AT41</f>
        <v>0</v>
      </c>
      <c r="U38" s="115">
        <f>'01-Mapa de riesgo-UO'!AU41</f>
        <v>0</v>
      </c>
      <c r="V38" s="115">
        <f>IF(T38="COMPARTIR",'01-Mapa de riesgo-UO'!AX41, IF(T38=0, 0,$AW$41))</f>
        <v>0</v>
      </c>
      <c r="W38" s="112"/>
      <c r="X38" s="112"/>
      <c r="Y38" s="112"/>
      <c r="Z38" s="112"/>
      <c r="AA38" s="492"/>
    </row>
    <row r="39" spans="1:27" ht="62.45" customHeight="1" x14ac:dyDescent="0.2">
      <c r="A39" s="369"/>
      <c r="B39" s="395"/>
      <c r="C39" s="500"/>
      <c r="D39" s="500"/>
      <c r="E39" s="500"/>
      <c r="F39" s="84">
        <f>'01-Mapa de riesgo-UO'!F42</f>
        <v>0</v>
      </c>
      <c r="G39" s="500"/>
      <c r="H39" s="463"/>
      <c r="I39" s="500"/>
      <c r="J39" s="495"/>
      <c r="K39" s="497"/>
      <c r="L39" s="85">
        <f>IF('01-Mapa de riesgo-UO'!P42="No existen", "No existe control para el riesgo",'01-Mapa de riesgo-UO'!T42)</f>
        <v>0</v>
      </c>
      <c r="M39" s="85">
        <f>'01-Mapa de riesgo-UO'!Y42</f>
        <v>0</v>
      </c>
      <c r="N39" s="85">
        <f>'01-Mapa de riesgo-UO'!AD42</f>
        <v>0</v>
      </c>
      <c r="O39" s="86">
        <f>'01-Mapa de riesgo-UO'!AI42</f>
        <v>0</v>
      </c>
      <c r="P39" s="86">
        <f>'01-Mapa de riesgo-UO'!AM42</f>
        <v>0</v>
      </c>
      <c r="Q39" s="501"/>
      <c r="R39" s="490"/>
      <c r="S39" s="490"/>
      <c r="T39" s="115">
        <f>'01-Mapa de riesgo-UO'!AT42</f>
        <v>0</v>
      </c>
      <c r="U39" s="115">
        <f>'01-Mapa de riesgo-UO'!AU42</f>
        <v>0</v>
      </c>
      <c r="V39" s="115">
        <f>IF(T39="COMPARTIR",'01-Mapa de riesgo-UO'!AX42, IF(T39=0, 0,$AW$42))</f>
        <v>0</v>
      </c>
      <c r="W39" s="112"/>
      <c r="X39" s="112"/>
      <c r="Y39" s="112"/>
      <c r="Z39" s="112"/>
      <c r="AA39" s="493"/>
    </row>
    <row r="40" spans="1:27" ht="62.45" customHeight="1" thickBot="1" x14ac:dyDescent="0.25">
      <c r="A40" s="369"/>
      <c r="B40" s="395"/>
      <c r="C40" s="500"/>
      <c r="D40" s="500"/>
      <c r="E40" s="500"/>
      <c r="F40" s="84">
        <f>'01-Mapa de riesgo-UO'!F43</f>
        <v>0</v>
      </c>
      <c r="G40" s="500"/>
      <c r="H40" s="463"/>
      <c r="I40" s="500"/>
      <c r="J40" s="495"/>
      <c r="K40" s="497"/>
      <c r="L40" s="85">
        <f>IF('01-Mapa de riesgo-UO'!P43="No existen", "No existe control para el riesgo",'01-Mapa de riesgo-UO'!T43)</f>
        <v>0</v>
      </c>
      <c r="M40" s="85">
        <f>'01-Mapa de riesgo-UO'!Y43</f>
        <v>0</v>
      </c>
      <c r="N40" s="85">
        <f>'01-Mapa de riesgo-UO'!AD43</f>
        <v>0</v>
      </c>
      <c r="O40" s="86">
        <f>'01-Mapa de riesgo-UO'!AI43</f>
        <v>0</v>
      </c>
      <c r="P40" s="86">
        <f>'01-Mapa de riesgo-UO'!AM43</f>
        <v>0</v>
      </c>
      <c r="Q40" s="502"/>
      <c r="R40" s="490"/>
      <c r="S40" s="490"/>
      <c r="T40" s="115">
        <f>'01-Mapa de riesgo-UO'!AT43</f>
        <v>0</v>
      </c>
      <c r="U40" s="115">
        <f>'01-Mapa de riesgo-UO'!AU43</f>
        <v>0</v>
      </c>
      <c r="V40" s="115">
        <f>IF(T40="COMPARTIR",'01-Mapa de riesgo-UO'!AX43, IF(T40=0, 0,$AW$43))</f>
        <v>0</v>
      </c>
      <c r="W40" s="112"/>
      <c r="X40" s="112"/>
      <c r="Y40" s="112"/>
      <c r="Z40" s="112"/>
      <c r="AA40" s="493"/>
    </row>
    <row r="41" spans="1:27" ht="62.45" customHeight="1" x14ac:dyDescent="0.2">
      <c r="A41" s="369">
        <v>12</v>
      </c>
      <c r="B41" s="395">
        <f>'01-Mapa de riesgo-UO'!B44</f>
        <v>0</v>
      </c>
      <c r="C41" s="500">
        <f>'01-Mapa de riesgo-UO'!G44</f>
        <v>0</v>
      </c>
      <c r="D41" s="500">
        <f>'01-Mapa de riesgo-UO'!H44</f>
        <v>0</v>
      </c>
      <c r="E41" s="500">
        <f>'01-Mapa de riesgo-UO'!I44</f>
        <v>0</v>
      </c>
      <c r="F41" s="84">
        <f>'01-Mapa de riesgo-UO'!F44</f>
        <v>0</v>
      </c>
      <c r="G41" s="500">
        <f>'01-Mapa de riesgo-UO'!J44</f>
        <v>0</v>
      </c>
      <c r="H41" s="463" t="str">
        <f>'01-Mapa de riesgo-UO'!AQ44</f>
        <v>LEVE</v>
      </c>
      <c r="I41" s="499">
        <f>'01-Mapa de riesgo-UO'!AR44</f>
        <v>0</v>
      </c>
      <c r="J41" s="494"/>
      <c r="K41" s="497"/>
      <c r="L41" s="85">
        <f>IF('01-Mapa de riesgo-UO'!P44="No existen", "No existe control para el riesgo",'01-Mapa de riesgo-UO'!T44)</f>
        <v>0</v>
      </c>
      <c r="M41" s="85">
        <f>'01-Mapa de riesgo-UO'!Y44</f>
        <v>0</v>
      </c>
      <c r="N41" s="85">
        <f>'01-Mapa de riesgo-UO'!AD44</f>
        <v>0</v>
      </c>
      <c r="O41" s="86">
        <f>'01-Mapa de riesgo-UO'!AI44</f>
        <v>0</v>
      </c>
      <c r="P41" s="86">
        <f>'01-Mapa de riesgo-UO'!AM44</f>
        <v>0</v>
      </c>
      <c r="Q41" s="503" t="e">
        <f>'01-Mapa de riesgo-UO'!AO44</f>
        <v>#DIV/0!</v>
      </c>
      <c r="R41" s="490"/>
      <c r="S41" s="490"/>
      <c r="T41" s="115">
        <f>'01-Mapa de riesgo-UO'!AT44</f>
        <v>0</v>
      </c>
      <c r="U41" s="115">
        <f>'01-Mapa de riesgo-UO'!AU44</f>
        <v>0</v>
      </c>
      <c r="V41" s="115">
        <f>IF(T41="COMPARTIR",'01-Mapa de riesgo-UO'!AX44, IF(T41=0, 0,$AW$44))</f>
        <v>0</v>
      </c>
      <c r="W41" s="112"/>
      <c r="X41" s="112"/>
      <c r="Y41" s="112"/>
      <c r="Z41" s="112"/>
      <c r="AA41" s="492"/>
    </row>
    <row r="42" spans="1:27" ht="62.45" customHeight="1" x14ac:dyDescent="0.2">
      <c r="A42" s="369"/>
      <c r="B42" s="395"/>
      <c r="C42" s="500"/>
      <c r="D42" s="500"/>
      <c r="E42" s="500"/>
      <c r="F42" s="84">
        <f>'01-Mapa de riesgo-UO'!F45</f>
        <v>0</v>
      </c>
      <c r="G42" s="500"/>
      <c r="H42" s="463"/>
      <c r="I42" s="500"/>
      <c r="J42" s="495"/>
      <c r="K42" s="497"/>
      <c r="L42" s="85">
        <f>IF('01-Mapa de riesgo-UO'!P45="No existen", "No existe control para el riesgo",'01-Mapa de riesgo-UO'!T45)</f>
        <v>0</v>
      </c>
      <c r="M42" s="85">
        <f>'01-Mapa de riesgo-UO'!Y45</f>
        <v>0</v>
      </c>
      <c r="N42" s="85">
        <f>'01-Mapa de riesgo-UO'!AD45</f>
        <v>0</v>
      </c>
      <c r="O42" s="86">
        <f>'01-Mapa de riesgo-UO'!AI45</f>
        <v>0</v>
      </c>
      <c r="P42" s="86">
        <f>'01-Mapa de riesgo-UO'!AM45</f>
        <v>0</v>
      </c>
      <c r="Q42" s="501"/>
      <c r="R42" s="490"/>
      <c r="S42" s="490"/>
      <c r="T42" s="115">
        <f>'01-Mapa de riesgo-UO'!AT45</f>
        <v>0</v>
      </c>
      <c r="U42" s="115">
        <f>'01-Mapa de riesgo-UO'!AU45</f>
        <v>0</v>
      </c>
      <c r="V42" s="115">
        <f>IF(T42="COMPARTIR",'01-Mapa de riesgo-UO'!AX45, IF(T42=0, 0,$AW$45))</f>
        <v>0</v>
      </c>
      <c r="W42" s="112"/>
      <c r="X42" s="112"/>
      <c r="Y42" s="112"/>
      <c r="Z42" s="112"/>
      <c r="AA42" s="493"/>
    </row>
    <row r="43" spans="1:27" ht="62.45" customHeight="1" thickBot="1" x14ac:dyDescent="0.25">
      <c r="A43" s="369"/>
      <c r="B43" s="395"/>
      <c r="C43" s="500"/>
      <c r="D43" s="500"/>
      <c r="E43" s="500"/>
      <c r="F43" s="84">
        <f>'01-Mapa de riesgo-UO'!F46</f>
        <v>0</v>
      </c>
      <c r="G43" s="500"/>
      <c r="H43" s="463"/>
      <c r="I43" s="500"/>
      <c r="J43" s="495"/>
      <c r="K43" s="497"/>
      <c r="L43" s="85">
        <f>IF('01-Mapa de riesgo-UO'!P46="No existen", "No existe control para el riesgo",'01-Mapa de riesgo-UO'!T46)</f>
        <v>0</v>
      </c>
      <c r="M43" s="85">
        <f>'01-Mapa de riesgo-UO'!Y46</f>
        <v>0</v>
      </c>
      <c r="N43" s="85">
        <f>'01-Mapa de riesgo-UO'!AD46</f>
        <v>0</v>
      </c>
      <c r="O43" s="86">
        <f>'01-Mapa de riesgo-UO'!AI46</f>
        <v>0</v>
      </c>
      <c r="P43" s="86">
        <f>'01-Mapa de riesgo-UO'!AM46</f>
        <v>0</v>
      </c>
      <c r="Q43" s="502"/>
      <c r="R43" s="490"/>
      <c r="S43" s="490"/>
      <c r="T43" s="115">
        <f>'01-Mapa de riesgo-UO'!AT46</f>
        <v>0</v>
      </c>
      <c r="U43" s="115">
        <f>'01-Mapa de riesgo-UO'!AU46</f>
        <v>0</v>
      </c>
      <c r="V43" s="115">
        <f>IF(T43="COMPARTIR",'01-Mapa de riesgo-UO'!AX46, IF(T43=0, 0,$AW$46))</f>
        <v>0</v>
      </c>
      <c r="W43" s="112"/>
      <c r="X43" s="112"/>
      <c r="Y43" s="112"/>
      <c r="Z43" s="112"/>
      <c r="AA43" s="493"/>
    </row>
    <row r="44" spans="1:27" ht="62.45" customHeight="1" x14ac:dyDescent="0.2">
      <c r="A44" s="369">
        <v>13</v>
      </c>
      <c r="B44" s="395">
        <f>'01-Mapa de riesgo-UO'!B47</f>
        <v>0</v>
      </c>
      <c r="C44" s="500">
        <f>'01-Mapa de riesgo-UO'!G47</f>
        <v>0</v>
      </c>
      <c r="D44" s="500">
        <f>'01-Mapa de riesgo-UO'!H47</f>
        <v>0</v>
      </c>
      <c r="E44" s="500">
        <f>'01-Mapa de riesgo-UO'!I47</f>
        <v>0</v>
      </c>
      <c r="F44" s="84">
        <f>'01-Mapa de riesgo-UO'!F47</f>
        <v>0</v>
      </c>
      <c r="G44" s="500">
        <f>'01-Mapa de riesgo-UO'!J47</f>
        <v>0</v>
      </c>
      <c r="H44" s="463" t="str">
        <f>'01-Mapa de riesgo-UO'!AQ47</f>
        <v>LEVE</v>
      </c>
      <c r="I44" s="499">
        <f>'01-Mapa de riesgo-UO'!AR47</f>
        <v>0</v>
      </c>
      <c r="J44" s="494"/>
      <c r="K44" s="497"/>
      <c r="L44" s="85">
        <f>IF('01-Mapa de riesgo-UO'!P47="No existen", "No existe control para el riesgo",'01-Mapa de riesgo-UO'!T47)</f>
        <v>0</v>
      </c>
      <c r="M44" s="85">
        <f>'01-Mapa de riesgo-UO'!Y47</f>
        <v>0</v>
      </c>
      <c r="N44" s="85">
        <f>'01-Mapa de riesgo-UO'!AD47</f>
        <v>0</v>
      </c>
      <c r="O44" s="86">
        <f>'01-Mapa de riesgo-UO'!AI47</f>
        <v>0</v>
      </c>
      <c r="P44" s="86">
        <f>'01-Mapa de riesgo-UO'!AM47</f>
        <v>0</v>
      </c>
      <c r="Q44" s="503" t="e">
        <f>'01-Mapa de riesgo-UO'!AO47</f>
        <v>#DIV/0!</v>
      </c>
      <c r="R44" s="490"/>
      <c r="S44" s="490"/>
      <c r="T44" s="115">
        <f>'01-Mapa de riesgo-UO'!AT47</f>
        <v>0</v>
      </c>
      <c r="U44" s="115">
        <f>'01-Mapa de riesgo-UO'!AU47</f>
        <v>0</v>
      </c>
      <c r="V44" s="115">
        <f>IF(T44="COMPARTIR",'01-Mapa de riesgo-UO'!AX47, IF(T44=0, 0,$AW$47))</f>
        <v>0</v>
      </c>
      <c r="W44" s="112"/>
      <c r="X44" s="112"/>
      <c r="Y44" s="112"/>
      <c r="Z44" s="112"/>
      <c r="AA44" s="492"/>
    </row>
    <row r="45" spans="1:27" ht="62.45" customHeight="1" x14ac:dyDescent="0.2">
      <c r="A45" s="369"/>
      <c r="B45" s="395"/>
      <c r="C45" s="500"/>
      <c r="D45" s="500"/>
      <c r="E45" s="500"/>
      <c r="F45" s="84">
        <f>'01-Mapa de riesgo-UO'!F48</f>
        <v>0</v>
      </c>
      <c r="G45" s="500"/>
      <c r="H45" s="463"/>
      <c r="I45" s="500"/>
      <c r="J45" s="495"/>
      <c r="K45" s="497"/>
      <c r="L45" s="85">
        <f>IF('01-Mapa de riesgo-UO'!P48="No existen", "No existe control para el riesgo",'01-Mapa de riesgo-UO'!T48)</f>
        <v>0</v>
      </c>
      <c r="M45" s="85">
        <f>'01-Mapa de riesgo-UO'!Y48</f>
        <v>0</v>
      </c>
      <c r="N45" s="85">
        <f>'01-Mapa de riesgo-UO'!AD48</f>
        <v>0</v>
      </c>
      <c r="O45" s="86">
        <f>'01-Mapa de riesgo-UO'!AI48</f>
        <v>0</v>
      </c>
      <c r="P45" s="86">
        <f>'01-Mapa de riesgo-UO'!AM48</f>
        <v>0</v>
      </c>
      <c r="Q45" s="501"/>
      <c r="R45" s="490"/>
      <c r="S45" s="490"/>
      <c r="T45" s="115">
        <f>'01-Mapa de riesgo-UO'!AT48</f>
        <v>0</v>
      </c>
      <c r="U45" s="115">
        <f>'01-Mapa de riesgo-UO'!AU48</f>
        <v>0</v>
      </c>
      <c r="V45" s="115">
        <f>IF(T45="COMPARTIR",'01-Mapa de riesgo-UO'!AX48, IF(T45=0, 0,$AW$48))</f>
        <v>0</v>
      </c>
      <c r="W45" s="112"/>
      <c r="X45" s="112"/>
      <c r="Y45" s="112"/>
      <c r="Z45" s="112"/>
      <c r="AA45" s="493"/>
    </row>
    <row r="46" spans="1:27" ht="62.45" customHeight="1" thickBot="1" x14ac:dyDescent="0.25">
      <c r="A46" s="369"/>
      <c r="B46" s="395"/>
      <c r="C46" s="500"/>
      <c r="D46" s="500"/>
      <c r="E46" s="500"/>
      <c r="F46" s="84">
        <f>'01-Mapa de riesgo-UO'!F49</f>
        <v>0</v>
      </c>
      <c r="G46" s="500"/>
      <c r="H46" s="463"/>
      <c r="I46" s="500"/>
      <c r="J46" s="495"/>
      <c r="K46" s="497"/>
      <c r="L46" s="85">
        <f>IF('01-Mapa de riesgo-UO'!P49="No existen", "No existe control para el riesgo",'01-Mapa de riesgo-UO'!T49)</f>
        <v>0</v>
      </c>
      <c r="M46" s="85">
        <f>'01-Mapa de riesgo-UO'!Y49</f>
        <v>0</v>
      </c>
      <c r="N46" s="85">
        <f>'01-Mapa de riesgo-UO'!AD49</f>
        <v>0</v>
      </c>
      <c r="O46" s="86">
        <f>'01-Mapa de riesgo-UO'!AI49</f>
        <v>0</v>
      </c>
      <c r="P46" s="86">
        <f>'01-Mapa de riesgo-UO'!AM49</f>
        <v>0</v>
      </c>
      <c r="Q46" s="502"/>
      <c r="R46" s="490"/>
      <c r="S46" s="490"/>
      <c r="T46" s="115">
        <f>'01-Mapa de riesgo-UO'!AT49</f>
        <v>0</v>
      </c>
      <c r="U46" s="115">
        <f>'01-Mapa de riesgo-UO'!AU49</f>
        <v>0</v>
      </c>
      <c r="V46" s="115">
        <f>IF(T46="COMPARTIR",'01-Mapa de riesgo-UO'!AX49, IF(T46=0, 0,$AW$49))</f>
        <v>0</v>
      </c>
      <c r="W46" s="112"/>
      <c r="X46" s="112"/>
      <c r="Y46" s="112"/>
      <c r="Z46" s="112"/>
      <c r="AA46" s="493"/>
    </row>
    <row r="47" spans="1:27" ht="62.45" customHeight="1" x14ac:dyDescent="0.2">
      <c r="A47" s="369">
        <v>14</v>
      </c>
      <c r="B47" s="395">
        <f>'01-Mapa de riesgo-UO'!B50</f>
        <v>0</v>
      </c>
      <c r="C47" s="500">
        <f>'01-Mapa de riesgo-UO'!G50</f>
        <v>0</v>
      </c>
      <c r="D47" s="500">
        <f>'01-Mapa de riesgo-UO'!H50</f>
        <v>0</v>
      </c>
      <c r="E47" s="500">
        <f>'01-Mapa de riesgo-UO'!I50</f>
        <v>0</v>
      </c>
      <c r="F47" s="84">
        <f>'01-Mapa de riesgo-UO'!F50</f>
        <v>0</v>
      </c>
      <c r="G47" s="500">
        <f>'01-Mapa de riesgo-UO'!J50</f>
        <v>0</v>
      </c>
      <c r="H47" s="463" t="str">
        <f>'01-Mapa de riesgo-UO'!AQ50</f>
        <v>LEVE</v>
      </c>
      <c r="I47" s="499">
        <f>'01-Mapa de riesgo-UO'!AR50</f>
        <v>0</v>
      </c>
      <c r="J47" s="496"/>
      <c r="K47" s="497"/>
      <c r="L47" s="85">
        <f>IF('01-Mapa de riesgo-UO'!P50="No existen", "No existe control para el riesgo",'01-Mapa de riesgo-UO'!T50)</f>
        <v>0</v>
      </c>
      <c r="M47" s="85">
        <f>'01-Mapa de riesgo-UO'!Y50</f>
        <v>0</v>
      </c>
      <c r="N47" s="85">
        <f>'01-Mapa de riesgo-UO'!AD50</f>
        <v>0</v>
      </c>
      <c r="O47" s="86">
        <f>'01-Mapa de riesgo-UO'!AI50</f>
        <v>0</v>
      </c>
      <c r="P47" s="86">
        <f>'01-Mapa de riesgo-UO'!AM50</f>
        <v>0</v>
      </c>
      <c r="Q47" s="503" t="e">
        <f>'01-Mapa de riesgo-UO'!AO50</f>
        <v>#DIV/0!</v>
      </c>
      <c r="R47" s="490"/>
      <c r="S47" s="490"/>
      <c r="T47" s="115">
        <f>'01-Mapa de riesgo-UO'!AT50</f>
        <v>0</v>
      </c>
      <c r="U47" s="115">
        <f>'01-Mapa de riesgo-UO'!AU50</f>
        <v>0</v>
      </c>
      <c r="V47" s="115">
        <f>IF(T47="COMPARTIR",'01-Mapa de riesgo-UO'!AX50, IF(T47=0, 0,$AW$50))</f>
        <v>0</v>
      </c>
      <c r="W47" s="112"/>
      <c r="X47" s="112"/>
      <c r="Y47" s="112"/>
      <c r="Z47" s="112"/>
      <c r="AA47" s="492"/>
    </row>
    <row r="48" spans="1:27" ht="62.45" customHeight="1" x14ac:dyDescent="0.2">
      <c r="A48" s="369"/>
      <c r="B48" s="395"/>
      <c r="C48" s="500"/>
      <c r="D48" s="500"/>
      <c r="E48" s="500"/>
      <c r="F48" s="84">
        <f>'01-Mapa de riesgo-UO'!F51</f>
        <v>0</v>
      </c>
      <c r="G48" s="500"/>
      <c r="H48" s="463"/>
      <c r="I48" s="500"/>
      <c r="J48" s="495"/>
      <c r="K48" s="497"/>
      <c r="L48" s="85">
        <f>IF('01-Mapa de riesgo-UO'!P51="No existen", "No existe control para el riesgo",'01-Mapa de riesgo-UO'!T51)</f>
        <v>0</v>
      </c>
      <c r="M48" s="85">
        <f>'01-Mapa de riesgo-UO'!Y51</f>
        <v>0</v>
      </c>
      <c r="N48" s="85">
        <f>'01-Mapa de riesgo-UO'!AD51</f>
        <v>0</v>
      </c>
      <c r="O48" s="86">
        <f>'01-Mapa de riesgo-UO'!AI51</f>
        <v>0</v>
      </c>
      <c r="P48" s="86">
        <f>'01-Mapa de riesgo-UO'!AM51</f>
        <v>0</v>
      </c>
      <c r="Q48" s="501"/>
      <c r="R48" s="490"/>
      <c r="S48" s="490"/>
      <c r="T48" s="115">
        <f>'01-Mapa de riesgo-UO'!AT51</f>
        <v>0</v>
      </c>
      <c r="U48" s="115">
        <f>'01-Mapa de riesgo-UO'!AU51</f>
        <v>0</v>
      </c>
      <c r="V48" s="115">
        <f>IF(T48="COMPARTIR",'01-Mapa de riesgo-UO'!AX51, IF(T48=0, 0,$AW$51))</f>
        <v>0</v>
      </c>
      <c r="W48" s="112"/>
      <c r="X48" s="112"/>
      <c r="Y48" s="112"/>
      <c r="Z48" s="112"/>
      <c r="AA48" s="493"/>
    </row>
    <row r="49" spans="1:27" ht="62.45" customHeight="1" thickBot="1" x14ac:dyDescent="0.25">
      <c r="A49" s="369"/>
      <c r="B49" s="395"/>
      <c r="C49" s="500"/>
      <c r="D49" s="500"/>
      <c r="E49" s="500"/>
      <c r="F49" s="84">
        <f>'01-Mapa de riesgo-UO'!F52</f>
        <v>0</v>
      </c>
      <c r="G49" s="500"/>
      <c r="H49" s="463"/>
      <c r="I49" s="500"/>
      <c r="J49" s="495"/>
      <c r="K49" s="497"/>
      <c r="L49" s="85">
        <f>IF('01-Mapa de riesgo-UO'!P52="No existen", "No existe control para el riesgo",'01-Mapa de riesgo-UO'!T52)</f>
        <v>0</v>
      </c>
      <c r="M49" s="85">
        <f>'01-Mapa de riesgo-UO'!Y52</f>
        <v>0</v>
      </c>
      <c r="N49" s="85">
        <f>'01-Mapa de riesgo-UO'!AD52</f>
        <v>0</v>
      </c>
      <c r="O49" s="86">
        <f>'01-Mapa de riesgo-UO'!AI52</f>
        <v>0</v>
      </c>
      <c r="P49" s="86">
        <f>'01-Mapa de riesgo-UO'!AM52</f>
        <v>0</v>
      </c>
      <c r="Q49" s="502"/>
      <c r="R49" s="490"/>
      <c r="S49" s="490"/>
      <c r="T49" s="115">
        <f>'01-Mapa de riesgo-UO'!AT52</f>
        <v>0</v>
      </c>
      <c r="U49" s="115">
        <f>'01-Mapa de riesgo-UO'!AU52</f>
        <v>0</v>
      </c>
      <c r="V49" s="115">
        <f>IF(T49="COMPARTIR",'01-Mapa de riesgo-UO'!AX52, IF(T49=0, 0,$AW$52))</f>
        <v>0</v>
      </c>
      <c r="W49" s="112"/>
      <c r="X49" s="112"/>
      <c r="Y49" s="112"/>
      <c r="Z49" s="112"/>
      <c r="AA49" s="493"/>
    </row>
    <row r="50" spans="1:27" ht="62.45" customHeight="1" x14ac:dyDescent="0.2">
      <c r="A50" s="369">
        <v>15</v>
      </c>
      <c r="B50" s="395">
        <f>'01-Mapa de riesgo-UO'!B53</f>
        <v>0</v>
      </c>
      <c r="C50" s="500">
        <f>'01-Mapa de riesgo-UO'!G53</f>
        <v>0</v>
      </c>
      <c r="D50" s="500">
        <f>'01-Mapa de riesgo-UO'!H53</f>
        <v>0</v>
      </c>
      <c r="E50" s="500">
        <f>'01-Mapa de riesgo-UO'!I53</f>
        <v>0</v>
      </c>
      <c r="F50" s="84">
        <f>'01-Mapa de riesgo-UO'!F53</f>
        <v>0</v>
      </c>
      <c r="G50" s="500">
        <f>'01-Mapa de riesgo-UO'!J53</f>
        <v>0</v>
      </c>
      <c r="H50" s="463" t="str">
        <f>'01-Mapa de riesgo-UO'!AQ53</f>
        <v>LEVE</v>
      </c>
      <c r="I50" s="499">
        <f>'01-Mapa de riesgo-UO'!AR53</f>
        <v>0</v>
      </c>
      <c r="J50" s="494"/>
      <c r="K50" s="497"/>
      <c r="L50" s="85">
        <f>IF('01-Mapa de riesgo-UO'!P53="No existen", "No existe control para el riesgo",'01-Mapa de riesgo-UO'!T53)</f>
        <v>0</v>
      </c>
      <c r="M50" s="85">
        <f>'01-Mapa de riesgo-UO'!Y53</f>
        <v>0</v>
      </c>
      <c r="N50" s="85">
        <f>'01-Mapa de riesgo-UO'!AD53</f>
        <v>0</v>
      </c>
      <c r="O50" s="86">
        <f>'01-Mapa de riesgo-UO'!AI53</f>
        <v>0</v>
      </c>
      <c r="P50" s="86">
        <f>'01-Mapa de riesgo-UO'!AM53</f>
        <v>0</v>
      </c>
      <c r="Q50" s="503" t="e">
        <f>'01-Mapa de riesgo-UO'!AO53</f>
        <v>#DIV/0!</v>
      </c>
      <c r="R50" s="490"/>
      <c r="S50" s="490"/>
      <c r="T50" s="115">
        <f>'01-Mapa de riesgo-UO'!AT53</f>
        <v>0</v>
      </c>
      <c r="U50" s="115">
        <f>'01-Mapa de riesgo-UO'!AU53</f>
        <v>0</v>
      </c>
      <c r="V50" s="115">
        <f>IF(T50="COMPARTIR",'01-Mapa de riesgo-UO'!AX53, IF(T50=0, 0,$AW$53))</f>
        <v>0</v>
      </c>
      <c r="W50" s="112"/>
      <c r="X50" s="112"/>
      <c r="Y50" s="112"/>
      <c r="Z50" s="112"/>
      <c r="AA50" s="492"/>
    </row>
    <row r="51" spans="1:27" ht="62.45" customHeight="1" x14ac:dyDescent="0.2">
      <c r="A51" s="369"/>
      <c r="B51" s="395"/>
      <c r="C51" s="500"/>
      <c r="D51" s="500"/>
      <c r="E51" s="500"/>
      <c r="F51" s="84">
        <f>'01-Mapa de riesgo-UO'!F54</f>
        <v>0</v>
      </c>
      <c r="G51" s="500"/>
      <c r="H51" s="463"/>
      <c r="I51" s="500"/>
      <c r="J51" s="495"/>
      <c r="K51" s="497"/>
      <c r="L51" s="85">
        <f>IF('01-Mapa de riesgo-UO'!P54="No existen", "No existe control para el riesgo",'01-Mapa de riesgo-UO'!T54)</f>
        <v>0</v>
      </c>
      <c r="M51" s="85">
        <f>'01-Mapa de riesgo-UO'!Y54</f>
        <v>0</v>
      </c>
      <c r="N51" s="85">
        <f>'01-Mapa de riesgo-UO'!AD54</f>
        <v>0</v>
      </c>
      <c r="O51" s="86">
        <f>'01-Mapa de riesgo-UO'!AI54</f>
        <v>0</v>
      </c>
      <c r="P51" s="86">
        <f>'01-Mapa de riesgo-UO'!AM54</f>
        <v>0</v>
      </c>
      <c r="Q51" s="501"/>
      <c r="R51" s="490"/>
      <c r="S51" s="490"/>
      <c r="T51" s="115">
        <f>'01-Mapa de riesgo-UO'!AT54</f>
        <v>0</v>
      </c>
      <c r="U51" s="115">
        <f>'01-Mapa de riesgo-UO'!AU54</f>
        <v>0</v>
      </c>
      <c r="V51" s="115">
        <f>IF(T51="COMPARTIR",'01-Mapa de riesgo-UO'!AX54, IF(T51=0, 0,$AW$54))</f>
        <v>0</v>
      </c>
      <c r="W51" s="112"/>
      <c r="X51" s="112"/>
      <c r="Y51" s="112"/>
      <c r="Z51" s="112"/>
      <c r="AA51" s="493"/>
    </row>
    <row r="52" spans="1:27" ht="62.45" customHeight="1" thickBot="1" x14ac:dyDescent="0.25">
      <c r="A52" s="369"/>
      <c r="B52" s="395"/>
      <c r="C52" s="500"/>
      <c r="D52" s="500"/>
      <c r="E52" s="500"/>
      <c r="F52" s="84">
        <f>'01-Mapa de riesgo-UO'!F55</f>
        <v>0</v>
      </c>
      <c r="G52" s="500"/>
      <c r="H52" s="463"/>
      <c r="I52" s="500"/>
      <c r="J52" s="495"/>
      <c r="K52" s="497"/>
      <c r="L52" s="85">
        <f>IF('01-Mapa de riesgo-UO'!P55="No existen", "No existe control para el riesgo",'01-Mapa de riesgo-UO'!T55)</f>
        <v>0</v>
      </c>
      <c r="M52" s="85">
        <f>'01-Mapa de riesgo-UO'!Y55</f>
        <v>0</v>
      </c>
      <c r="N52" s="85">
        <f>'01-Mapa de riesgo-UO'!AD55</f>
        <v>0</v>
      </c>
      <c r="O52" s="86">
        <f>'01-Mapa de riesgo-UO'!AI55</f>
        <v>0</v>
      </c>
      <c r="P52" s="86">
        <f>'01-Mapa de riesgo-UO'!AM55</f>
        <v>0</v>
      </c>
      <c r="Q52" s="502"/>
      <c r="R52" s="490"/>
      <c r="S52" s="490"/>
      <c r="T52" s="115">
        <f>'01-Mapa de riesgo-UO'!AT55</f>
        <v>0</v>
      </c>
      <c r="U52" s="115">
        <f>'01-Mapa de riesgo-UO'!AU55</f>
        <v>0</v>
      </c>
      <c r="V52" s="115">
        <f>IF(T52="COMPARTIR",'01-Mapa de riesgo-UO'!AX55, IF(T52=0, 0,$AW$55))</f>
        <v>0</v>
      </c>
      <c r="W52" s="112"/>
      <c r="X52" s="112"/>
      <c r="Y52" s="112"/>
      <c r="Z52" s="112"/>
      <c r="AA52" s="493"/>
    </row>
    <row r="53" spans="1:27" ht="62.45" customHeight="1" x14ac:dyDescent="0.2">
      <c r="A53" s="369">
        <v>16</v>
      </c>
      <c r="B53" s="395">
        <f>'01-Mapa de riesgo-UO'!B56</f>
        <v>0</v>
      </c>
      <c r="C53" s="500">
        <f>'01-Mapa de riesgo-UO'!G56</f>
        <v>0</v>
      </c>
      <c r="D53" s="500">
        <f>'01-Mapa de riesgo-UO'!H56</f>
        <v>0</v>
      </c>
      <c r="E53" s="500">
        <f>'01-Mapa de riesgo-UO'!I56</f>
        <v>0</v>
      </c>
      <c r="F53" s="84">
        <f>'01-Mapa de riesgo-UO'!F56</f>
        <v>0</v>
      </c>
      <c r="G53" s="500">
        <f>'01-Mapa de riesgo-UO'!J56</f>
        <v>0</v>
      </c>
      <c r="H53" s="463" t="str">
        <f>'01-Mapa de riesgo-UO'!AQ56</f>
        <v>LEVE</v>
      </c>
      <c r="I53" s="499">
        <f>'01-Mapa de riesgo-UO'!AR56</f>
        <v>0</v>
      </c>
      <c r="J53" s="496"/>
      <c r="K53" s="497"/>
      <c r="L53" s="85">
        <f>IF('01-Mapa de riesgo-UO'!P56="No existen", "No existe control para el riesgo",'01-Mapa de riesgo-UO'!T56)</f>
        <v>0</v>
      </c>
      <c r="M53" s="85">
        <f>'01-Mapa de riesgo-UO'!Y56</f>
        <v>0</v>
      </c>
      <c r="N53" s="85">
        <f>'01-Mapa de riesgo-UO'!AD56</f>
        <v>0</v>
      </c>
      <c r="O53" s="86">
        <f>'01-Mapa de riesgo-UO'!AI56</f>
        <v>0</v>
      </c>
      <c r="P53" s="86">
        <f>'01-Mapa de riesgo-UO'!AM56</f>
        <v>0</v>
      </c>
      <c r="Q53" s="503" t="e">
        <f>'01-Mapa de riesgo-UO'!AO56</f>
        <v>#DIV/0!</v>
      </c>
      <c r="R53" s="490"/>
      <c r="S53" s="490"/>
      <c r="T53" s="115">
        <f>'01-Mapa de riesgo-UO'!AT56</f>
        <v>0</v>
      </c>
      <c r="U53" s="115">
        <f>'01-Mapa de riesgo-UO'!AU56</f>
        <v>0</v>
      </c>
      <c r="V53" s="115">
        <f>IF(T53="COMPARTIR",'01-Mapa de riesgo-UO'!AX56, IF(T53=0, 0,$AW$56))</f>
        <v>0</v>
      </c>
      <c r="W53" s="112"/>
      <c r="X53" s="112"/>
      <c r="Y53" s="112"/>
      <c r="Z53" s="112"/>
      <c r="AA53" s="492"/>
    </row>
    <row r="54" spans="1:27" ht="62.45" customHeight="1" x14ac:dyDescent="0.2">
      <c r="A54" s="369"/>
      <c r="B54" s="395"/>
      <c r="C54" s="500"/>
      <c r="D54" s="500"/>
      <c r="E54" s="500"/>
      <c r="F54" s="84">
        <f>'01-Mapa de riesgo-UO'!F57</f>
        <v>0</v>
      </c>
      <c r="G54" s="500"/>
      <c r="H54" s="463"/>
      <c r="I54" s="500"/>
      <c r="J54" s="495"/>
      <c r="K54" s="497"/>
      <c r="L54" s="85">
        <f>IF('01-Mapa de riesgo-UO'!P57="No existen", "No existe control para el riesgo",'01-Mapa de riesgo-UO'!T57)</f>
        <v>0</v>
      </c>
      <c r="M54" s="85">
        <f>'01-Mapa de riesgo-UO'!Y57</f>
        <v>0</v>
      </c>
      <c r="N54" s="85">
        <f>'01-Mapa de riesgo-UO'!AD57</f>
        <v>0</v>
      </c>
      <c r="O54" s="86">
        <f>'01-Mapa de riesgo-UO'!AI57</f>
        <v>0</v>
      </c>
      <c r="P54" s="86">
        <f>'01-Mapa de riesgo-UO'!AM57</f>
        <v>0</v>
      </c>
      <c r="Q54" s="501"/>
      <c r="R54" s="490"/>
      <c r="S54" s="490"/>
      <c r="T54" s="115">
        <f>'01-Mapa de riesgo-UO'!AT57</f>
        <v>0</v>
      </c>
      <c r="U54" s="115">
        <f>'01-Mapa de riesgo-UO'!AU57</f>
        <v>0</v>
      </c>
      <c r="V54" s="115">
        <f>IF(T54="COMPARTIR",'01-Mapa de riesgo-UO'!AX57, IF(T54=0, 0,$AW$57))</f>
        <v>0</v>
      </c>
      <c r="W54" s="112"/>
      <c r="X54" s="112"/>
      <c r="Y54" s="112"/>
      <c r="Z54" s="112"/>
      <c r="AA54" s="493"/>
    </row>
    <row r="55" spans="1:27" ht="62.45" customHeight="1" thickBot="1" x14ac:dyDescent="0.25">
      <c r="A55" s="369"/>
      <c r="B55" s="395"/>
      <c r="C55" s="500"/>
      <c r="D55" s="500"/>
      <c r="E55" s="500"/>
      <c r="F55" s="84">
        <f>'01-Mapa de riesgo-UO'!F58</f>
        <v>0</v>
      </c>
      <c r="G55" s="500"/>
      <c r="H55" s="463"/>
      <c r="I55" s="500"/>
      <c r="J55" s="495"/>
      <c r="K55" s="497"/>
      <c r="L55" s="85">
        <f>IF('01-Mapa de riesgo-UO'!P58="No existen", "No existe control para el riesgo",'01-Mapa de riesgo-UO'!T58)</f>
        <v>0</v>
      </c>
      <c r="M55" s="85">
        <f>'01-Mapa de riesgo-UO'!Y58</f>
        <v>0</v>
      </c>
      <c r="N55" s="85">
        <f>'01-Mapa de riesgo-UO'!AD58</f>
        <v>0</v>
      </c>
      <c r="O55" s="86">
        <f>'01-Mapa de riesgo-UO'!AI58</f>
        <v>0</v>
      </c>
      <c r="P55" s="86">
        <f>'01-Mapa de riesgo-UO'!AM58</f>
        <v>0</v>
      </c>
      <c r="Q55" s="502"/>
      <c r="R55" s="490"/>
      <c r="S55" s="490"/>
      <c r="T55" s="115">
        <f>'01-Mapa de riesgo-UO'!AT58</f>
        <v>0</v>
      </c>
      <c r="U55" s="115">
        <f>'01-Mapa de riesgo-UO'!AU58</f>
        <v>0</v>
      </c>
      <c r="V55" s="115">
        <f>IF(T55="COMPARTIR",'01-Mapa de riesgo-UO'!AX58, IF(T55=0, 0,$AW$58))</f>
        <v>0</v>
      </c>
      <c r="W55" s="112"/>
      <c r="X55" s="112"/>
      <c r="Y55" s="112"/>
      <c r="Z55" s="112"/>
      <c r="AA55" s="493"/>
    </row>
    <row r="56" spans="1:27" ht="62.45" customHeight="1" x14ac:dyDescent="0.2">
      <c r="A56" s="369">
        <v>17</v>
      </c>
      <c r="B56" s="395">
        <f>'01-Mapa de riesgo-UO'!B59</f>
        <v>0</v>
      </c>
      <c r="C56" s="500">
        <f>'01-Mapa de riesgo-UO'!G59</f>
        <v>0</v>
      </c>
      <c r="D56" s="500">
        <f>'01-Mapa de riesgo-UO'!H59</f>
        <v>0</v>
      </c>
      <c r="E56" s="500">
        <f>'01-Mapa de riesgo-UO'!I59</f>
        <v>0</v>
      </c>
      <c r="F56" s="84">
        <f>'01-Mapa de riesgo-UO'!F59</f>
        <v>0</v>
      </c>
      <c r="G56" s="500">
        <f>'01-Mapa de riesgo-UO'!J59</f>
        <v>0</v>
      </c>
      <c r="H56" s="463" t="str">
        <f>'01-Mapa de riesgo-UO'!AQ59</f>
        <v>LEVE</v>
      </c>
      <c r="I56" s="499">
        <f>'01-Mapa de riesgo-UO'!AR59</f>
        <v>0</v>
      </c>
      <c r="J56" s="496"/>
      <c r="K56" s="497"/>
      <c r="L56" s="85">
        <f>IF('01-Mapa de riesgo-UO'!P59="No existen", "No existe control para el riesgo",'01-Mapa de riesgo-UO'!T59)</f>
        <v>0</v>
      </c>
      <c r="M56" s="85">
        <f>'01-Mapa de riesgo-UO'!Y59</f>
        <v>0</v>
      </c>
      <c r="N56" s="85">
        <f>'01-Mapa de riesgo-UO'!AD59</f>
        <v>0</v>
      </c>
      <c r="O56" s="86">
        <f>'01-Mapa de riesgo-UO'!AI59</f>
        <v>0</v>
      </c>
      <c r="P56" s="86">
        <f>'01-Mapa de riesgo-UO'!AM59</f>
        <v>0</v>
      </c>
      <c r="Q56" s="503" t="e">
        <f>'01-Mapa de riesgo-UO'!AO59</f>
        <v>#DIV/0!</v>
      </c>
      <c r="R56" s="490"/>
      <c r="S56" s="490"/>
      <c r="T56" s="115">
        <f>'01-Mapa de riesgo-UO'!AT59</f>
        <v>0</v>
      </c>
      <c r="U56" s="115">
        <f>'01-Mapa de riesgo-UO'!AU59</f>
        <v>0</v>
      </c>
      <c r="V56" s="115">
        <f>IF(T56="COMPARTIR",'01-Mapa de riesgo-UO'!AX59, IF(T56=0, 0,$AW$59))</f>
        <v>0</v>
      </c>
      <c r="W56" s="112"/>
      <c r="X56" s="112"/>
      <c r="Y56" s="112"/>
      <c r="Z56" s="112"/>
      <c r="AA56" s="492"/>
    </row>
    <row r="57" spans="1:27" ht="62.45" customHeight="1" x14ac:dyDescent="0.2">
      <c r="A57" s="369"/>
      <c r="B57" s="395"/>
      <c r="C57" s="500"/>
      <c r="D57" s="500"/>
      <c r="E57" s="500"/>
      <c r="F57" s="84">
        <f>'01-Mapa de riesgo-UO'!F60</f>
        <v>0</v>
      </c>
      <c r="G57" s="500"/>
      <c r="H57" s="463"/>
      <c r="I57" s="500"/>
      <c r="J57" s="495"/>
      <c r="K57" s="497"/>
      <c r="L57" s="85">
        <f>IF('01-Mapa de riesgo-UO'!P60="No existen", "No existe control para el riesgo",'01-Mapa de riesgo-UO'!T60)</f>
        <v>0</v>
      </c>
      <c r="M57" s="85">
        <f>'01-Mapa de riesgo-UO'!Y60</f>
        <v>0</v>
      </c>
      <c r="N57" s="85">
        <f>'01-Mapa de riesgo-UO'!AD60</f>
        <v>0</v>
      </c>
      <c r="O57" s="86">
        <f>'01-Mapa de riesgo-UO'!AI60</f>
        <v>0</v>
      </c>
      <c r="P57" s="86">
        <f>'01-Mapa de riesgo-UO'!AM60</f>
        <v>0</v>
      </c>
      <c r="Q57" s="501"/>
      <c r="R57" s="490"/>
      <c r="S57" s="490"/>
      <c r="T57" s="115">
        <f>'01-Mapa de riesgo-UO'!AT60</f>
        <v>0</v>
      </c>
      <c r="U57" s="115">
        <f>'01-Mapa de riesgo-UO'!AU60</f>
        <v>0</v>
      </c>
      <c r="V57" s="115">
        <f>IF(T57="COMPARTIR",'01-Mapa de riesgo-UO'!AX60, IF(T57=0, 0,$AW$60))</f>
        <v>0</v>
      </c>
      <c r="W57" s="112"/>
      <c r="X57" s="112"/>
      <c r="Y57" s="112"/>
      <c r="Z57" s="112"/>
      <c r="AA57" s="493"/>
    </row>
    <row r="58" spans="1:27" ht="62.45" customHeight="1" thickBot="1" x14ac:dyDescent="0.25">
      <c r="A58" s="369"/>
      <c r="B58" s="395"/>
      <c r="C58" s="500"/>
      <c r="D58" s="500"/>
      <c r="E58" s="500"/>
      <c r="F58" s="84">
        <f>'01-Mapa de riesgo-UO'!F61</f>
        <v>0</v>
      </c>
      <c r="G58" s="500"/>
      <c r="H58" s="463"/>
      <c r="I58" s="500"/>
      <c r="J58" s="495"/>
      <c r="K58" s="497"/>
      <c r="L58" s="85">
        <f>IF('01-Mapa de riesgo-UO'!P61="No existen", "No existe control para el riesgo",'01-Mapa de riesgo-UO'!T61)</f>
        <v>0</v>
      </c>
      <c r="M58" s="85">
        <f>'01-Mapa de riesgo-UO'!Y61</f>
        <v>0</v>
      </c>
      <c r="N58" s="85">
        <f>'01-Mapa de riesgo-UO'!AD61</f>
        <v>0</v>
      </c>
      <c r="O58" s="86">
        <f>'01-Mapa de riesgo-UO'!AI61</f>
        <v>0</v>
      </c>
      <c r="P58" s="86">
        <f>'01-Mapa de riesgo-UO'!AM61</f>
        <v>0</v>
      </c>
      <c r="Q58" s="502"/>
      <c r="R58" s="490"/>
      <c r="S58" s="490"/>
      <c r="T58" s="115">
        <f>'01-Mapa de riesgo-UO'!AT61</f>
        <v>0</v>
      </c>
      <c r="U58" s="115">
        <f>'01-Mapa de riesgo-UO'!AU61</f>
        <v>0</v>
      </c>
      <c r="V58" s="115">
        <f>IF(T58="COMPARTIR",'01-Mapa de riesgo-UO'!AX61, IF(T58=0, 0,$AW$61))</f>
        <v>0</v>
      </c>
      <c r="W58" s="112"/>
      <c r="X58" s="112"/>
      <c r="Y58" s="112"/>
      <c r="Z58" s="112"/>
      <c r="AA58" s="493"/>
    </row>
    <row r="59" spans="1:27" ht="62.45" customHeight="1" x14ac:dyDescent="0.2">
      <c r="A59" s="369">
        <v>18</v>
      </c>
      <c r="B59" s="395">
        <f>'01-Mapa de riesgo-UO'!B62</f>
        <v>0</v>
      </c>
      <c r="C59" s="500">
        <f>'01-Mapa de riesgo-UO'!G62</f>
        <v>0</v>
      </c>
      <c r="D59" s="500">
        <f>'01-Mapa de riesgo-UO'!H62</f>
        <v>0</v>
      </c>
      <c r="E59" s="500">
        <f>'01-Mapa de riesgo-UO'!I62</f>
        <v>0</v>
      </c>
      <c r="F59" s="84">
        <f>'01-Mapa de riesgo-UO'!F62</f>
        <v>0</v>
      </c>
      <c r="G59" s="500">
        <f>'01-Mapa de riesgo-UO'!J62</f>
        <v>0</v>
      </c>
      <c r="H59" s="463" t="str">
        <f>'01-Mapa de riesgo-UO'!AQ62</f>
        <v>LEVE</v>
      </c>
      <c r="I59" s="499">
        <f>'01-Mapa de riesgo-UO'!AR62</f>
        <v>0</v>
      </c>
      <c r="J59" s="496"/>
      <c r="K59" s="497"/>
      <c r="L59" s="85">
        <f>IF('01-Mapa de riesgo-UO'!P62="No existen", "No existe control para el riesgo",'01-Mapa de riesgo-UO'!T62)</f>
        <v>0</v>
      </c>
      <c r="M59" s="85">
        <f>'01-Mapa de riesgo-UO'!Y62</f>
        <v>0</v>
      </c>
      <c r="N59" s="85">
        <f>'01-Mapa de riesgo-UO'!AD62</f>
        <v>0</v>
      </c>
      <c r="O59" s="86">
        <f>'01-Mapa de riesgo-UO'!AI62</f>
        <v>0</v>
      </c>
      <c r="P59" s="86">
        <f>'01-Mapa de riesgo-UO'!AM62</f>
        <v>0</v>
      </c>
      <c r="Q59" s="503" t="e">
        <f>'01-Mapa de riesgo-UO'!AO62</f>
        <v>#DIV/0!</v>
      </c>
      <c r="R59" s="490"/>
      <c r="S59" s="490"/>
      <c r="T59" s="115">
        <f>'01-Mapa de riesgo-UO'!AT62</f>
        <v>0</v>
      </c>
      <c r="U59" s="115">
        <f>'01-Mapa de riesgo-UO'!AU62</f>
        <v>0</v>
      </c>
      <c r="V59" s="115">
        <f>IF(T59="COMPARTIR",'01-Mapa de riesgo-UO'!AX62, IF(T59=0, 0,$AW$62))</f>
        <v>0</v>
      </c>
      <c r="W59" s="112"/>
      <c r="X59" s="112"/>
      <c r="Y59" s="112"/>
      <c r="Z59" s="112"/>
      <c r="AA59" s="492"/>
    </row>
    <row r="60" spans="1:27" ht="62.45" customHeight="1" x14ac:dyDescent="0.2">
      <c r="A60" s="369"/>
      <c r="B60" s="395"/>
      <c r="C60" s="500"/>
      <c r="D60" s="500"/>
      <c r="E60" s="500"/>
      <c r="F60" s="84">
        <f>'01-Mapa de riesgo-UO'!F63</f>
        <v>0</v>
      </c>
      <c r="G60" s="500"/>
      <c r="H60" s="463"/>
      <c r="I60" s="500"/>
      <c r="J60" s="495"/>
      <c r="K60" s="497"/>
      <c r="L60" s="85">
        <f>IF('01-Mapa de riesgo-UO'!P63="No existen", "No existe control para el riesgo",'01-Mapa de riesgo-UO'!T63)</f>
        <v>0</v>
      </c>
      <c r="M60" s="85">
        <f>'01-Mapa de riesgo-UO'!Y63</f>
        <v>0</v>
      </c>
      <c r="N60" s="85">
        <f>'01-Mapa de riesgo-UO'!AD63</f>
        <v>0</v>
      </c>
      <c r="O60" s="86">
        <f>'01-Mapa de riesgo-UO'!AI63</f>
        <v>0</v>
      </c>
      <c r="P60" s="86">
        <f>'01-Mapa de riesgo-UO'!AM63</f>
        <v>0</v>
      </c>
      <c r="Q60" s="501"/>
      <c r="R60" s="490"/>
      <c r="S60" s="490"/>
      <c r="T60" s="115">
        <f>'01-Mapa de riesgo-UO'!AT63</f>
        <v>0</v>
      </c>
      <c r="U60" s="115">
        <f>'01-Mapa de riesgo-UO'!AU63</f>
        <v>0</v>
      </c>
      <c r="V60" s="115">
        <f>IF(T60="COMPARTIR",'01-Mapa de riesgo-UO'!AX63, IF(T60=0, 0,$AW$63))</f>
        <v>0</v>
      </c>
      <c r="W60" s="112"/>
      <c r="X60" s="112"/>
      <c r="Y60" s="112"/>
      <c r="Z60" s="112"/>
      <c r="AA60" s="493"/>
    </row>
    <row r="61" spans="1:27" ht="62.45" customHeight="1" thickBot="1" x14ac:dyDescent="0.25">
      <c r="A61" s="369"/>
      <c r="B61" s="395"/>
      <c r="C61" s="500"/>
      <c r="D61" s="500"/>
      <c r="E61" s="500"/>
      <c r="F61" s="84">
        <f>'01-Mapa de riesgo-UO'!F64</f>
        <v>0</v>
      </c>
      <c r="G61" s="500"/>
      <c r="H61" s="463"/>
      <c r="I61" s="500"/>
      <c r="J61" s="495"/>
      <c r="K61" s="497"/>
      <c r="L61" s="85">
        <f>IF('01-Mapa de riesgo-UO'!P64="No existen", "No existe control para el riesgo",'01-Mapa de riesgo-UO'!T64)</f>
        <v>0</v>
      </c>
      <c r="M61" s="85">
        <f>'01-Mapa de riesgo-UO'!Y64</f>
        <v>0</v>
      </c>
      <c r="N61" s="85">
        <f>'01-Mapa de riesgo-UO'!AD64</f>
        <v>0</v>
      </c>
      <c r="O61" s="86">
        <f>'01-Mapa de riesgo-UO'!AI64</f>
        <v>0</v>
      </c>
      <c r="P61" s="86">
        <f>'01-Mapa de riesgo-UO'!AM64</f>
        <v>0</v>
      </c>
      <c r="Q61" s="502"/>
      <c r="R61" s="490"/>
      <c r="S61" s="490"/>
      <c r="T61" s="115">
        <f>'01-Mapa de riesgo-UO'!AT64</f>
        <v>0</v>
      </c>
      <c r="U61" s="115">
        <f>'01-Mapa de riesgo-UO'!AU64</f>
        <v>0</v>
      </c>
      <c r="V61" s="115">
        <f>IF(T61="COMPARTIR",'01-Mapa de riesgo-UO'!AX64, IF(T61=0, 0,$AW$64))</f>
        <v>0</v>
      </c>
      <c r="W61" s="112"/>
      <c r="X61" s="112"/>
      <c r="Y61" s="112"/>
      <c r="Z61" s="112"/>
      <c r="AA61" s="493"/>
    </row>
    <row r="62" spans="1:27" ht="62.45" customHeight="1" x14ac:dyDescent="0.2">
      <c r="A62" s="369">
        <v>19</v>
      </c>
      <c r="B62" s="395">
        <f>'01-Mapa de riesgo-UO'!B65</f>
        <v>0</v>
      </c>
      <c r="C62" s="500">
        <f>'01-Mapa de riesgo-UO'!G65</f>
        <v>0</v>
      </c>
      <c r="D62" s="500">
        <f>'01-Mapa de riesgo-UO'!H65</f>
        <v>0</v>
      </c>
      <c r="E62" s="500">
        <f>'01-Mapa de riesgo-UO'!I65</f>
        <v>0</v>
      </c>
      <c r="F62" s="84">
        <f>'01-Mapa de riesgo-UO'!F65</f>
        <v>0</v>
      </c>
      <c r="G62" s="500">
        <f>'01-Mapa de riesgo-UO'!J65</f>
        <v>0</v>
      </c>
      <c r="H62" s="463" t="str">
        <f>'01-Mapa de riesgo-UO'!AQ65</f>
        <v>LEVE</v>
      </c>
      <c r="I62" s="499">
        <f>'01-Mapa de riesgo-UO'!AR65</f>
        <v>0</v>
      </c>
      <c r="J62" s="494"/>
      <c r="K62" s="497"/>
      <c r="L62" s="85">
        <f>IF('01-Mapa de riesgo-UO'!P65="No existen", "No existe control para el riesgo",'01-Mapa de riesgo-UO'!T65)</f>
        <v>0</v>
      </c>
      <c r="M62" s="85">
        <f>'01-Mapa de riesgo-UO'!Y65</f>
        <v>0</v>
      </c>
      <c r="N62" s="85">
        <f>'01-Mapa de riesgo-UO'!AD65</f>
        <v>0</v>
      </c>
      <c r="O62" s="86">
        <f>'01-Mapa de riesgo-UO'!AI65</f>
        <v>0</v>
      </c>
      <c r="P62" s="86">
        <f>'01-Mapa de riesgo-UO'!AM65</f>
        <v>0</v>
      </c>
      <c r="Q62" s="503" t="e">
        <f>'01-Mapa de riesgo-UO'!AO65</f>
        <v>#DIV/0!</v>
      </c>
      <c r="R62" s="490"/>
      <c r="S62" s="490"/>
      <c r="T62" s="115">
        <f>'01-Mapa de riesgo-UO'!AT65</f>
        <v>0</v>
      </c>
      <c r="U62" s="115">
        <f>'01-Mapa de riesgo-UO'!AU65</f>
        <v>0</v>
      </c>
      <c r="V62" s="115">
        <f>IF(T62="COMPARTIR",'01-Mapa de riesgo-UO'!AX65, IF(T62=0, 0,$AW$65))</f>
        <v>0</v>
      </c>
      <c r="W62" s="112"/>
      <c r="X62" s="112"/>
      <c r="Y62" s="112"/>
      <c r="Z62" s="112"/>
      <c r="AA62" s="492"/>
    </row>
    <row r="63" spans="1:27" ht="62.45" customHeight="1" x14ac:dyDescent="0.2">
      <c r="A63" s="369"/>
      <c r="B63" s="395"/>
      <c r="C63" s="500"/>
      <c r="D63" s="500"/>
      <c r="E63" s="500"/>
      <c r="F63" s="84">
        <f>'01-Mapa de riesgo-UO'!F66</f>
        <v>0</v>
      </c>
      <c r="G63" s="500"/>
      <c r="H63" s="463"/>
      <c r="I63" s="500"/>
      <c r="J63" s="495"/>
      <c r="K63" s="497"/>
      <c r="L63" s="85">
        <f>IF('01-Mapa de riesgo-UO'!P66="No existen", "No existe control para el riesgo",'01-Mapa de riesgo-UO'!T66)</f>
        <v>0</v>
      </c>
      <c r="M63" s="85">
        <f>'01-Mapa de riesgo-UO'!Y66</f>
        <v>0</v>
      </c>
      <c r="N63" s="85">
        <f>'01-Mapa de riesgo-UO'!AD66</f>
        <v>0</v>
      </c>
      <c r="O63" s="86">
        <f>'01-Mapa de riesgo-UO'!AI66</f>
        <v>0</v>
      </c>
      <c r="P63" s="86">
        <f>'01-Mapa de riesgo-UO'!AM66</f>
        <v>0</v>
      </c>
      <c r="Q63" s="501"/>
      <c r="R63" s="490"/>
      <c r="S63" s="490"/>
      <c r="T63" s="115">
        <f>'01-Mapa de riesgo-UO'!AT66</f>
        <v>0</v>
      </c>
      <c r="U63" s="115">
        <f>'01-Mapa de riesgo-UO'!AU66</f>
        <v>0</v>
      </c>
      <c r="V63" s="115">
        <f>IF(T63="COMPARTIR",'01-Mapa de riesgo-UO'!AX66, IF(T63=0, 0,$AW$66))</f>
        <v>0</v>
      </c>
      <c r="W63" s="112"/>
      <c r="X63" s="112"/>
      <c r="Y63" s="112"/>
      <c r="Z63" s="112"/>
      <c r="AA63" s="493"/>
    </row>
    <row r="64" spans="1:27" ht="62.45" customHeight="1" thickBot="1" x14ac:dyDescent="0.25">
      <c r="A64" s="369"/>
      <c r="B64" s="395"/>
      <c r="C64" s="500"/>
      <c r="D64" s="500"/>
      <c r="E64" s="500"/>
      <c r="F64" s="84">
        <f>'01-Mapa de riesgo-UO'!F67</f>
        <v>0</v>
      </c>
      <c r="G64" s="500"/>
      <c r="H64" s="463"/>
      <c r="I64" s="500"/>
      <c r="J64" s="495"/>
      <c r="K64" s="497"/>
      <c r="L64" s="85">
        <f>IF('01-Mapa de riesgo-UO'!P67="No existen", "No existe control para el riesgo",'01-Mapa de riesgo-UO'!T67)</f>
        <v>0</v>
      </c>
      <c r="M64" s="85">
        <f>'01-Mapa de riesgo-UO'!Y67</f>
        <v>0</v>
      </c>
      <c r="N64" s="85">
        <f>'01-Mapa de riesgo-UO'!AD67</f>
        <v>0</v>
      </c>
      <c r="O64" s="86">
        <f>'01-Mapa de riesgo-UO'!AI67</f>
        <v>0</v>
      </c>
      <c r="P64" s="86">
        <f>'01-Mapa de riesgo-UO'!AM67</f>
        <v>0</v>
      </c>
      <c r="Q64" s="502"/>
      <c r="R64" s="490"/>
      <c r="S64" s="490"/>
      <c r="T64" s="115">
        <f>'01-Mapa de riesgo-UO'!AT67</f>
        <v>0</v>
      </c>
      <c r="U64" s="115">
        <f>'01-Mapa de riesgo-UO'!AU67</f>
        <v>0</v>
      </c>
      <c r="V64" s="115">
        <f>IF(T64="COMPARTIR",'01-Mapa de riesgo-UO'!AX67, IF(T64=0, 0,$AW$67))</f>
        <v>0</v>
      </c>
      <c r="W64" s="112"/>
      <c r="X64" s="112"/>
      <c r="Y64" s="112"/>
      <c r="Z64" s="112"/>
      <c r="AA64" s="493"/>
    </row>
    <row r="65" spans="1:27" ht="62.45" customHeight="1" x14ac:dyDescent="0.2">
      <c r="A65" s="369">
        <v>20</v>
      </c>
      <c r="B65" s="395">
        <f>'01-Mapa de riesgo-UO'!B68</f>
        <v>0</v>
      </c>
      <c r="C65" s="500">
        <f>'01-Mapa de riesgo-UO'!G68</f>
        <v>0</v>
      </c>
      <c r="D65" s="500">
        <f>'01-Mapa de riesgo-UO'!H68</f>
        <v>0</v>
      </c>
      <c r="E65" s="500">
        <f>'01-Mapa de riesgo-UO'!I68</f>
        <v>0</v>
      </c>
      <c r="F65" s="84">
        <f>'01-Mapa de riesgo-UO'!F68</f>
        <v>0</v>
      </c>
      <c r="G65" s="500">
        <f>'01-Mapa de riesgo-UO'!J68</f>
        <v>0</v>
      </c>
      <c r="H65" s="463" t="str">
        <f>'01-Mapa de riesgo-UO'!AQ68</f>
        <v>LEVE</v>
      </c>
      <c r="I65" s="499">
        <f>'01-Mapa de riesgo-UO'!AR68</f>
        <v>0</v>
      </c>
      <c r="J65" s="494"/>
      <c r="K65" s="497"/>
      <c r="L65" s="85">
        <f>IF('01-Mapa de riesgo-UO'!P68="No existen", "No existe control para el riesgo",'01-Mapa de riesgo-UO'!T68)</f>
        <v>0</v>
      </c>
      <c r="M65" s="85">
        <f>'01-Mapa de riesgo-UO'!Y68</f>
        <v>0</v>
      </c>
      <c r="N65" s="85">
        <f>'01-Mapa de riesgo-UO'!AD68</f>
        <v>0</v>
      </c>
      <c r="O65" s="86">
        <f>'01-Mapa de riesgo-UO'!AI68</f>
        <v>0</v>
      </c>
      <c r="P65" s="86">
        <f>'01-Mapa de riesgo-UO'!AM68</f>
        <v>0</v>
      </c>
      <c r="Q65" s="503" t="e">
        <f>'01-Mapa de riesgo-UO'!AO68</f>
        <v>#DIV/0!</v>
      </c>
      <c r="R65" s="490"/>
      <c r="S65" s="490"/>
      <c r="T65" s="115">
        <f>'01-Mapa de riesgo-UO'!AT68</f>
        <v>0</v>
      </c>
      <c r="U65" s="115">
        <f>'01-Mapa de riesgo-UO'!AU68</f>
        <v>0</v>
      </c>
      <c r="V65" s="115">
        <f>IF(T65="COMPARTIR",'01-Mapa de riesgo-UO'!AX68, IF(T65=0, 0,$AW$68))</f>
        <v>0</v>
      </c>
      <c r="W65" s="112"/>
      <c r="X65" s="112"/>
      <c r="Y65" s="112"/>
      <c r="Z65" s="112"/>
      <c r="AA65" s="492"/>
    </row>
    <row r="66" spans="1:27" ht="62.45" customHeight="1" x14ac:dyDescent="0.2">
      <c r="A66" s="369"/>
      <c r="B66" s="395"/>
      <c r="C66" s="500"/>
      <c r="D66" s="500"/>
      <c r="E66" s="500"/>
      <c r="F66" s="84">
        <f>'01-Mapa de riesgo-UO'!F69</f>
        <v>0</v>
      </c>
      <c r="G66" s="500"/>
      <c r="H66" s="463"/>
      <c r="I66" s="500"/>
      <c r="J66" s="495"/>
      <c r="K66" s="497"/>
      <c r="L66" s="85">
        <f>IF('01-Mapa de riesgo-UO'!P69="No existen", "No existe control para el riesgo",'01-Mapa de riesgo-UO'!T69)</f>
        <v>0</v>
      </c>
      <c r="M66" s="85">
        <f>'01-Mapa de riesgo-UO'!Y69</f>
        <v>0</v>
      </c>
      <c r="N66" s="85">
        <f>'01-Mapa de riesgo-UO'!AD69</f>
        <v>0</v>
      </c>
      <c r="O66" s="86">
        <f>'01-Mapa de riesgo-UO'!AI69</f>
        <v>0</v>
      </c>
      <c r="P66" s="86">
        <f>'01-Mapa de riesgo-UO'!AM69</f>
        <v>0</v>
      </c>
      <c r="Q66" s="501"/>
      <c r="R66" s="490"/>
      <c r="S66" s="490"/>
      <c r="T66" s="115">
        <f>'01-Mapa de riesgo-UO'!AT69</f>
        <v>0</v>
      </c>
      <c r="U66" s="115">
        <f>'01-Mapa de riesgo-UO'!AU69</f>
        <v>0</v>
      </c>
      <c r="V66" s="115">
        <f>IF(T66="COMPARTIR",'01-Mapa de riesgo-UO'!AX69, IF(T66=0, 0,$AW$69))</f>
        <v>0</v>
      </c>
      <c r="W66" s="112"/>
      <c r="X66" s="112"/>
      <c r="Y66" s="112"/>
      <c r="Z66" s="112"/>
      <c r="AA66" s="493"/>
    </row>
    <row r="67" spans="1:27" ht="62.45" customHeight="1" thickBot="1" x14ac:dyDescent="0.25">
      <c r="A67" s="369"/>
      <c r="B67" s="395"/>
      <c r="C67" s="500"/>
      <c r="D67" s="500"/>
      <c r="E67" s="500"/>
      <c r="F67" s="84">
        <f>'01-Mapa de riesgo-UO'!F70</f>
        <v>0</v>
      </c>
      <c r="G67" s="500"/>
      <c r="H67" s="463"/>
      <c r="I67" s="500"/>
      <c r="J67" s="495"/>
      <c r="K67" s="497"/>
      <c r="L67" s="85">
        <f>IF('01-Mapa de riesgo-UO'!P70="No existen", "No existe control para el riesgo",'01-Mapa de riesgo-UO'!T70)</f>
        <v>0</v>
      </c>
      <c r="M67" s="85">
        <f>'01-Mapa de riesgo-UO'!Y70</f>
        <v>0</v>
      </c>
      <c r="N67" s="85">
        <f>'01-Mapa de riesgo-UO'!AD70</f>
        <v>0</v>
      </c>
      <c r="O67" s="86">
        <f>'01-Mapa de riesgo-UO'!AI70</f>
        <v>0</v>
      </c>
      <c r="P67" s="86">
        <f>'01-Mapa de riesgo-UO'!AM70</f>
        <v>0</v>
      </c>
      <c r="Q67" s="502"/>
      <c r="R67" s="490"/>
      <c r="S67" s="490"/>
      <c r="T67" s="115">
        <f>'01-Mapa de riesgo-UO'!AT70</f>
        <v>0</v>
      </c>
      <c r="U67" s="115">
        <f>'01-Mapa de riesgo-UO'!AU70</f>
        <v>0</v>
      </c>
      <c r="V67" s="115">
        <f>IF(T67="COMPARTIR",'01-Mapa de riesgo-UO'!AX70, IF(T67=0, 0,$AW$70))</f>
        <v>0</v>
      </c>
      <c r="W67" s="112"/>
      <c r="X67" s="112"/>
      <c r="Y67" s="112"/>
      <c r="Z67" s="112"/>
      <c r="AA67" s="493"/>
    </row>
    <row r="68" spans="1:27" ht="62.45" customHeight="1" x14ac:dyDescent="0.2">
      <c r="A68" s="369">
        <v>21</v>
      </c>
      <c r="B68" s="395">
        <f>'01-Mapa de riesgo-UO'!B71</f>
        <v>0</v>
      </c>
      <c r="C68" s="500">
        <f>'01-Mapa de riesgo-UO'!G71</f>
        <v>0</v>
      </c>
      <c r="D68" s="500">
        <f>'01-Mapa de riesgo-UO'!H71</f>
        <v>0</v>
      </c>
      <c r="E68" s="500">
        <f>'01-Mapa de riesgo-UO'!I71</f>
        <v>0</v>
      </c>
      <c r="F68" s="84">
        <f>'01-Mapa de riesgo-UO'!F71</f>
        <v>0</v>
      </c>
      <c r="G68" s="500">
        <f>'01-Mapa de riesgo-UO'!J71</f>
        <v>0</v>
      </c>
      <c r="H68" s="463" t="str">
        <f>'01-Mapa de riesgo-UO'!AQ71</f>
        <v>LEVE</v>
      </c>
      <c r="I68" s="499">
        <f>'01-Mapa de riesgo-UO'!AR71</f>
        <v>0</v>
      </c>
      <c r="J68" s="496"/>
      <c r="K68" s="497"/>
      <c r="L68" s="85">
        <f>IF('01-Mapa de riesgo-UO'!P71="No existen", "No existe control para el riesgo",'01-Mapa de riesgo-UO'!T71)</f>
        <v>0</v>
      </c>
      <c r="M68" s="85">
        <f>'01-Mapa de riesgo-UO'!Y71</f>
        <v>0</v>
      </c>
      <c r="N68" s="85">
        <f>'01-Mapa de riesgo-UO'!AD71</f>
        <v>0</v>
      </c>
      <c r="O68" s="86">
        <f>'01-Mapa de riesgo-UO'!AI71</f>
        <v>0</v>
      </c>
      <c r="P68" s="86">
        <f>'01-Mapa de riesgo-UO'!AM71</f>
        <v>0</v>
      </c>
      <c r="Q68" s="503" t="e">
        <f>'01-Mapa de riesgo-UO'!AO71</f>
        <v>#DIV/0!</v>
      </c>
      <c r="R68" s="490"/>
      <c r="S68" s="490"/>
      <c r="T68" s="115">
        <f>'01-Mapa de riesgo-UO'!AT71</f>
        <v>0</v>
      </c>
      <c r="U68" s="115">
        <f>'01-Mapa de riesgo-UO'!AU71</f>
        <v>0</v>
      </c>
      <c r="V68" s="115">
        <f>IF(T68="COMPARTIR",'01-Mapa de riesgo-UO'!AX71, IF(T68=0, 0,$AW$71))</f>
        <v>0</v>
      </c>
      <c r="W68" s="112"/>
      <c r="X68" s="112"/>
      <c r="Y68" s="112"/>
      <c r="Z68" s="112"/>
      <c r="AA68" s="492"/>
    </row>
    <row r="69" spans="1:27" ht="62.45" customHeight="1" x14ac:dyDescent="0.2">
      <c r="A69" s="369"/>
      <c r="B69" s="395"/>
      <c r="C69" s="500"/>
      <c r="D69" s="500"/>
      <c r="E69" s="500"/>
      <c r="F69" s="84">
        <f>'01-Mapa de riesgo-UO'!F72</f>
        <v>0</v>
      </c>
      <c r="G69" s="500"/>
      <c r="H69" s="463"/>
      <c r="I69" s="500"/>
      <c r="J69" s="495"/>
      <c r="K69" s="497"/>
      <c r="L69" s="85">
        <f>IF('01-Mapa de riesgo-UO'!P72="No existen", "No existe control para el riesgo",'01-Mapa de riesgo-UO'!T72)</f>
        <v>0</v>
      </c>
      <c r="M69" s="85">
        <f>'01-Mapa de riesgo-UO'!Y72</f>
        <v>0</v>
      </c>
      <c r="N69" s="85">
        <f>'01-Mapa de riesgo-UO'!AD72</f>
        <v>0</v>
      </c>
      <c r="O69" s="86">
        <f>'01-Mapa de riesgo-UO'!AI72</f>
        <v>0</v>
      </c>
      <c r="P69" s="86">
        <f>'01-Mapa de riesgo-UO'!AM72</f>
        <v>0</v>
      </c>
      <c r="Q69" s="501"/>
      <c r="R69" s="490"/>
      <c r="S69" s="490"/>
      <c r="T69" s="115">
        <f>'01-Mapa de riesgo-UO'!AT72</f>
        <v>0</v>
      </c>
      <c r="U69" s="115">
        <f>'01-Mapa de riesgo-UO'!AU72</f>
        <v>0</v>
      </c>
      <c r="V69" s="115">
        <f>IF(T69="COMPARTIR",'01-Mapa de riesgo-UO'!AX72, IF(T69=0, 0,$AW$72))</f>
        <v>0</v>
      </c>
      <c r="W69" s="112"/>
      <c r="X69" s="112"/>
      <c r="Y69" s="112"/>
      <c r="Z69" s="112"/>
      <c r="AA69" s="493"/>
    </row>
    <row r="70" spans="1:27" ht="62.45" customHeight="1" thickBot="1" x14ac:dyDescent="0.25">
      <c r="A70" s="369"/>
      <c r="B70" s="395"/>
      <c r="C70" s="500"/>
      <c r="D70" s="500"/>
      <c r="E70" s="500"/>
      <c r="F70" s="84">
        <f>'01-Mapa de riesgo-UO'!F73</f>
        <v>0</v>
      </c>
      <c r="G70" s="500"/>
      <c r="H70" s="463"/>
      <c r="I70" s="500"/>
      <c r="J70" s="495"/>
      <c r="K70" s="497"/>
      <c r="L70" s="85">
        <f>IF('01-Mapa de riesgo-UO'!P73="No existen", "No existe control para el riesgo",'01-Mapa de riesgo-UO'!T73)</f>
        <v>0</v>
      </c>
      <c r="M70" s="85">
        <f>'01-Mapa de riesgo-UO'!Y73</f>
        <v>0</v>
      </c>
      <c r="N70" s="85">
        <f>'01-Mapa de riesgo-UO'!AD73</f>
        <v>0</v>
      </c>
      <c r="O70" s="86">
        <f>'01-Mapa de riesgo-UO'!AI73</f>
        <v>0</v>
      </c>
      <c r="P70" s="86">
        <f>'01-Mapa de riesgo-UO'!AM73</f>
        <v>0</v>
      </c>
      <c r="Q70" s="502"/>
      <c r="R70" s="490"/>
      <c r="S70" s="490"/>
      <c r="T70" s="115">
        <f>'01-Mapa de riesgo-UO'!AT73</f>
        <v>0</v>
      </c>
      <c r="U70" s="115">
        <f>'01-Mapa de riesgo-UO'!AU73</f>
        <v>0</v>
      </c>
      <c r="V70" s="115">
        <f>IF(T70="COMPARTIR",'01-Mapa de riesgo-UO'!AX73, IF(T70=0, 0,$AW$73))</f>
        <v>0</v>
      </c>
      <c r="W70" s="112"/>
      <c r="X70" s="112"/>
      <c r="Y70" s="112"/>
      <c r="Z70" s="112"/>
      <c r="AA70" s="493"/>
    </row>
    <row r="71" spans="1:27" ht="62.45" customHeight="1" x14ac:dyDescent="0.2">
      <c r="A71" s="369">
        <v>22</v>
      </c>
      <c r="B71" s="395">
        <f>'01-Mapa de riesgo-UO'!B74</f>
        <v>0</v>
      </c>
      <c r="C71" s="500">
        <f>'01-Mapa de riesgo-UO'!G74</f>
        <v>0</v>
      </c>
      <c r="D71" s="500">
        <f>'01-Mapa de riesgo-UO'!H74</f>
        <v>0</v>
      </c>
      <c r="E71" s="500">
        <f>'01-Mapa de riesgo-UO'!I74</f>
        <v>0</v>
      </c>
      <c r="F71" s="84">
        <f>'01-Mapa de riesgo-UO'!F74</f>
        <v>0</v>
      </c>
      <c r="G71" s="500">
        <f>'01-Mapa de riesgo-UO'!J74</f>
        <v>0</v>
      </c>
      <c r="H71" s="463" t="str">
        <f>'01-Mapa de riesgo-UO'!AQ74</f>
        <v>LEVE</v>
      </c>
      <c r="I71" s="499">
        <f>'01-Mapa de riesgo-UO'!AR74</f>
        <v>0</v>
      </c>
      <c r="J71" s="496"/>
      <c r="K71" s="497"/>
      <c r="L71" s="85">
        <f>IF('01-Mapa de riesgo-UO'!P74="No existen", "No existe control para el riesgo",'01-Mapa de riesgo-UO'!T74)</f>
        <v>0</v>
      </c>
      <c r="M71" s="85">
        <f>'01-Mapa de riesgo-UO'!Y74</f>
        <v>0</v>
      </c>
      <c r="N71" s="85">
        <f>'01-Mapa de riesgo-UO'!AD74</f>
        <v>0</v>
      </c>
      <c r="O71" s="86">
        <f>'01-Mapa de riesgo-UO'!AI74</f>
        <v>0</v>
      </c>
      <c r="P71" s="86">
        <f>'01-Mapa de riesgo-UO'!AM74</f>
        <v>0</v>
      </c>
      <c r="Q71" s="503" t="e">
        <f>'01-Mapa de riesgo-UO'!AO74</f>
        <v>#DIV/0!</v>
      </c>
      <c r="R71" s="490"/>
      <c r="S71" s="490"/>
      <c r="T71" s="115">
        <f>'01-Mapa de riesgo-UO'!AT74</f>
        <v>0</v>
      </c>
      <c r="U71" s="115">
        <f>'01-Mapa de riesgo-UO'!AU74</f>
        <v>0</v>
      </c>
      <c r="V71" s="115">
        <f>IF(T71="COMPARTIR",'01-Mapa de riesgo-UO'!AX74, IF(T71=0, 0,$AW$74))</f>
        <v>0</v>
      </c>
      <c r="W71" s="112"/>
      <c r="X71" s="112"/>
      <c r="Y71" s="112"/>
      <c r="Z71" s="112"/>
      <c r="AA71" s="492"/>
    </row>
    <row r="72" spans="1:27" ht="62.45" customHeight="1" x14ac:dyDescent="0.2">
      <c r="A72" s="369"/>
      <c r="B72" s="395"/>
      <c r="C72" s="500"/>
      <c r="D72" s="500"/>
      <c r="E72" s="500"/>
      <c r="F72" s="84">
        <f>'01-Mapa de riesgo-UO'!F75</f>
        <v>0</v>
      </c>
      <c r="G72" s="500"/>
      <c r="H72" s="463"/>
      <c r="I72" s="500"/>
      <c r="J72" s="495"/>
      <c r="K72" s="497"/>
      <c r="L72" s="85">
        <f>IF('01-Mapa de riesgo-UO'!P75="No existen", "No existe control para el riesgo",'01-Mapa de riesgo-UO'!T75)</f>
        <v>0</v>
      </c>
      <c r="M72" s="85">
        <f>'01-Mapa de riesgo-UO'!Y75</f>
        <v>0</v>
      </c>
      <c r="N72" s="85">
        <f>'01-Mapa de riesgo-UO'!AD75</f>
        <v>0</v>
      </c>
      <c r="O72" s="86">
        <f>'01-Mapa de riesgo-UO'!AI75</f>
        <v>0</v>
      </c>
      <c r="P72" s="86">
        <f>'01-Mapa de riesgo-UO'!AM75</f>
        <v>0</v>
      </c>
      <c r="Q72" s="501"/>
      <c r="R72" s="490"/>
      <c r="S72" s="490"/>
      <c r="T72" s="115">
        <f>'01-Mapa de riesgo-UO'!AT75</f>
        <v>0</v>
      </c>
      <c r="U72" s="115">
        <f>'01-Mapa de riesgo-UO'!AU75</f>
        <v>0</v>
      </c>
      <c r="V72" s="115">
        <f>IF(T72="COMPARTIR",'01-Mapa de riesgo-UO'!AX75, IF(T72=0, 0,$AW$75))</f>
        <v>0</v>
      </c>
      <c r="W72" s="112"/>
      <c r="X72" s="112"/>
      <c r="Y72" s="112"/>
      <c r="Z72" s="112"/>
      <c r="AA72" s="493"/>
    </row>
    <row r="73" spans="1:27" ht="62.45" customHeight="1" thickBot="1" x14ac:dyDescent="0.25">
      <c r="A73" s="370"/>
      <c r="B73" s="443"/>
      <c r="C73" s="506"/>
      <c r="D73" s="506"/>
      <c r="E73" s="506"/>
      <c r="F73" s="116">
        <f>'01-Mapa de riesgo-UO'!F76</f>
        <v>0</v>
      </c>
      <c r="G73" s="506"/>
      <c r="H73" s="472"/>
      <c r="I73" s="506"/>
      <c r="J73" s="507"/>
      <c r="K73" s="518"/>
      <c r="L73" s="117">
        <f>IF('01-Mapa de riesgo-UO'!P76="No existen", "No existe control para el riesgo",'01-Mapa de riesgo-UO'!T76)</f>
        <v>0</v>
      </c>
      <c r="M73" s="117">
        <f>'01-Mapa de riesgo-UO'!Y76</f>
        <v>0</v>
      </c>
      <c r="N73" s="117">
        <f>'01-Mapa de riesgo-UO'!AD76</f>
        <v>0</v>
      </c>
      <c r="O73" s="171">
        <f>'01-Mapa de riesgo-UO'!AI76</f>
        <v>0</v>
      </c>
      <c r="P73" s="171">
        <f>'01-Mapa de riesgo-UO'!AM76</f>
        <v>0</v>
      </c>
      <c r="Q73" s="509"/>
      <c r="R73" s="517"/>
      <c r="S73" s="517"/>
      <c r="T73" s="118">
        <f>'01-Mapa de riesgo-UO'!AT76</f>
        <v>0</v>
      </c>
      <c r="U73" s="118">
        <f>'01-Mapa de riesgo-UO'!AU76</f>
        <v>0</v>
      </c>
      <c r="V73" s="118">
        <f>IF(T73="COMPARTIR",'01-Mapa de riesgo-UO'!AX76, IF(T73=0, 0,$AW$76))</f>
        <v>0</v>
      </c>
      <c r="W73" s="119"/>
      <c r="X73" s="119"/>
      <c r="Y73" s="119"/>
      <c r="Z73" s="119"/>
      <c r="AA73" s="516"/>
    </row>
    <row r="74" spans="1:27" x14ac:dyDescent="0.2">
      <c r="A74" s="21"/>
      <c r="B74" s="21"/>
      <c r="C74" s="22"/>
      <c r="D74" s="22"/>
      <c r="E74" s="22"/>
      <c r="F74" s="22"/>
      <c r="G74" s="22"/>
      <c r="H74" s="22"/>
      <c r="I74" s="21"/>
      <c r="J74" s="21"/>
      <c r="K74" s="21"/>
      <c r="L74" s="21"/>
      <c r="M74" s="21"/>
      <c r="N74" s="21"/>
      <c r="O74" s="21"/>
      <c r="P74" s="21"/>
      <c r="Q74" s="508"/>
      <c r="R74" s="21"/>
      <c r="S74" s="21"/>
      <c r="T74" s="21"/>
      <c r="U74" s="21"/>
      <c r="V74" s="21"/>
      <c r="W74" s="21"/>
      <c r="X74" s="21"/>
      <c r="Y74" s="21"/>
      <c r="Z74" s="21"/>
      <c r="AA74" s="21"/>
    </row>
    <row r="75" spans="1:27" x14ac:dyDescent="0.2">
      <c r="A75" s="21"/>
      <c r="B75" s="21"/>
      <c r="C75" s="22"/>
      <c r="D75" s="22"/>
      <c r="E75" s="22"/>
      <c r="F75" s="22"/>
      <c r="G75" s="22"/>
      <c r="H75" s="22"/>
      <c r="I75" s="21"/>
      <c r="J75" s="21"/>
      <c r="K75" s="21"/>
      <c r="L75" s="21"/>
      <c r="M75" s="21"/>
      <c r="N75" s="21"/>
      <c r="O75" s="21"/>
      <c r="P75" s="21"/>
      <c r="Q75" s="508"/>
      <c r="R75" s="21"/>
      <c r="S75" s="21"/>
      <c r="T75" s="21"/>
      <c r="U75" s="21"/>
      <c r="V75" s="21"/>
      <c r="W75" s="21"/>
      <c r="X75" s="21"/>
      <c r="Y75" s="21"/>
      <c r="Z75" s="21"/>
      <c r="AA75" s="21"/>
    </row>
    <row r="76" spans="1:27" x14ac:dyDescent="0.2">
      <c r="A76" s="21"/>
      <c r="B76" s="21"/>
      <c r="C76" s="22"/>
      <c r="D76" s="22"/>
      <c r="E76" s="22"/>
      <c r="F76" s="22"/>
      <c r="G76" s="22"/>
      <c r="H76" s="22"/>
      <c r="I76" s="21"/>
      <c r="J76" s="21"/>
      <c r="K76" s="21"/>
      <c r="L76" s="21"/>
      <c r="M76" s="21"/>
      <c r="N76" s="21"/>
      <c r="O76" s="21"/>
      <c r="P76" s="21"/>
      <c r="Q76" s="508"/>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508"/>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508"/>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508"/>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508"/>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508"/>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508"/>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501" t="e">
        <f>'01-Mapa de riesgo-UO'!#REF!</f>
        <v>#REF!</v>
      </c>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501"/>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502"/>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21"/>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21"/>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E115" s="22"/>
      <c r="F115" s="22"/>
      <c r="G115" s="22"/>
      <c r="H115" s="22"/>
    </row>
    <row r="116" spans="1:27" x14ac:dyDescent="0.2">
      <c r="E116" s="22"/>
      <c r="F116" s="22"/>
      <c r="G116" s="22"/>
      <c r="H116" s="22"/>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048451" spans="21:25" ht="24" x14ac:dyDescent="0.2">
      <c r="U1048451" s="3" t="s">
        <v>280</v>
      </c>
      <c r="V1048451" s="3" t="s">
        <v>281</v>
      </c>
      <c r="W1048451" s="3" t="s">
        <v>272</v>
      </c>
      <c r="X1048451" s="3" t="s">
        <v>273</v>
      </c>
    </row>
    <row r="1048452" spans="21:25" ht="36" x14ac:dyDescent="0.2">
      <c r="U1048452" s="3" t="s">
        <v>281</v>
      </c>
      <c r="V1048452" s="3" t="s">
        <v>282</v>
      </c>
      <c r="W1048452" s="3" t="s">
        <v>278</v>
      </c>
      <c r="X1048452" s="3" t="s">
        <v>283</v>
      </c>
    </row>
    <row r="1048453" spans="21:25" ht="24" x14ac:dyDescent="0.2">
      <c r="U1048453" s="3" t="s">
        <v>272</v>
      </c>
      <c r="V1048453" s="3" t="s">
        <v>284</v>
      </c>
    </row>
    <row r="1048454" spans="21:25" x14ac:dyDescent="0.2">
      <c r="U1048454" s="3" t="s">
        <v>273</v>
      </c>
    </row>
    <row r="1048460" spans="21:25" x14ac:dyDescent="0.2">
      <c r="U1048460" s="3" t="s">
        <v>87</v>
      </c>
      <c r="V1048460" s="3" t="s">
        <v>90</v>
      </c>
      <c r="W1048460" s="3" t="s">
        <v>88</v>
      </c>
      <c r="X1048460" s="3" t="s">
        <v>91</v>
      </c>
      <c r="Y1048460" s="3" t="s">
        <v>89</v>
      </c>
    </row>
    <row r="1048461" spans="21:25" ht="24" x14ac:dyDescent="0.2">
      <c r="V1048461" s="3" t="s">
        <v>281</v>
      </c>
      <c r="W1048461" s="3" t="s">
        <v>281</v>
      </c>
      <c r="X1048461" s="3" t="s">
        <v>281</v>
      </c>
      <c r="Y1048461" s="3" t="s">
        <v>281</v>
      </c>
    </row>
    <row r="1048462" spans="21:25" ht="24" x14ac:dyDescent="0.2">
      <c r="V1048462" s="3" t="s">
        <v>272</v>
      </c>
      <c r="W1048462" s="3" t="s">
        <v>272</v>
      </c>
      <c r="X1048462" s="3" t="s">
        <v>272</v>
      </c>
      <c r="Y1048462" s="3" t="s">
        <v>272</v>
      </c>
    </row>
    <row r="1048463" spans="21:25" ht="24" x14ac:dyDescent="0.2">
      <c r="V1048463" s="3" t="s">
        <v>273</v>
      </c>
      <c r="W1048463" s="3" t="s">
        <v>273</v>
      </c>
      <c r="X1048463" s="3" t="s">
        <v>273</v>
      </c>
      <c r="Y1048463" s="3" t="s">
        <v>273</v>
      </c>
    </row>
    <row r="1048465" spans="6:8" x14ac:dyDescent="0.2">
      <c r="F1048465" s="4" t="s">
        <v>86</v>
      </c>
      <c r="G1048465" s="4" t="s">
        <v>85</v>
      </c>
      <c r="H1048465" s="4" t="s">
        <v>84</v>
      </c>
    </row>
    <row r="1048466" spans="6:8" x14ac:dyDescent="0.2">
      <c r="F1048466" s="4" t="s">
        <v>265</v>
      </c>
      <c r="G1048466" s="4" t="s">
        <v>265</v>
      </c>
      <c r="H1048466" s="4" t="s">
        <v>267</v>
      </c>
    </row>
    <row r="1048467" spans="6:8" x14ac:dyDescent="0.2">
      <c r="G1048467" s="4" t="s">
        <v>266</v>
      </c>
      <c r="H1048467" s="4" t="s">
        <v>268</v>
      </c>
    </row>
  </sheetData>
  <sheetProtection algorithmName="SHA-512" hashValue="+QroZ9ShYWfdnTVbfPny8XwqU39J9Fv3lMDA0SPYFtTr93ekaBa9jyxi7t1JZHTbW2iHqwrPAqJzXZFJFGUyCQ==" saltValue="f0Bj5j74mKYj2UXBozVDqw==" spinCount="100000" sheet="1" formatRows="0" insertRows="0" deleteRows="0" selectLockedCells="1"/>
  <dataConsolidate/>
  <mergeCells count="357">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71:A73"/>
    <mergeCell ref="B71:B73"/>
    <mergeCell ref="C71:C73"/>
    <mergeCell ref="D71:D73"/>
    <mergeCell ref="E71:E73"/>
    <mergeCell ref="G71:G73"/>
    <mergeCell ref="H71:H73"/>
    <mergeCell ref="I71:I73"/>
    <mergeCell ref="J71:J73"/>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K53:K55"/>
    <mergeCell ref="R53:S53"/>
    <mergeCell ref="AA53:AA55"/>
    <mergeCell ref="R54:S54"/>
    <mergeCell ref="R55:S55"/>
    <mergeCell ref="K56:K58"/>
    <mergeCell ref="R56:S56"/>
    <mergeCell ref="AA56:AA58"/>
    <mergeCell ref="R57:S57"/>
    <mergeCell ref="R58:S58"/>
    <mergeCell ref="AA59:AA61"/>
    <mergeCell ref="R60:S60"/>
    <mergeCell ref="R61:S61"/>
    <mergeCell ref="A56:A58"/>
    <mergeCell ref="B56:B58"/>
    <mergeCell ref="C56:C58"/>
    <mergeCell ref="D56:D58"/>
    <mergeCell ref="E56:E58"/>
    <mergeCell ref="G56:G58"/>
    <mergeCell ref="H56:H58"/>
    <mergeCell ref="I56:I58"/>
    <mergeCell ref="J56:J58"/>
    <mergeCell ref="A53:A55"/>
    <mergeCell ref="B53:B55"/>
    <mergeCell ref="C53:C55"/>
    <mergeCell ref="D53:D55"/>
    <mergeCell ref="E53:E55"/>
    <mergeCell ref="G53:G55"/>
    <mergeCell ref="H53:H55"/>
    <mergeCell ref="I53:I55"/>
    <mergeCell ref="J53:J55"/>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K41:K43"/>
    <mergeCell ref="R41:S41"/>
    <mergeCell ref="AA41:AA43"/>
    <mergeCell ref="R42:S42"/>
    <mergeCell ref="R43:S43"/>
    <mergeCell ref="K44:K46"/>
    <mergeCell ref="R44:S44"/>
    <mergeCell ref="AA44:AA46"/>
    <mergeCell ref="R45:S45"/>
    <mergeCell ref="R46:S46"/>
    <mergeCell ref="Q41:Q43"/>
    <mergeCell ref="Q44:Q46"/>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A41:A43"/>
    <mergeCell ref="B41:B43"/>
    <mergeCell ref="C41:C43"/>
    <mergeCell ref="D41:D43"/>
    <mergeCell ref="E41:E43"/>
    <mergeCell ref="G41:G43"/>
    <mergeCell ref="H41:H43"/>
    <mergeCell ref="I41:I43"/>
    <mergeCell ref="J41:J43"/>
    <mergeCell ref="A38:A40"/>
    <mergeCell ref="B38:B40"/>
    <mergeCell ref="C38:C40"/>
    <mergeCell ref="D38:D40"/>
    <mergeCell ref="E38:E40"/>
    <mergeCell ref="G38:G40"/>
    <mergeCell ref="H38:H40"/>
    <mergeCell ref="I38:I40"/>
    <mergeCell ref="J38:J40"/>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5:A37"/>
    <mergeCell ref="B35:B37"/>
    <mergeCell ref="C35:C37"/>
    <mergeCell ref="D35:D37"/>
    <mergeCell ref="E35:E37"/>
    <mergeCell ref="G35:G37"/>
    <mergeCell ref="H35:H37"/>
    <mergeCell ref="I35:I37"/>
    <mergeCell ref="J35:J37"/>
    <mergeCell ref="A32:A34"/>
    <mergeCell ref="B32:B34"/>
    <mergeCell ref="C32:C34"/>
    <mergeCell ref="D32:D34"/>
    <mergeCell ref="E32:E34"/>
    <mergeCell ref="G32:G34"/>
    <mergeCell ref="H32:H34"/>
    <mergeCell ref="I32:I34"/>
    <mergeCell ref="J32:J34"/>
    <mergeCell ref="A29:A31"/>
    <mergeCell ref="B29:B31"/>
    <mergeCell ref="C29:C31"/>
    <mergeCell ref="D29:D31"/>
    <mergeCell ref="E29:E31"/>
    <mergeCell ref="G29:G31"/>
    <mergeCell ref="H29:H31"/>
    <mergeCell ref="I29:I31"/>
    <mergeCell ref="J29:J31"/>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s>
  <phoneticPr fontId="4" type="noConversion"/>
  <conditionalFormatting sqref="H8:H73">
    <cfRule type="cellIs" dxfId="159" priority="122" stopIfTrue="1" operator="equal">
      <formula>1</formula>
    </cfRule>
    <cfRule type="cellIs" dxfId="158" priority="123" stopIfTrue="1" operator="between">
      <formula>1.9</formula>
      <formula>3.1</formula>
    </cfRule>
    <cfRule type="cellIs" dxfId="157" priority="124" stopIfTrue="1" operator="equal">
      <formula>4</formula>
    </cfRule>
  </conditionalFormatting>
  <conditionalFormatting sqref="H8:H73">
    <cfRule type="cellIs" dxfId="156" priority="113" operator="equal">
      <formula>"LEVE"</formula>
    </cfRule>
    <cfRule type="cellIs" dxfId="155" priority="114" operator="equal">
      <formula>"MODERADO"</formula>
    </cfRule>
    <cfRule type="cellIs" dxfId="154" priority="115" operator="equal">
      <formula>"GRAVE"</formula>
    </cfRule>
  </conditionalFormatting>
  <conditionalFormatting sqref="AA8:AA73">
    <cfRule type="containsText" dxfId="153" priority="106" operator="containsText" text="CONTINUA LA ACCIÓN ANTERIOR">
      <formula>NOT(ISERROR(SEARCH("CONTINUA LA ACCIÓN ANTERIOR",AA8)))</formula>
    </cfRule>
    <cfRule type="containsText" dxfId="152" priority="107" operator="containsText" text="REQUIERE NUEVA ACCIÓN">
      <formula>NOT(ISERROR(SEARCH("REQUIERE NUEVA ACCIÓN",AA8)))</formula>
    </cfRule>
    <cfRule type="containsText" dxfId="151" priority="108" operator="containsText" text="RIESGO CONTROLADO">
      <formula>NOT(ISERROR(SEARCH("RIESGO CONTROLADO",AA8)))</formula>
    </cfRule>
  </conditionalFormatting>
  <conditionalFormatting sqref="Y8:Y73">
    <cfRule type="beginsWith" dxfId="150" priority="99" operator="beginsWith" text="No eficaz">
      <formula>LEFT(Y8,LEN("No eficaz"))="No eficaz"</formula>
    </cfRule>
  </conditionalFormatting>
  <conditionalFormatting sqref="Y8:Y73">
    <cfRule type="beginsWith" dxfId="149" priority="95" operator="beginsWith" text="Eficaz">
      <formula>LEFT(Y8,LEN("Eficaz"))="Eficaz"</formula>
    </cfRule>
  </conditionalFormatting>
  <conditionalFormatting sqref="U8:U73">
    <cfRule type="expression" dxfId="148" priority="94">
      <formula>T8="ASUMIR"</formula>
    </cfRule>
  </conditionalFormatting>
  <conditionalFormatting sqref="V8:V73">
    <cfRule type="expression" dxfId="147" priority="93">
      <formula>T8="ASUMIR"</formula>
    </cfRule>
  </conditionalFormatting>
  <conditionalFormatting sqref="W8:W73">
    <cfRule type="expression" dxfId="146" priority="92">
      <formula>T8="ASUMIR"</formula>
    </cfRule>
  </conditionalFormatting>
  <conditionalFormatting sqref="Y8:Y73">
    <cfRule type="expression" dxfId="145" priority="90">
      <formula>T8="ASUMIR"</formula>
    </cfRule>
  </conditionalFormatting>
  <conditionalFormatting sqref="X8:X73">
    <cfRule type="expression" dxfId="144" priority="83">
      <formula>T8="ASUMIR"</formula>
    </cfRule>
  </conditionalFormatting>
  <conditionalFormatting sqref="Z8:Z73">
    <cfRule type="expression" dxfId="143" priority="81">
      <formula>T8="ASUMIR"</formula>
    </cfRule>
  </conditionalFormatting>
  <conditionalFormatting sqref="O8:O73">
    <cfRule type="expression" dxfId="142" priority="80">
      <formula>$L$8="No existe control para el riesgo"</formula>
    </cfRule>
  </conditionalFormatting>
  <conditionalFormatting sqref="P8:Q8 P9:P73 Q11 Q14 Q17 Q20 Q23 Q26 Q29 Q32 Q35 Q38 Q41 Q44 Q47 Q50 Q53 Q56 Q59 Q62 Q65 Q68 Q71 Q74 Q77 Q80 Q83">
    <cfRule type="expression" dxfId="141" priority="79">
      <formula>$L$8="No existe control para el riesgo"</formula>
    </cfRule>
  </conditionalFormatting>
  <conditionalFormatting sqref="W8">
    <cfRule type="cellIs" dxfId="140" priority="74" operator="equal">
      <formula>"NO_CUMPLIDA"</formula>
    </cfRule>
  </conditionalFormatting>
  <conditionalFormatting sqref="W9:W73">
    <cfRule type="cellIs" dxfId="139" priority="73" operator="equal">
      <formula>"NO_CUMPLIDA"</formula>
    </cfRule>
  </conditionalFormatting>
  <conditionalFormatting sqref="Z8">
    <cfRule type="expression" dxfId="138" priority="72">
      <formula>$W$8&lt;&gt;"CUMPLIMIENTO_TOTAL"</formula>
    </cfRule>
  </conditionalFormatting>
  <conditionalFormatting sqref="Z9">
    <cfRule type="expression" dxfId="137" priority="70">
      <formula>$W$9&lt;&gt;"CUMPLIMIENTO_TOTAL"</formula>
    </cfRule>
  </conditionalFormatting>
  <conditionalFormatting sqref="Z10">
    <cfRule type="expression" dxfId="136" priority="69">
      <formula>$W$10&lt;&gt;"CUMPLIMIENTO_TOTAL"</formula>
    </cfRule>
  </conditionalFormatting>
  <conditionalFormatting sqref="Z11">
    <cfRule type="expression" dxfId="135" priority="68">
      <formula>$W$11&lt;&gt;"CUMPLIMIENTO_TOTAL"</formula>
    </cfRule>
  </conditionalFormatting>
  <conditionalFormatting sqref="Z12">
    <cfRule type="expression" dxfId="134" priority="67">
      <formula>$W$12&lt;&gt;"CUMPLIMIENTO_TOTAL"</formula>
    </cfRule>
  </conditionalFormatting>
  <conditionalFormatting sqref="Z13">
    <cfRule type="expression" dxfId="133" priority="66">
      <formula>$W$13&lt;&gt;"CUMPLIMIENTO_TOTAL"</formula>
    </cfRule>
  </conditionalFormatting>
  <conditionalFormatting sqref="Z14">
    <cfRule type="expression" dxfId="132" priority="65">
      <formula>$W$14&lt;&gt;"CUMPLIMIENTO_TOTAL"</formula>
    </cfRule>
  </conditionalFormatting>
  <conditionalFormatting sqref="Z15">
    <cfRule type="expression" dxfId="131" priority="64">
      <formula>$W$15&lt;&gt;"CUMPLIMIENTO_TOTAL"</formula>
    </cfRule>
  </conditionalFormatting>
  <conditionalFormatting sqref="Z16">
    <cfRule type="expression" dxfId="130" priority="63">
      <formula>$W$16&lt;&gt;"CUMPLIMIENTO_TOTAL"</formula>
    </cfRule>
  </conditionalFormatting>
  <conditionalFormatting sqref="Z17">
    <cfRule type="expression" dxfId="129" priority="62">
      <formula>$W$17&lt;&gt;"CUMPLIMIENTO_TOTAL"</formula>
    </cfRule>
  </conditionalFormatting>
  <conditionalFormatting sqref="Z18">
    <cfRule type="expression" dxfId="128" priority="61">
      <formula>$W$18&lt;&gt;"CUMPLIMIENTO_TOTAL"</formula>
    </cfRule>
  </conditionalFormatting>
  <conditionalFormatting sqref="Z19">
    <cfRule type="expression" dxfId="127" priority="60">
      <formula>$W$19&lt;&gt;"CUMPLIMIENTO_TOTAL"</formula>
    </cfRule>
  </conditionalFormatting>
  <conditionalFormatting sqref="Z20">
    <cfRule type="expression" dxfId="126" priority="59">
      <formula>$W$20&lt;&gt;"CUMPLIMIENTO_TOTAL"</formula>
    </cfRule>
  </conditionalFormatting>
  <conditionalFormatting sqref="Z21">
    <cfRule type="expression" dxfId="125" priority="58">
      <formula>$W$21&lt;&gt;"CUMPLIMIENTO_TOTAL"</formula>
    </cfRule>
  </conditionalFormatting>
  <conditionalFormatting sqref="Z22">
    <cfRule type="expression" dxfId="124" priority="57">
      <formula>$W$22&lt;&gt;"CUMPLIMIENTO_TOTAL"</formula>
    </cfRule>
  </conditionalFormatting>
  <conditionalFormatting sqref="Z23">
    <cfRule type="expression" dxfId="123" priority="56">
      <formula>$W$23&lt;&gt;"CUMPLIMIENTO_TOTAL"</formula>
    </cfRule>
  </conditionalFormatting>
  <conditionalFormatting sqref="Z24">
    <cfRule type="expression" dxfId="122" priority="55">
      <formula>$W$24&lt;&gt;"CUMPLIMIENTO_TOTAL"</formula>
    </cfRule>
  </conditionalFormatting>
  <conditionalFormatting sqref="Z25">
    <cfRule type="expression" dxfId="121" priority="54">
      <formula>$W$25&lt;&gt;"CUMPLIMIENTO_TOTAL"</formula>
    </cfRule>
  </conditionalFormatting>
  <conditionalFormatting sqref="Z26">
    <cfRule type="expression" dxfId="120" priority="53">
      <formula>$W$26&lt;&gt;"CUMPLIMIENTO_TOTAL"</formula>
    </cfRule>
  </conditionalFormatting>
  <conditionalFormatting sqref="Z27">
    <cfRule type="expression" dxfId="119" priority="52">
      <formula>$W$27&lt;&gt;"CUMPLIMIENTO_TOTAL"</formula>
    </cfRule>
  </conditionalFormatting>
  <conditionalFormatting sqref="Z28">
    <cfRule type="expression" dxfId="118" priority="51">
      <formula>$W$28&lt;&gt;"CUMPLIMIENTO_TOTAL"</formula>
    </cfRule>
  </conditionalFormatting>
  <conditionalFormatting sqref="Z29">
    <cfRule type="expression" dxfId="117" priority="50">
      <formula>$W$29&lt;&gt;"CUMPLIMIENTO_TOTAL"</formula>
    </cfRule>
  </conditionalFormatting>
  <conditionalFormatting sqref="Z30">
    <cfRule type="expression" dxfId="116" priority="49">
      <formula>$W$30&lt;&gt;"CUMPLIMIENTO_TOTAL"</formula>
    </cfRule>
  </conditionalFormatting>
  <conditionalFormatting sqref="Z31">
    <cfRule type="expression" dxfId="115" priority="48">
      <formula>$W$31&lt;&gt;"CUMPLIMIENTO_TOTAL"</formula>
    </cfRule>
  </conditionalFormatting>
  <conditionalFormatting sqref="Z32">
    <cfRule type="expression" dxfId="114" priority="47">
      <formula>$W$32&lt;&gt;"CUMPLIMIENTO_TOTAL"</formula>
    </cfRule>
  </conditionalFormatting>
  <conditionalFormatting sqref="Z33">
    <cfRule type="expression" dxfId="113" priority="46">
      <formula>$W$33&lt;&gt;"CUMPLIMIENTO_TOTAL"</formula>
    </cfRule>
  </conditionalFormatting>
  <conditionalFormatting sqref="Z34">
    <cfRule type="expression" dxfId="112" priority="45">
      <formula>$W$34&lt;&gt;"CUMPLIMIENTO_TOTAL"</formula>
    </cfRule>
  </conditionalFormatting>
  <conditionalFormatting sqref="Z35">
    <cfRule type="expression" dxfId="111" priority="44">
      <formula>$W$35&lt;&gt;"CUMPLIMIENTO_TOTAL"</formula>
    </cfRule>
  </conditionalFormatting>
  <conditionalFormatting sqref="Z36">
    <cfRule type="expression" dxfId="110" priority="43">
      <formula>$W$36&lt;&gt;"CUMPLIMIENTO_TOTAL"</formula>
    </cfRule>
  </conditionalFormatting>
  <conditionalFormatting sqref="Z37">
    <cfRule type="expression" dxfId="109" priority="42">
      <formula>$W$37&lt;&gt;"CUMPLIMIENTO_TOTAL"</formula>
    </cfRule>
  </conditionalFormatting>
  <conditionalFormatting sqref="Z38">
    <cfRule type="expression" dxfId="108" priority="41">
      <formula>$W$38&lt;&gt;"CUMPLIMIENTO_TOTAL"</formula>
    </cfRule>
  </conditionalFormatting>
  <conditionalFormatting sqref="Z39">
    <cfRule type="expression" dxfId="107" priority="40">
      <formula>$W$39&lt;&gt;"CUMPLIMIENTO_TOTAL"</formula>
    </cfRule>
  </conditionalFormatting>
  <conditionalFormatting sqref="Z40">
    <cfRule type="expression" dxfId="106" priority="39">
      <formula>$W$40&lt;&gt;"CUMPLIMIENTO_TOTAL"</formula>
    </cfRule>
  </conditionalFormatting>
  <conditionalFormatting sqref="Z41">
    <cfRule type="expression" dxfId="105" priority="38">
      <formula>$W$41&lt;&gt;"CUMPLIMIENTO_TOTAL"</formula>
    </cfRule>
  </conditionalFormatting>
  <conditionalFormatting sqref="Z42">
    <cfRule type="expression" dxfId="104" priority="37">
      <formula>$W$42&lt;&gt;"CUMPLIMIENTO_TOTAL"</formula>
    </cfRule>
  </conditionalFormatting>
  <conditionalFormatting sqref="Z43">
    <cfRule type="expression" dxfId="103" priority="36">
      <formula>$W$43&lt;&gt;"CUMPLIMIENTO_TOTAL"</formula>
    </cfRule>
  </conditionalFormatting>
  <conditionalFormatting sqref="Z44">
    <cfRule type="expression" dxfId="102" priority="35">
      <formula>$W$44&lt;&gt;"CUMPLIMIENTO_TOTAL"</formula>
    </cfRule>
  </conditionalFormatting>
  <conditionalFormatting sqref="Z45">
    <cfRule type="expression" dxfId="101" priority="34">
      <formula>$W$45&lt;&gt;"CUMPLIMIENTO_TOTAL"</formula>
    </cfRule>
  </conditionalFormatting>
  <conditionalFormatting sqref="Z46">
    <cfRule type="expression" dxfId="100" priority="33">
      <formula>$W$46&lt;&gt;"CUMPLIMIENTO_TOTAL"</formula>
    </cfRule>
  </conditionalFormatting>
  <conditionalFormatting sqref="Z47">
    <cfRule type="expression" dxfId="99" priority="32">
      <formula>$W$47&lt;&gt;"CUMPLIMIENTO_TOTAL"</formula>
    </cfRule>
  </conditionalFormatting>
  <conditionalFormatting sqref="Z48">
    <cfRule type="expression" dxfId="98" priority="31">
      <formula>$W$48&lt;&gt;"CUMPLIMIENTO_TOTAL"</formula>
    </cfRule>
  </conditionalFormatting>
  <conditionalFormatting sqref="Z49">
    <cfRule type="expression" dxfId="97" priority="30">
      <formula>$W$49&lt;&gt;"CUMPLIMIENTO_TOTAL"</formula>
    </cfRule>
  </conditionalFormatting>
  <conditionalFormatting sqref="Z50">
    <cfRule type="expression" dxfId="96" priority="29">
      <formula>$W$50&lt;&gt;"CUMPLIMIENTO_TOTAL"</formula>
    </cfRule>
  </conditionalFormatting>
  <conditionalFormatting sqref="Z51">
    <cfRule type="expression" dxfId="95" priority="28">
      <formula>$W$51&lt;&gt;"CUMPLIMIENTO_TOTAL"</formula>
    </cfRule>
  </conditionalFormatting>
  <conditionalFormatting sqref="Z52">
    <cfRule type="expression" dxfId="94" priority="27">
      <formula>$W$52&lt;&gt;"CUMPLIMIENTO_TOTAL"</formula>
    </cfRule>
  </conditionalFormatting>
  <conditionalFormatting sqref="Z53">
    <cfRule type="expression" dxfId="93" priority="26">
      <formula>$W$53&lt;&gt;"CUMPLIMIENTO_TOTAL"</formula>
    </cfRule>
  </conditionalFormatting>
  <conditionalFormatting sqref="Z54">
    <cfRule type="expression" dxfId="92" priority="25">
      <formula>$W$54&lt;&gt;"CUMPLIMIENTO_TOTAL"</formula>
    </cfRule>
  </conditionalFormatting>
  <conditionalFormatting sqref="Z55">
    <cfRule type="expression" dxfId="91" priority="24">
      <formula>$W$55&lt;&gt;"CUMPLIMIENTO_TOTAL"</formula>
    </cfRule>
  </conditionalFormatting>
  <conditionalFormatting sqref="Z56">
    <cfRule type="expression" dxfId="90" priority="23">
      <formula>$W$56&lt;&gt;"CUMPLIMIENTO_TOTAL"</formula>
    </cfRule>
  </conditionalFormatting>
  <conditionalFormatting sqref="Z57">
    <cfRule type="expression" dxfId="89" priority="22">
      <formula>$W$57&lt;&gt;"CUMPLIMIENTO_TOTAL"</formula>
    </cfRule>
  </conditionalFormatting>
  <conditionalFormatting sqref="Z58">
    <cfRule type="expression" dxfId="88" priority="21">
      <formula>$W$58&lt;&gt;"CUMPLIMIENTO_TOTAL"</formula>
    </cfRule>
  </conditionalFormatting>
  <conditionalFormatting sqref="Z59">
    <cfRule type="expression" dxfId="87" priority="20">
      <formula>$W$59&lt;&gt;"CUMPLIMIENTO_TOTAL"</formula>
    </cfRule>
  </conditionalFormatting>
  <conditionalFormatting sqref="Z60">
    <cfRule type="expression" dxfId="86" priority="19">
      <formula>$W$60&lt;&gt;"CUMPLIMIENTO_TOTAL"</formula>
    </cfRule>
  </conditionalFormatting>
  <conditionalFormatting sqref="Z61">
    <cfRule type="expression" dxfId="85" priority="18">
      <formula>$W$61&lt;&gt;"CUMPLIMIENTO_TOTAL"</formula>
    </cfRule>
  </conditionalFormatting>
  <conditionalFormatting sqref="Z62">
    <cfRule type="expression" dxfId="84" priority="17">
      <formula>$W$62&lt;&gt;"CUMPLIMIENTO_TOTAL"</formula>
    </cfRule>
  </conditionalFormatting>
  <conditionalFormatting sqref="Z63">
    <cfRule type="expression" dxfId="83" priority="16">
      <formula>$W$63&lt;&gt;"CUMPLIMIENTO_TOTAL"</formula>
    </cfRule>
  </conditionalFormatting>
  <conditionalFormatting sqref="Z64">
    <cfRule type="expression" dxfId="82" priority="15">
      <formula>$W$64&lt;&gt;"CUMPLIMIENTO_TOTAL"</formula>
    </cfRule>
  </conditionalFormatting>
  <conditionalFormatting sqref="Z65">
    <cfRule type="expression" dxfId="81" priority="14">
      <formula>$W$65&lt;&gt;"CUMPLIMIENTO_TOTAL"</formula>
    </cfRule>
  </conditionalFormatting>
  <conditionalFormatting sqref="Z66">
    <cfRule type="expression" dxfId="80" priority="13">
      <formula>$W$66&lt;&gt;"CUMPLIMIENTO_TOTAL"</formula>
    </cfRule>
  </conditionalFormatting>
  <conditionalFormatting sqref="Z67">
    <cfRule type="expression" dxfId="79" priority="12">
      <formula>$W$67&lt;&gt;"CUMPLIMIENTO_TOTAL"</formula>
    </cfRule>
  </conditionalFormatting>
  <conditionalFormatting sqref="Z68">
    <cfRule type="expression" dxfId="78" priority="11">
      <formula>$W$68&lt;&gt;"CUMPLIMIENTO_TOTAL"</formula>
    </cfRule>
  </conditionalFormatting>
  <conditionalFormatting sqref="Z69">
    <cfRule type="expression" dxfId="77" priority="10">
      <formula>$W$69&lt;&gt;"CUMPLIMIENTO_TOTAL"</formula>
    </cfRule>
  </conditionalFormatting>
  <conditionalFormatting sqref="Z70">
    <cfRule type="expression" dxfId="76" priority="9">
      <formula>$W$70&lt;&gt;"CUMPLIMIENTO_TOTAL"</formula>
    </cfRule>
  </conditionalFormatting>
  <conditionalFormatting sqref="Z71">
    <cfRule type="expression" dxfId="75" priority="8">
      <formula>$W$71&lt;&gt;"CUMPLIMIENTO_TOTAL"</formula>
    </cfRule>
  </conditionalFormatting>
  <conditionalFormatting sqref="Z72">
    <cfRule type="expression" dxfId="74" priority="7">
      <formula>$W$72&lt;&gt;"CUMPLIMIENTO_TOTAL"</formula>
    </cfRule>
  </conditionalFormatting>
  <conditionalFormatting sqref="Z73">
    <cfRule type="expression" dxfId="73" priority="6">
      <formula>$W$73&lt;&gt;"CUMPLIMIENTO_TOTAL"</formula>
    </cfRule>
  </conditionalFormatting>
  <conditionalFormatting sqref="Q8:Q73">
    <cfRule type="cellIs" dxfId="72" priority="1" operator="equal">
      <formula>"INEXISTENTE"</formula>
    </cfRule>
    <cfRule type="cellIs" dxfId="71" priority="2" operator="equal">
      <formula>"ACEPTABLE"</formula>
    </cfRule>
    <cfRule type="cellIs" dxfId="70" priority="3" operator="equal">
      <formula>"FUERTE"</formula>
    </cfRule>
    <cfRule type="cellIs" dxfId="69" priority="4" operator="equal">
      <formula>"DÉBIL"</formula>
    </cfRule>
  </conditionalFormatting>
  <dataValidations xWindow="789" yWindow="679" count="9">
    <dataValidation allowBlank="1" showInputMessage="1" showErrorMessage="1" promptTitle="FACTORES DE RIESGO" prompt="Seleccione el factor de riesgo interno o externo" sqref="C8:C73"/>
    <dataValidation allowBlank="1" showInputMessage="1" showErrorMessage="1" promptTitle="Análisis del indicador" prompt="Describa brevemente el comportamiento del indicador" sqref="K8:K7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dataValidation allowBlank="1" showInputMessage="1" showErrorMessage="1" promptTitle="Acción" prompt="Describa la forma en la cual se ha cumplido con la acción (oportunidad de mejora) que se implementó para tratar el riesgo" sqref="X8:X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formula1>INDIRECT(W8)</formula1>
    </dataValidation>
    <dataValidation type="decimal" allowBlank="1" showInputMessage="1" showErrorMessage="1" promptTitle="% De medición del indicador" prompt="Sólo permite números" sqref="J8:J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NOT(ISERROR(SEARCH(#REF!,Y8)))</xm:f>
            <xm:f>#REF!</xm:f>
            <x14:dxf>
              <font>
                <color rgb="FF9C0006"/>
              </font>
              <fill>
                <patternFill>
                  <bgColor rgb="FFFFC7CE"/>
                </patternFill>
              </fill>
            </x14:dxf>
          </x14:cfRule>
          <xm:sqref>Y8:Y73</xm:sqref>
        </x14:conditionalFormatting>
        <x14:conditionalFormatting xmlns:xm="http://schemas.microsoft.com/office/excel/2006/main">
          <x14:cfRule type="containsText" priority="128" operator="containsText" id="{13013706-2595-4270-A379-FEE68B7EE3BE}">
            <xm:f>NOT(ISERROR(SEARCH(#REF!,W8)))</xm:f>
            <xm:f>#REF!</xm:f>
            <x14:dxf>
              <font>
                <color rgb="FF9C0006"/>
              </font>
              <fill>
                <patternFill>
                  <bgColor rgb="FFFFC7CE"/>
                </patternFill>
              </fill>
            </x14:dxf>
          </x14:cfRule>
          <xm:sqref>W8:W73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6"/>
  <sheetViews>
    <sheetView showGridLines="0" zoomScale="90" zoomScaleNormal="90" workbookViewId="0">
      <selection activeCell="W14" sqref="W14"/>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58" t="s">
        <v>65</v>
      </c>
      <c r="B1" s="559"/>
      <c r="C1" s="559"/>
      <c r="D1" s="559"/>
      <c r="E1" s="559"/>
      <c r="F1" s="559"/>
      <c r="G1" s="559"/>
      <c r="H1" s="559"/>
      <c r="I1" s="559"/>
      <c r="J1" s="559"/>
      <c r="K1" s="559"/>
      <c r="L1" s="559"/>
      <c r="M1" s="559"/>
      <c r="N1" s="559"/>
      <c r="O1" s="559"/>
      <c r="P1" s="559"/>
      <c r="Q1" s="559"/>
      <c r="R1" s="559"/>
      <c r="S1" s="559"/>
      <c r="T1" s="560"/>
    </row>
    <row r="2" spans="1:34" ht="15.75" x14ac:dyDescent="0.25">
      <c r="A2" s="31"/>
      <c r="B2" s="32"/>
      <c r="C2" s="32"/>
      <c r="D2" s="32"/>
      <c r="E2" s="32"/>
      <c r="F2" s="32"/>
      <c r="G2" s="32"/>
      <c r="H2" s="32"/>
      <c r="I2" s="32"/>
      <c r="J2" s="32"/>
      <c r="K2" s="32"/>
      <c r="L2" s="32"/>
      <c r="M2" s="32"/>
      <c r="N2" s="32"/>
      <c r="O2" s="32"/>
      <c r="P2" s="32"/>
      <c r="Q2" s="32"/>
      <c r="R2" s="43"/>
      <c r="S2" s="43"/>
      <c r="T2" s="33"/>
    </row>
    <row r="3" spans="1:34" ht="15.75" x14ac:dyDescent="0.25">
      <c r="A3" s="555" t="s">
        <v>64</v>
      </c>
      <c r="B3" s="556"/>
      <c r="C3" s="556"/>
      <c r="D3" s="556"/>
      <c r="E3" s="556"/>
      <c r="F3" s="556"/>
      <c r="G3" s="556"/>
      <c r="H3" s="556"/>
      <c r="I3" s="556"/>
      <c r="J3" s="556"/>
      <c r="K3" s="556"/>
      <c r="L3" s="556"/>
      <c r="M3" s="556"/>
      <c r="N3" s="556"/>
      <c r="O3" s="556"/>
      <c r="P3" s="556"/>
      <c r="Q3" s="556"/>
      <c r="R3" s="556"/>
      <c r="S3" s="556"/>
      <c r="T3" s="557"/>
    </row>
    <row r="4" spans="1:34" x14ac:dyDescent="0.2">
      <c r="A4" s="27"/>
      <c r="B4" s="28"/>
      <c r="C4" s="29"/>
      <c r="D4" s="29"/>
      <c r="E4" s="29"/>
      <c r="F4" s="29"/>
      <c r="G4" s="29"/>
      <c r="H4" s="29"/>
      <c r="I4" s="29"/>
      <c r="J4" s="29"/>
      <c r="K4" s="29"/>
      <c r="L4" s="29"/>
      <c r="M4" s="29"/>
      <c r="N4" s="29"/>
      <c r="O4" s="29"/>
      <c r="P4" s="29"/>
      <c r="Q4" s="29"/>
      <c r="R4" s="29"/>
      <c r="S4" s="29"/>
      <c r="T4" s="30"/>
    </row>
    <row r="5" spans="1:34" ht="13.5" thickBot="1" x14ac:dyDescent="0.25">
      <c r="A5" s="34"/>
      <c r="B5" s="34"/>
      <c r="C5" s="35"/>
      <c r="D5" s="35"/>
      <c r="E5" s="35"/>
      <c r="F5" s="35"/>
      <c r="G5" s="35"/>
      <c r="H5" s="35"/>
      <c r="I5" s="35"/>
      <c r="J5" s="35"/>
      <c r="K5" s="35"/>
      <c r="L5" s="35"/>
      <c r="M5" s="35"/>
      <c r="N5" s="35"/>
      <c r="O5" s="35"/>
      <c r="P5" s="35"/>
      <c r="Q5" s="35"/>
      <c r="R5" s="35"/>
      <c r="S5" s="35"/>
      <c r="T5" s="35"/>
    </row>
    <row r="6" spans="1:34" ht="24" customHeight="1" x14ac:dyDescent="0.2">
      <c r="A6" s="36" t="s">
        <v>18</v>
      </c>
      <c r="B6" s="569"/>
      <c r="C6" s="588" t="s">
        <v>80</v>
      </c>
      <c r="D6" s="588"/>
      <c r="E6" s="588"/>
      <c r="F6" s="588"/>
      <c r="G6" s="588"/>
      <c r="H6" s="588"/>
      <c r="I6" s="576"/>
      <c r="J6" s="573"/>
      <c r="K6" s="572" t="s">
        <v>79</v>
      </c>
      <c r="L6" s="572"/>
      <c r="M6" s="572"/>
      <c r="N6" s="572"/>
      <c r="O6" s="572"/>
      <c r="P6" s="572"/>
      <c r="Q6" s="572"/>
      <c r="R6" s="45"/>
      <c r="S6" s="45"/>
      <c r="T6" s="562"/>
    </row>
    <row r="7" spans="1:34" ht="15" customHeight="1" x14ac:dyDescent="0.2">
      <c r="A7" s="567" t="s">
        <v>20</v>
      </c>
      <c r="B7" s="570"/>
      <c r="C7" s="542"/>
      <c r="D7" s="542"/>
      <c r="E7" s="542"/>
      <c r="F7" s="542"/>
      <c r="G7" s="542"/>
      <c r="H7" s="542"/>
      <c r="I7" s="577"/>
      <c r="J7" s="574"/>
      <c r="K7" s="520" t="s">
        <v>93</v>
      </c>
      <c r="L7" s="520"/>
      <c r="M7" s="520"/>
      <c r="N7" s="520"/>
      <c r="O7" s="520"/>
      <c r="P7" s="520"/>
      <c r="Q7" s="520"/>
      <c r="R7" s="520"/>
      <c r="S7" s="520"/>
      <c r="T7" s="563"/>
    </row>
    <row r="8" spans="1:34" ht="15" customHeight="1" x14ac:dyDescent="0.2">
      <c r="A8" s="567"/>
      <c r="B8" s="570"/>
      <c r="C8" s="519" t="s">
        <v>19</v>
      </c>
      <c r="D8" s="519"/>
      <c r="E8" s="519"/>
      <c r="F8" s="519" t="s">
        <v>223</v>
      </c>
      <c r="G8" s="519"/>
      <c r="H8" s="519"/>
      <c r="I8" s="577"/>
      <c r="J8" s="574"/>
      <c r="K8" s="520"/>
      <c r="L8" s="520"/>
      <c r="M8" s="520"/>
      <c r="N8" s="520"/>
      <c r="O8" s="520"/>
      <c r="P8" s="520"/>
      <c r="Q8" s="520"/>
      <c r="R8" s="520"/>
      <c r="S8" s="520"/>
      <c r="T8" s="563"/>
    </row>
    <row r="9" spans="1:34" ht="15" customHeight="1" x14ac:dyDescent="0.2">
      <c r="A9" s="567"/>
      <c r="B9" s="570"/>
      <c r="C9" s="561" t="s">
        <v>32</v>
      </c>
      <c r="D9" s="561"/>
      <c r="E9" s="561"/>
      <c r="F9" s="561" t="s">
        <v>263</v>
      </c>
      <c r="G9" s="561"/>
      <c r="H9" s="561"/>
      <c r="I9" s="577"/>
      <c r="J9" s="574"/>
      <c r="K9" s="520" t="s">
        <v>415</v>
      </c>
      <c r="L9" s="520"/>
      <c r="M9" s="520"/>
      <c r="N9" s="520"/>
      <c r="O9" s="520"/>
      <c r="P9" s="520"/>
      <c r="Q9" s="520"/>
      <c r="R9" s="520"/>
      <c r="S9" s="520"/>
      <c r="T9" s="563"/>
      <c r="W9" s="7"/>
      <c r="X9" s="7"/>
      <c r="Y9" s="7"/>
      <c r="Z9" s="7"/>
      <c r="AA9" s="7"/>
      <c r="AB9" s="7"/>
      <c r="AC9" s="7"/>
      <c r="AD9" s="7"/>
      <c r="AE9" s="7"/>
      <c r="AF9" s="7"/>
      <c r="AG9" s="7"/>
      <c r="AH9" s="7"/>
    </row>
    <row r="10" spans="1:34" ht="12.75" customHeight="1" x14ac:dyDescent="0.2">
      <c r="A10" s="567"/>
      <c r="B10" s="570"/>
      <c r="C10" s="561" t="s">
        <v>33</v>
      </c>
      <c r="D10" s="561"/>
      <c r="E10" s="561"/>
      <c r="F10" s="561" t="s">
        <v>37</v>
      </c>
      <c r="G10" s="561"/>
      <c r="H10" s="561"/>
      <c r="I10" s="577"/>
      <c r="J10" s="574"/>
      <c r="K10" s="520"/>
      <c r="L10" s="520"/>
      <c r="M10" s="520"/>
      <c r="N10" s="520"/>
      <c r="O10" s="520"/>
      <c r="P10" s="520"/>
      <c r="Q10" s="520"/>
      <c r="R10" s="520"/>
      <c r="S10" s="520"/>
      <c r="T10" s="563"/>
      <c r="W10" s="524"/>
      <c r="X10" s="524"/>
      <c r="Y10" s="524"/>
      <c r="Z10" s="543"/>
      <c r="AA10" s="524"/>
      <c r="AB10" s="524"/>
      <c r="AC10" s="524"/>
      <c r="AD10" s="524"/>
      <c r="AE10" s="524"/>
      <c r="AF10" s="524"/>
      <c r="AG10" s="524"/>
      <c r="AH10" s="524"/>
    </row>
    <row r="11" spans="1:34" ht="15" customHeight="1" x14ac:dyDescent="0.2">
      <c r="A11" s="567"/>
      <c r="B11" s="570"/>
      <c r="C11" s="561" t="s">
        <v>34</v>
      </c>
      <c r="D11" s="561"/>
      <c r="E11" s="561"/>
      <c r="F11" s="561" t="s">
        <v>38</v>
      </c>
      <c r="G11" s="561"/>
      <c r="H11" s="561"/>
      <c r="I11" s="577"/>
      <c r="J11" s="574"/>
      <c r="K11" s="520"/>
      <c r="L11" s="520"/>
      <c r="M11" s="520"/>
      <c r="N11" s="520"/>
      <c r="O11" s="520"/>
      <c r="P11" s="520"/>
      <c r="Q11" s="520"/>
      <c r="R11" s="520"/>
      <c r="S11" s="520"/>
      <c r="T11" s="563"/>
      <c r="W11" s="524"/>
      <c r="X11" s="524"/>
      <c r="Y11" s="524"/>
      <c r="Z11" s="543"/>
      <c r="AA11" s="524"/>
      <c r="AB11" s="524"/>
      <c r="AC11" s="524"/>
      <c r="AD11" s="524"/>
      <c r="AE11" s="524"/>
      <c r="AF11" s="524"/>
      <c r="AG11" s="524"/>
      <c r="AH11" s="524"/>
    </row>
    <row r="12" spans="1:34" ht="12.75" customHeight="1" x14ac:dyDescent="0.2">
      <c r="A12" s="567"/>
      <c r="B12" s="570"/>
      <c r="C12" s="561" t="s">
        <v>35</v>
      </c>
      <c r="D12" s="561"/>
      <c r="E12" s="561"/>
      <c r="F12" s="561" t="s">
        <v>39</v>
      </c>
      <c r="G12" s="561"/>
      <c r="H12" s="561"/>
      <c r="I12" s="577"/>
      <c r="J12" s="574"/>
      <c r="K12" s="520" t="s">
        <v>94</v>
      </c>
      <c r="L12" s="520"/>
      <c r="M12" s="520"/>
      <c r="N12" s="520"/>
      <c r="O12" s="520"/>
      <c r="P12" s="520"/>
      <c r="Q12" s="520"/>
      <c r="R12" s="520"/>
      <c r="S12" s="520"/>
      <c r="T12" s="563"/>
    </row>
    <row r="13" spans="1:34" ht="12.75" customHeight="1" x14ac:dyDescent="0.2">
      <c r="A13" s="567"/>
      <c r="B13" s="570"/>
      <c r="C13" s="561" t="s">
        <v>226</v>
      </c>
      <c r="D13" s="561"/>
      <c r="E13" s="561"/>
      <c r="F13" s="561" t="s">
        <v>224</v>
      </c>
      <c r="G13" s="561"/>
      <c r="H13" s="561"/>
      <c r="I13" s="577"/>
      <c r="J13" s="574"/>
      <c r="K13" s="520"/>
      <c r="L13" s="520"/>
      <c r="M13" s="520"/>
      <c r="N13" s="520"/>
      <c r="O13" s="520"/>
      <c r="P13" s="520"/>
      <c r="Q13" s="520"/>
      <c r="R13" s="520"/>
      <c r="S13" s="520"/>
      <c r="T13" s="563"/>
    </row>
    <row r="14" spans="1:34" ht="19.5" customHeight="1" x14ac:dyDescent="0.2">
      <c r="A14" s="567"/>
      <c r="B14" s="570"/>
      <c r="C14" s="561" t="s">
        <v>36</v>
      </c>
      <c r="D14" s="561"/>
      <c r="E14" s="561"/>
      <c r="F14" s="561" t="s">
        <v>225</v>
      </c>
      <c r="G14" s="561"/>
      <c r="H14" s="561"/>
      <c r="I14" s="577"/>
      <c r="J14" s="574"/>
      <c r="K14" s="520" t="s">
        <v>95</v>
      </c>
      <c r="L14" s="520"/>
      <c r="M14" s="520"/>
      <c r="N14" s="520"/>
      <c r="O14" s="520"/>
      <c r="P14" s="520"/>
      <c r="Q14" s="520"/>
      <c r="R14" s="520"/>
      <c r="S14" s="520"/>
      <c r="T14" s="563"/>
    </row>
    <row r="15" spans="1:34" ht="12.75" customHeight="1" x14ac:dyDescent="0.2">
      <c r="A15" s="567"/>
      <c r="B15" s="570"/>
      <c r="C15" s="601" t="s">
        <v>145</v>
      </c>
      <c r="D15" s="601"/>
      <c r="E15" s="601"/>
      <c r="F15" s="536"/>
      <c r="G15" s="536"/>
      <c r="H15" s="536"/>
      <c r="I15" s="577"/>
      <c r="J15" s="574"/>
      <c r="K15" s="520" t="s">
        <v>96</v>
      </c>
      <c r="L15" s="520"/>
      <c r="M15" s="520"/>
      <c r="N15" s="520"/>
      <c r="O15" s="520"/>
      <c r="P15" s="520"/>
      <c r="Q15" s="520"/>
      <c r="R15" s="520"/>
      <c r="S15" s="520"/>
      <c r="T15" s="563"/>
    </row>
    <row r="16" spans="1:34" ht="12.75" customHeight="1" x14ac:dyDescent="0.2">
      <c r="A16" s="567"/>
      <c r="B16" s="570"/>
      <c r="C16" s="318"/>
      <c r="D16" s="318"/>
      <c r="E16" s="318"/>
      <c r="F16" s="319"/>
      <c r="G16" s="319"/>
      <c r="H16" s="319"/>
      <c r="I16" s="577"/>
      <c r="J16" s="574"/>
      <c r="K16" s="520"/>
      <c r="L16" s="520"/>
      <c r="M16" s="520"/>
      <c r="N16" s="520"/>
      <c r="O16" s="520"/>
      <c r="P16" s="520"/>
      <c r="Q16" s="520"/>
      <c r="R16" s="520"/>
      <c r="S16" s="520"/>
      <c r="T16" s="563"/>
    </row>
    <row r="17" spans="1:21" ht="12.75" customHeight="1" x14ac:dyDescent="0.2">
      <c r="A17" s="567"/>
      <c r="B17" s="570"/>
      <c r="C17" s="561" t="s">
        <v>81</v>
      </c>
      <c r="D17" s="561"/>
      <c r="E17" s="561"/>
      <c r="F17" s="561"/>
      <c r="G17" s="561"/>
      <c r="H17" s="561"/>
      <c r="I17" s="577"/>
      <c r="J17" s="574"/>
      <c r="K17" s="520"/>
      <c r="L17" s="520"/>
      <c r="M17" s="520"/>
      <c r="N17" s="520"/>
      <c r="O17" s="520"/>
      <c r="P17" s="520"/>
      <c r="Q17" s="520"/>
      <c r="R17" s="520"/>
      <c r="S17" s="520"/>
      <c r="T17" s="563"/>
    </row>
    <row r="18" spans="1:21" ht="12.75" customHeight="1" x14ac:dyDescent="0.2">
      <c r="A18" s="567"/>
      <c r="B18" s="570"/>
      <c r="C18" s="561"/>
      <c r="D18" s="561"/>
      <c r="E18" s="561"/>
      <c r="F18" s="561"/>
      <c r="G18" s="561"/>
      <c r="H18" s="561"/>
      <c r="I18" s="577"/>
      <c r="J18" s="574"/>
      <c r="K18" s="520"/>
      <c r="L18" s="520"/>
      <c r="M18" s="520"/>
      <c r="N18" s="520"/>
      <c r="O18" s="520"/>
      <c r="P18" s="520"/>
      <c r="Q18" s="520"/>
      <c r="R18" s="520"/>
      <c r="S18" s="520"/>
      <c r="T18" s="563"/>
    </row>
    <row r="19" spans="1:21" ht="13.5" thickBot="1" x14ac:dyDescent="0.25">
      <c r="A19" s="568"/>
      <c r="B19" s="571"/>
      <c r="C19" s="565"/>
      <c r="D19" s="565"/>
      <c r="E19" s="565"/>
      <c r="F19" s="565"/>
      <c r="G19" s="565"/>
      <c r="H19" s="565"/>
      <c r="I19" s="578"/>
      <c r="J19" s="575"/>
      <c r="K19" s="566"/>
      <c r="L19" s="566"/>
      <c r="M19" s="566"/>
      <c r="N19" s="566"/>
      <c r="O19" s="566"/>
      <c r="P19" s="566"/>
      <c r="Q19" s="566"/>
      <c r="R19" s="44"/>
      <c r="S19" s="44"/>
      <c r="T19" s="564"/>
    </row>
    <row r="20" spans="1:21" ht="24" customHeight="1" x14ac:dyDescent="0.2">
      <c r="A20" s="37" t="s">
        <v>21</v>
      </c>
      <c r="B20" s="579"/>
      <c r="C20" s="588" t="s">
        <v>48</v>
      </c>
      <c r="D20" s="588"/>
      <c r="E20" s="588"/>
      <c r="F20" s="588"/>
      <c r="G20" s="588"/>
      <c r="H20" s="588"/>
      <c r="I20" s="582"/>
      <c r="J20" s="573"/>
      <c r="K20" s="74"/>
      <c r="L20" s="74"/>
      <c r="M20" s="74"/>
      <c r="N20" s="74"/>
      <c r="O20" s="74"/>
      <c r="P20" s="74"/>
      <c r="Q20" s="74"/>
      <c r="R20" s="74"/>
      <c r="S20" s="74"/>
      <c r="T20" s="544"/>
    </row>
    <row r="21" spans="1:21" ht="12.75" customHeight="1" x14ac:dyDescent="0.2">
      <c r="A21" s="567" t="s">
        <v>22</v>
      </c>
      <c r="B21" s="580"/>
      <c r="C21" s="551"/>
      <c r="D21" s="551"/>
      <c r="E21" s="551"/>
      <c r="F21" s="551"/>
      <c r="G21" s="551"/>
      <c r="H21" s="551"/>
      <c r="I21" s="583"/>
      <c r="J21" s="574"/>
      <c r="K21" s="547" t="s">
        <v>199</v>
      </c>
      <c r="L21" s="547"/>
      <c r="M21" s="547"/>
      <c r="N21" s="547"/>
      <c r="O21" s="547"/>
      <c r="P21" s="547"/>
      <c r="Q21" s="547"/>
      <c r="R21" s="547"/>
      <c r="S21" s="547"/>
      <c r="T21" s="545"/>
      <c r="U21" s="8"/>
    </row>
    <row r="22" spans="1:21" ht="12.75" customHeight="1" x14ac:dyDescent="0.2">
      <c r="A22" s="567"/>
      <c r="B22" s="580"/>
      <c r="C22" s="541" t="s">
        <v>97</v>
      </c>
      <c r="D22" s="541"/>
      <c r="E22" s="541"/>
      <c r="F22" s="541"/>
      <c r="G22" s="541"/>
      <c r="H22" s="541"/>
      <c r="I22" s="583"/>
      <c r="J22" s="574"/>
      <c r="K22" s="552" t="s">
        <v>23</v>
      </c>
      <c r="L22" s="56" t="s">
        <v>200</v>
      </c>
      <c r="M22" s="57" t="s">
        <v>146</v>
      </c>
      <c r="N22" s="57">
        <v>5</v>
      </c>
      <c r="O22" s="58">
        <v>5</v>
      </c>
      <c r="P22" s="59">
        <v>10</v>
      </c>
      <c r="Q22" s="59">
        <v>15</v>
      </c>
      <c r="R22" s="59">
        <v>20</v>
      </c>
      <c r="S22" s="59">
        <v>25</v>
      </c>
      <c r="T22" s="545"/>
      <c r="U22" s="7"/>
    </row>
    <row r="23" spans="1:21" x14ac:dyDescent="0.2">
      <c r="A23" s="567"/>
      <c r="B23" s="580"/>
      <c r="C23" s="541" t="s">
        <v>213</v>
      </c>
      <c r="D23" s="541"/>
      <c r="E23" s="541"/>
      <c r="F23" s="541"/>
      <c r="G23" s="541"/>
      <c r="H23" s="541"/>
      <c r="I23" s="583"/>
      <c r="J23" s="574"/>
      <c r="K23" s="553"/>
      <c r="L23" s="60" t="s">
        <v>201</v>
      </c>
      <c r="M23" s="57" t="s">
        <v>202</v>
      </c>
      <c r="N23" s="57">
        <v>4</v>
      </c>
      <c r="O23" s="58">
        <v>4</v>
      </c>
      <c r="P23" s="58">
        <v>8</v>
      </c>
      <c r="Q23" s="59">
        <v>12</v>
      </c>
      <c r="R23" s="59">
        <v>16</v>
      </c>
      <c r="S23" s="59">
        <v>20</v>
      </c>
      <c r="T23" s="545"/>
      <c r="U23" s="7"/>
    </row>
    <row r="24" spans="1:21" x14ac:dyDescent="0.2">
      <c r="A24" s="567"/>
      <c r="B24" s="580"/>
      <c r="C24" s="541" t="s">
        <v>214</v>
      </c>
      <c r="D24" s="541"/>
      <c r="E24" s="541"/>
      <c r="F24" s="541"/>
      <c r="G24" s="541"/>
      <c r="H24" s="541"/>
      <c r="I24" s="583"/>
      <c r="J24" s="574"/>
      <c r="K24" s="553"/>
      <c r="L24" s="60" t="s">
        <v>203</v>
      </c>
      <c r="M24" s="57" t="s">
        <v>102</v>
      </c>
      <c r="N24" s="57">
        <v>3</v>
      </c>
      <c r="O24" s="61">
        <v>3</v>
      </c>
      <c r="P24" s="58">
        <v>6</v>
      </c>
      <c r="Q24" s="58">
        <v>9</v>
      </c>
      <c r="R24" s="59">
        <v>12</v>
      </c>
      <c r="S24" s="59">
        <v>15</v>
      </c>
      <c r="T24" s="545"/>
      <c r="U24" s="7"/>
    </row>
    <row r="25" spans="1:21" x14ac:dyDescent="0.2">
      <c r="A25" s="567"/>
      <c r="B25" s="580"/>
      <c r="C25" s="541" t="s">
        <v>217</v>
      </c>
      <c r="D25" s="541"/>
      <c r="E25" s="541"/>
      <c r="F25" s="541"/>
      <c r="G25" s="541"/>
      <c r="H25" s="541"/>
      <c r="I25" s="583"/>
      <c r="J25" s="574"/>
      <c r="K25" s="553"/>
      <c r="L25" s="60" t="s">
        <v>204</v>
      </c>
      <c r="M25" s="57" t="s">
        <v>205</v>
      </c>
      <c r="N25" s="57">
        <v>2</v>
      </c>
      <c r="O25" s="61">
        <v>2</v>
      </c>
      <c r="P25" s="58">
        <v>4</v>
      </c>
      <c r="Q25" s="58">
        <v>6</v>
      </c>
      <c r="R25" s="58">
        <v>8</v>
      </c>
      <c r="S25" s="59">
        <v>10</v>
      </c>
      <c r="T25" s="545"/>
      <c r="U25" s="7"/>
    </row>
    <row r="26" spans="1:21" x14ac:dyDescent="0.2">
      <c r="A26" s="567"/>
      <c r="B26" s="580"/>
      <c r="C26" s="541" t="s">
        <v>218</v>
      </c>
      <c r="D26" s="541"/>
      <c r="E26" s="541"/>
      <c r="F26" s="541"/>
      <c r="G26" s="541"/>
      <c r="H26" s="541"/>
      <c r="I26" s="583"/>
      <c r="J26" s="574"/>
      <c r="K26" s="554"/>
      <c r="L26" s="60" t="s">
        <v>206</v>
      </c>
      <c r="M26" s="57" t="s">
        <v>125</v>
      </c>
      <c r="N26" s="57">
        <v>1</v>
      </c>
      <c r="O26" s="62">
        <v>1</v>
      </c>
      <c r="P26" s="62">
        <v>2</v>
      </c>
      <c r="Q26" s="62">
        <v>3</v>
      </c>
      <c r="R26" s="63">
        <v>4</v>
      </c>
      <c r="S26" s="58">
        <v>5</v>
      </c>
      <c r="T26" s="545"/>
      <c r="U26" s="7"/>
    </row>
    <row r="27" spans="1:21" ht="12.75" customHeight="1" x14ac:dyDescent="0.2">
      <c r="A27" s="567"/>
      <c r="B27" s="580"/>
      <c r="C27" s="541" t="s">
        <v>215</v>
      </c>
      <c r="D27" s="541"/>
      <c r="E27" s="541"/>
      <c r="F27" s="541"/>
      <c r="G27" s="541"/>
      <c r="H27" s="541"/>
      <c r="I27" s="583"/>
      <c r="J27" s="574"/>
      <c r="K27" s="64"/>
      <c r="L27" s="64"/>
      <c r="M27" s="64"/>
      <c r="N27" s="64"/>
      <c r="O27" s="57">
        <v>1</v>
      </c>
      <c r="P27" s="57">
        <v>2</v>
      </c>
      <c r="Q27" s="57">
        <v>3</v>
      </c>
      <c r="R27" s="65">
        <v>4</v>
      </c>
      <c r="S27" s="57">
        <v>5</v>
      </c>
      <c r="T27" s="545"/>
    </row>
    <row r="28" spans="1:21" ht="12.75" customHeight="1" x14ac:dyDescent="0.2">
      <c r="A28" s="567"/>
      <c r="B28" s="580"/>
      <c r="C28" s="7"/>
      <c r="D28" s="7"/>
      <c r="E28" s="7"/>
      <c r="F28" s="7"/>
      <c r="G28" s="7"/>
      <c r="H28" s="7"/>
      <c r="I28" s="583"/>
      <c r="J28" s="574"/>
      <c r="K28" s="66"/>
      <c r="L28" s="66"/>
      <c r="M28" s="67"/>
      <c r="N28" s="67"/>
      <c r="O28" s="57" t="s">
        <v>139</v>
      </c>
      <c r="P28" s="57" t="s">
        <v>207</v>
      </c>
      <c r="Q28" s="57" t="s">
        <v>138</v>
      </c>
      <c r="R28" s="57" t="s">
        <v>208</v>
      </c>
      <c r="S28" s="57" t="s">
        <v>137</v>
      </c>
      <c r="T28" s="545"/>
    </row>
    <row r="29" spans="1:21" ht="12.75" customHeight="1" x14ac:dyDescent="0.2">
      <c r="A29" s="567"/>
      <c r="B29" s="580"/>
      <c r="C29" s="551" t="s">
        <v>416</v>
      </c>
      <c r="D29" s="551"/>
      <c r="E29" s="551"/>
      <c r="F29" s="551"/>
      <c r="G29" s="551"/>
      <c r="H29" s="551"/>
      <c r="I29" s="583"/>
      <c r="J29" s="574"/>
      <c r="K29" s="66"/>
      <c r="L29" s="66"/>
      <c r="M29" s="67"/>
      <c r="N29" s="67"/>
      <c r="O29" s="68" t="s">
        <v>209</v>
      </c>
      <c r="P29" s="68" t="s">
        <v>210</v>
      </c>
      <c r="Q29" s="68" t="s">
        <v>85</v>
      </c>
      <c r="R29" s="68" t="s">
        <v>211</v>
      </c>
      <c r="S29" s="68" t="s">
        <v>212</v>
      </c>
      <c r="T29" s="545"/>
    </row>
    <row r="30" spans="1:21" ht="25.5" customHeight="1" x14ac:dyDescent="0.2">
      <c r="A30" s="567"/>
      <c r="B30" s="580"/>
      <c r="C30" s="541" t="s">
        <v>216</v>
      </c>
      <c r="D30" s="541"/>
      <c r="E30" s="541"/>
      <c r="F30" s="541"/>
      <c r="G30" s="541"/>
      <c r="H30" s="541"/>
      <c r="I30" s="583"/>
      <c r="J30" s="574"/>
      <c r="K30" s="69"/>
      <c r="L30" s="66"/>
      <c r="M30" s="70"/>
      <c r="N30" s="70"/>
      <c r="O30" s="548" t="s">
        <v>24</v>
      </c>
      <c r="P30" s="549"/>
      <c r="Q30" s="549"/>
      <c r="R30" s="549"/>
      <c r="S30" s="549"/>
      <c r="T30" s="545"/>
    </row>
    <row r="31" spans="1:21" ht="12.75" customHeight="1" x14ac:dyDescent="0.2">
      <c r="A31" s="567"/>
      <c r="B31" s="580"/>
      <c r="C31" s="541" t="s">
        <v>219</v>
      </c>
      <c r="D31" s="541"/>
      <c r="E31" s="541"/>
      <c r="F31" s="541"/>
      <c r="G31" s="541"/>
      <c r="H31" s="541"/>
      <c r="I31" s="583"/>
      <c r="J31" s="574"/>
      <c r="K31" s="75"/>
      <c r="L31" s="75"/>
      <c r="M31" s="75"/>
      <c r="N31" s="75"/>
      <c r="O31" s="75"/>
      <c r="P31" s="75"/>
      <c r="Q31" s="75"/>
      <c r="R31" s="75"/>
      <c r="S31" s="75"/>
      <c r="T31" s="545"/>
    </row>
    <row r="32" spans="1:21" ht="12.75" customHeight="1" x14ac:dyDescent="0.2">
      <c r="A32" s="567"/>
      <c r="B32" s="580"/>
      <c r="C32" s="541" t="s">
        <v>220</v>
      </c>
      <c r="D32" s="541"/>
      <c r="E32" s="541"/>
      <c r="F32" s="541"/>
      <c r="G32" s="541"/>
      <c r="H32" s="541"/>
      <c r="I32" s="583"/>
      <c r="J32" s="574"/>
      <c r="K32" s="550" t="s">
        <v>41</v>
      </c>
      <c r="L32" s="550"/>
      <c r="M32" s="550"/>
      <c r="N32" s="550"/>
      <c r="O32" s="550"/>
      <c r="P32" s="550"/>
      <c r="Q32" s="550"/>
      <c r="R32" s="550"/>
      <c r="S32" s="550"/>
      <c r="T32" s="545"/>
    </row>
    <row r="33" spans="1:20" ht="12.75" customHeight="1" x14ac:dyDescent="0.2">
      <c r="A33" s="567"/>
      <c r="B33" s="580"/>
      <c r="C33" s="541" t="s">
        <v>221</v>
      </c>
      <c r="D33" s="541"/>
      <c r="E33" s="541"/>
      <c r="F33" s="541"/>
      <c r="G33" s="541"/>
      <c r="H33" s="541"/>
      <c r="I33" s="583"/>
      <c r="J33" s="574"/>
      <c r="K33" s="75"/>
      <c r="L33" s="75"/>
      <c r="M33" s="75"/>
      <c r="N33" s="75"/>
      <c r="O33" s="75"/>
      <c r="P33" s="75"/>
      <c r="Q33" s="75"/>
      <c r="R33" s="75"/>
      <c r="S33" s="75"/>
      <c r="T33" s="545"/>
    </row>
    <row r="34" spans="1:20" ht="12.75" customHeight="1" x14ac:dyDescent="0.2">
      <c r="A34" s="567"/>
      <c r="B34" s="580"/>
      <c r="C34" s="541" t="s">
        <v>222</v>
      </c>
      <c r="D34" s="541"/>
      <c r="E34" s="541"/>
      <c r="F34" s="541"/>
      <c r="G34" s="541"/>
      <c r="H34" s="541"/>
      <c r="I34" s="583"/>
      <c r="J34" s="574"/>
      <c r="K34" s="551" t="s">
        <v>418</v>
      </c>
      <c r="L34" s="551"/>
      <c r="M34" s="551"/>
      <c r="N34" s="551"/>
      <c r="O34" s="551"/>
      <c r="P34" s="551"/>
      <c r="Q34" s="551"/>
      <c r="R34" s="551"/>
      <c r="S34" s="551"/>
      <c r="T34" s="545"/>
    </row>
    <row r="35" spans="1:20" ht="12.75" customHeight="1" x14ac:dyDescent="0.2">
      <c r="A35" s="567"/>
      <c r="B35" s="580"/>
      <c r="C35" s="188"/>
      <c r="D35" s="188"/>
      <c r="E35" s="188"/>
      <c r="F35" s="188"/>
      <c r="G35" s="188"/>
      <c r="H35" s="188"/>
      <c r="I35" s="583"/>
      <c r="J35" s="574"/>
      <c r="K35" s="551"/>
      <c r="L35" s="551"/>
      <c r="M35" s="551"/>
      <c r="N35" s="551"/>
      <c r="O35" s="551"/>
      <c r="P35" s="551"/>
      <c r="Q35" s="551"/>
      <c r="R35" s="551"/>
      <c r="S35" s="551"/>
      <c r="T35" s="545"/>
    </row>
    <row r="36" spans="1:20" ht="30" customHeight="1" x14ac:dyDescent="0.2">
      <c r="A36" s="567"/>
      <c r="B36" s="580"/>
      <c r="C36" s="519" t="s">
        <v>417</v>
      </c>
      <c r="D36" s="519"/>
      <c r="E36" s="519"/>
      <c r="F36" s="519"/>
      <c r="G36" s="519"/>
      <c r="H36" s="519"/>
      <c r="I36" s="583"/>
      <c r="J36" s="574"/>
      <c r="K36" s="551"/>
      <c r="L36" s="551"/>
      <c r="M36" s="551"/>
      <c r="N36" s="551"/>
      <c r="O36" s="551"/>
      <c r="P36" s="551"/>
      <c r="Q36" s="551"/>
      <c r="R36" s="551"/>
      <c r="S36" s="551"/>
      <c r="T36" s="545"/>
    </row>
    <row r="37" spans="1:20" ht="13.5" thickBot="1" x14ac:dyDescent="0.25">
      <c r="A37" s="568"/>
      <c r="B37" s="581"/>
      <c r="C37" s="587"/>
      <c r="D37" s="587"/>
      <c r="E37" s="587"/>
      <c r="F37" s="587"/>
      <c r="G37" s="587"/>
      <c r="H37" s="587"/>
      <c r="I37" s="584"/>
      <c r="J37" s="575"/>
      <c r="K37" s="537"/>
      <c r="L37" s="537"/>
      <c r="M37" s="537"/>
      <c r="N37" s="537"/>
      <c r="O37" s="537"/>
      <c r="P37" s="537"/>
      <c r="Q37" s="537"/>
      <c r="R37" s="46"/>
      <c r="S37" s="46"/>
      <c r="T37" s="546"/>
    </row>
    <row r="38" spans="1:20" ht="24" customHeight="1" x14ac:dyDescent="0.2">
      <c r="A38" s="37" t="s">
        <v>25</v>
      </c>
      <c r="B38" s="579"/>
      <c r="I38" s="582"/>
      <c r="J38" s="593"/>
      <c r="K38" s="73"/>
      <c r="L38" s="73"/>
      <c r="M38" s="73"/>
      <c r="N38" s="73"/>
      <c r="O38" s="73"/>
      <c r="P38" s="73"/>
      <c r="Q38" s="73"/>
      <c r="R38" s="71"/>
      <c r="S38" s="71"/>
      <c r="T38" s="526"/>
    </row>
    <row r="39" spans="1:20" ht="21" customHeight="1" x14ac:dyDescent="0.2">
      <c r="A39" s="585" t="s">
        <v>45</v>
      </c>
      <c r="B39" s="580"/>
      <c r="C39" s="542" t="s">
        <v>419</v>
      </c>
      <c r="D39" s="542"/>
      <c r="E39" s="542"/>
      <c r="F39" s="542"/>
      <c r="G39" s="542"/>
      <c r="H39" s="542"/>
      <c r="I39" s="583"/>
      <c r="J39" s="594"/>
      <c r="K39" s="190"/>
      <c r="L39" s="538"/>
      <c r="M39" s="538"/>
      <c r="N39" s="538"/>
      <c r="O39" s="538"/>
      <c r="P39" s="538"/>
      <c r="Q39" s="538"/>
      <c r="R39" s="538"/>
      <c r="S39" s="538"/>
      <c r="T39" s="526"/>
    </row>
    <row r="40" spans="1:20" ht="15.75" customHeight="1" x14ac:dyDescent="0.2">
      <c r="A40" s="585"/>
      <c r="B40" s="580"/>
      <c r="C40" s="542"/>
      <c r="D40" s="542"/>
      <c r="E40" s="542"/>
      <c r="F40" s="542"/>
      <c r="G40" s="542"/>
      <c r="H40" s="542"/>
      <c r="I40" s="583"/>
      <c r="J40" s="594"/>
      <c r="K40" s="191"/>
      <c r="L40" s="539"/>
      <c r="M40" s="192"/>
      <c r="N40" s="193"/>
      <c r="O40" s="194"/>
      <c r="P40" s="194"/>
      <c r="Q40" s="194"/>
      <c r="R40" s="194"/>
      <c r="S40" s="194"/>
      <c r="T40" s="526"/>
    </row>
    <row r="41" spans="1:20" ht="12.75" customHeight="1" x14ac:dyDescent="0.2">
      <c r="A41" s="585"/>
      <c r="B41" s="580"/>
      <c r="I41" s="583"/>
      <c r="J41" s="594"/>
      <c r="K41" s="191"/>
      <c r="L41" s="539"/>
      <c r="M41" s="195"/>
      <c r="N41" s="193"/>
      <c r="O41" s="194"/>
      <c r="P41" s="194"/>
      <c r="Q41" s="194"/>
      <c r="R41" s="194"/>
      <c r="S41" s="194"/>
      <c r="T41" s="526"/>
    </row>
    <row r="42" spans="1:20" x14ac:dyDescent="0.2">
      <c r="A42" s="585"/>
      <c r="B42" s="580"/>
      <c r="C42" s="520" t="s">
        <v>98</v>
      </c>
      <c r="D42" s="520"/>
      <c r="E42" s="520"/>
      <c r="F42" s="520"/>
      <c r="G42" s="520"/>
      <c r="H42" s="520"/>
      <c r="I42" s="583"/>
      <c r="J42" s="594"/>
      <c r="K42" s="191"/>
      <c r="L42" s="539"/>
      <c r="M42" s="195"/>
      <c r="N42" s="193"/>
      <c r="O42" s="194"/>
      <c r="P42" s="194"/>
      <c r="Q42" s="194"/>
      <c r="R42" s="194"/>
      <c r="S42" s="194"/>
      <c r="T42" s="526"/>
    </row>
    <row r="43" spans="1:20" x14ac:dyDescent="0.2">
      <c r="A43" s="585"/>
      <c r="B43" s="580"/>
      <c r="C43" s="520"/>
      <c r="D43" s="520"/>
      <c r="E43" s="520"/>
      <c r="F43" s="520"/>
      <c r="G43" s="520"/>
      <c r="H43" s="520"/>
      <c r="I43" s="583"/>
      <c r="J43" s="594"/>
      <c r="K43" s="191"/>
      <c r="L43" s="539"/>
      <c r="M43" s="195"/>
      <c r="N43" s="193"/>
      <c r="O43" s="194"/>
      <c r="P43" s="194"/>
      <c r="Q43" s="194"/>
      <c r="R43" s="194"/>
      <c r="S43" s="194"/>
      <c r="T43" s="526"/>
    </row>
    <row r="44" spans="1:20" ht="12.75" customHeight="1" x14ac:dyDescent="0.2">
      <c r="A44" s="585"/>
      <c r="B44" s="580"/>
      <c r="C44" s="520"/>
      <c r="D44" s="520"/>
      <c r="E44" s="520"/>
      <c r="F44" s="520"/>
      <c r="G44" s="520"/>
      <c r="H44" s="520"/>
      <c r="I44" s="583"/>
      <c r="J44" s="594"/>
      <c r="K44" s="191"/>
      <c r="L44" s="539"/>
      <c r="M44" s="195"/>
      <c r="N44" s="193"/>
      <c r="O44" s="194"/>
      <c r="P44" s="194"/>
      <c r="Q44" s="194"/>
      <c r="R44" s="194"/>
      <c r="S44" s="194"/>
      <c r="T44" s="526"/>
    </row>
    <row r="45" spans="1:20" ht="12.75" customHeight="1" x14ac:dyDescent="0.2">
      <c r="A45" s="585"/>
      <c r="B45" s="580"/>
      <c r="C45" s="520"/>
      <c r="D45" s="520"/>
      <c r="E45" s="520"/>
      <c r="F45" s="520"/>
      <c r="G45" s="520"/>
      <c r="H45" s="520"/>
      <c r="I45" s="583"/>
      <c r="J45" s="594"/>
      <c r="K45" s="191"/>
      <c r="L45" s="539"/>
      <c r="M45" s="195"/>
      <c r="N45" s="193"/>
      <c r="O45" s="194"/>
      <c r="P45" s="194"/>
      <c r="Q45" s="194"/>
      <c r="R45" s="194"/>
      <c r="S45" s="194"/>
      <c r="T45" s="526"/>
    </row>
    <row r="46" spans="1:20" ht="12.75" customHeight="1" x14ac:dyDescent="0.2">
      <c r="A46" s="585"/>
      <c r="B46" s="580"/>
      <c r="C46" s="35"/>
      <c r="D46" s="39"/>
      <c r="E46" s="39"/>
      <c r="F46" s="39"/>
      <c r="G46" s="39"/>
      <c r="H46" s="39"/>
      <c r="I46" s="583"/>
      <c r="J46" s="594"/>
      <c r="K46" s="191"/>
      <c r="L46" s="539"/>
      <c r="M46" s="195"/>
      <c r="N46" s="193"/>
      <c r="O46" s="194"/>
      <c r="P46" s="194"/>
      <c r="Q46" s="194"/>
      <c r="R46" s="194"/>
      <c r="S46" s="194"/>
      <c r="T46" s="526"/>
    </row>
    <row r="47" spans="1:20" ht="12.75" customHeight="1" x14ac:dyDescent="0.2">
      <c r="A47" s="585"/>
      <c r="B47" s="580"/>
      <c r="C47" s="542" t="s">
        <v>420</v>
      </c>
      <c r="D47" s="542"/>
      <c r="E47" s="542"/>
      <c r="F47" s="542"/>
      <c r="G47" s="542"/>
      <c r="H47" s="542"/>
      <c r="I47" s="583"/>
      <c r="J47" s="594"/>
      <c r="K47" s="191"/>
      <c r="L47" s="539"/>
      <c r="M47" s="195"/>
      <c r="N47" s="193"/>
      <c r="O47" s="194"/>
      <c r="P47" s="194"/>
      <c r="Q47" s="194"/>
      <c r="R47" s="194"/>
      <c r="S47" s="194"/>
      <c r="T47" s="526"/>
    </row>
    <row r="48" spans="1:20" ht="12.75" customHeight="1" x14ac:dyDescent="0.2">
      <c r="A48" s="585"/>
      <c r="B48" s="580"/>
      <c r="C48" s="542"/>
      <c r="D48" s="542"/>
      <c r="E48" s="542"/>
      <c r="F48" s="542"/>
      <c r="G48" s="542"/>
      <c r="H48" s="542"/>
      <c r="I48" s="583"/>
      <c r="J48" s="594"/>
      <c r="K48" s="191"/>
      <c r="L48" s="539"/>
      <c r="M48" s="195"/>
      <c r="N48" s="193"/>
      <c r="O48" s="194"/>
      <c r="P48" s="194"/>
      <c r="Q48" s="194"/>
      <c r="R48" s="194"/>
      <c r="S48" s="194"/>
      <c r="T48" s="526"/>
    </row>
    <row r="49" spans="1:20" ht="12.75" customHeight="1" x14ac:dyDescent="0.2">
      <c r="A49" s="585"/>
      <c r="B49" s="580"/>
      <c r="C49" s="542"/>
      <c r="D49" s="542"/>
      <c r="E49" s="542"/>
      <c r="F49" s="542"/>
      <c r="G49" s="542"/>
      <c r="H49" s="542"/>
      <c r="I49" s="583"/>
      <c r="J49" s="594"/>
      <c r="K49" s="191"/>
      <c r="L49" s="539"/>
      <c r="M49" s="195"/>
      <c r="N49" s="193"/>
      <c r="O49" s="194"/>
      <c r="P49" s="194"/>
      <c r="Q49" s="194"/>
      <c r="R49" s="194"/>
      <c r="S49" s="194"/>
      <c r="T49" s="526"/>
    </row>
    <row r="50" spans="1:20" ht="12.75" customHeight="1" x14ac:dyDescent="0.2">
      <c r="A50" s="585"/>
      <c r="B50" s="580"/>
      <c r="C50" s="542"/>
      <c r="D50" s="542"/>
      <c r="E50" s="542"/>
      <c r="F50" s="542"/>
      <c r="G50" s="542"/>
      <c r="H50" s="542"/>
      <c r="I50" s="583"/>
      <c r="J50" s="594"/>
      <c r="K50" s="191"/>
      <c r="L50" s="539"/>
      <c r="M50" s="195"/>
      <c r="N50" s="193"/>
      <c r="O50" s="194"/>
      <c r="P50" s="194"/>
      <c r="Q50" s="194"/>
      <c r="R50" s="194"/>
      <c r="S50" s="194"/>
      <c r="T50" s="526"/>
    </row>
    <row r="51" spans="1:20" ht="12.75" customHeight="1" x14ac:dyDescent="0.2">
      <c r="A51" s="585"/>
      <c r="B51" s="580"/>
      <c r="C51" s="542"/>
      <c r="D51" s="542"/>
      <c r="E51" s="542"/>
      <c r="F51" s="542"/>
      <c r="G51" s="542"/>
      <c r="H51" s="542"/>
      <c r="I51" s="583"/>
      <c r="J51" s="594"/>
      <c r="K51" s="191"/>
      <c r="L51" s="539"/>
      <c r="M51" s="195"/>
      <c r="N51" s="193"/>
      <c r="O51" s="194"/>
      <c r="P51" s="194"/>
      <c r="Q51" s="194"/>
      <c r="R51" s="194"/>
      <c r="S51" s="194"/>
      <c r="T51" s="526"/>
    </row>
    <row r="52" spans="1:20" ht="12.75" customHeight="1" x14ac:dyDescent="0.2">
      <c r="A52" s="585"/>
      <c r="B52" s="580"/>
      <c r="C52" s="542"/>
      <c r="D52" s="542"/>
      <c r="E52" s="542"/>
      <c r="F52" s="542"/>
      <c r="G52" s="542"/>
      <c r="H52" s="542"/>
      <c r="I52" s="583"/>
      <c r="J52" s="594"/>
      <c r="K52" s="191"/>
      <c r="L52" s="539"/>
      <c r="M52" s="195"/>
      <c r="N52" s="193"/>
      <c r="O52" s="194"/>
      <c r="P52" s="194"/>
      <c r="Q52" s="194"/>
      <c r="R52" s="194"/>
      <c r="S52" s="194"/>
      <c r="T52" s="526"/>
    </row>
    <row r="53" spans="1:20" ht="12.75" customHeight="1" x14ac:dyDescent="0.2">
      <c r="A53" s="585"/>
      <c r="B53" s="580"/>
      <c r="C53" s="542"/>
      <c r="D53" s="542"/>
      <c r="E53" s="542"/>
      <c r="F53" s="542"/>
      <c r="G53" s="542"/>
      <c r="H53" s="542"/>
      <c r="I53" s="583"/>
      <c r="J53" s="594"/>
      <c r="K53" s="191"/>
      <c r="L53" s="539"/>
      <c r="M53" s="195"/>
      <c r="N53" s="193"/>
      <c r="O53" s="194"/>
      <c r="P53" s="194"/>
      <c r="Q53" s="194"/>
      <c r="R53" s="194"/>
      <c r="S53" s="194"/>
      <c r="T53" s="526"/>
    </row>
    <row r="54" spans="1:20" ht="12.75" customHeight="1" x14ac:dyDescent="0.2">
      <c r="A54" s="585"/>
      <c r="B54" s="580"/>
      <c r="C54" s="542"/>
      <c r="D54" s="542"/>
      <c r="E54" s="542"/>
      <c r="F54" s="542"/>
      <c r="G54" s="542"/>
      <c r="H54" s="542"/>
      <c r="I54" s="583"/>
      <c r="J54" s="594"/>
      <c r="K54" s="191"/>
      <c r="L54" s="539"/>
      <c r="M54" s="195"/>
      <c r="N54" s="193"/>
      <c r="O54" s="194"/>
      <c r="P54" s="194"/>
      <c r="Q54" s="194"/>
      <c r="R54" s="194"/>
      <c r="S54" s="194"/>
      <c r="T54" s="526"/>
    </row>
    <row r="55" spans="1:20" ht="12.75" customHeight="1" x14ac:dyDescent="0.2">
      <c r="A55" s="585"/>
      <c r="B55" s="580"/>
      <c r="C55" s="542"/>
      <c r="D55" s="542"/>
      <c r="E55" s="542"/>
      <c r="F55" s="542"/>
      <c r="G55" s="542"/>
      <c r="H55" s="542"/>
      <c r="I55" s="583"/>
      <c r="J55" s="594"/>
      <c r="K55" s="191"/>
      <c r="L55" s="539"/>
      <c r="M55" s="195"/>
      <c r="N55" s="193"/>
      <c r="O55" s="194"/>
      <c r="P55" s="194"/>
      <c r="Q55" s="194"/>
      <c r="R55" s="194"/>
      <c r="S55" s="194"/>
      <c r="T55" s="526"/>
    </row>
    <row r="56" spans="1:20" ht="12.75" customHeight="1" x14ac:dyDescent="0.2">
      <c r="A56" s="585"/>
      <c r="B56" s="580"/>
      <c r="C56" s="542"/>
      <c r="D56" s="542"/>
      <c r="E56" s="542"/>
      <c r="F56" s="542"/>
      <c r="G56" s="542"/>
      <c r="H56" s="542"/>
      <c r="I56" s="583"/>
      <c r="J56" s="594"/>
      <c r="K56" s="191"/>
      <c r="L56" s="539"/>
      <c r="M56" s="195"/>
      <c r="N56" s="193"/>
      <c r="O56" s="194"/>
      <c r="P56" s="194"/>
      <c r="Q56" s="194"/>
      <c r="R56" s="194"/>
      <c r="S56" s="194"/>
      <c r="T56" s="526"/>
    </row>
    <row r="57" spans="1:20" ht="12.75" customHeight="1" x14ac:dyDescent="0.2">
      <c r="A57" s="585"/>
      <c r="B57" s="580"/>
      <c r="C57" s="189"/>
      <c r="D57" s="189"/>
      <c r="E57" s="189"/>
      <c r="F57" s="189"/>
      <c r="G57" s="189"/>
      <c r="H57" s="189"/>
      <c r="I57" s="583"/>
      <c r="J57" s="594"/>
      <c r="K57" s="191"/>
      <c r="L57" s="539"/>
      <c r="M57" s="195"/>
      <c r="N57" s="193"/>
      <c r="O57" s="194"/>
      <c r="P57" s="194"/>
      <c r="Q57" s="194"/>
      <c r="R57" s="194"/>
      <c r="S57" s="194"/>
      <c r="T57" s="526"/>
    </row>
    <row r="58" spans="1:20" ht="12.75" customHeight="1" x14ac:dyDescent="0.2">
      <c r="A58" s="585"/>
      <c r="B58" s="580"/>
      <c r="C58" s="542" t="s">
        <v>421</v>
      </c>
      <c r="D58" s="542"/>
      <c r="E58" s="542"/>
      <c r="F58" s="542"/>
      <c r="G58" s="542"/>
      <c r="H58" s="542"/>
      <c r="I58" s="583"/>
      <c r="J58" s="594"/>
      <c r="K58" s="191"/>
      <c r="L58" s="539"/>
      <c r="M58" s="195"/>
      <c r="N58" s="193"/>
      <c r="O58" s="194"/>
      <c r="P58" s="194"/>
      <c r="Q58" s="194"/>
      <c r="R58" s="194"/>
      <c r="S58" s="194"/>
      <c r="T58" s="526"/>
    </row>
    <row r="59" spans="1:20" ht="12.75" customHeight="1" x14ac:dyDescent="0.2">
      <c r="A59" s="585"/>
      <c r="B59" s="580"/>
      <c r="C59" s="542"/>
      <c r="D59" s="542"/>
      <c r="E59" s="542"/>
      <c r="F59" s="542"/>
      <c r="G59" s="542"/>
      <c r="H59" s="542"/>
      <c r="I59" s="583"/>
      <c r="J59" s="594"/>
      <c r="K59" s="191"/>
      <c r="L59" s="539"/>
      <c r="M59" s="195"/>
      <c r="N59" s="193"/>
      <c r="O59" s="194"/>
      <c r="P59" s="194"/>
      <c r="Q59" s="194"/>
      <c r="R59" s="194"/>
      <c r="S59" s="194"/>
      <c r="T59" s="526"/>
    </row>
    <row r="60" spans="1:20" ht="12.75" customHeight="1" x14ac:dyDescent="0.2">
      <c r="A60" s="585"/>
      <c r="B60" s="580"/>
      <c r="C60" s="542"/>
      <c r="D60" s="542"/>
      <c r="E60" s="542"/>
      <c r="F60" s="542"/>
      <c r="G60" s="542"/>
      <c r="H60" s="542"/>
      <c r="I60" s="583"/>
      <c r="J60" s="594"/>
      <c r="K60" s="191"/>
      <c r="L60" s="539"/>
      <c r="M60" s="195"/>
      <c r="N60" s="193"/>
      <c r="O60" s="194"/>
      <c r="P60" s="194"/>
      <c r="Q60" s="194"/>
      <c r="R60" s="194"/>
      <c r="S60" s="194"/>
      <c r="T60" s="526"/>
    </row>
    <row r="61" spans="1:20" ht="12.75" customHeight="1" x14ac:dyDescent="0.2">
      <c r="A61" s="585"/>
      <c r="B61" s="580"/>
      <c r="C61" s="542"/>
      <c r="D61" s="542"/>
      <c r="E61" s="542"/>
      <c r="F61" s="542"/>
      <c r="G61" s="542"/>
      <c r="H61" s="542"/>
      <c r="I61" s="583"/>
      <c r="J61" s="594"/>
      <c r="K61" s="191"/>
      <c r="L61" s="539"/>
      <c r="M61" s="195"/>
      <c r="N61" s="193"/>
      <c r="O61" s="194"/>
      <c r="P61" s="194"/>
      <c r="Q61" s="194"/>
      <c r="R61" s="194"/>
      <c r="S61" s="194"/>
      <c r="T61" s="526"/>
    </row>
    <row r="62" spans="1:20" ht="12.75" customHeight="1" x14ac:dyDescent="0.2">
      <c r="A62" s="585"/>
      <c r="B62" s="580"/>
      <c r="C62" s="542"/>
      <c r="D62" s="542"/>
      <c r="E62" s="542"/>
      <c r="F62" s="542"/>
      <c r="G62" s="542"/>
      <c r="H62" s="542"/>
      <c r="I62" s="583"/>
      <c r="J62" s="594"/>
      <c r="K62" s="191"/>
      <c r="L62" s="539"/>
      <c r="M62" s="195"/>
      <c r="N62" s="193"/>
      <c r="O62" s="194"/>
      <c r="P62" s="194"/>
      <c r="Q62" s="194"/>
      <c r="R62" s="194"/>
      <c r="S62" s="194"/>
      <c r="T62" s="526"/>
    </row>
    <row r="63" spans="1:20" ht="12.75" customHeight="1" x14ac:dyDescent="0.2">
      <c r="A63" s="585"/>
      <c r="B63" s="580"/>
      <c r="C63" s="542"/>
      <c r="D63" s="542"/>
      <c r="E63" s="542"/>
      <c r="F63" s="542"/>
      <c r="G63" s="542"/>
      <c r="H63" s="542"/>
      <c r="I63" s="583"/>
      <c r="J63" s="594"/>
      <c r="K63" s="191"/>
      <c r="L63" s="539"/>
      <c r="M63" s="195"/>
      <c r="N63" s="193"/>
      <c r="O63" s="194"/>
      <c r="P63" s="194"/>
      <c r="Q63" s="194"/>
      <c r="R63" s="194"/>
      <c r="S63" s="194"/>
      <c r="T63" s="526"/>
    </row>
    <row r="64" spans="1:20" ht="12.75" customHeight="1" x14ac:dyDescent="0.2">
      <c r="A64" s="585"/>
      <c r="B64" s="580"/>
      <c r="C64" s="80"/>
      <c r="D64" s="80"/>
      <c r="E64" s="80"/>
      <c r="F64" s="80"/>
      <c r="G64" s="80"/>
      <c r="H64" s="80"/>
      <c r="I64" s="583"/>
      <c r="J64" s="594"/>
      <c r="K64" s="191"/>
      <c r="L64" s="539"/>
      <c r="M64" s="195"/>
      <c r="N64" s="193"/>
      <c r="O64" s="194"/>
      <c r="P64" s="194"/>
      <c r="Q64" s="194"/>
      <c r="R64" s="194"/>
      <c r="S64" s="194"/>
      <c r="T64" s="526"/>
    </row>
    <row r="65" spans="1:20" ht="12.75" customHeight="1" x14ac:dyDescent="0.2">
      <c r="A65" s="585"/>
      <c r="B65" s="580"/>
      <c r="C65" s="519" t="s">
        <v>78</v>
      </c>
      <c r="D65" s="561"/>
      <c r="E65" s="561"/>
      <c r="F65" s="561"/>
      <c r="G65" s="561"/>
      <c r="H65" s="561"/>
      <c r="I65" s="583"/>
      <c r="J65" s="594"/>
      <c r="K65" s="191"/>
      <c r="L65" s="539"/>
      <c r="M65" s="195"/>
      <c r="N65" s="193"/>
      <c r="O65" s="194"/>
      <c r="P65" s="194"/>
      <c r="Q65" s="194"/>
      <c r="R65" s="194"/>
      <c r="S65" s="194"/>
      <c r="T65" s="526"/>
    </row>
    <row r="66" spans="1:20" ht="12.75" customHeight="1" x14ac:dyDescent="0.2">
      <c r="A66" s="585"/>
      <c r="B66" s="580"/>
      <c r="C66" s="162" t="s">
        <v>377</v>
      </c>
      <c r="D66" s="520" t="s">
        <v>423</v>
      </c>
      <c r="E66" s="520"/>
      <c r="F66" s="520"/>
      <c r="G66" s="520"/>
      <c r="H66" s="520"/>
      <c r="I66" s="583"/>
      <c r="J66" s="594"/>
      <c r="K66" s="191"/>
      <c r="L66" s="539"/>
      <c r="M66" s="195"/>
      <c r="N66" s="193"/>
      <c r="O66" s="194"/>
      <c r="P66" s="194"/>
      <c r="Q66" s="194"/>
      <c r="R66" s="194"/>
      <c r="S66" s="194"/>
      <c r="T66" s="526"/>
    </row>
    <row r="67" spans="1:20" ht="31.5" customHeight="1" x14ac:dyDescent="0.2">
      <c r="A67" s="585"/>
      <c r="B67" s="580"/>
      <c r="C67" s="163" t="s">
        <v>317</v>
      </c>
      <c r="D67" s="600" t="s">
        <v>382</v>
      </c>
      <c r="E67" s="600"/>
      <c r="F67" s="600"/>
      <c r="G67" s="600"/>
      <c r="H67" s="600"/>
      <c r="I67" s="583"/>
      <c r="J67" s="594"/>
      <c r="K67" s="191"/>
      <c r="L67" s="192"/>
      <c r="M67" s="192"/>
      <c r="N67" s="196"/>
      <c r="O67" s="197"/>
      <c r="P67" s="197"/>
      <c r="Q67" s="197"/>
      <c r="R67" s="197"/>
      <c r="S67" s="197"/>
      <c r="T67" s="526"/>
    </row>
    <row r="68" spans="1:20" ht="45" customHeight="1" x14ac:dyDescent="0.2">
      <c r="A68" s="585"/>
      <c r="B68" s="580"/>
      <c r="C68" s="164" t="s">
        <v>378</v>
      </c>
      <c r="D68" s="600" t="s">
        <v>387</v>
      </c>
      <c r="E68" s="600"/>
      <c r="F68" s="600"/>
      <c r="G68" s="600"/>
      <c r="H68" s="600"/>
      <c r="I68" s="583"/>
      <c r="J68" s="594"/>
      <c r="K68" s="191"/>
      <c r="L68" s="192"/>
      <c r="N68" s="196"/>
      <c r="O68" s="198"/>
      <c r="P68" s="198"/>
      <c r="Q68" s="540"/>
      <c r="R68" s="540"/>
      <c r="S68" s="198"/>
      <c r="T68" s="526"/>
    </row>
    <row r="69" spans="1:20" ht="36.75" customHeight="1" x14ac:dyDescent="0.2">
      <c r="A69" s="585"/>
      <c r="B69" s="580"/>
      <c r="C69" s="164" t="s">
        <v>379</v>
      </c>
      <c r="D69" s="600" t="s">
        <v>383</v>
      </c>
      <c r="E69" s="600"/>
      <c r="F69" s="600"/>
      <c r="G69" s="600"/>
      <c r="H69" s="600"/>
      <c r="I69" s="583"/>
      <c r="J69" s="594"/>
      <c r="K69" s="191"/>
      <c r="L69" s="519" t="s">
        <v>384</v>
      </c>
      <c r="M69" s="519"/>
      <c r="N69" s="519"/>
      <c r="O69" s="519"/>
      <c r="P69" s="519"/>
      <c r="Q69" s="519"/>
      <c r="R69" s="519"/>
      <c r="S69" s="519"/>
      <c r="T69" s="526"/>
    </row>
    <row r="70" spans="1:20" ht="36" customHeight="1" x14ac:dyDescent="0.2">
      <c r="A70" s="585"/>
      <c r="B70" s="580"/>
      <c r="C70" s="164" t="s">
        <v>380</v>
      </c>
      <c r="D70" s="600" t="s">
        <v>381</v>
      </c>
      <c r="E70" s="600"/>
      <c r="F70" s="600"/>
      <c r="G70" s="600"/>
      <c r="H70" s="600"/>
      <c r="I70" s="583"/>
      <c r="J70" s="594"/>
      <c r="K70" s="191"/>
      <c r="L70" s="519" t="s">
        <v>422</v>
      </c>
      <c r="M70" s="519"/>
      <c r="N70" s="519"/>
      <c r="O70" s="519"/>
      <c r="P70" s="519"/>
      <c r="Q70" s="519"/>
      <c r="R70" s="519"/>
      <c r="S70" s="519"/>
      <c r="T70" s="526"/>
    </row>
    <row r="71" spans="1:20" ht="11.25" customHeight="1" thickBot="1" x14ac:dyDescent="0.25">
      <c r="A71" s="586"/>
      <c r="B71" s="580"/>
      <c r="C71" s="598"/>
      <c r="D71" s="598"/>
      <c r="E71" s="598"/>
      <c r="F71" s="598"/>
      <c r="G71" s="598"/>
      <c r="H71" s="598"/>
      <c r="I71" s="583"/>
      <c r="J71" s="594"/>
      <c r="K71" s="596"/>
      <c r="L71" s="596"/>
      <c r="M71" s="596"/>
      <c r="N71" s="596"/>
      <c r="O71" s="596"/>
      <c r="P71" s="596"/>
      <c r="Q71" s="596"/>
      <c r="R71" s="596"/>
      <c r="S71" s="596"/>
      <c r="T71" s="597"/>
    </row>
    <row r="72" spans="1:20" ht="32.25" customHeight="1" x14ac:dyDescent="0.2">
      <c r="A72" s="38" t="s">
        <v>26</v>
      </c>
      <c r="B72" s="579"/>
      <c r="C72" s="588" t="s">
        <v>424</v>
      </c>
      <c r="D72" s="588"/>
      <c r="E72" s="588"/>
      <c r="F72" s="588"/>
      <c r="G72" s="588"/>
      <c r="H72" s="588"/>
      <c r="I72" s="528"/>
      <c r="J72" s="593"/>
      <c r="K72" s="599"/>
      <c r="L72" s="599"/>
      <c r="M72" s="599"/>
      <c r="N72" s="599"/>
      <c r="O72" s="599"/>
      <c r="P72" s="599"/>
      <c r="Q72" s="599"/>
      <c r="R72" s="72"/>
      <c r="S72" s="72"/>
      <c r="T72" s="525"/>
    </row>
    <row r="73" spans="1:20" ht="25.5" customHeight="1" x14ac:dyDescent="0.2">
      <c r="A73" s="567" t="s">
        <v>28</v>
      </c>
      <c r="B73" s="580"/>
      <c r="C73" s="589" t="s">
        <v>483</v>
      </c>
      <c r="D73" s="590"/>
      <c r="E73" s="590"/>
      <c r="F73" s="590"/>
      <c r="G73" s="590"/>
      <c r="H73" s="590"/>
      <c r="I73" s="529"/>
      <c r="J73" s="594"/>
      <c r="K73" s="521" t="s">
        <v>49</v>
      </c>
      <c r="L73" s="521"/>
      <c r="M73" s="521" t="s">
        <v>46</v>
      </c>
      <c r="N73" s="521"/>
      <c r="O73" s="521"/>
      <c r="P73" s="521" t="s">
        <v>47</v>
      </c>
      <c r="Q73" s="521"/>
      <c r="R73" s="521"/>
      <c r="S73" s="521"/>
      <c r="T73" s="526"/>
    </row>
    <row r="74" spans="1:20" ht="24.95" customHeight="1" x14ac:dyDescent="0.2">
      <c r="A74" s="567"/>
      <c r="B74" s="580"/>
      <c r="C74" s="591" t="s">
        <v>425</v>
      </c>
      <c r="D74" s="542"/>
      <c r="E74" s="542"/>
      <c r="F74" s="542"/>
      <c r="G74" s="542"/>
      <c r="H74" s="542"/>
      <c r="I74" s="529"/>
      <c r="J74" s="594"/>
      <c r="K74" s="521"/>
      <c r="L74" s="521"/>
      <c r="M74" s="521"/>
      <c r="N74" s="521"/>
      <c r="O74" s="521"/>
      <c r="P74" s="521"/>
      <c r="Q74" s="521"/>
      <c r="R74" s="521"/>
      <c r="S74" s="521"/>
      <c r="T74" s="526"/>
    </row>
    <row r="75" spans="1:20" ht="23.25" customHeight="1" x14ac:dyDescent="0.2">
      <c r="A75" s="567"/>
      <c r="B75" s="580"/>
      <c r="C75" s="520" t="s">
        <v>99</v>
      </c>
      <c r="D75" s="520"/>
      <c r="E75" s="520"/>
      <c r="F75" s="520"/>
      <c r="G75" s="520"/>
      <c r="H75" s="520"/>
      <c r="I75" s="529"/>
      <c r="J75" s="594"/>
      <c r="K75" s="531" t="s">
        <v>385</v>
      </c>
      <c r="L75" s="531"/>
      <c r="M75" s="523" t="s">
        <v>42</v>
      </c>
      <c r="N75" s="523"/>
      <c r="O75" s="523"/>
      <c r="P75" s="522" t="s">
        <v>484</v>
      </c>
      <c r="Q75" s="522"/>
      <c r="R75" s="522"/>
      <c r="S75" s="522"/>
      <c r="T75" s="526"/>
    </row>
    <row r="76" spans="1:20" ht="24.95" customHeight="1" x14ac:dyDescent="0.2">
      <c r="A76" s="567"/>
      <c r="B76" s="580"/>
      <c r="C76" s="591" t="s">
        <v>426</v>
      </c>
      <c r="D76" s="542"/>
      <c r="E76" s="542"/>
      <c r="F76" s="542"/>
      <c r="G76" s="542"/>
      <c r="H76" s="542"/>
      <c r="I76" s="529"/>
      <c r="J76" s="594"/>
      <c r="K76" s="531"/>
      <c r="L76" s="531"/>
      <c r="M76" s="523"/>
      <c r="N76" s="523"/>
      <c r="O76" s="523"/>
      <c r="P76" s="522"/>
      <c r="Q76" s="522"/>
      <c r="R76" s="522"/>
      <c r="S76" s="522"/>
      <c r="T76" s="526"/>
    </row>
    <row r="77" spans="1:20" ht="24.95" customHeight="1" x14ac:dyDescent="0.2">
      <c r="A77" s="567"/>
      <c r="B77" s="580"/>
      <c r="C77" s="542"/>
      <c r="D77" s="542"/>
      <c r="E77" s="542"/>
      <c r="F77" s="542"/>
      <c r="G77" s="542"/>
      <c r="H77" s="542"/>
      <c r="I77" s="529"/>
      <c r="J77" s="594"/>
      <c r="K77" s="531"/>
      <c r="L77" s="531"/>
      <c r="M77" s="523"/>
      <c r="N77" s="523"/>
      <c r="O77" s="523"/>
      <c r="P77" s="522"/>
      <c r="Q77" s="522"/>
      <c r="R77" s="522"/>
      <c r="S77" s="522"/>
      <c r="T77" s="526"/>
    </row>
    <row r="78" spans="1:20" ht="24.95" customHeight="1" x14ac:dyDescent="0.2">
      <c r="A78" s="567"/>
      <c r="B78" s="580"/>
      <c r="C78" s="542"/>
      <c r="D78" s="542"/>
      <c r="E78" s="542"/>
      <c r="F78" s="542"/>
      <c r="G78" s="542"/>
      <c r="H78" s="542"/>
      <c r="I78" s="529"/>
      <c r="J78" s="594"/>
      <c r="K78" s="531"/>
      <c r="L78" s="531"/>
      <c r="M78" s="523"/>
      <c r="N78" s="523"/>
      <c r="O78" s="523"/>
      <c r="P78" s="522"/>
      <c r="Q78" s="522"/>
      <c r="R78" s="522"/>
      <c r="S78" s="522"/>
      <c r="T78" s="526"/>
    </row>
    <row r="79" spans="1:20" ht="24.95" customHeight="1" x14ac:dyDescent="0.2">
      <c r="A79" s="567"/>
      <c r="B79" s="580"/>
      <c r="C79" s="519" t="s">
        <v>27</v>
      </c>
      <c r="D79" s="519"/>
      <c r="E79" s="519"/>
      <c r="F79" s="519"/>
      <c r="G79" s="519"/>
      <c r="H79" s="519"/>
      <c r="I79" s="529"/>
      <c r="J79" s="594"/>
      <c r="K79" s="531"/>
      <c r="L79" s="531"/>
      <c r="M79" s="523"/>
      <c r="N79" s="523"/>
      <c r="O79" s="523"/>
      <c r="P79" s="522"/>
      <c r="Q79" s="522"/>
      <c r="R79" s="522"/>
      <c r="S79" s="522"/>
      <c r="T79" s="526"/>
    </row>
    <row r="80" spans="1:20" ht="23.1" customHeight="1" x14ac:dyDescent="0.2">
      <c r="A80" s="567"/>
      <c r="B80" s="580"/>
      <c r="C80" s="542" t="s">
        <v>100</v>
      </c>
      <c r="D80" s="542"/>
      <c r="E80" s="542"/>
      <c r="F80" s="542"/>
      <c r="G80" s="542"/>
      <c r="H80" s="542"/>
      <c r="I80" s="529"/>
      <c r="J80" s="594"/>
      <c r="K80" s="531"/>
      <c r="L80" s="531"/>
      <c r="M80" s="523"/>
      <c r="N80" s="523"/>
      <c r="O80" s="523"/>
      <c r="P80" s="522"/>
      <c r="Q80" s="522"/>
      <c r="R80" s="522"/>
      <c r="S80" s="522"/>
      <c r="T80" s="526"/>
    </row>
    <row r="81" spans="1:20" ht="23.1" customHeight="1" x14ac:dyDescent="0.2">
      <c r="A81" s="567"/>
      <c r="B81" s="580"/>
      <c r="C81" s="542"/>
      <c r="D81" s="542"/>
      <c r="E81" s="542"/>
      <c r="F81" s="542"/>
      <c r="G81" s="542"/>
      <c r="H81" s="542"/>
      <c r="I81" s="529"/>
      <c r="J81" s="594"/>
      <c r="K81" s="533" t="s">
        <v>388</v>
      </c>
      <c r="L81" s="533"/>
      <c r="M81" s="523" t="s">
        <v>43</v>
      </c>
      <c r="N81" s="523"/>
      <c r="O81" s="523"/>
      <c r="P81" s="522" t="s">
        <v>485</v>
      </c>
      <c r="Q81" s="522"/>
      <c r="R81" s="522"/>
      <c r="S81" s="522"/>
      <c r="T81" s="526"/>
    </row>
    <row r="82" spans="1:20" ht="23.1" customHeight="1" x14ac:dyDescent="0.2">
      <c r="A82" s="567"/>
      <c r="B82" s="580"/>
      <c r="C82" s="542"/>
      <c r="D82" s="542"/>
      <c r="E82" s="542"/>
      <c r="F82" s="542"/>
      <c r="G82" s="542"/>
      <c r="H82" s="542"/>
      <c r="I82" s="529"/>
      <c r="J82" s="594"/>
      <c r="K82" s="533"/>
      <c r="L82" s="533"/>
      <c r="M82" s="523"/>
      <c r="N82" s="523"/>
      <c r="O82" s="523"/>
      <c r="P82" s="522"/>
      <c r="Q82" s="522"/>
      <c r="R82" s="522"/>
      <c r="S82" s="522"/>
      <c r="T82" s="526"/>
    </row>
    <row r="83" spans="1:20" ht="23.1" customHeight="1" x14ac:dyDescent="0.2">
      <c r="A83" s="567"/>
      <c r="B83" s="580"/>
      <c r="C83" s="519" t="s">
        <v>101</v>
      </c>
      <c r="D83" s="519"/>
      <c r="E83" s="519"/>
      <c r="F83" s="519"/>
      <c r="G83" s="519"/>
      <c r="H83" s="519"/>
      <c r="I83" s="529"/>
      <c r="J83" s="594"/>
      <c r="K83" s="533"/>
      <c r="L83" s="533"/>
      <c r="M83" s="523"/>
      <c r="N83" s="523"/>
      <c r="O83" s="523"/>
      <c r="P83" s="522"/>
      <c r="Q83" s="522"/>
      <c r="R83" s="522"/>
      <c r="S83" s="522"/>
      <c r="T83" s="526"/>
    </row>
    <row r="84" spans="1:20" ht="23.1" customHeight="1" x14ac:dyDescent="0.2">
      <c r="A84" s="567"/>
      <c r="B84" s="580"/>
      <c r="C84" s="591" t="s">
        <v>83</v>
      </c>
      <c r="D84" s="520"/>
      <c r="E84" s="520"/>
      <c r="F84" s="520"/>
      <c r="G84" s="520"/>
      <c r="H84" s="520"/>
      <c r="I84" s="529"/>
      <c r="J84" s="594"/>
      <c r="K84" s="533"/>
      <c r="L84" s="533"/>
      <c r="M84" s="523"/>
      <c r="N84" s="523"/>
      <c r="O84" s="523"/>
      <c r="P84" s="522"/>
      <c r="Q84" s="522"/>
      <c r="R84" s="522"/>
      <c r="S84" s="522"/>
      <c r="T84" s="526"/>
    </row>
    <row r="85" spans="1:20" ht="23.1" customHeight="1" x14ac:dyDescent="0.2">
      <c r="A85" s="567"/>
      <c r="B85" s="580"/>
      <c r="C85" s="520"/>
      <c r="D85" s="520"/>
      <c r="E85" s="520"/>
      <c r="F85" s="520"/>
      <c r="G85" s="520"/>
      <c r="H85" s="520"/>
      <c r="I85" s="529"/>
      <c r="J85" s="594"/>
      <c r="K85" s="533"/>
      <c r="L85" s="533"/>
      <c r="M85" s="523"/>
      <c r="N85" s="523"/>
      <c r="O85" s="523"/>
      <c r="P85" s="522"/>
      <c r="Q85" s="522"/>
      <c r="R85" s="522"/>
      <c r="S85" s="522"/>
      <c r="T85" s="526"/>
    </row>
    <row r="86" spans="1:20" ht="23.1" customHeight="1" x14ac:dyDescent="0.2">
      <c r="A86" s="567"/>
      <c r="B86" s="580"/>
      <c r="C86" s="519" t="s">
        <v>77</v>
      </c>
      <c r="D86" s="519"/>
      <c r="E86" s="519"/>
      <c r="F86" s="519"/>
      <c r="G86" s="519"/>
      <c r="H86" s="519"/>
      <c r="I86" s="529"/>
      <c r="J86" s="594"/>
      <c r="K86" s="533"/>
      <c r="L86" s="533"/>
      <c r="M86" s="523"/>
      <c r="N86" s="523"/>
      <c r="O86" s="523"/>
      <c r="P86" s="522"/>
      <c r="Q86" s="522"/>
      <c r="R86" s="522"/>
      <c r="S86" s="522"/>
      <c r="T86" s="526"/>
    </row>
    <row r="87" spans="1:20" ht="23.1" customHeight="1" x14ac:dyDescent="0.2">
      <c r="A87" s="567"/>
      <c r="B87" s="580"/>
      <c r="C87" s="561" t="s">
        <v>76</v>
      </c>
      <c r="D87" s="561"/>
      <c r="E87" s="561"/>
      <c r="F87" s="561"/>
      <c r="G87" s="561"/>
      <c r="H87" s="561"/>
      <c r="I87" s="529"/>
      <c r="J87" s="594"/>
      <c r="K87" s="532" t="s">
        <v>386</v>
      </c>
      <c r="L87" s="532"/>
      <c r="M87" s="535" t="s">
        <v>44</v>
      </c>
      <c r="N87" s="535"/>
      <c r="O87" s="535"/>
      <c r="P87" s="534" t="s">
        <v>71</v>
      </c>
      <c r="Q87" s="534"/>
      <c r="R87" s="534"/>
      <c r="S87" s="534"/>
      <c r="T87" s="526"/>
    </row>
    <row r="88" spans="1:20" ht="23.1" customHeight="1" x14ac:dyDescent="0.2">
      <c r="A88" s="567"/>
      <c r="B88" s="580"/>
      <c r="C88" s="561"/>
      <c r="D88" s="561"/>
      <c r="E88" s="561"/>
      <c r="F88" s="561"/>
      <c r="G88" s="561"/>
      <c r="H88" s="561"/>
      <c r="I88" s="529"/>
      <c r="J88" s="594"/>
      <c r="K88" s="532"/>
      <c r="L88" s="532"/>
      <c r="M88" s="535"/>
      <c r="N88" s="535"/>
      <c r="O88" s="535"/>
      <c r="P88" s="534"/>
      <c r="Q88" s="534"/>
      <c r="R88" s="534"/>
      <c r="S88" s="534"/>
      <c r="T88" s="526"/>
    </row>
    <row r="89" spans="1:20" ht="23.1" customHeight="1" x14ac:dyDescent="0.2">
      <c r="A89" s="567"/>
      <c r="B89" s="580"/>
      <c r="C89" s="519" t="s">
        <v>60</v>
      </c>
      <c r="D89" s="519"/>
      <c r="E89" s="519"/>
      <c r="F89" s="519"/>
      <c r="G89" s="519"/>
      <c r="H89" s="519"/>
      <c r="I89" s="529"/>
      <c r="J89" s="594"/>
      <c r="K89" s="532"/>
      <c r="L89" s="532"/>
      <c r="M89" s="535"/>
      <c r="N89" s="535"/>
      <c r="O89" s="535"/>
      <c r="P89" s="534"/>
      <c r="Q89" s="534"/>
      <c r="R89" s="534"/>
      <c r="S89" s="534"/>
      <c r="T89" s="526"/>
    </row>
    <row r="90" spans="1:20" ht="23.1" customHeight="1" x14ac:dyDescent="0.2">
      <c r="A90" s="567"/>
      <c r="B90" s="580"/>
      <c r="C90" s="561" t="s">
        <v>405</v>
      </c>
      <c r="D90" s="561"/>
      <c r="E90" s="561"/>
      <c r="F90" s="561"/>
      <c r="G90" s="561"/>
      <c r="H90" s="561"/>
      <c r="I90" s="529"/>
      <c r="J90" s="594"/>
      <c r="K90" s="532"/>
      <c r="L90" s="532"/>
      <c r="M90" s="535"/>
      <c r="N90" s="535"/>
      <c r="O90" s="535"/>
      <c r="P90" s="534"/>
      <c r="Q90" s="534"/>
      <c r="R90" s="534"/>
      <c r="S90" s="534"/>
      <c r="T90" s="526"/>
    </row>
    <row r="91" spans="1:20" ht="23.1" customHeight="1" x14ac:dyDescent="0.2">
      <c r="A91" s="567"/>
      <c r="B91" s="580"/>
      <c r="C91" s="561"/>
      <c r="D91" s="561"/>
      <c r="E91" s="561"/>
      <c r="F91" s="561"/>
      <c r="G91" s="561"/>
      <c r="H91" s="561"/>
      <c r="I91" s="529"/>
      <c r="J91" s="594"/>
      <c r="K91" s="532"/>
      <c r="L91" s="532"/>
      <c r="M91" s="535"/>
      <c r="N91" s="535"/>
      <c r="O91" s="535"/>
      <c r="P91" s="534"/>
      <c r="Q91" s="534"/>
      <c r="R91" s="534"/>
      <c r="S91" s="534"/>
      <c r="T91" s="526"/>
    </row>
    <row r="92" spans="1:20" ht="22.5" customHeight="1" x14ac:dyDescent="0.2">
      <c r="A92" s="567"/>
      <c r="B92" s="580"/>
      <c r="C92" s="561"/>
      <c r="D92" s="561"/>
      <c r="E92" s="561"/>
      <c r="F92" s="561"/>
      <c r="G92" s="561"/>
      <c r="H92" s="561"/>
      <c r="I92" s="529"/>
      <c r="J92" s="594"/>
      <c r="K92" s="532"/>
      <c r="L92" s="532"/>
      <c r="M92" s="535"/>
      <c r="N92" s="535"/>
      <c r="O92" s="535"/>
      <c r="P92" s="534"/>
      <c r="Q92" s="534"/>
      <c r="R92" s="534"/>
      <c r="S92" s="534"/>
      <c r="T92" s="526"/>
    </row>
    <row r="93" spans="1:20" ht="18" customHeight="1" thickBot="1" x14ac:dyDescent="0.25">
      <c r="A93" s="568"/>
      <c r="B93" s="581"/>
      <c r="C93" s="587"/>
      <c r="D93" s="587"/>
      <c r="E93" s="587"/>
      <c r="F93" s="587"/>
      <c r="G93" s="587"/>
      <c r="H93" s="587"/>
      <c r="I93" s="530"/>
      <c r="J93" s="595"/>
      <c r="K93" s="537"/>
      <c r="L93" s="537"/>
      <c r="M93" s="537"/>
      <c r="N93" s="537"/>
      <c r="O93" s="537"/>
      <c r="P93" s="537"/>
      <c r="Q93" s="537"/>
      <c r="R93" s="46"/>
      <c r="S93" s="46"/>
      <c r="T93" s="527"/>
    </row>
    <row r="97" spans="1:12" ht="12.75" customHeight="1" x14ac:dyDescent="0.2"/>
    <row r="98" spans="1:12" x14ac:dyDescent="0.2">
      <c r="F98" s="10"/>
    </row>
    <row r="99" spans="1:12" x14ac:dyDescent="0.2">
      <c r="F99" s="10"/>
    </row>
    <row r="100" spans="1:12" x14ac:dyDescent="0.2">
      <c r="F100" s="10"/>
    </row>
    <row r="101" spans="1:12" ht="12.75" customHeight="1" x14ac:dyDescent="0.2">
      <c r="F101" s="10"/>
    </row>
    <row r="103" spans="1:12" ht="12.75" customHeight="1" x14ac:dyDescent="0.2">
      <c r="B103" s="9"/>
      <c r="C103" s="9"/>
      <c r="D103" s="9"/>
      <c r="E103" s="9"/>
      <c r="F103" s="9"/>
    </row>
    <row r="104" spans="1:12" x14ac:dyDescent="0.2">
      <c r="A104" s="9"/>
      <c r="B104" s="9"/>
      <c r="C104" s="9"/>
      <c r="D104" s="9"/>
      <c r="E104" s="9"/>
      <c r="F104" s="9"/>
      <c r="I104" s="12"/>
      <c r="J104" s="592"/>
      <c r="K104" s="592"/>
      <c r="L104" s="592"/>
    </row>
    <row r="105" spans="1:12" ht="22.5" customHeight="1" x14ac:dyDescent="0.2">
      <c r="A105" s="9"/>
      <c r="B105" s="9"/>
      <c r="C105" s="9"/>
      <c r="D105" s="9"/>
      <c r="E105" s="9"/>
      <c r="F105" s="9"/>
      <c r="I105" s="13"/>
      <c r="J105" s="592"/>
      <c r="K105" s="592"/>
      <c r="L105" s="592"/>
    </row>
    <row r="106" spans="1:12" x14ac:dyDescent="0.2">
      <c r="A106" s="9"/>
      <c r="B106" s="9"/>
      <c r="C106" s="9"/>
      <c r="D106" s="9"/>
      <c r="E106" s="9"/>
      <c r="F106" s="9"/>
      <c r="I106" s="14"/>
      <c r="J106" s="15"/>
      <c r="K106" s="11"/>
      <c r="L106" s="11"/>
    </row>
    <row r="107" spans="1:12" x14ac:dyDescent="0.2">
      <c r="A107" s="9"/>
      <c r="B107" s="9"/>
      <c r="C107" s="9"/>
      <c r="D107" s="9"/>
      <c r="E107" s="9"/>
      <c r="F107" s="9"/>
    </row>
    <row r="116" spans="5:5" x14ac:dyDescent="0.2">
      <c r="E116" s="20"/>
    </row>
  </sheetData>
  <sheetProtection algorithmName="SHA-512" hashValue="pN3QxfH1ACW8K7HnWWWnugHiGrSXnZhLotUAstsLWgD8Y/E3J4eWcf/4WFWWnPxYJS4T6uky4OMEjZMd+2617g==" saltValue="e4mLr4JpjkrijaQu4yAUHg==" spinCount="100000" sheet="1" objects="1" scenarios="1"/>
  <mergeCells count="128">
    <mergeCell ref="K7:S8"/>
    <mergeCell ref="K9:S11"/>
    <mergeCell ref="K12:S13"/>
    <mergeCell ref="K14:S14"/>
    <mergeCell ref="K15:S18"/>
    <mergeCell ref="C6:H7"/>
    <mergeCell ref="C15:E15"/>
    <mergeCell ref="F14:H14"/>
    <mergeCell ref="C20:H20"/>
    <mergeCell ref="J104:L105"/>
    <mergeCell ref="J72:J93"/>
    <mergeCell ref="B38:B71"/>
    <mergeCell ref="I38:I71"/>
    <mergeCell ref="J38:J71"/>
    <mergeCell ref="K71:T71"/>
    <mergeCell ref="T38:T70"/>
    <mergeCell ref="C65:H65"/>
    <mergeCell ref="C71:H71"/>
    <mergeCell ref="B72:B93"/>
    <mergeCell ref="C83:H83"/>
    <mergeCell ref="C89:H89"/>
    <mergeCell ref="C79:H79"/>
    <mergeCell ref="C90:H92"/>
    <mergeCell ref="C93:H93"/>
    <mergeCell ref="K93:Q93"/>
    <mergeCell ref="K72:Q72"/>
    <mergeCell ref="C86:H86"/>
    <mergeCell ref="C76:H78"/>
    <mergeCell ref="C80:H82"/>
    <mergeCell ref="D70:H70"/>
    <mergeCell ref="D69:H69"/>
    <mergeCell ref="D67:H67"/>
    <mergeCell ref="D68:H68"/>
    <mergeCell ref="A73:A93"/>
    <mergeCell ref="A21:A37"/>
    <mergeCell ref="C23:H23"/>
    <mergeCell ref="C25:H25"/>
    <mergeCell ref="C27:H27"/>
    <mergeCell ref="B20:B37"/>
    <mergeCell ref="I20:I37"/>
    <mergeCell ref="J20:J37"/>
    <mergeCell ref="A39:A71"/>
    <mergeCell ref="C21:H21"/>
    <mergeCell ref="C29:H29"/>
    <mergeCell ref="C31:H31"/>
    <mergeCell ref="C22:H22"/>
    <mergeCell ref="C87:H88"/>
    <mergeCell ref="C37:H37"/>
    <mergeCell ref="C39:H40"/>
    <mergeCell ref="C42:H45"/>
    <mergeCell ref="C72:H72"/>
    <mergeCell ref="C73:H73"/>
    <mergeCell ref="C74:H74"/>
    <mergeCell ref="C75:H75"/>
    <mergeCell ref="C84:H85"/>
    <mergeCell ref="C33:H33"/>
    <mergeCell ref="C58:H63"/>
    <mergeCell ref="A3:T3"/>
    <mergeCell ref="A1:T1"/>
    <mergeCell ref="C9:E9"/>
    <mergeCell ref="C10:E10"/>
    <mergeCell ref="T6:T19"/>
    <mergeCell ref="C19:H19"/>
    <mergeCell ref="K19:Q19"/>
    <mergeCell ref="C12:E12"/>
    <mergeCell ref="A7:A19"/>
    <mergeCell ref="B6:B19"/>
    <mergeCell ref="K6:Q6"/>
    <mergeCell ref="F13:H13"/>
    <mergeCell ref="C13:E13"/>
    <mergeCell ref="J6:J19"/>
    <mergeCell ref="I6:I19"/>
    <mergeCell ref="C11:E11"/>
    <mergeCell ref="C14:E14"/>
    <mergeCell ref="F12:H12"/>
    <mergeCell ref="C8:E8"/>
    <mergeCell ref="F8:H8"/>
    <mergeCell ref="F9:H9"/>
    <mergeCell ref="F10:H10"/>
    <mergeCell ref="F11:H11"/>
    <mergeCell ref="C17:H18"/>
    <mergeCell ref="AG10:AG11"/>
    <mergeCell ref="AH10:AH11"/>
    <mergeCell ref="C30:H30"/>
    <mergeCell ref="C36:H36"/>
    <mergeCell ref="C47:H56"/>
    <mergeCell ref="W10:W11"/>
    <mergeCell ref="X10:X11"/>
    <mergeCell ref="Y10:Y11"/>
    <mergeCell ref="Z10:Z11"/>
    <mergeCell ref="AA10:AA11"/>
    <mergeCell ref="AB10:AB11"/>
    <mergeCell ref="AC10:AC11"/>
    <mergeCell ref="AD10:AD11"/>
    <mergeCell ref="AE10:AE11"/>
    <mergeCell ref="T20:T37"/>
    <mergeCell ref="K21:S21"/>
    <mergeCell ref="O30:S30"/>
    <mergeCell ref="K32:S32"/>
    <mergeCell ref="K34:S36"/>
    <mergeCell ref="C24:H24"/>
    <mergeCell ref="C26:H26"/>
    <mergeCell ref="C32:H32"/>
    <mergeCell ref="C34:H34"/>
    <mergeCell ref="K22:K26"/>
    <mergeCell ref="L70:S70"/>
    <mergeCell ref="L69:S69"/>
    <mergeCell ref="D66:H66"/>
    <mergeCell ref="P73:S74"/>
    <mergeCell ref="P75:S80"/>
    <mergeCell ref="M73:O74"/>
    <mergeCell ref="M75:O80"/>
    <mergeCell ref="AF10:AF11"/>
    <mergeCell ref="T72:T93"/>
    <mergeCell ref="I72:I93"/>
    <mergeCell ref="K73:L74"/>
    <mergeCell ref="K75:L80"/>
    <mergeCell ref="K87:L92"/>
    <mergeCell ref="K81:L86"/>
    <mergeCell ref="P81:S86"/>
    <mergeCell ref="P87:S92"/>
    <mergeCell ref="M81:O86"/>
    <mergeCell ref="M87:O92"/>
    <mergeCell ref="F15:H15"/>
    <mergeCell ref="K37:Q37"/>
    <mergeCell ref="L39:S39"/>
    <mergeCell ref="L40:L66"/>
    <mergeCell ref="Q68:R68"/>
  </mergeCells>
  <pageMargins left="0.7" right="0.7" top="0.75" bottom="0.75" header="0.3" footer="0.3"/>
  <pageSetup scale="80" orientation="landscape" r:id="rId1"/>
  <rowBreaks count="2" manualBreakCount="2">
    <brk id="37" max="16383" man="1"/>
    <brk id="7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186"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02" t="s">
        <v>104</v>
      </c>
      <c r="B1" s="603"/>
      <c r="C1" s="603"/>
      <c r="D1" s="603"/>
      <c r="E1" s="603"/>
      <c r="F1" s="603"/>
      <c r="G1" s="603"/>
      <c r="H1" s="603"/>
      <c r="I1" s="603"/>
      <c r="J1" s="603"/>
      <c r="K1" s="603"/>
      <c r="L1" s="603"/>
      <c r="M1" s="604"/>
    </row>
    <row r="2" spans="1:13" ht="18" customHeight="1" x14ac:dyDescent="0.2">
      <c r="A2" s="614" t="s">
        <v>393</v>
      </c>
      <c r="B2" s="616" t="s">
        <v>105</v>
      </c>
      <c r="C2" s="618" t="s">
        <v>106</v>
      </c>
      <c r="D2" s="618" t="s">
        <v>103</v>
      </c>
      <c r="E2" s="620" t="s">
        <v>107</v>
      </c>
      <c r="F2" s="618" t="s">
        <v>108</v>
      </c>
      <c r="G2" s="618" t="s">
        <v>109</v>
      </c>
      <c r="H2" s="618" t="s">
        <v>110</v>
      </c>
      <c r="I2" s="618" t="s">
        <v>111</v>
      </c>
      <c r="J2" s="618" t="s">
        <v>140</v>
      </c>
      <c r="K2" s="618" t="s">
        <v>227</v>
      </c>
      <c r="L2" s="618" t="s">
        <v>112</v>
      </c>
      <c r="M2" s="618" t="s">
        <v>113</v>
      </c>
    </row>
    <row r="3" spans="1:13" ht="20.25" customHeight="1" thickBot="1" x14ac:dyDescent="0.25">
      <c r="A3" s="615"/>
      <c r="B3" s="617"/>
      <c r="C3" s="619"/>
      <c r="D3" s="619"/>
      <c r="E3" s="621"/>
      <c r="F3" s="619"/>
      <c r="G3" s="619"/>
      <c r="H3" s="619"/>
      <c r="I3" s="619"/>
      <c r="J3" s="619"/>
      <c r="K3" s="619"/>
      <c r="L3" s="619"/>
      <c r="M3" s="619"/>
    </row>
    <row r="4" spans="1:13" ht="57.75" customHeight="1" x14ac:dyDescent="0.2">
      <c r="A4" s="615"/>
      <c r="B4" s="624" t="s">
        <v>114</v>
      </c>
      <c r="C4" s="622" t="s">
        <v>394</v>
      </c>
      <c r="D4" s="622" t="s">
        <v>115</v>
      </c>
      <c r="E4" s="626" t="s">
        <v>228</v>
      </c>
      <c r="F4" s="622" t="s">
        <v>116</v>
      </c>
      <c r="G4" s="622" t="s">
        <v>117</v>
      </c>
      <c r="H4" s="622" t="s">
        <v>118</v>
      </c>
      <c r="I4" s="622" t="s">
        <v>119</v>
      </c>
      <c r="J4" s="622" t="s">
        <v>120</v>
      </c>
      <c r="K4" s="622" t="s">
        <v>327</v>
      </c>
      <c r="L4" s="622" t="s">
        <v>121</v>
      </c>
      <c r="M4" s="622" t="s">
        <v>122</v>
      </c>
    </row>
    <row r="5" spans="1:13" ht="120" customHeight="1" thickBot="1" x14ac:dyDescent="0.25">
      <c r="A5" s="173" t="s">
        <v>136</v>
      </c>
      <c r="B5" s="625"/>
      <c r="C5" s="623"/>
      <c r="D5" s="623"/>
      <c r="E5" s="627"/>
      <c r="F5" s="623"/>
      <c r="G5" s="623"/>
      <c r="H5" s="623"/>
      <c r="I5" s="623"/>
      <c r="J5" s="623"/>
      <c r="K5" s="623"/>
      <c r="L5" s="623"/>
      <c r="M5" s="623"/>
    </row>
    <row r="6" spans="1:13" ht="210" customHeight="1" thickBot="1" x14ac:dyDescent="0.25">
      <c r="A6" s="174" t="s">
        <v>137</v>
      </c>
      <c r="B6" s="172" t="s">
        <v>328</v>
      </c>
      <c r="C6" s="172" t="s">
        <v>124</v>
      </c>
      <c r="D6" s="172" t="s">
        <v>329</v>
      </c>
      <c r="E6" s="182" t="s">
        <v>400</v>
      </c>
      <c r="F6" s="172" t="s">
        <v>330</v>
      </c>
      <c r="G6" s="172" t="s">
        <v>331</v>
      </c>
      <c r="H6" s="172" t="s">
        <v>332</v>
      </c>
      <c r="I6" s="172" t="s">
        <v>333</v>
      </c>
      <c r="J6" s="172" t="s">
        <v>334</v>
      </c>
      <c r="K6" s="77" t="s">
        <v>335</v>
      </c>
      <c r="L6" s="172" t="s">
        <v>336</v>
      </c>
      <c r="M6" s="172" t="s">
        <v>337</v>
      </c>
    </row>
    <row r="7" spans="1:13" ht="189.75" customHeight="1" thickBot="1" x14ac:dyDescent="0.25">
      <c r="A7" s="175" t="s">
        <v>208</v>
      </c>
      <c r="B7" s="77" t="s">
        <v>338</v>
      </c>
      <c r="C7" s="77" t="s">
        <v>229</v>
      </c>
      <c r="D7" s="77" t="s">
        <v>339</v>
      </c>
      <c r="E7" s="182" t="s">
        <v>401</v>
      </c>
      <c r="F7" s="77" t="s">
        <v>340</v>
      </c>
      <c r="G7" s="77" t="s">
        <v>341</v>
      </c>
      <c r="H7" s="172" t="s">
        <v>342</v>
      </c>
      <c r="I7" s="77" t="s">
        <v>343</v>
      </c>
      <c r="J7" s="172" t="s">
        <v>230</v>
      </c>
      <c r="K7" s="176" t="s">
        <v>344</v>
      </c>
      <c r="L7" s="77" t="s">
        <v>345</v>
      </c>
      <c r="M7" s="77" t="s">
        <v>128</v>
      </c>
    </row>
    <row r="8" spans="1:13" ht="144.75" customHeight="1" thickBot="1" x14ac:dyDescent="0.25">
      <c r="A8" s="177" t="s">
        <v>138</v>
      </c>
      <c r="B8" s="77" t="s">
        <v>346</v>
      </c>
      <c r="C8" s="77" t="s">
        <v>231</v>
      </c>
      <c r="D8" s="77" t="s">
        <v>347</v>
      </c>
      <c r="E8" s="183" t="s">
        <v>402</v>
      </c>
      <c r="F8" s="77" t="s">
        <v>348</v>
      </c>
      <c r="G8" s="77" t="s">
        <v>349</v>
      </c>
      <c r="H8" s="172" t="s">
        <v>350</v>
      </c>
      <c r="I8" s="172" t="s">
        <v>351</v>
      </c>
      <c r="J8" s="77" t="s">
        <v>352</v>
      </c>
      <c r="K8" s="77" t="s">
        <v>353</v>
      </c>
      <c r="L8" s="77" t="s">
        <v>232</v>
      </c>
      <c r="M8" s="77" t="s">
        <v>354</v>
      </c>
    </row>
    <row r="9" spans="1:13" ht="108.75" customHeight="1" thickBot="1" x14ac:dyDescent="0.25">
      <c r="A9" s="178" t="s">
        <v>207</v>
      </c>
      <c r="B9" s="40" t="s">
        <v>355</v>
      </c>
      <c r="C9" s="40" t="s">
        <v>126</v>
      </c>
      <c r="D9" s="77" t="s">
        <v>356</v>
      </c>
      <c r="E9" s="184" t="s">
        <v>403</v>
      </c>
      <c r="F9" s="77" t="s">
        <v>357</v>
      </c>
      <c r="G9" s="40" t="s">
        <v>358</v>
      </c>
      <c r="H9" s="172" t="s">
        <v>359</v>
      </c>
      <c r="I9" s="77" t="s">
        <v>343</v>
      </c>
      <c r="J9" s="40" t="s">
        <v>127</v>
      </c>
      <c r="K9" s="176" t="s">
        <v>360</v>
      </c>
      <c r="L9" s="77" t="s">
        <v>233</v>
      </c>
      <c r="M9" s="77" t="s">
        <v>343</v>
      </c>
    </row>
    <row r="10" spans="1:13" ht="100.5" customHeight="1" thickBot="1" x14ac:dyDescent="0.25">
      <c r="A10" s="179" t="s">
        <v>139</v>
      </c>
      <c r="B10" s="40" t="s">
        <v>361</v>
      </c>
      <c r="C10" s="40" t="s">
        <v>234</v>
      </c>
      <c r="D10" s="77" t="s">
        <v>362</v>
      </c>
      <c r="E10" s="184" t="s">
        <v>404</v>
      </c>
      <c r="F10" s="77" t="s">
        <v>363</v>
      </c>
      <c r="G10" s="40" t="s">
        <v>364</v>
      </c>
      <c r="H10" s="77" t="s">
        <v>365</v>
      </c>
      <c r="I10" s="77" t="s">
        <v>366</v>
      </c>
      <c r="J10" s="40" t="s">
        <v>127</v>
      </c>
      <c r="K10" s="77" t="s">
        <v>367</v>
      </c>
      <c r="L10" s="77" t="s">
        <v>296</v>
      </c>
      <c r="M10" s="40" t="s">
        <v>343</v>
      </c>
    </row>
    <row r="11" spans="1:13" x14ac:dyDescent="0.2">
      <c r="A11" s="180"/>
      <c r="B11" s="180"/>
      <c r="C11" s="180"/>
      <c r="D11" s="180"/>
      <c r="E11" s="185"/>
      <c r="F11" s="180"/>
      <c r="G11" s="180"/>
      <c r="H11" s="180"/>
      <c r="I11" s="180"/>
      <c r="J11" s="180"/>
      <c r="K11" s="180"/>
      <c r="L11" s="180"/>
      <c r="M11" s="180"/>
    </row>
    <row r="12" spans="1:13" ht="13.5" thickBot="1" x14ac:dyDescent="0.25">
      <c r="A12" s="180"/>
      <c r="B12" s="180"/>
      <c r="C12" s="180"/>
      <c r="D12" s="180"/>
      <c r="E12" s="185"/>
      <c r="F12" s="180"/>
      <c r="G12" s="180"/>
      <c r="H12" s="180"/>
      <c r="I12" s="180"/>
      <c r="J12" s="180"/>
      <c r="K12" s="180"/>
      <c r="L12" s="180"/>
      <c r="M12" s="180"/>
    </row>
    <row r="13" spans="1:13" ht="19.5" thickBot="1" x14ac:dyDescent="0.25">
      <c r="A13" s="602" t="s">
        <v>129</v>
      </c>
      <c r="B13" s="603"/>
      <c r="C13" s="603"/>
      <c r="D13" s="603"/>
      <c r="E13" s="603"/>
      <c r="F13" s="603"/>
      <c r="G13" s="603"/>
      <c r="H13" s="603"/>
      <c r="I13" s="603"/>
      <c r="J13" s="603"/>
      <c r="K13" s="603"/>
      <c r="L13" s="603"/>
      <c r="M13" s="604"/>
    </row>
    <row r="14" spans="1:13" x14ac:dyDescent="0.2">
      <c r="A14" s="605" t="s">
        <v>130</v>
      </c>
      <c r="B14" s="607" t="s">
        <v>105</v>
      </c>
      <c r="C14" s="607" t="s">
        <v>106</v>
      </c>
      <c r="D14" s="607" t="s">
        <v>103</v>
      </c>
      <c r="E14" s="609" t="s">
        <v>107</v>
      </c>
      <c r="F14" s="607" t="s">
        <v>108</v>
      </c>
      <c r="G14" s="607" t="s">
        <v>109</v>
      </c>
      <c r="H14" s="607" t="s">
        <v>110</v>
      </c>
      <c r="I14" s="607" t="s">
        <v>111</v>
      </c>
      <c r="J14" s="607" t="s">
        <v>140</v>
      </c>
      <c r="K14" s="607" t="s">
        <v>227</v>
      </c>
      <c r="L14" s="607" t="s">
        <v>112</v>
      </c>
      <c r="M14" s="611" t="s">
        <v>113</v>
      </c>
    </row>
    <row r="15" spans="1:13" x14ac:dyDescent="0.2">
      <c r="A15" s="606"/>
      <c r="B15" s="608"/>
      <c r="C15" s="608"/>
      <c r="D15" s="608"/>
      <c r="E15" s="610"/>
      <c r="F15" s="608"/>
      <c r="G15" s="608"/>
      <c r="H15" s="608"/>
      <c r="I15" s="608"/>
      <c r="J15" s="608"/>
      <c r="K15" s="608"/>
      <c r="L15" s="608"/>
      <c r="M15" s="612"/>
    </row>
    <row r="16" spans="1:13" x14ac:dyDescent="0.2">
      <c r="A16" s="613" t="s">
        <v>131</v>
      </c>
      <c r="B16" s="608"/>
      <c r="C16" s="608"/>
      <c r="D16" s="608"/>
      <c r="E16" s="610"/>
      <c r="F16" s="608"/>
      <c r="G16" s="608"/>
      <c r="H16" s="608"/>
      <c r="I16" s="608"/>
      <c r="J16" s="608"/>
      <c r="K16" s="608"/>
      <c r="L16" s="608"/>
      <c r="M16" s="612"/>
    </row>
    <row r="17" spans="1:13" ht="13.5" thickBot="1" x14ac:dyDescent="0.25">
      <c r="A17" s="613" t="s">
        <v>132</v>
      </c>
      <c r="B17" s="608"/>
      <c r="C17" s="608"/>
      <c r="D17" s="608"/>
      <c r="E17" s="610"/>
      <c r="F17" s="608"/>
      <c r="G17" s="608"/>
      <c r="H17" s="608"/>
      <c r="I17" s="608"/>
      <c r="J17" s="608"/>
      <c r="K17" s="608"/>
      <c r="L17" s="608"/>
      <c r="M17" s="612"/>
    </row>
    <row r="18" spans="1:13" ht="63" customHeight="1" thickBot="1" x14ac:dyDescent="0.25">
      <c r="A18" s="174" t="s">
        <v>123</v>
      </c>
      <c r="B18" s="40" t="s">
        <v>368</v>
      </c>
      <c r="C18" s="40" t="s">
        <v>133</v>
      </c>
      <c r="D18" s="200" t="s">
        <v>133</v>
      </c>
      <c r="E18" s="181" t="s">
        <v>369</v>
      </c>
      <c r="F18" s="40" t="s">
        <v>369</v>
      </c>
      <c r="G18" s="40" t="s">
        <v>368</v>
      </c>
      <c r="H18" s="199" t="s">
        <v>133</v>
      </c>
      <c r="I18" s="199" t="s">
        <v>133</v>
      </c>
      <c r="J18" s="40" t="s">
        <v>235</v>
      </c>
      <c r="K18" s="77" t="s">
        <v>133</v>
      </c>
      <c r="L18" s="199" t="s">
        <v>133</v>
      </c>
      <c r="M18" s="40" t="s">
        <v>368</v>
      </c>
    </row>
    <row r="19" spans="1:13" ht="65.25" customHeight="1" thickBot="1" x14ac:dyDescent="0.25">
      <c r="A19" s="175" t="s">
        <v>202</v>
      </c>
      <c r="B19" s="40" t="s">
        <v>370</v>
      </c>
      <c r="C19" s="40" t="s">
        <v>427</v>
      </c>
      <c r="D19" s="200" t="s">
        <v>427</v>
      </c>
      <c r="E19" s="181" t="s">
        <v>371</v>
      </c>
      <c r="F19" s="40" t="s">
        <v>371</v>
      </c>
      <c r="G19" s="40" t="s">
        <v>370</v>
      </c>
      <c r="H19" s="199" t="s">
        <v>427</v>
      </c>
      <c r="I19" s="199" t="s">
        <v>427</v>
      </c>
      <c r="J19" s="40" t="s">
        <v>236</v>
      </c>
      <c r="K19" s="77" t="s">
        <v>134</v>
      </c>
      <c r="L19" s="199" t="s">
        <v>427</v>
      </c>
      <c r="M19" s="40" t="s">
        <v>370</v>
      </c>
    </row>
    <row r="20" spans="1:13" ht="56.25" customHeight="1" thickBot="1" x14ac:dyDescent="0.25">
      <c r="A20" s="177" t="s">
        <v>102</v>
      </c>
      <c r="B20" s="40" t="s">
        <v>372</v>
      </c>
      <c r="C20" s="40" t="s">
        <v>428</v>
      </c>
      <c r="D20" s="200" t="s">
        <v>428</v>
      </c>
      <c r="E20" s="181" t="s">
        <v>372</v>
      </c>
      <c r="F20" s="40" t="s">
        <v>372</v>
      </c>
      <c r="G20" s="40" t="s">
        <v>372</v>
      </c>
      <c r="H20" s="199" t="s">
        <v>428</v>
      </c>
      <c r="I20" s="199" t="s">
        <v>428</v>
      </c>
      <c r="J20" s="40" t="s">
        <v>237</v>
      </c>
      <c r="K20" s="77" t="s">
        <v>135</v>
      </c>
      <c r="L20" s="199" t="s">
        <v>428</v>
      </c>
      <c r="M20" s="40" t="s">
        <v>372</v>
      </c>
    </row>
    <row r="21" spans="1:13" ht="56.25" customHeight="1" thickBot="1" x14ac:dyDescent="0.25">
      <c r="A21" s="178" t="s">
        <v>205</v>
      </c>
      <c r="B21" s="40" t="s">
        <v>373</v>
      </c>
      <c r="C21" s="40" t="s">
        <v>429</v>
      </c>
      <c r="D21" s="200" t="s">
        <v>429</v>
      </c>
      <c r="E21" s="181" t="s">
        <v>374</v>
      </c>
      <c r="F21" s="40" t="s">
        <v>374</v>
      </c>
      <c r="G21" s="40" t="s">
        <v>373</v>
      </c>
      <c r="H21" s="199" t="s">
        <v>429</v>
      </c>
      <c r="I21" s="199" t="s">
        <v>429</v>
      </c>
      <c r="J21" s="40" t="s">
        <v>239</v>
      </c>
      <c r="K21" s="77" t="s">
        <v>238</v>
      </c>
      <c r="L21" s="199" t="s">
        <v>429</v>
      </c>
      <c r="M21" s="40" t="s">
        <v>373</v>
      </c>
    </row>
    <row r="22" spans="1:13" ht="51.75" customHeight="1" thickBot="1" x14ac:dyDescent="0.25">
      <c r="A22" s="179" t="s">
        <v>125</v>
      </c>
      <c r="B22" s="40" t="s">
        <v>241</v>
      </c>
      <c r="C22" s="40" t="s">
        <v>240</v>
      </c>
      <c r="D22" s="200" t="s">
        <v>240</v>
      </c>
      <c r="E22" s="181" t="s">
        <v>240</v>
      </c>
      <c r="F22" s="40" t="s">
        <v>240</v>
      </c>
      <c r="G22" s="40" t="s">
        <v>241</v>
      </c>
      <c r="H22" s="199" t="s">
        <v>240</v>
      </c>
      <c r="I22" s="199" t="s">
        <v>240</v>
      </c>
      <c r="J22" s="40" t="s">
        <v>242</v>
      </c>
      <c r="K22" s="77" t="s">
        <v>240</v>
      </c>
      <c r="L22" s="199" t="s">
        <v>240</v>
      </c>
      <c r="M22" s="40" t="s">
        <v>241</v>
      </c>
    </row>
  </sheetData>
  <sheetProtection algorithmName="SHA-512" hashValue="TKRrIT6oOCE0Kt8T0AJG8RtOPnwe87T+BXVVMXRFw3atnFYys0Q8B1dJEFFyAyIM8l+Udq6N+LpZ91MFAjnBEQ==" saltValue="AJsh3MVQi5PJHbpk0nMJxw=="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45"/>
  <sheetViews>
    <sheetView showGridLines="0" workbookViewId="0">
      <selection activeCell="E25" sqref="E25"/>
    </sheetView>
  </sheetViews>
  <sheetFormatPr baseColWidth="10" defaultRowHeight="12.75" x14ac:dyDescent="0.2"/>
  <cols>
    <col min="2" max="2" width="15.5703125" customWidth="1"/>
    <col min="3" max="3" width="16" customWidth="1"/>
    <col min="4" max="4" width="37.85546875" customWidth="1"/>
    <col min="5" max="5" width="56.140625" customWidth="1"/>
  </cols>
  <sheetData>
    <row r="1" spans="2:5" ht="16.5" thickBot="1" x14ac:dyDescent="0.3">
      <c r="B1" s="628" t="s">
        <v>486</v>
      </c>
      <c r="C1" s="629"/>
      <c r="D1" s="629"/>
      <c r="E1" s="630"/>
    </row>
    <row r="2" spans="2:5" ht="15.75" thickBot="1" x14ac:dyDescent="0.3">
      <c r="B2" s="324" t="s">
        <v>487</v>
      </c>
      <c r="C2" s="325" t="s">
        <v>260</v>
      </c>
      <c r="D2" s="326" t="s">
        <v>488</v>
      </c>
      <c r="E2" s="327" t="s">
        <v>0</v>
      </c>
    </row>
    <row r="3" spans="2:5" x14ac:dyDescent="0.2">
      <c r="B3" s="631" t="s">
        <v>489</v>
      </c>
      <c r="C3" s="634" t="s">
        <v>32</v>
      </c>
      <c r="D3" s="637" t="s">
        <v>490</v>
      </c>
      <c r="E3" s="328" t="s">
        <v>491</v>
      </c>
    </row>
    <row r="4" spans="2:5" x14ac:dyDescent="0.2">
      <c r="B4" s="632"/>
      <c r="C4" s="635"/>
      <c r="D4" s="638"/>
      <c r="E4" s="329" t="s">
        <v>492</v>
      </c>
    </row>
    <row r="5" spans="2:5" x14ac:dyDescent="0.2">
      <c r="B5" s="632"/>
      <c r="C5" s="635"/>
      <c r="D5" s="638"/>
      <c r="E5" s="330" t="s">
        <v>493</v>
      </c>
    </row>
    <row r="6" spans="2:5" x14ac:dyDescent="0.2">
      <c r="B6" s="632"/>
      <c r="C6" s="635"/>
      <c r="D6" s="638"/>
      <c r="E6" s="331" t="s">
        <v>494</v>
      </c>
    </row>
    <row r="7" spans="2:5" ht="13.5" thickBot="1" x14ac:dyDescent="0.25">
      <c r="B7" s="632"/>
      <c r="C7" s="636"/>
      <c r="D7" s="639"/>
      <c r="E7" s="332" t="s">
        <v>495</v>
      </c>
    </row>
    <row r="8" spans="2:5" x14ac:dyDescent="0.2">
      <c r="B8" s="632"/>
      <c r="C8" s="640" t="s">
        <v>33</v>
      </c>
      <c r="D8" s="641" t="s">
        <v>496</v>
      </c>
      <c r="E8" s="333" t="s">
        <v>497</v>
      </c>
    </row>
    <row r="9" spans="2:5" x14ac:dyDescent="0.2">
      <c r="B9" s="632"/>
      <c r="C9" s="635"/>
      <c r="D9" s="642"/>
      <c r="E9" s="334" t="s">
        <v>498</v>
      </c>
    </row>
    <row r="10" spans="2:5" ht="13.5" thickBot="1" x14ac:dyDescent="0.25">
      <c r="B10" s="632"/>
      <c r="C10" s="636"/>
      <c r="D10" s="643"/>
      <c r="E10" s="335" t="s">
        <v>499</v>
      </c>
    </row>
    <row r="11" spans="2:5" ht="25.5" x14ac:dyDescent="0.2">
      <c r="B11" s="632"/>
      <c r="C11" s="644" t="s">
        <v>34</v>
      </c>
      <c r="D11" s="645" t="s">
        <v>500</v>
      </c>
      <c r="E11" s="336" t="s">
        <v>501</v>
      </c>
    </row>
    <row r="12" spans="2:5" x14ac:dyDescent="0.2">
      <c r="B12" s="632"/>
      <c r="C12" s="635"/>
      <c r="D12" s="646"/>
      <c r="E12" s="337" t="s">
        <v>502</v>
      </c>
    </row>
    <row r="13" spans="2:5" ht="13.5" thickBot="1" x14ac:dyDescent="0.25">
      <c r="B13" s="632"/>
      <c r="C13" s="635"/>
      <c r="D13" s="647"/>
      <c r="E13" s="338" t="s">
        <v>503</v>
      </c>
    </row>
    <row r="14" spans="2:5" ht="25.5" x14ac:dyDescent="0.2">
      <c r="B14" s="632"/>
      <c r="C14" s="648" t="s">
        <v>35</v>
      </c>
      <c r="D14" s="649" t="s">
        <v>504</v>
      </c>
      <c r="E14" s="339" t="s">
        <v>505</v>
      </c>
    </row>
    <row r="15" spans="2:5" x14ac:dyDescent="0.2">
      <c r="B15" s="632"/>
      <c r="C15" s="635"/>
      <c r="D15" s="646"/>
      <c r="E15" s="334" t="s">
        <v>506</v>
      </c>
    </row>
    <row r="16" spans="2:5" ht="26.25" thickBot="1" x14ac:dyDescent="0.25">
      <c r="B16" s="632"/>
      <c r="C16" s="635"/>
      <c r="D16" s="646"/>
      <c r="E16" s="334" t="s">
        <v>507</v>
      </c>
    </row>
    <row r="17" spans="2:5" x14ac:dyDescent="0.2">
      <c r="B17" s="632"/>
      <c r="C17" s="648" t="s">
        <v>226</v>
      </c>
      <c r="D17" s="650" t="s">
        <v>508</v>
      </c>
      <c r="E17" s="339" t="s">
        <v>509</v>
      </c>
    </row>
    <row r="18" spans="2:5" ht="13.5" thickBot="1" x14ac:dyDescent="0.25">
      <c r="B18" s="632"/>
      <c r="C18" s="635"/>
      <c r="D18" s="646"/>
      <c r="E18" s="334" t="s">
        <v>510</v>
      </c>
    </row>
    <row r="19" spans="2:5" x14ac:dyDescent="0.2">
      <c r="B19" s="632"/>
      <c r="C19" s="651" t="s">
        <v>145</v>
      </c>
      <c r="D19" s="654" t="s">
        <v>511</v>
      </c>
      <c r="E19" s="353" t="s">
        <v>512</v>
      </c>
    </row>
    <row r="20" spans="2:5" x14ac:dyDescent="0.2">
      <c r="B20" s="632"/>
      <c r="C20" s="652"/>
      <c r="D20" s="655"/>
      <c r="E20" s="354" t="s">
        <v>513</v>
      </c>
    </row>
    <row r="21" spans="2:5" x14ac:dyDescent="0.2">
      <c r="B21" s="632"/>
      <c r="C21" s="652"/>
      <c r="D21" s="655"/>
      <c r="E21" s="354" t="s">
        <v>514</v>
      </c>
    </row>
    <row r="22" spans="2:5" ht="13.5" thickBot="1" x14ac:dyDescent="0.25">
      <c r="B22" s="632"/>
      <c r="C22" s="653"/>
      <c r="D22" s="656"/>
      <c r="E22" s="355" t="s">
        <v>515</v>
      </c>
    </row>
    <row r="23" spans="2:5" x14ac:dyDescent="0.2">
      <c r="B23" s="632"/>
      <c r="C23" s="634" t="s">
        <v>36</v>
      </c>
      <c r="D23" s="641" t="s">
        <v>516</v>
      </c>
      <c r="E23" s="340" t="s">
        <v>517</v>
      </c>
    </row>
    <row r="24" spans="2:5" x14ac:dyDescent="0.2">
      <c r="B24" s="632"/>
      <c r="C24" s="635"/>
      <c r="D24" s="646"/>
      <c r="E24" s="341" t="s">
        <v>518</v>
      </c>
    </row>
    <row r="25" spans="2:5" x14ac:dyDescent="0.2">
      <c r="B25" s="632"/>
      <c r="C25" s="635"/>
      <c r="D25" s="646"/>
      <c r="E25" s="341" t="s">
        <v>519</v>
      </c>
    </row>
    <row r="26" spans="2:5" x14ac:dyDescent="0.2">
      <c r="B26" s="632"/>
      <c r="C26" s="635"/>
      <c r="D26" s="646"/>
      <c r="E26" s="342" t="s">
        <v>520</v>
      </c>
    </row>
    <row r="27" spans="2:5" ht="13.5" thickBot="1" x14ac:dyDescent="0.25">
      <c r="B27" s="633"/>
      <c r="C27" s="636"/>
      <c r="D27" s="657"/>
      <c r="E27" s="335" t="s">
        <v>521</v>
      </c>
    </row>
    <row r="28" spans="2:5" x14ac:dyDescent="0.2">
      <c r="B28" s="631" t="s">
        <v>522</v>
      </c>
      <c r="C28" s="644" t="s">
        <v>263</v>
      </c>
      <c r="D28" s="662" t="s">
        <v>523</v>
      </c>
      <c r="E28" s="334" t="s">
        <v>524</v>
      </c>
    </row>
    <row r="29" spans="2:5" x14ac:dyDescent="0.2">
      <c r="B29" s="632"/>
      <c r="C29" s="635"/>
      <c r="D29" s="646"/>
      <c r="E29" s="334" t="s">
        <v>525</v>
      </c>
    </row>
    <row r="30" spans="2:5" ht="26.25" thickBot="1" x14ac:dyDescent="0.25">
      <c r="B30" s="632"/>
      <c r="C30" s="635"/>
      <c r="D30" s="646"/>
      <c r="E30" s="334" t="s">
        <v>526</v>
      </c>
    </row>
    <row r="31" spans="2:5" x14ac:dyDescent="0.2">
      <c r="B31" s="632"/>
      <c r="C31" s="648" t="s">
        <v>37</v>
      </c>
      <c r="D31" s="658" t="s">
        <v>527</v>
      </c>
      <c r="E31" s="339" t="s">
        <v>528</v>
      </c>
    </row>
    <row r="32" spans="2:5" x14ac:dyDescent="0.2">
      <c r="B32" s="632"/>
      <c r="C32" s="635"/>
      <c r="D32" s="664"/>
      <c r="E32" s="334" t="s">
        <v>529</v>
      </c>
    </row>
    <row r="33" spans="2:5" x14ac:dyDescent="0.2">
      <c r="B33" s="632"/>
      <c r="C33" s="635"/>
      <c r="D33" s="664"/>
      <c r="E33" s="334" t="s">
        <v>530</v>
      </c>
    </row>
    <row r="34" spans="2:5" ht="13.5" thickBot="1" x14ac:dyDescent="0.25">
      <c r="B34" s="632"/>
      <c r="C34" s="663"/>
      <c r="D34" s="665"/>
      <c r="E34" s="343" t="s">
        <v>531</v>
      </c>
    </row>
    <row r="35" spans="2:5" x14ac:dyDescent="0.2">
      <c r="B35" s="632"/>
      <c r="C35" s="648" t="s">
        <v>38</v>
      </c>
      <c r="D35" s="658" t="s">
        <v>532</v>
      </c>
      <c r="E35" s="344" t="s">
        <v>533</v>
      </c>
    </row>
    <row r="36" spans="2:5" x14ac:dyDescent="0.2">
      <c r="B36" s="632"/>
      <c r="C36" s="635"/>
      <c r="D36" s="666"/>
      <c r="E36" s="345" t="s">
        <v>534</v>
      </c>
    </row>
    <row r="37" spans="2:5" x14ac:dyDescent="0.2">
      <c r="B37" s="632"/>
      <c r="C37" s="635"/>
      <c r="D37" s="666"/>
      <c r="E37" s="341" t="s">
        <v>535</v>
      </c>
    </row>
    <row r="38" spans="2:5" ht="26.25" thickBot="1" x14ac:dyDescent="0.25">
      <c r="B38" s="632"/>
      <c r="C38" s="663"/>
      <c r="D38" s="667"/>
      <c r="E38" s="346" t="s">
        <v>536</v>
      </c>
    </row>
    <row r="39" spans="2:5" x14ac:dyDescent="0.2">
      <c r="B39" s="632"/>
      <c r="C39" s="648" t="s">
        <v>39</v>
      </c>
      <c r="D39" s="658" t="s">
        <v>537</v>
      </c>
      <c r="E39" s="344" t="s">
        <v>538</v>
      </c>
    </row>
    <row r="40" spans="2:5" ht="13.5" thickBot="1" x14ac:dyDescent="0.25">
      <c r="B40" s="632"/>
      <c r="C40" s="635"/>
      <c r="D40" s="666"/>
      <c r="E40" s="341" t="s">
        <v>539</v>
      </c>
    </row>
    <row r="41" spans="2:5" x14ac:dyDescent="0.2">
      <c r="B41" s="632"/>
      <c r="C41" s="648" t="s">
        <v>224</v>
      </c>
      <c r="D41" s="658" t="s">
        <v>540</v>
      </c>
      <c r="E41" s="339" t="s">
        <v>541</v>
      </c>
    </row>
    <row r="42" spans="2:5" x14ac:dyDescent="0.2">
      <c r="B42" s="632"/>
      <c r="C42" s="635"/>
      <c r="D42" s="659"/>
      <c r="E42" s="334" t="s">
        <v>542</v>
      </c>
    </row>
    <row r="43" spans="2:5" ht="13.5" thickBot="1" x14ac:dyDescent="0.25">
      <c r="B43" s="632"/>
      <c r="C43" s="635"/>
      <c r="D43" s="659"/>
      <c r="E43" s="337" t="s">
        <v>543</v>
      </c>
    </row>
    <row r="44" spans="2:5" ht="25.5" x14ac:dyDescent="0.2">
      <c r="B44" s="632"/>
      <c r="C44" s="640" t="s">
        <v>544</v>
      </c>
      <c r="D44" s="660" t="s">
        <v>545</v>
      </c>
      <c r="E44" s="333" t="s">
        <v>546</v>
      </c>
    </row>
    <row r="45" spans="2:5" ht="13.5" thickBot="1" x14ac:dyDescent="0.25">
      <c r="B45" s="633"/>
      <c r="C45" s="636"/>
      <c r="D45" s="661"/>
      <c r="E45" s="347" t="s">
        <v>547</v>
      </c>
    </row>
  </sheetData>
  <sheetProtection algorithmName="SHA-512" hashValue="0i5QnwIeZNNbFY4/XL/ogracwYH22yi0d3W0V/VbSFq1atCqL8gudsEi/6bVcTXH/CsF6ubnj4FFQU9mKQRa0w==" saltValue="pJndesQ+joPSuuiSdI/6mQ==" spinCount="100000" sheet="1" objects="1" scenarios="1"/>
  <mergeCells count="29">
    <mergeCell ref="D41:D43"/>
    <mergeCell ref="C44:C45"/>
    <mergeCell ref="D44:D45"/>
    <mergeCell ref="B28:B45"/>
    <mergeCell ref="C28:C30"/>
    <mergeCell ref="D28:D30"/>
    <mergeCell ref="C31:C34"/>
    <mergeCell ref="D31:D34"/>
    <mergeCell ref="C35:C38"/>
    <mergeCell ref="D35:D38"/>
    <mergeCell ref="C39:C40"/>
    <mergeCell ref="D39:D40"/>
    <mergeCell ref="C41:C43"/>
    <mergeCell ref="B1:E1"/>
    <mergeCell ref="B3:B27"/>
    <mergeCell ref="C3:C7"/>
    <mergeCell ref="D3:D7"/>
    <mergeCell ref="C8:C10"/>
    <mergeCell ref="D8:D10"/>
    <mergeCell ref="C11:C13"/>
    <mergeCell ref="D11:D13"/>
    <mergeCell ref="C14:C16"/>
    <mergeCell ref="D14:D16"/>
    <mergeCell ref="C17:C18"/>
    <mergeCell ref="D17:D18"/>
    <mergeCell ref="C19:C22"/>
    <mergeCell ref="D19:D22"/>
    <mergeCell ref="C23:C27"/>
    <mergeCell ref="D23:D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63</vt:i4>
      </vt:variant>
    </vt:vector>
  </HeadingPairs>
  <TitlesOfParts>
    <vt:vector size="70" baseType="lpstr">
      <vt:lpstr>01-Mapa de riesgo-UO</vt:lpstr>
      <vt:lpstr>02-Plan Mitigación</vt:lpstr>
      <vt:lpstr>03-Seguimiento</vt:lpstr>
      <vt:lpstr>Hoja1</vt:lpstr>
      <vt:lpstr>INSTRUCTIVO</vt:lpstr>
      <vt:lpstr>ESCALA</vt:lpstr>
      <vt:lpstr>FACTORES</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2019-08-14T19:38:15Z</cp:lastPrinted>
  <dcterms:created xsi:type="dcterms:W3CDTF">2006-09-13T22:30:50Z</dcterms:created>
  <dcterms:modified xsi:type="dcterms:W3CDTF">2023-03-16T16:28:46Z</dcterms:modified>
</cp:coreProperties>
</file>