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defaultThemeVersion="124226"/>
  <mc:AlternateContent xmlns:mc="http://schemas.openxmlformats.org/markup-compatibility/2006">
    <mc:Choice Requires="x15">
      <x15ac:absPath xmlns:x15ac="http://schemas.microsoft.com/office/spreadsheetml/2010/11/ac" url="C:\Users\Andrés Raga\Desktop\procesos\"/>
    </mc:Choice>
  </mc:AlternateContent>
  <xr:revisionPtr revIDLastSave="0" documentId="13_ncr:1_{BE993FD9-AD9A-4E9B-91B2-7807E7F9EBCC}" xr6:coauthVersionLast="47" xr6:coauthVersionMax="47" xr10:uidLastSave="{00000000-0000-0000-0000-000000000000}"/>
  <bookViews>
    <workbookView xWindow="20370" yWindow="-120" windowWidth="29040" windowHeight="15840" xr2:uid="{00000000-000D-0000-FFFF-FFFF0000000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riesgo-UO'!$G$1:$AY$19</definedName>
    <definedName name="ACCION" localSheetId="0">'01-Mapa de riesgo-UO'!#REF!</definedName>
    <definedName name="ACCION">#REF!</definedName>
    <definedName name="ADMINISTRACIÓN_INSTITUCIONAL" localSheetId="0">'01-Mapa de riesgo-UO'!$BM$1048187:$BM$1048208</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riesgo-UO'!$H$1048194:$H$1048198</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riesgo-UO'!$BR$1048187:$BR$1048191</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riesgo-UO'!$BN$1048187:$BN$1048190</definedName>
    <definedName name="BIENESTAR_INSTITUCIONAL">#REF!</definedName>
    <definedName name="BIENESTAR_INSTITUCIONAL_CALIDAD_DE_VIDA_E_INCLUSIÓN_EN_CONTEXTOS_UNIVERSITARIOS">'01-Mapa de riesgo-UO'!$BB$1048190</definedName>
    <definedName name="CLASE_RIESGO">'01-Mapa de riesgo-UO'!$G$1048186:$G$1048197</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riesgo-UO'!$I$1048194:$I$1048198</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riesgo-UO'!$BQ$1048187:$BQ$1048190</definedName>
    <definedName name="CONTROL_SEGUIMIENTO">#REF!</definedName>
    <definedName name="CONTROLES">'01-Mapa de riesgo-UO'!$P$1048186:$P$1048190</definedName>
    <definedName name="Corrupción" localSheetId="0">'01-Mapa de riesgo-UO'!$J$1048194:$J$1048196</definedName>
    <definedName name="Corrupción">#REF!</definedName>
    <definedName name="CREACIÓN_GESTIÓN_Y_TRANSFERENCIA_DEL_CONOCIMIENTO">'01-Mapa de riesgo-UO'!$BB$1048187</definedName>
    <definedName name="Cumplimiento" localSheetId="0">'01-Mapa de riesgo-UO'!$K$1048194:$K$1048198</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riesgo-UO'!$L$1048194:$L$1048196</definedName>
    <definedName name="Derechos_Humanos">#REF!</definedName>
    <definedName name="DIRECCIONAMIENTO_INSTITUCIONAL" localSheetId="0">'01-Mapa de riesgo-UO'!$BI$1048187:$BI$1048190</definedName>
    <definedName name="DIRECCIONAMIENTO_INSTITUCIONAL">#REF!</definedName>
    <definedName name="DOCENCIA" localSheetId="0">'01-Mapa de riesgo-UO'!$BJ$1048187:$BJ$1048202</definedName>
    <definedName name="DOCENCIA">#REF!</definedName>
    <definedName name="Documentados_Aplicados_Efectivos">'01-Mapa de riesgo-UO'!#REF!</definedName>
    <definedName name="EGRESADOS" localSheetId="0">'01-Mapa de riesgo-UO'!$BO$1048187</definedName>
    <definedName name="EGRESADOS">#REF!</definedName>
    <definedName name="Estratégico" localSheetId="0">'01-Mapa de riesgo-UO'!$M$1048194:$M$1048198</definedName>
    <definedName name="Estratégico">#REF!</definedName>
    <definedName name="EVAL_PERIODICIDAD">'01-Mapa de riesgo-UO'!$AH$1048186:$AH$1048187</definedName>
    <definedName name="EVITAR">'03-Seguimiento'!$Y$1048461:$Y$1048463</definedName>
    <definedName name="EXCELENCIA_ACADÉMICA_PARA_LA_FORMACIÓN_INTEGRAL">'01-Mapa de riesgo-UO'!$BB$1048186</definedName>
    <definedName name="EXTENSIÓN_PROYECCIÓN_SOCIAL" localSheetId="0">'01-Mapa de riesgo-UO'!$BL$1048187:$BL$1048208</definedName>
    <definedName name="EXTENSIÓN_PROYECCIÓN_SOCIAL">#REF!</definedName>
    <definedName name="EXTENSIÓN_PROYECCIÓN_SOCIAL_">'01-Mapa de riesgo-UO'!$AZ$1048195:$AZ$1048204</definedName>
    <definedName name="EXTERNO">'01-Mapa de riesgo-UO'!$F$1048186:$F$1048191</definedName>
    <definedName name="FACTOR">'01-Mapa de riesgo-UO'!$D$1048186:$D$1048187</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riesgo-UO'!$O$1048194:$O$1048198</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riesgo-UO'!$BB$1048188</definedName>
    <definedName name="GESTIÓN_FINANCIERA" localSheetId="0">'01-Mapa de riesgo-UO'!#REF!</definedName>
    <definedName name="GESTIÓN_FINANCIERA">#REF!</definedName>
    <definedName name="GESTIÓN_Y_SOSTENIBILIDAD_INSTITUCIONAL">'01-Mapa de riesgo-UO'!$BB$1048189</definedName>
    <definedName name="GRAVE" localSheetId="0">'01-Mapa de riesgo-UO'!$AV$1048187:$AV$1048190</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riesgo-UO'!$P$1048194:$P$1048198</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riesgo-UO'!$Q$1048194:$Q$1048196</definedName>
    <definedName name="Información">#REF!</definedName>
    <definedName name="INTERNACIONALIZACIÓN" localSheetId="0">'01-Mapa de riesgo-UO'!$BP$1048187</definedName>
    <definedName name="INTERNACIONALIZACIÓN">#REF!</definedName>
    <definedName name="INTERNO">'01-Mapa de riesgo-UO'!$E$1048186:$E$1048191</definedName>
    <definedName name="INVESTIGACIÓN_E_INNOVACIÓN" localSheetId="0">'01-Mapa de riesgo-UO'!$BK$1048187:$BK$1048197</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riesgo-UO'!$AT$1048187</definedName>
    <definedName name="LEVE">'03-Seguimiento'!$H$1048466:$H$1048576</definedName>
    <definedName name="MAPA" localSheetId="0">'01-Mapa de riesgo-UO'!$A$1048186:$A$1048188</definedName>
    <definedName name="MAPA">#REF!</definedName>
    <definedName name="MODERADO" localSheetId="0">'01-Mapa de riesgo-UO'!$AU$1048187:$AU$1048189</definedName>
    <definedName name="MODERADO">'03-Seguimiento'!$G$1048466:$G$1048576</definedName>
    <definedName name="NIVEL_AUTOMAT">'01-Mapa de riesgo-UO'!$X$1048186:$X$1048187</definedName>
    <definedName name="NIVEL_EXPOSICION">'01-Mapa de riesgo-UO'!$AQ$1048186:$AQ$1048188</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riesgo-UO'!$BB$1048194</definedName>
    <definedName name="Operacional" localSheetId="0">'01-Mapa de riesgo-UO'!$T$1048194:$T$1048198</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riesgo-UO'!$AZ$1048186:$AZ$1048190</definedName>
    <definedName name="PDI">#REF!</definedName>
    <definedName name="PERIODICIDAD">'01-Mapa de riesgo-UO'!$AI$1048186:$AI$1048195</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riesgo-UO'!$K$1048186:$K$1048190</definedName>
    <definedName name="PROBABILIDAD">#REF!</definedName>
    <definedName name="PROCESOS" localSheetId="0">'01-Mapa de riesgo-UO'!$B$1048186:$B$1048195</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riesgo-UO'!$AD$1048186:$AD$1048187</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riesgo-UO'!$AC$1048194:$AC$1048198</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riesgo-UO'!$AD$1048194:$AD$1048198</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riesgo-UO'!$AX$1048186:$AX$1048228</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B12" i="12" l="1"/>
  <c r="AB13" i="12"/>
  <c r="AB11"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W12" i="12"/>
  <c r="W13" i="12"/>
  <c r="W11" i="12"/>
  <c r="V11" i="12" l="1"/>
  <c r="U11" i="12" s="1"/>
  <c r="U14" i="12"/>
  <c r="I17" i="8" l="1"/>
  <c r="I18" i="8"/>
  <c r="I19" i="8"/>
  <c r="G17" i="8"/>
  <c r="F17" i="8"/>
  <c r="F18" i="8"/>
  <c r="F19" i="8"/>
  <c r="F20" i="8"/>
  <c r="F21" i="8"/>
  <c r="F22" i="8"/>
  <c r="F23" i="8"/>
  <c r="F24" i="8"/>
  <c r="F25" i="8"/>
  <c r="F26" i="8"/>
  <c r="F27" i="8"/>
  <c r="F28" i="8"/>
  <c r="F29" i="8"/>
  <c r="E17" i="8"/>
  <c r="E20" i="8"/>
  <c r="D17" i="8"/>
  <c r="D20" i="8"/>
  <c r="D23" i="8"/>
  <c r="C17" i="8"/>
  <c r="C20" i="8"/>
  <c r="C23" i="8"/>
  <c r="C26" i="8"/>
  <c r="C29" i="8"/>
  <c r="B17" i="8"/>
  <c r="B20" i="8"/>
  <c r="T17" i="7"/>
  <c r="V17" i="7" s="1"/>
  <c r="T18" i="7"/>
  <c r="V18" i="7" s="1"/>
  <c r="T19" i="7"/>
  <c r="V19" i="7" s="1"/>
  <c r="T20" i="7"/>
  <c r="V20" i="7" s="1"/>
  <c r="T21" i="7"/>
  <c r="V21" i="7" s="1"/>
  <c r="T22" i="7"/>
  <c r="V22" i="7" s="1"/>
  <c r="T23" i="7"/>
  <c r="V23" i="7" s="1"/>
  <c r="T24" i="7"/>
  <c r="V24" i="7" s="1"/>
  <c r="T25" i="7"/>
  <c r="V25" i="7" s="1"/>
  <c r="T26" i="7"/>
  <c r="V26" i="7" s="1"/>
  <c r="T27" i="7"/>
  <c r="V27" i="7" s="1"/>
  <c r="T28" i="7"/>
  <c r="V28" i="7" s="1"/>
  <c r="T29" i="7"/>
  <c r="V29" i="7" s="1"/>
  <c r="T30" i="7"/>
  <c r="V30" i="7" s="1"/>
  <c r="T31" i="7"/>
  <c r="V31" i="7" s="1"/>
  <c r="T32" i="7"/>
  <c r="V32" i="7" s="1"/>
  <c r="T33" i="7"/>
  <c r="V33" i="7" s="1"/>
  <c r="T34" i="7"/>
  <c r="V34" i="7" s="1"/>
  <c r="T35" i="7"/>
  <c r="V35" i="7" s="1"/>
  <c r="T36" i="7"/>
  <c r="V36" i="7" s="1"/>
  <c r="T37" i="7"/>
  <c r="V37" i="7" s="1"/>
  <c r="T38" i="7"/>
  <c r="V38" i="7" s="1"/>
  <c r="T39" i="7"/>
  <c r="V39" i="7" s="1"/>
  <c r="T40" i="7"/>
  <c r="V40" i="7" s="1"/>
  <c r="T41" i="7"/>
  <c r="V41" i="7" s="1"/>
  <c r="T42" i="7"/>
  <c r="V42" i="7" s="1"/>
  <c r="T43" i="7"/>
  <c r="V43" i="7" s="1"/>
  <c r="T44" i="7"/>
  <c r="V44" i="7" s="1"/>
  <c r="T45" i="7"/>
  <c r="V45" i="7" s="1"/>
  <c r="T46" i="7"/>
  <c r="V46" i="7" s="1"/>
  <c r="T47" i="7"/>
  <c r="V47" i="7" s="1"/>
  <c r="T48" i="7"/>
  <c r="V48" i="7" s="1"/>
  <c r="T49" i="7"/>
  <c r="V49" i="7" s="1"/>
  <c r="T50" i="7"/>
  <c r="V50" i="7" s="1"/>
  <c r="T51" i="7"/>
  <c r="V51" i="7" s="1"/>
  <c r="T52" i="7"/>
  <c r="V52" i="7" s="1"/>
  <c r="T53" i="7"/>
  <c r="V53" i="7" s="1"/>
  <c r="T54" i="7"/>
  <c r="V54" i="7" s="1"/>
  <c r="T55" i="7"/>
  <c r="V55" i="7" s="1"/>
  <c r="T56" i="7"/>
  <c r="V56" i="7" s="1"/>
  <c r="T57" i="7"/>
  <c r="V57" i="7" s="1"/>
  <c r="T58" i="7"/>
  <c r="V58" i="7" s="1"/>
  <c r="T59" i="7"/>
  <c r="V59" i="7" s="1"/>
  <c r="T60" i="7"/>
  <c r="V60" i="7" s="1"/>
  <c r="T61" i="7"/>
  <c r="V61" i="7" s="1"/>
  <c r="T62" i="7"/>
  <c r="V62" i="7" s="1"/>
  <c r="T63" i="7"/>
  <c r="V63" i="7" s="1"/>
  <c r="T64" i="7"/>
  <c r="V64" i="7" s="1"/>
  <c r="T65" i="7"/>
  <c r="V65" i="7" s="1"/>
  <c r="T66" i="7"/>
  <c r="V66" i="7" s="1"/>
  <c r="T67" i="7"/>
  <c r="V67" i="7" s="1"/>
  <c r="T68" i="7"/>
  <c r="V68" i="7" s="1"/>
  <c r="T69" i="7"/>
  <c r="V69" i="7" s="1"/>
  <c r="T70" i="7"/>
  <c r="V70" i="7" s="1"/>
  <c r="T71" i="7"/>
  <c r="V71" i="7" s="1"/>
  <c r="T72" i="7"/>
  <c r="V72" i="7" s="1"/>
  <c r="T73" i="7"/>
  <c r="V73" i="7" s="1"/>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P17" i="7"/>
  <c r="P18" i="7"/>
  <c r="P19" i="7"/>
  <c r="P20"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I17" i="7"/>
  <c r="I20" i="7"/>
  <c r="G17" i="7"/>
  <c r="F18" i="7"/>
  <c r="F19" i="7"/>
  <c r="F20" i="7"/>
  <c r="F21" i="7"/>
  <c r="F22" i="7"/>
  <c r="F23" i="7"/>
  <c r="F24" i="7"/>
  <c r="F25" i="7"/>
  <c r="F26" i="7"/>
  <c r="F27" i="7"/>
  <c r="F28" i="7"/>
  <c r="F29" i="7"/>
  <c r="F30" i="7"/>
  <c r="F31" i="7"/>
  <c r="F32" i="7"/>
  <c r="F33" i="7"/>
  <c r="F34" i="7"/>
  <c r="F35" i="7"/>
  <c r="F36" i="7"/>
  <c r="F37" i="7"/>
  <c r="F17" i="7"/>
  <c r="E17" i="7"/>
  <c r="U17" i="7"/>
  <c r="U18" i="7"/>
  <c r="U19" i="7"/>
  <c r="U20" i="7"/>
  <c r="U21" i="7"/>
  <c r="U22" i="7"/>
  <c r="D17" i="7"/>
  <c r="C17" i="7"/>
  <c r="B17" i="7"/>
  <c r="AL67" i="12" l="1"/>
  <c r="AG67" i="12"/>
  <c r="AB67" i="12"/>
  <c r="Q67" i="12"/>
  <c r="AL66" i="12"/>
  <c r="AG66" i="12"/>
  <c r="AB66" i="12"/>
  <c r="Q66" i="12"/>
  <c r="AL65" i="12"/>
  <c r="AK65" i="12"/>
  <c r="AJ65" i="12" s="1"/>
  <c r="AG65" i="12"/>
  <c r="AB65" i="12"/>
  <c r="AA65" i="12"/>
  <c r="Z65" i="12" s="1"/>
  <c r="V65" i="12"/>
  <c r="U65" i="12" s="1"/>
  <c r="Q65" i="12"/>
  <c r="R65" i="12" s="1"/>
  <c r="N65" i="12"/>
  <c r="L65" i="12"/>
  <c r="AL64" i="12"/>
  <c r="AG64" i="12"/>
  <c r="AB64" i="12"/>
  <c r="Q64" i="12"/>
  <c r="AL63" i="12"/>
  <c r="AG63" i="12"/>
  <c r="AB63" i="12"/>
  <c r="Q63" i="12"/>
  <c r="AL62" i="12"/>
  <c r="AK62" i="12" s="1"/>
  <c r="AJ62" i="12" s="1"/>
  <c r="AG62" i="12"/>
  <c r="AB62" i="12"/>
  <c r="AA62" i="12" s="1"/>
  <c r="Z62" i="12" s="1"/>
  <c r="V62" i="12"/>
  <c r="U62" i="12" s="1"/>
  <c r="Q62" i="12"/>
  <c r="R62" i="12" s="1"/>
  <c r="N62" i="12"/>
  <c r="O62" i="12" s="1"/>
  <c r="AP62" i="12" s="1"/>
  <c r="AQ62" i="12" s="1"/>
  <c r="L62" i="12"/>
  <c r="AL61" i="12"/>
  <c r="AG61" i="12"/>
  <c r="AB61" i="12"/>
  <c r="Q61" i="12"/>
  <c r="AL60" i="12"/>
  <c r="AG60" i="12"/>
  <c r="AB60" i="12"/>
  <c r="Q60" i="12"/>
  <c r="AL59" i="12"/>
  <c r="AK59" i="12"/>
  <c r="AJ59" i="12" s="1"/>
  <c r="AG59" i="12"/>
  <c r="AB59" i="12"/>
  <c r="V59" i="12"/>
  <c r="U59" i="12" s="1"/>
  <c r="Q59" i="12"/>
  <c r="R59" i="12" s="1"/>
  <c r="N59" i="12"/>
  <c r="O59" i="12" s="1"/>
  <c r="AP59" i="12" s="1"/>
  <c r="AQ59" i="12" s="1"/>
  <c r="L59" i="12"/>
  <c r="AL58" i="12"/>
  <c r="AG58" i="12"/>
  <c r="AB58" i="12"/>
  <c r="Q58" i="12"/>
  <c r="AL57" i="12"/>
  <c r="AG57" i="12"/>
  <c r="AB57" i="12"/>
  <c r="Q57" i="12"/>
  <c r="AL56" i="12"/>
  <c r="AK56" i="12" s="1"/>
  <c r="AJ56" i="12" s="1"/>
  <c r="AG56" i="12"/>
  <c r="AB56" i="12"/>
  <c r="AA56" i="12"/>
  <c r="Z56" i="12" s="1"/>
  <c r="V56" i="12"/>
  <c r="U56" i="12" s="1"/>
  <c r="Q56" i="12"/>
  <c r="R56" i="12" s="1"/>
  <c r="N56" i="12"/>
  <c r="L56" i="12"/>
  <c r="AL55" i="12"/>
  <c r="AG55" i="12"/>
  <c r="AB55" i="12"/>
  <c r="Q55" i="12"/>
  <c r="AL54" i="12"/>
  <c r="AG54" i="12"/>
  <c r="AB54" i="12"/>
  <c r="Q54" i="12"/>
  <c r="AL53" i="12"/>
  <c r="AK53" i="12" s="1"/>
  <c r="AJ53" i="12" s="1"/>
  <c r="AG53" i="12"/>
  <c r="AB53" i="12"/>
  <c r="AA53" i="12" s="1"/>
  <c r="Z53" i="12" s="1"/>
  <c r="V53" i="12"/>
  <c r="U53" i="12" s="1"/>
  <c r="Q53" i="12"/>
  <c r="N53" i="12"/>
  <c r="O53" i="12" s="1"/>
  <c r="AP53" i="12" s="1"/>
  <c r="AQ53" i="12" s="1"/>
  <c r="L53" i="12"/>
  <c r="AL52" i="12"/>
  <c r="AG52" i="12"/>
  <c r="AB52" i="12"/>
  <c r="Q52" i="12"/>
  <c r="AL51" i="12"/>
  <c r="AG51" i="12"/>
  <c r="AB51" i="12"/>
  <c r="Q51" i="12"/>
  <c r="AL50" i="12"/>
  <c r="AK50" i="12" s="1"/>
  <c r="AJ50" i="12" s="1"/>
  <c r="AG50" i="12"/>
  <c r="AB50" i="12"/>
  <c r="AA50" i="12" s="1"/>
  <c r="Z50" i="12" s="1"/>
  <c r="V50" i="12"/>
  <c r="U50" i="12" s="1"/>
  <c r="Q50" i="12"/>
  <c r="R50" i="12" s="1"/>
  <c r="N50" i="12"/>
  <c r="L50" i="12"/>
  <c r="AL49" i="12"/>
  <c r="AG49" i="12"/>
  <c r="AB49" i="12"/>
  <c r="Q49" i="12"/>
  <c r="AL48" i="12"/>
  <c r="AG48" i="12"/>
  <c r="AB48" i="12"/>
  <c r="Q48" i="12"/>
  <c r="AL47" i="12"/>
  <c r="AK47" i="12"/>
  <c r="AJ47" i="12" s="1"/>
  <c r="AG47" i="12"/>
  <c r="AB47" i="12"/>
  <c r="AA47" i="12" s="1"/>
  <c r="Z47" i="12" s="1"/>
  <c r="V47" i="12"/>
  <c r="U47" i="12" s="1"/>
  <c r="Q47" i="12"/>
  <c r="N47" i="12"/>
  <c r="O47" i="12" s="1"/>
  <c r="AP47" i="12" s="1"/>
  <c r="AQ47" i="12" s="1"/>
  <c r="L47" i="12"/>
  <c r="AL46" i="12"/>
  <c r="AG46" i="12"/>
  <c r="AB46" i="12"/>
  <c r="Q46" i="12"/>
  <c r="AL45" i="12"/>
  <c r="AG45" i="12"/>
  <c r="AB45" i="12"/>
  <c r="Q45" i="12"/>
  <c r="AL44" i="12"/>
  <c r="AK44" i="12" s="1"/>
  <c r="AJ44" i="12" s="1"/>
  <c r="AG44" i="12"/>
  <c r="AB44" i="12"/>
  <c r="AA44" i="12" s="1"/>
  <c r="Z44" i="12" s="1"/>
  <c r="V44" i="12"/>
  <c r="U44" i="12" s="1"/>
  <c r="Q44" i="12"/>
  <c r="N44" i="12"/>
  <c r="L44" i="12"/>
  <c r="AL43" i="12"/>
  <c r="AG43" i="12"/>
  <c r="AB43" i="12"/>
  <c r="Q43" i="12"/>
  <c r="AL42" i="12"/>
  <c r="AG42" i="12"/>
  <c r="AB42" i="12"/>
  <c r="Q42" i="12"/>
  <c r="AL41" i="12"/>
  <c r="AK41" i="12" s="1"/>
  <c r="AJ41" i="12" s="1"/>
  <c r="AG41" i="12"/>
  <c r="AB41" i="12"/>
  <c r="AA41" i="12" s="1"/>
  <c r="Z41" i="12" s="1"/>
  <c r="V41" i="12"/>
  <c r="U41" i="12" s="1"/>
  <c r="Q41" i="12"/>
  <c r="N41" i="12"/>
  <c r="O41" i="12" s="1"/>
  <c r="AP41" i="12" s="1"/>
  <c r="AQ41" i="12" s="1"/>
  <c r="L41" i="12"/>
  <c r="AL40" i="12"/>
  <c r="AG40" i="12"/>
  <c r="AB40" i="12"/>
  <c r="Q40" i="12"/>
  <c r="AL39" i="12"/>
  <c r="AG39" i="12"/>
  <c r="AB39" i="12"/>
  <c r="Q39" i="12"/>
  <c r="AL38" i="12"/>
  <c r="AK38" i="12" s="1"/>
  <c r="AJ38" i="12" s="1"/>
  <c r="AG38" i="12"/>
  <c r="AF38" i="12" s="1"/>
  <c r="AE38" i="12" s="1"/>
  <c r="AB38" i="12"/>
  <c r="AA38" i="12" s="1"/>
  <c r="Z38" i="12" s="1"/>
  <c r="V38" i="12"/>
  <c r="U38" i="12" s="1"/>
  <c r="Q38" i="12"/>
  <c r="R38" i="12" s="1"/>
  <c r="AN38" i="12" s="1"/>
  <c r="N38" i="12"/>
  <c r="L38" i="12"/>
  <c r="AL37" i="12"/>
  <c r="AG37" i="12"/>
  <c r="AB37" i="12"/>
  <c r="Q37" i="12"/>
  <c r="AL36" i="12"/>
  <c r="AG36" i="12"/>
  <c r="AB36" i="12"/>
  <c r="Q36" i="12"/>
  <c r="AL35" i="12"/>
  <c r="AK35" i="12"/>
  <c r="AJ35" i="12" s="1"/>
  <c r="AG35" i="12"/>
  <c r="AB35" i="12"/>
  <c r="AA35" i="12" s="1"/>
  <c r="Z35" i="12" s="1"/>
  <c r="V35" i="12"/>
  <c r="U35" i="12" s="1"/>
  <c r="Q35" i="12"/>
  <c r="R35" i="12" s="1"/>
  <c r="N35" i="12"/>
  <c r="L35" i="12"/>
  <c r="AL34" i="12"/>
  <c r="AG34" i="12"/>
  <c r="AB34" i="12"/>
  <c r="Q34" i="12"/>
  <c r="AL33" i="12"/>
  <c r="AG33" i="12"/>
  <c r="AB33" i="12"/>
  <c r="Q33" i="12"/>
  <c r="AL32" i="12"/>
  <c r="AK32" i="12" s="1"/>
  <c r="AJ32" i="12" s="1"/>
  <c r="AG32" i="12"/>
  <c r="AB32" i="12"/>
  <c r="AA32" i="12"/>
  <c r="Z32" i="12" s="1"/>
  <c r="V32" i="12"/>
  <c r="U32" i="12" s="1"/>
  <c r="Q32" i="12"/>
  <c r="R32" i="12" s="1"/>
  <c r="N32" i="12"/>
  <c r="L32" i="12"/>
  <c r="AL31" i="12"/>
  <c r="AG31" i="12"/>
  <c r="AB31" i="12"/>
  <c r="Q31" i="12"/>
  <c r="AL30" i="12"/>
  <c r="AG30" i="12"/>
  <c r="AB30" i="12"/>
  <c r="Q30" i="12"/>
  <c r="AL29" i="12"/>
  <c r="AK29" i="12" s="1"/>
  <c r="AJ29" i="12" s="1"/>
  <c r="AG29" i="12"/>
  <c r="AB29" i="12"/>
  <c r="AA29" i="12" s="1"/>
  <c r="Z29" i="12" s="1"/>
  <c r="V29" i="12"/>
  <c r="U29" i="12" s="1"/>
  <c r="Q29" i="12"/>
  <c r="N29" i="12"/>
  <c r="O29" i="12" s="1"/>
  <c r="AP29" i="12" s="1"/>
  <c r="AQ29" i="12" s="1"/>
  <c r="L29" i="12"/>
  <c r="AL28" i="12"/>
  <c r="AG28" i="12"/>
  <c r="AB28" i="12"/>
  <c r="Q28" i="12"/>
  <c r="AL27" i="12"/>
  <c r="AG27" i="12"/>
  <c r="AB27" i="12"/>
  <c r="Q27" i="12"/>
  <c r="AL26" i="12"/>
  <c r="AK26" i="12" s="1"/>
  <c r="AJ26" i="12" s="1"/>
  <c r="AG26" i="12"/>
  <c r="AF26" i="12" s="1"/>
  <c r="AE26" i="12" s="1"/>
  <c r="AB26" i="12"/>
  <c r="AA26" i="12" s="1"/>
  <c r="Z26" i="12" s="1"/>
  <c r="V26" i="12"/>
  <c r="U26" i="12" s="1"/>
  <c r="Q26" i="12"/>
  <c r="N26" i="12"/>
  <c r="L26" i="12"/>
  <c r="AL25" i="12"/>
  <c r="AG25" i="12"/>
  <c r="AB25" i="12"/>
  <c r="Q25" i="12"/>
  <c r="AL24" i="12"/>
  <c r="AG24" i="12"/>
  <c r="AB24" i="12"/>
  <c r="Q24" i="12"/>
  <c r="AL23" i="12"/>
  <c r="AK23" i="12" s="1"/>
  <c r="AJ23" i="12" s="1"/>
  <c r="AG23" i="12"/>
  <c r="AB23" i="12"/>
  <c r="AA23" i="12" s="1"/>
  <c r="Z23" i="12" s="1"/>
  <c r="V23" i="12"/>
  <c r="U23" i="12" s="1"/>
  <c r="Q23" i="12"/>
  <c r="N23" i="12"/>
  <c r="L23" i="12"/>
  <c r="AL22" i="12"/>
  <c r="AG22" i="12"/>
  <c r="AB22" i="12"/>
  <c r="Q22" i="12"/>
  <c r="AL21" i="12"/>
  <c r="AG21" i="12"/>
  <c r="AB21" i="12"/>
  <c r="Q21" i="12"/>
  <c r="AL20" i="12"/>
  <c r="AK20" i="12" s="1"/>
  <c r="AJ20" i="12" s="1"/>
  <c r="AG20" i="12"/>
  <c r="AB20" i="12"/>
  <c r="AA20" i="12" s="1"/>
  <c r="Z20" i="12" s="1"/>
  <c r="V20" i="12"/>
  <c r="U20" i="12" s="1"/>
  <c r="Q20" i="12"/>
  <c r="N20" i="12"/>
  <c r="L20" i="12"/>
  <c r="AL1048187" i="12"/>
  <c r="AG1048187" i="12"/>
  <c r="AB1048187" i="12"/>
  <c r="Q1048187" i="12"/>
  <c r="AL1048186" i="12"/>
  <c r="AK1048185" i="12" s="1"/>
  <c r="AJ1048185" i="12" s="1"/>
  <c r="AG1048186" i="12"/>
  <c r="AB1048186" i="12"/>
  <c r="Q1048186" i="12"/>
  <c r="AL1048185" i="12"/>
  <c r="AG1048185" i="12"/>
  <c r="AB1048185" i="12"/>
  <c r="AA1048185" i="12" s="1"/>
  <c r="Z1048185" i="12" s="1"/>
  <c r="V1048185" i="12"/>
  <c r="U1048185" i="12" s="1"/>
  <c r="Q1048185" i="12"/>
  <c r="R1048185" i="12" s="1"/>
  <c r="N1048185" i="12"/>
  <c r="L1048185" i="12"/>
  <c r="AA59" i="12" l="1"/>
  <c r="Z59" i="12" s="1"/>
  <c r="O1048185" i="12"/>
  <c r="AP1048185" i="12" s="1"/>
  <c r="AQ1048185" i="12" s="1"/>
  <c r="R20" i="12"/>
  <c r="O35" i="12"/>
  <c r="AP35" i="12" s="1"/>
  <c r="AQ35" i="12" s="1"/>
  <c r="O38" i="12"/>
  <c r="AP38" i="12" s="1"/>
  <c r="AQ38" i="12" s="1"/>
  <c r="O23" i="12"/>
  <c r="AP23" i="12" s="1"/>
  <c r="AQ23" i="12" s="1"/>
  <c r="H20" i="7" s="1"/>
  <c r="O50" i="12"/>
  <c r="AP50" i="12" s="1"/>
  <c r="AQ50" i="12" s="1"/>
  <c r="AF20" i="12"/>
  <c r="AE20" i="12" s="1"/>
  <c r="AF62" i="12"/>
  <c r="AE62" i="12" s="1"/>
  <c r="AF65" i="12"/>
  <c r="AE65" i="12" s="1"/>
  <c r="AF44" i="12"/>
  <c r="AE44" i="12" s="1"/>
  <c r="AF50" i="12"/>
  <c r="AE50" i="12" s="1"/>
  <c r="O20" i="12"/>
  <c r="O65" i="12"/>
  <c r="AP65" i="12" s="1"/>
  <c r="AQ65" i="12" s="1"/>
  <c r="R23" i="12"/>
  <c r="AF23" i="12"/>
  <c r="AE23" i="12" s="1"/>
  <c r="O26" i="12"/>
  <c r="AP26" i="12" s="1"/>
  <c r="AQ26" i="12" s="1"/>
  <c r="R29" i="12"/>
  <c r="AN29" i="12" s="1"/>
  <c r="AF29" i="12"/>
  <c r="AE29" i="12" s="1"/>
  <c r="O32" i="12"/>
  <c r="AP32" i="12" s="1"/>
  <c r="AQ32" i="12" s="1"/>
  <c r="R41" i="12"/>
  <c r="AF41" i="12"/>
  <c r="AE41" i="12" s="1"/>
  <c r="O44" i="12"/>
  <c r="AP44" i="12" s="1"/>
  <c r="AQ44" i="12" s="1"/>
  <c r="R47" i="12"/>
  <c r="AN47" i="12" s="1"/>
  <c r="R53" i="12"/>
  <c r="AF53" i="12"/>
  <c r="AE53" i="12" s="1"/>
  <c r="O56" i="12"/>
  <c r="AP56" i="12" s="1"/>
  <c r="AQ56" i="12" s="1"/>
  <c r="R26" i="12"/>
  <c r="AN26" i="12" s="1"/>
  <c r="AF32" i="12"/>
  <c r="AE32" i="12" s="1"/>
  <c r="R44" i="12"/>
  <c r="AN44" i="12" s="1"/>
  <c r="AF47" i="12"/>
  <c r="AE47" i="12" s="1"/>
  <c r="AF56" i="12"/>
  <c r="AE56" i="12" s="1"/>
  <c r="AF1048185" i="12"/>
  <c r="AE1048185" i="12" s="1"/>
  <c r="AF35" i="12"/>
  <c r="AE35" i="12" s="1"/>
  <c r="AF59" i="12"/>
  <c r="AE59" i="12" s="1"/>
  <c r="S65" i="12"/>
  <c r="S62" i="12"/>
  <c r="S59" i="12"/>
  <c r="S56" i="12"/>
  <c r="S53" i="12"/>
  <c r="S50" i="12"/>
  <c r="S44" i="12"/>
  <c r="S41" i="12"/>
  <c r="S38" i="12"/>
  <c r="AO38" i="12"/>
  <c r="Q35" i="7" s="1"/>
  <c r="S35" i="12"/>
  <c r="S32" i="12"/>
  <c r="S29" i="12"/>
  <c r="AO26" i="12"/>
  <c r="Q23" i="7" s="1"/>
  <c r="S23" i="12"/>
  <c r="S20" i="12"/>
  <c r="S1048185" i="12"/>
  <c r="S47" i="12" l="1"/>
  <c r="AN53" i="12"/>
  <c r="AO53" i="12" s="1"/>
  <c r="Q50" i="7" s="1"/>
  <c r="AN41" i="12"/>
  <c r="AN62" i="12"/>
  <c r="AN32" i="12"/>
  <c r="AN20" i="12"/>
  <c r="AO20" i="12" s="1"/>
  <c r="Q17" i="7" s="1"/>
  <c r="AN59" i="12"/>
  <c r="AN65" i="12"/>
  <c r="AO65" i="12" s="1"/>
  <c r="S26" i="12"/>
  <c r="AN23" i="12"/>
  <c r="AO23" i="12" s="1"/>
  <c r="Q20" i="7" s="1"/>
  <c r="AN56" i="12"/>
  <c r="AN35" i="12"/>
  <c r="AO35" i="12" s="1"/>
  <c r="Q32" i="7" s="1"/>
  <c r="AN50" i="12"/>
  <c r="AO50" i="12" s="1"/>
  <c r="Q47" i="7" s="1"/>
  <c r="AO47" i="12"/>
  <c r="Q44" i="7" s="1"/>
  <c r="AO44" i="12"/>
  <c r="Q41" i="7" s="1"/>
  <c r="AO56" i="12"/>
  <c r="AO32" i="12"/>
  <c r="Q29" i="7" s="1"/>
  <c r="AO59" i="12"/>
  <c r="AO62" i="12"/>
  <c r="AO29" i="12"/>
  <c r="Q26" i="7" s="1"/>
  <c r="AO41" i="12"/>
  <c r="Q38" i="7" s="1"/>
  <c r="AN1048185" i="12"/>
  <c r="AO1048185" i="12" s="1"/>
  <c r="AP20" i="12"/>
  <c r="AQ20" i="12" s="1"/>
  <c r="X5" i="7"/>
  <c r="P5" i="8"/>
  <c r="B8" i="7"/>
  <c r="Z5" i="7"/>
  <c r="Q5" i="8"/>
  <c r="O5" i="8"/>
  <c r="B8" i="8"/>
  <c r="M6" i="12"/>
  <c r="N5" i="7" s="1"/>
  <c r="D5" i="8"/>
  <c r="G5" i="7"/>
  <c r="C5" i="7"/>
  <c r="C5" i="8"/>
  <c r="F5" i="8"/>
  <c r="B6" i="7"/>
  <c r="AL12" i="12"/>
  <c r="AL13" i="12"/>
  <c r="AL14" i="12"/>
  <c r="AL15" i="12"/>
  <c r="AL16" i="12"/>
  <c r="AL17" i="12"/>
  <c r="AK17" i="12" s="1"/>
  <c r="AJ17" i="12" s="1"/>
  <c r="AL18" i="12"/>
  <c r="AL19" i="12"/>
  <c r="AJ14" i="12"/>
  <c r="AL11" i="12"/>
  <c r="AK11" i="12" s="1"/>
  <c r="AJ11" i="12" s="1"/>
  <c r="AB14" i="12"/>
  <c r="AB15" i="12"/>
  <c r="AB16" i="12"/>
  <c r="AB17" i="12"/>
  <c r="AB18" i="12"/>
  <c r="AB19" i="12"/>
  <c r="Z14" i="12"/>
  <c r="I47" i="7"/>
  <c r="I71" i="7"/>
  <c r="I68" i="7"/>
  <c r="I65" i="7"/>
  <c r="I62" i="7"/>
  <c r="I59" i="7"/>
  <c r="I56" i="7"/>
  <c r="I53" i="7"/>
  <c r="I50" i="7"/>
  <c r="I44" i="7"/>
  <c r="I41" i="7"/>
  <c r="I38" i="7"/>
  <c r="I35" i="7"/>
  <c r="I32" i="7"/>
  <c r="I29" i="7"/>
  <c r="I26" i="7"/>
  <c r="I23" i="7"/>
  <c r="I14" i="7"/>
  <c r="I11" i="7"/>
  <c r="I8" i="7"/>
  <c r="Q83" i="7"/>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P8" i="7"/>
  <c r="O8" i="7"/>
  <c r="N8" i="7"/>
  <c r="M8" i="7"/>
  <c r="Q11" i="12"/>
  <c r="AG11" i="12"/>
  <c r="AG12" i="12"/>
  <c r="AG13" i="12"/>
  <c r="AG14" i="12"/>
  <c r="AG15" i="12"/>
  <c r="AG16" i="12"/>
  <c r="AG17" i="12"/>
  <c r="AG18" i="12"/>
  <c r="AG19" i="12"/>
  <c r="AE14" i="12"/>
  <c r="Q12" i="12"/>
  <c r="R11" i="12" s="1"/>
  <c r="Q13" i="12"/>
  <c r="Q14" i="12"/>
  <c r="Q15" i="12"/>
  <c r="Q16" i="12"/>
  <c r="Q17" i="12"/>
  <c r="Q18" i="12"/>
  <c r="Q19" i="12"/>
  <c r="I73" i="8"/>
  <c r="F73" i="8"/>
  <c r="I72" i="8"/>
  <c r="F72" i="8"/>
  <c r="I71" i="8"/>
  <c r="G71" i="8"/>
  <c r="F71" i="8"/>
  <c r="E71" i="8"/>
  <c r="D71" i="8"/>
  <c r="C71" i="8"/>
  <c r="B71" i="8"/>
  <c r="I70" i="8"/>
  <c r="F70" i="8"/>
  <c r="I69" i="8"/>
  <c r="F69" i="8"/>
  <c r="I68" i="8"/>
  <c r="G68" i="8"/>
  <c r="F68" i="8"/>
  <c r="E68" i="8"/>
  <c r="D68" i="8"/>
  <c r="C68" i="8"/>
  <c r="B68" i="8"/>
  <c r="B38" i="8"/>
  <c r="U8" i="7"/>
  <c r="T8" i="7"/>
  <c r="V8" i="7" s="1"/>
  <c r="U9" i="7"/>
  <c r="T9" i="7"/>
  <c r="V9" i="7" s="1"/>
  <c r="U10" i="7"/>
  <c r="T10" i="7"/>
  <c r="V10" i="7" s="1"/>
  <c r="B23" i="7"/>
  <c r="C23" i="7"/>
  <c r="D23" i="7"/>
  <c r="E23" i="7"/>
  <c r="G23" i="7"/>
  <c r="U23" i="7"/>
  <c r="U24" i="7"/>
  <c r="U25" i="7"/>
  <c r="B26" i="7"/>
  <c r="C26" i="7"/>
  <c r="D26" i="7"/>
  <c r="E26" i="7"/>
  <c r="G26" i="7"/>
  <c r="U26" i="7"/>
  <c r="U27" i="7"/>
  <c r="U28" i="7"/>
  <c r="B29" i="7"/>
  <c r="C29" i="7"/>
  <c r="D29" i="7"/>
  <c r="E29" i="7"/>
  <c r="G29" i="7"/>
  <c r="U29" i="7"/>
  <c r="U30" i="7"/>
  <c r="U31" i="7"/>
  <c r="B32" i="7"/>
  <c r="C32" i="7"/>
  <c r="D32" i="7"/>
  <c r="E32" i="7"/>
  <c r="G32" i="7"/>
  <c r="U32" i="7"/>
  <c r="U33" i="7"/>
  <c r="U34" i="7"/>
  <c r="B35" i="7"/>
  <c r="C35" i="7"/>
  <c r="D35" i="7"/>
  <c r="E35" i="7"/>
  <c r="G35" i="7"/>
  <c r="U35" i="7"/>
  <c r="U36" i="7"/>
  <c r="U37" i="7"/>
  <c r="B38" i="7"/>
  <c r="C38" i="7"/>
  <c r="D38" i="7"/>
  <c r="E38" i="7"/>
  <c r="F38" i="7"/>
  <c r="G38" i="7"/>
  <c r="U38" i="7"/>
  <c r="F39" i="7"/>
  <c r="U39" i="7"/>
  <c r="F40" i="7"/>
  <c r="U40" i="7"/>
  <c r="B41" i="7"/>
  <c r="C41" i="7"/>
  <c r="D41" i="7"/>
  <c r="E41" i="7"/>
  <c r="F41" i="7"/>
  <c r="G41" i="7"/>
  <c r="U41" i="7"/>
  <c r="F42" i="7"/>
  <c r="U42" i="7"/>
  <c r="F43" i="7"/>
  <c r="U43" i="7"/>
  <c r="B44" i="7"/>
  <c r="C44" i="7"/>
  <c r="D44" i="7"/>
  <c r="E44" i="7"/>
  <c r="F44" i="7"/>
  <c r="G44" i="7"/>
  <c r="U44" i="7"/>
  <c r="F45" i="7"/>
  <c r="U45" i="7"/>
  <c r="F46" i="7"/>
  <c r="U46" i="7"/>
  <c r="B47" i="7"/>
  <c r="C47" i="7"/>
  <c r="D47" i="7"/>
  <c r="E47" i="7"/>
  <c r="F47" i="7"/>
  <c r="G47" i="7"/>
  <c r="U47" i="7"/>
  <c r="F48" i="7"/>
  <c r="U48" i="7"/>
  <c r="F49" i="7"/>
  <c r="U49" i="7"/>
  <c r="B50" i="7"/>
  <c r="C50" i="7"/>
  <c r="D50" i="7"/>
  <c r="E50" i="7"/>
  <c r="F50" i="7"/>
  <c r="G50" i="7"/>
  <c r="U50" i="7"/>
  <c r="F51" i="7"/>
  <c r="U51" i="7"/>
  <c r="F52" i="7"/>
  <c r="U52" i="7"/>
  <c r="B53" i="7"/>
  <c r="C53" i="7"/>
  <c r="D53" i="7"/>
  <c r="E53" i="7"/>
  <c r="F53" i="7"/>
  <c r="G53" i="7"/>
  <c r="U53" i="7"/>
  <c r="F54" i="7"/>
  <c r="U54" i="7"/>
  <c r="F55" i="7"/>
  <c r="U55" i="7"/>
  <c r="B56" i="7"/>
  <c r="C56" i="7"/>
  <c r="D56" i="7"/>
  <c r="E56" i="7"/>
  <c r="F56" i="7"/>
  <c r="G56" i="7"/>
  <c r="U56" i="7"/>
  <c r="F57" i="7"/>
  <c r="U57" i="7"/>
  <c r="F58" i="7"/>
  <c r="U58" i="7"/>
  <c r="B59" i="7"/>
  <c r="C59" i="7"/>
  <c r="D59" i="7"/>
  <c r="E59" i="7"/>
  <c r="F59" i="7"/>
  <c r="G59" i="7"/>
  <c r="U59" i="7"/>
  <c r="F60" i="7"/>
  <c r="U60" i="7"/>
  <c r="F61" i="7"/>
  <c r="U61" i="7"/>
  <c r="B62" i="7"/>
  <c r="C62" i="7"/>
  <c r="D62" i="7"/>
  <c r="E62" i="7"/>
  <c r="F62" i="7"/>
  <c r="G62" i="7"/>
  <c r="U62" i="7"/>
  <c r="F63" i="7"/>
  <c r="U63" i="7"/>
  <c r="F64" i="7"/>
  <c r="U64" i="7"/>
  <c r="B65" i="7"/>
  <c r="C65" i="7"/>
  <c r="D65" i="7"/>
  <c r="E65" i="7"/>
  <c r="F65" i="7"/>
  <c r="G65" i="7"/>
  <c r="U65" i="7"/>
  <c r="F66" i="7"/>
  <c r="U66" i="7"/>
  <c r="F67" i="7"/>
  <c r="U67" i="7"/>
  <c r="B68" i="7"/>
  <c r="C68" i="7"/>
  <c r="D68" i="7"/>
  <c r="E68" i="7"/>
  <c r="F68" i="7"/>
  <c r="G68" i="7"/>
  <c r="U68" i="7"/>
  <c r="F69" i="7"/>
  <c r="U69" i="7"/>
  <c r="F70" i="7"/>
  <c r="U70" i="7"/>
  <c r="B71" i="7"/>
  <c r="C71" i="7"/>
  <c r="D71" i="7"/>
  <c r="E71" i="7"/>
  <c r="F71" i="7"/>
  <c r="G71" i="7"/>
  <c r="U71" i="7"/>
  <c r="F72" i="7"/>
  <c r="U72" i="7"/>
  <c r="F73" i="7"/>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E23" i="8"/>
  <c r="G23" i="8"/>
  <c r="I23" i="8"/>
  <c r="I24" i="8"/>
  <c r="I25" i="8"/>
  <c r="B26" i="8"/>
  <c r="D26" i="8"/>
  <c r="E26" i="8"/>
  <c r="G26" i="8"/>
  <c r="I26" i="8"/>
  <c r="I27" i="8"/>
  <c r="I28" i="8"/>
  <c r="B29" i="8"/>
  <c r="D29" i="8"/>
  <c r="E29" i="8"/>
  <c r="G29" i="8"/>
  <c r="I29" i="8"/>
  <c r="F30" i="8"/>
  <c r="I30" i="8"/>
  <c r="F31" i="8"/>
  <c r="I31" i="8"/>
  <c r="T11" i="7"/>
  <c r="V11" i="7" s="1"/>
  <c r="T12" i="7"/>
  <c r="V12" i="7" s="1"/>
  <c r="T13" i="7"/>
  <c r="V13" i="7" s="1"/>
  <c r="T14" i="7"/>
  <c r="V14" i="7" s="1"/>
  <c r="T15" i="7"/>
  <c r="V15" i="7" s="1"/>
  <c r="T16" i="7"/>
  <c r="V16" i="7" s="1"/>
  <c r="L11" i="12"/>
  <c r="L14" i="12"/>
  <c r="N11" i="12"/>
  <c r="N14" i="12"/>
  <c r="L8" i="7"/>
  <c r="F9" i="7"/>
  <c r="F10" i="7"/>
  <c r="F11" i="7"/>
  <c r="F12" i="7"/>
  <c r="F13" i="7"/>
  <c r="F14" i="7"/>
  <c r="F15" i="7"/>
  <c r="F16" i="7"/>
  <c r="F8" i="7"/>
  <c r="F9" i="8"/>
  <c r="F10" i="8"/>
  <c r="F11" i="8"/>
  <c r="F12" i="8"/>
  <c r="F13" i="8"/>
  <c r="F14" i="8"/>
  <c r="F15" i="8"/>
  <c r="F16" i="8"/>
  <c r="F8" i="8"/>
  <c r="U11" i="7"/>
  <c r="U12" i="7"/>
  <c r="U13" i="7"/>
  <c r="U14" i="7"/>
  <c r="U15" i="7"/>
  <c r="U16" i="7"/>
  <c r="L17" i="12"/>
  <c r="N17" i="12"/>
  <c r="B11" i="7"/>
  <c r="B14" i="7"/>
  <c r="B20" i="7"/>
  <c r="C11" i="7"/>
  <c r="C14" i="7"/>
  <c r="C20" i="7"/>
  <c r="D11" i="7"/>
  <c r="D14" i="7"/>
  <c r="D20" i="7"/>
  <c r="E11" i="7"/>
  <c r="E14" i="7"/>
  <c r="E20" i="7"/>
  <c r="G11" i="7"/>
  <c r="G14" i="7"/>
  <c r="G20" i="7"/>
  <c r="G8" i="7"/>
  <c r="E8" i="7"/>
  <c r="D8" i="7"/>
  <c r="C8" i="7"/>
  <c r="I9" i="8"/>
  <c r="I10" i="8"/>
  <c r="I11" i="8"/>
  <c r="I12" i="8"/>
  <c r="I13" i="8"/>
  <c r="I14" i="8"/>
  <c r="I15" i="8"/>
  <c r="I16" i="8"/>
  <c r="I20" i="8"/>
  <c r="I21" i="8"/>
  <c r="I22" i="8"/>
  <c r="I8" i="8"/>
  <c r="G11" i="8"/>
  <c r="G14" i="8"/>
  <c r="G20" i="8"/>
  <c r="B14" i="8"/>
  <c r="C14" i="8"/>
  <c r="D14" i="8"/>
  <c r="E14" i="8"/>
  <c r="B11" i="8"/>
  <c r="C11" i="8"/>
  <c r="D11" i="8"/>
  <c r="E11" i="8"/>
  <c r="G8" i="8"/>
  <c r="E8" i="8"/>
  <c r="D8" i="8"/>
  <c r="C8" i="8"/>
  <c r="Q62" i="7"/>
  <c r="H47" i="7"/>
  <c r="H47" i="8"/>
  <c r="J47" i="8" s="1"/>
  <c r="AK14" i="12" l="1"/>
  <c r="S11" i="12"/>
  <c r="O11" i="12"/>
  <c r="AF11" i="12"/>
  <c r="AE11" i="12" s="1"/>
  <c r="AF14" i="12"/>
  <c r="H17" i="8"/>
  <c r="H17" i="7"/>
  <c r="O17" i="12"/>
  <c r="R14" i="12"/>
  <c r="AA11" i="12"/>
  <c r="AN11" i="12" s="1"/>
  <c r="H35" i="7"/>
  <c r="AF17" i="12"/>
  <c r="AE17" i="12" s="1"/>
  <c r="V14" i="12"/>
  <c r="AA14" i="12"/>
  <c r="Q59" i="7"/>
  <c r="R17" i="12"/>
  <c r="AN17" i="12" s="1"/>
  <c r="AA17" i="12"/>
  <c r="Z17" i="12" s="1"/>
  <c r="V17" i="12"/>
  <c r="U17" i="12" s="1"/>
  <c r="E5" i="7"/>
  <c r="H50" i="7"/>
  <c r="H44" i="7"/>
  <c r="H44" i="8"/>
  <c r="J44" i="8" s="1"/>
  <c r="H53" i="8"/>
  <c r="J53" i="8" s="1"/>
  <c r="H53" i="7"/>
  <c r="H41" i="7"/>
  <c r="H41" i="8"/>
  <c r="J41" i="8" s="1"/>
  <c r="Q65" i="7"/>
  <c r="Q56" i="7"/>
  <c r="Q71" i="7"/>
  <c r="H68" i="7"/>
  <c r="H68" i="8"/>
  <c r="J68" i="8" s="1"/>
  <c r="H29" i="8"/>
  <c r="J29" i="8" s="1"/>
  <c r="H29" i="7"/>
  <c r="H62" i="7"/>
  <c r="H62" i="8"/>
  <c r="J62" i="8" s="1"/>
  <c r="H65" i="8"/>
  <c r="J65" i="8" s="1"/>
  <c r="H65" i="7"/>
  <c r="H38" i="8"/>
  <c r="J38" i="8" s="1"/>
  <c r="H38" i="7"/>
  <c r="H56" i="8"/>
  <c r="J56" i="8" s="1"/>
  <c r="H56" i="7"/>
  <c r="H32" i="8"/>
  <c r="J32" i="8" s="1"/>
  <c r="H32" i="7"/>
  <c r="H26" i="8"/>
  <c r="J26" i="8" s="1"/>
  <c r="H26" i="7"/>
  <c r="Q68" i="7"/>
  <c r="Q53" i="7"/>
  <c r="S17" i="12"/>
  <c r="H59" i="8"/>
  <c r="J59" i="8" s="1"/>
  <c r="H59" i="7"/>
  <c r="O14" i="12"/>
  <c r="H71" i="7"/>
  <c r="K5" i="8"/>
  <c r="S14" i="12" l="1"/>
  <c r="AN14" i="12"/>
  <c r="AO14" i="12" s="1"/>
  <c r="Q11" i="7" s="1"/>
  <c r="Z11" i="12"/>
  <c r="AO11" i="12"/>
  <c r="Q8" i="7" s="1"/>
  <c r="AO17" i="12"/>
  <c r="Q14" i="7" s="1"/>
  <c r="H50" i="8"/>
  <c r="J50" i="8" s="1"/>
  <c r="H35" i="8"/>
  <c r="J35" i="8" s="1"/>
  <c r="H71" i="8"/>
  <c r="J71" i="8" s="1"/>
  <c r="AP14" i="12" l="1"/>
  <c r="AQ14" i="12" s="1"/>
  <c r="AP17" i="12"/>
  <c r="AQ17" i="12" s="1"/>
  <c r="H14" i="8" s="1"/>
  <c r="J14" i="8" s="1"/>
  <c r="AP11" i="12"/>
  <c r="AQ11" i="12" s="1"/>
  <c r="H8" i="7" s="1"/>
  <c r="H23" i="7"/>
  <c r="J17" i="8"/>
  <c r="H11" i="8"/>
  <c r="J11" i="8" s="1"/>
  <c r="H11" i="7"/>
  <c r="H14" i="7" l="1"/>
  <c r="H8" i="8"/>
  <c r="J8" i="8" s="1"/>
  <c r="H20" i="8"/>
  <c r="J20" i="8" s="1"/>
  <c r="H23" i="8"/>
  <c r="J23" i="8" s="1"/>
</calcChain>
</file>

<file path=xl/sharedStrings.xml><?xml version="1.0" encoding="utf-8"?>
<sst xmlns="http://schemas.openxmlformats.org/spreadsheetml/2006/main" count="869" uniqueCount="514">
  <si>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</si>
  <si>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</si>
  <si>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</si>
  <si>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</si>
  <si>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</si>
  <si>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</si>
  <si>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</si>
  <si>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</si>
  <si>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</si>
  <si>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</si>
  <si>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</si>
  <si>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</si>
  <si>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</si>
  <si>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</si>
  <si>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</si>
  <si>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</si>
  <si>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</si>
  <si>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</si>
  <si>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</si>
  <si>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</si>
  <si>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</si>
  <si>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</si>
  <si>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</si>
  <si>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</si>
  <si>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</si>
  <si>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</si>
  <si>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</si>
  <si>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</si>
  <si>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</si>
  <si>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</si>
  <si>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</si>
  <si>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</si>
  <si>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</si>
  <si>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</si>
  <si>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</si>
  <si>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</si>
  <si>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</si>
  <si>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</si>
  <si>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</si>
  <si>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</si>
  <si>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</si>
  <si>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</si>
  <si>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</si>
  <si>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</si>
  <si>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</si>
  <si>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</si>
  <si>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</si>
  <si>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</si>
  <si>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</si>
  <si>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</si>
  <si>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</si>
  <si>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</si>
  <si>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</si>
  <si>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</si>
  <si>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</si>
  <si>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</si>
  <si>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</si>
  <si>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</si>
  <si>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</si>
  <si>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</si>
  <si>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</si>
  <si>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</si>
  <si>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</si>
  <si>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</si>
  <si>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</si>
  <si>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</si>
  <si>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</si>
  <si>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</si>
  <si>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</si>
  <si>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</si>
  <si>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</si>
  <si>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</si>
  <si>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</si>
  <si>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</si>
  <si>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</si>
  <si>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</si>
  <si>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</si>
  <si>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</si>
  <si>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</si>
  <si>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</si>
  <si>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</si>
  <si>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</si>
  <si>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</si>
  <si>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</si>
  <si>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</si>
  <si>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</si>
  <si>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</si>
  <si>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</si>
  <si>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</si>
  <si>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</si>
  <si>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</si>
  <si>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</si>
  <si>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</si>
  <si>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</si>
  <si>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</si>
  <si>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</si>
  <si>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</si>
  <si>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</si>
  <si>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</si>
  <si>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</si>
  <si>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</si>
  <si>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</si>
  <si>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</si>
  <si>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</si>
  <si>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</si>
  <si>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</si>
  <si>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</si>
  <si>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</si>
  <si>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</si>
  <si>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</si>
  <si>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</si>
  <si>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</si>
  <si>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</si>
  <si>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</si>
  <si>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</si>
  <si>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</si>
  <si>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</si>
  <si>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</si>
  <si>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</si>
  <si>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</si>
  <si>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</si>
  <si>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</si>
  <si>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</si>
  <si>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</si>
  <si>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</si>
  <si>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</si>
  <si>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</si>
  <si>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</si>
  <si>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</si>
  <si>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</si>
  <si>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</si>
  <si>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</si>
  <si>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</si>
  <si>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</si>
  <si>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</si>
  <si>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</si>
  <si>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</si>
  <si>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</si>
  <si>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</si>
  <si>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</si>
  <si>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</si>
  <si>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</si>
  <si>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</si>
  <si>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</si>
  <si>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</si>
  <si>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</si>
  <si>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</si>
  <si>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</si>
  <si>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BAJA</t>
  </si>
  <si>
    <t>PROCESOS</t>
  </si>
  <si>
    <t>INTERNACIONALIZACIÓN</t>
  </si>
  <si>
    <t>EGRESADOS</t>
  </si>
  <si>
    <t>TIPO DE MAPA</t>
  </si>
  <si>
    <t>FERNANDO NOREÑA JARAMILLO</t>
  </si>
  <si>
    <t>RECTORÍA</t>
  </si>
  <si>
    <t>JURIDICA</t>
  </si>
  <si>
    <t>PLANEACIÓN</t>
  </si>
  <si>
    <t>BIENESTAR_INSTITUCIONAL</t>
  </si>
  <si>
    <t>ADMINISTRACIÓN_INSTITUCIONAL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</si>
  <si>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</si>
  <si>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</si>
  <si>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</si>
  <si>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</si>
  <si>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</si>
  <si>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</si>
  <si>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</si>
  <si>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</si>
  <si>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</si>
  <si>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</si>
  <si>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</si>
  <si>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</si>
  <si>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</si>
  <si>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GESTIÓN_DE_TALENTO_HUMANO</t>
  </si>
  <si>
    <t>CONTROL_INTERNO</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</si>
  <si>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</si>
  <si>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</si>
  <si>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</si>
  <si>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</si>
  <si>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</si>
  <si>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</si>
  <si>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</si>
  <si>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</si>
  <si>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</si>
  <si>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</si>
  <si>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</si>
  <si>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</si>
  <si>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</si>
  <si>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</si>
  <si>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</si>
  <si>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</si>
  <si>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</si>
  <si>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</si>
  <si>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</si>
  <si>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</si>
  <si>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</si>
  <si>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</si>
  <si>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</si>
  <si>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</si>
  <si>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</si>
  <si>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</si>
  <si>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</si>
  <si>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</si>
  <si>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</si>
  <si>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</si>
  <si>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</si>
  <si>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</si>
  <si>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</si>
  <si>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</si>
  <si>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</si>
  <si>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</si>
  <si>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</si>
  <si>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</si>
  <si>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</si>
  <si>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</si>
  <si>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</si>
  <si>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</si>
  <si>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</si>
  <si>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</si>
  <si>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</si>
  <si>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</si>
  <si>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</si>
  <si>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</si>
  <si>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</si>
  <si>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</si>
  <si>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</si>
  <si>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</si>
  <si>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</si>
  <si>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</si>
  <si>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</si>
  <si>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</si>
  <si>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</si>
  <si>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</si>
  <si>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</si>
  <si>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</si>
  <si>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</si>
  <si>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</si>
  <si>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</si>
  <si>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</si>
  <si>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</si>
  <si>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</si>
  <si>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</si>
  <si>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</si>
  <si>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</si>
  <si>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</si>
  <si>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</si>
  <si>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</si>
  <si>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</si>
  <si>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</si>
  <si>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</si>
  <si>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</si>
  <si>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</si>
  <si>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</si>
  <si>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</si>
  <si>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</si>
  <si>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VICERRECTORÍA_DE_RESPONSABILIDAD_SOCIAL_BIENESTAR_UNIVERSITARIO_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</si>
  <si>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</si>
  <si>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</si>
  <si>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</si>
  <si>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</si>
  <si>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</si>
  <si>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</si>
  <si>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</si>
  <si>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</si>
  <si>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</si>
  <si>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</si>
  <si>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</si>
  <si>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</si>
  <si>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</si>
  <si>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</si>
  <si>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</si>
  <si>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</si>
  <si>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</si>
  <si>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</si>
  <si>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</si>
  <si>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</si>
  <si>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</si>
  <si>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</si>
  <si>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</si>
  <si>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</si>
  <si>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</si>
  <si>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</si>
  <si>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</si>
  <si>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</si>
  <si>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</si>
  <si>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</si>
  <si>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</si>
  <si>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 xml:space="preserve">No genera impactos ambientales </t>
  </si>
  <si>
    <t>Oportuno</t>
  </si>
  <si>
    <t>Asignado</t>
  </si>
  <si>
    <t>No oportuno</t>
  </si>
  <si>
    <t>Anual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</si>
  <si>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</si>
  <si>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</si>
  <si>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</si>
  <si>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</si>
  <si>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</si>
  <si>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</si>
  <si>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</si>
  <si>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</si>
  <si>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</si>
  <si>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</si>
  <si>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</si>
  <si>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</si>
  <si>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</si>
  <si>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</si>
  <si>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</si>
  <si>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</si>
  <si>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Manual</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</si>
  <si>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</si>
  <si>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</si>
  <si>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</si>
  <si>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</si>
  <si>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</si>
  <si>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</si>
  <si>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</si>
  <si>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</si>
  <si>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</si>
  <si>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</si>
  <si>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</si>
  <si>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</si>
  <si>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</si>
  <si>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</si>
  <si>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</si>
  <si>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</si>
  <si>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</si>
  <si>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</si>
  <si>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</si>
  <si>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</si>
  <si>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</si>
  <si>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</si>
  <si>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</si>
  <si>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</si>
  <si>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</si>
  <si>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</si>
  <si>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</si>
  <si>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</si>
  <si>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</si>
  <si>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</si>
  <si>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</si>
  <si>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</si>
  <si>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</si>
  <si>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</si>
  <si>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</si>
  <si>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</si>
  <si>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</si>
  <si>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</si>
  <si>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</si>
  <si>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</si>
  <si>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</si>
  <si>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</si>
  <si>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</si>
  <si>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</si>
  <si>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</si>
  <si>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</si>
  <si>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</si>
  <si>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</si>
  <si>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</si>
  <si>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</si>
  <si>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</si>
  <si>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</si>
  <si>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</si>
  <si>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</si>
  <si>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</si>
  <si>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</si>
  <si>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</si>
  <si>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</si>
  <si>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</si>
  <si>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</si>
  <si>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</si>
  <si>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</si>
  <si>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</si>
  <si>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VICERRECTORIA_ADMINITRATIVA_FINANCIERA_Sistema_Integral_de_Gestión</t>
  </si>
  <si>
    <t>VICERRECTORIA_ACADEMICA_Univirtual</t>
  </si>
  <si>
    <t>VICERRECTORÍA_ACADÉMICA_Univirtual</t>
  </si>
  <si>
    <t>VICERRECTORÍA_ADMINITRATIVA_FINANCIERA_Sistema_Integral_de_Gestión</t>
  </si>
  <si>
    <t>SECRETARIA_GENERAL_Gestión_de_Documentos</t>
  </si>
  <si>
    <t>RECTORIA_Comunicaciones</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</si>
  <si>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</si>
  <si>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</si>
  <si>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</si>
  <si>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</si>
  <si>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</si>
  <si>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</si>
  <si>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</si>
  <si>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</si>
  <si>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</si>
  <si>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</si>
  <si>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</si>
  <si>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JURÍDICA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</si>
  <si>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</si>
  <si>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</si>
  <si>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</si>
  <si>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</si>
  <si>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</si>
  <si>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</si>
  <si>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</si>
  <si>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</si>
  <si>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</si>
  <si>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</si>
  <si>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</si>
  <si>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</si>
  <si>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</si>
  <si>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</si>
  <si>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</si>
  <si>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</si>
  <si>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</si>
  <si>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</si>
  <si>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</si>
  <si>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</si>
  <si>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</si>
  <si>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</si>
  <si>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</si>
  <si>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</si>
  <si>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</si>
  <si>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</si>
  <si>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</si>
  <si>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</si>
  <si>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</si>
  <si>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</si>
  <si>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</si>
  <si>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</si>
  <si>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</si>
  <si>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</si>
  <si>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</si>
  <si>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</si>
  <si>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</si>
  <si>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</si>
  <si>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</si>
  <si>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</si>
  <si>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</si>
  <si>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</si>
  <si>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</si>
  <si>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</si>
  <si>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</si>
  <si>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</si>
  <si>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</si>
  <si>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</si>
  <si>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</si>
  <si>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</si>
  <si>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</si>
  <si>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</si>
  <si>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</si>
  <si>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FRANCISCO ANTONIO URIBE GÓMEZ</t>
  </si>
  <si>
    <t>VICERRECTORÍA_ADMINISTRATIVA_FINANCIERA_</t>
  </si>
  <si>
    <t>DIANA PATRICIA GÓMEZ BOTERO</t>
  </si>
  <si>
    <t>VICERRECTORIA INVESTIGACIONES, INNOVACIÓN Y EXTENSIÓN-Gestión Ambiental</t>
  </si>
  <si>
    <t>EXTENSIÓN_PROYECCIÓN_SOCIAL_</t>
  </si>
  <si>
    <t>OBJETIVO</t>
  </si>
  <si>
    <t xml:space="preserve">GRUPO DE RIESGOS </t>
  </si>
  <si>
    <t>REVISADO POR</t>
  </si>
  <si>
    <t>LABORATORIO_BIOLOGÍA_MOLECULAR</t>
  </si>
  <si>
    <t>JUAN CARLOS SEPÚLVEDA</t>
  </si>
  <si>
    <t>Cuatrimestral</t>
  </si>
  <si>
    <t>Preventivo</t>
  </si>
  <si>
    <t>Mala imagen de los servicios ofrecidos os por la institución.</t>
  </si>
  <si>
    <t xml:space="preserve">Disminución de proyectos y servicios  de extensión en la Universidad Tecnológica de Pereira. </t>
  </si>
  <si>
    <t xml:space="preserve">Baja demanda de servicios de extensión en el sector externo a la Universidad Tecnológica de Pereira. </t>
  </si>
  <si>
    <t xml:space="preserve">Desfinanciación de la Institución por falta de recursos internos. 
Bajo posicionamiento de la institución a nivel local, regional, nacional e internacional. 
Incumplimiento en los indicadores. </t>
  </si>
  <si>
    <t xml:space="preserve">Falta de reglamentación y lineamientos claros en temas de extensión universitaria. </t>
  </si>
  <si>
    <t>Poca acertividad en la promoción, difusion y visibilidad de los servicios de extensión de la Universidad</t>
  </si>
  <si>
    <t>Estado de Emergencia por pandemia muncial COVID 19</t>
  </si>
  <si>
    <t>Disminución en la ejecución de actividades y servicios de extensión universitaria</t>
  </si>
  <si>
    <t>Teniendo en cuenta el estado de emergencia por la pandemia mundial y las medidas de confinamiento adoptadas por el gobierno nacional, no es posible ejecutar muchas actividades de extensión que se planearon de manera presencial, lo cual influye directa e completamente en el ejercicio de actividades de extensión universitaria como procesos de educación continua, eventos academicos, actividades artisticas, recreativas y culturales y ejecución de proyectos sociales.</t>
  </si>
  <si>
    <t>No cumplimiento de las metas planteadas en cuanto a la ejecución de actividades de extensión universitaria</t>
  </si>
  <si>
    <t>Falta de compromiso de los estudiantes para la legalización de la práctica, teniendo en cuenta que actualmente es un proceso que se realiza de manera manual.</t>
  </si>
  <si>
    <t>Prácticas no legalizadas.</t>
  </si>
  <si>
    <t>No se realiza la legalización de la práctica en el sistema de información ,debido a que no entregan la información requerida de manera oportuna, lo que puede generar estudiantes ejecutando practicas en empresas sin haber legalziado el proceso institucionalmente</t>
  </si>
  <si>
    <t>No cumplimiento de las metas establecidas.</t>
  </si>
  <si>
    <t>Seguimiento a las certificaciónes de cumplimiento y evaluaciones de los servicios  ofrecidos, y retroaliemtación a los responsables</t>
  </si>
  <si>
    <t>Seguimiento al registro de actividades de extensión universitaria</t>
  </si>
  <si>
    <t>Generación de herramientas de promoción y visibilidad de las actividades de extensión y las capacidades institucionales</t>
  </si>
  <si>
    <t>Contratista Auxiliar y Contratista Técnico Extensión universitaria</t>
  </si>
  <si>
    <t>Contratista Auxiliar Extensión universitaria</t>
  </si>
  <si>
    <t>Contratista Tecnico Extensión Universitaria</t>
  </si>
  <si>
    <t>Índice de variación de actividades de extensión: No de Actividades de Extensión por modalidades año 2020 / No de Actividades de Extensión por modalidades año 2019</t>
  </si>
  <si>
    <t>Se esta promoviendo la ejecución de algunas actividades de manera virtual, para lo cual se habilito una sala de ZOOM con el objetivo de desarrollar por allí algunas actividades como talleres, conferencias, foros, webinar, entre otros</t>
  </si>
  <si>
    <t>Se hace difusión del procedimiento en el taller de practicas y seguimiento constante a los estudiantes, asi como a los directores y auxiliares de los programas academicos</t>
  </si>
  <si>
    <t>Profesional y Auxiliar de Practicas Universitarias</t>
  </si>
  <si>
    <t>Número de Prácticas No legalizadas o tramitadas extemporaneamente</t>
  </si>
  <si>
    <t>Definir estrategis de comunicación para evitar la materialización del riesgo</t>
  </si>
  <si>
    <t>Se esta promoviendo la ejecución de algunas actividades de manera virtual, para lo cual se habilito una sala de ZOOM con el objetivo de desarrollar por allí algunas actividades como talleres, conferencias, foros, webinar, entre otros.
Se cuenta con un acompañamiento permanente a nuestra comunidad de extensionistas con el fin de buscar estrategias para la ejecución de actividades de extensión de manera virtual</t>
  </si>
  <si>
    <t>Maria Valentina Gonzalez
Profesional Extensión Universitaria</t>
  </si>
  <si>
    <t>Facilitar herramientas e insumos para la reactivación de los procesos de extensión universitaria, asi como el acompañamiento en la implementación de protocolos necesarios para garantizar la ejecucuón de actividades de manera segura.</t>
  </si>
  <si>
    <t xml:space="preserve">Se han diseñado Tips de comunicación publicados en pagina web de prácticas, redes sociales y a traves de correos eletronicos </t>
  </si>
  <si>
    <t>Promover la generación de un sistema de informción que permita realizar el proceso de legalización de manera sistematizada y oportuna, evitando problemas juridicos</t>
  </si>
  <si>
    <t>UNIDAD ORGANIZACIONAL QUE DILIGENCIA EL MAPA DE RIESGOS</t>
  </si>
  <si>
    <t>Disminución presupuestal para la financiación de los proyectos de extension</t>
  </si>
  <si>
    <t>financiero</t>
  </si>
  <si>
    <t>Disminución de la inversión institucional en proyectos de Extensión financiados a traves de Convocatorias Internas</t>
  </si>
  <si>
    <t xml:space="preserve">Reducción en la ejecución y financiación de proyectos y actividades de eztensión universitaria
</t>
  </si>
  <si>
    <t>baja</t>
  </si>
  <si>
    <t>Convocatorias periódicas para la financiación de proyectos de Extensión</t>
  </si>
  <si>
    <t>Profesional  de Extension Universitaria</t>
  </si>
  <si>
    <t>mensual</t>
  </si>
  <si>
    <t>Indice de Variación en el Numero de proyectos de Extensión Financiados internamente, respecto al año anterior: No de proyectos de extensión financiados año 2021 / No de proyectos de extensión financiados año 2020</t>
  </si>
  <si>
    <t>Gestión de nuevos recursos ante la administración central</t>
  </si>
  <si>
    <t>Acompañamiento en la presentación de propuestas ante entidades externas.</t>
  </si>
  <si>
    <t>Semiautomatico</t>
  </si>
  <si>
    <t>asignado</t>
  </si>
  <si>
    <t>no asignado</t>
  </si>
  <si>
    <t>anual</t>
  </si>
  <si>
    <t>semestral</t>
  </si>
  <si>
    <t>Detectivo</t>
  </si>
  <si>
    <t>Se han implementado todas las medidas de control con el fin de analizar el comportamiento del riesgo definido, sin embargo por la emergencia nacional decretada por el COVID 19 se considera que es un año atipico y que dicha problemática mundial tendra un efecto negativo en la ejecución de actividades de extensión universitaria
Por otra parte desde la VIIE se ha promovido la ejecución de actividades de manera virtual</t>
  </si>
  <si>
    <t xml:space="preserve">En lo que va corrido del año, se han realizado las legalizaciones de todas las prácticas reportadas. </t>
  </si>
  <si>
    <t>Durante la vigencia 2020 se presentaron 10 propuestas que cumplieron con los requisitos minimos establecidos por la oonvocatoria interna para financiacion  por parte de la VIIE en el año 2021, en cuanto a los recursos asignados por inversión se mantuvieron de acuerdo a los recursos asignados historicamente, en este caso se esta trabajando desde la VIIE motivando a los docentes a participar de las convocatoria y aplicar para la asignacion de recuesos</t>
  </si>
  <si>
    <t>Se debe dar continuidad al control propuesto</t>
  </si>
  <si>
    <t>Se debe dar continuidad al seguimiento y acompañamiento a los docentes y responsables de actividades de extensión con el fin de ejecutar actividades de manera virtual.</t>
  </si>
  <si>
    <t xml:space="preserve"> A los estudiantes se les brinda asesoría  en el Taller de preapración de prácticas,vía telefónica, correo electrónico y demanera presencial, dando claridad en la importancia de aportar los docuemntos necesarios para la legalización de la práctica.</t>
  </si>
  <si>
    <t>Se estan diseñando convocatorias internas de interes al publico para el fortalecimiento de la extensión, asi como mayor acompañamiento a los docnetes para la participación en las mismas</t>
  </si>
  <si>
    <t>DE MANERA PERMANENTE SE REALIZA SEGUIMIENTO A LA EJEUCION DE ACTIVIDADES DE EXTENSION Y SU REGISTRO EN EL SISTEMA DE INFORMACION, DE TAL MANERA QUE SE DE CONTINUIDAD A LA EJECUCION DE ACTIIDADES DE EXTENSION, POR OTRA PARTE SE ACOMPAÑA A LOS DOCENTES PARA LA EJCUCION DE ACTIVIDADES VIRTUALES</t>
  </si>
  <si>
    <t>Se han enviado correos en forma de tips donde se les recuerda  a los estudiantes los documentos que deben aportar para la legalización de la práctica.
Adicionalmente, se esta realizando seguimiento telefonico y se tiene habilitada una oficina virtual para atender inquietudes de los usuarios.</t>
  </si>
  <si>
    <t>Los recursos asignados a la Vicerrectoria para la financiación de proyectos de extensión mantuvieron el incremento de ley de acuerdo a los recursos asignados historicamente y se log´ro una adicion presupuestal de $35.000.000 para destinación exclusiva en proyectos o actividades de extension</t>
  </si>
  <si>
    <t>CONTINUA LA ACCIÓN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</si>
</sst>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
      <sz val="8"/>
      <name val="Calibri"/>
      <family val="2"/>
    </font>
  </fonts>
  <fills count="21">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FFFFFF"/>
        <bgColor rgb="FF000000"/>
      </patternFill>
    </fill>
  </fills>
  <borders count="6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s>
  <cellStyleXfs count="4">
    <xf numFmtId="0" fontId="0" fillId="0" borderId="0"/>
    <xf numFmtId="9" fontId="7" fillId="0" borderId="0" applyFont="0" applyFill="0" applyBorder="0" applyAlignment="0" applyProtection="0"/>
    <xf numFmtId="0" fontId="43" fillId="0" borderId="0" applyNumberFormat="0" applyFill="0" applyBorder="0" applyAlignment="0" applyProtection="0"/>
    <xf numFmtId="9" fontId="5" fillId="0" borderId="0" applyFont="0" applyFill="0" applyBorder="0" applyAlignment="0" applyProtection="0"/>
  </cellStyleXfs>
  <cellXfs count="579">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6" xfId="0" applyFont="1" applyFill="1" applyBorder="1" applyAlignment="1">
      <alignment horizontal="center" vertical="center" wrapText="1"/>
    </xf>
    <xf numFmtId="0" fontId="3" fillId="0" borderId="0" xfId="0" applyFont="1" applyFill="1" applyAlignment="1">
      <alignment horizontal="center" vertical="center" wrapText="1"/>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29" fillId="0" borderId="0" xfId="0" applyFont="1" applyFill="1" applyAlignment="1">
      <alignment horizontal="center" vertical="center" wrapText="1"/>
    </xf>
    <xf numFmtId="0" fontId="3" fillId="2" borderId="39"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0"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6" borderId="0" xfId="0" applyFont="1" applyFill="1" applyAlignment="1">
      <alignment horizontal="center" vertical="center" wrapText="1"/>
    </xf>
    <xf numFmtId="0" fontId="4" fillId="2" borderId="40" xfId="0" applyFont="1" applyFill="1" applyBorder="1" applyAlignment="1">
      <alignment horizontal="center" vertical="center" wrapText="1"/>
    </xf>
    <xf numFmtId="0" fontId="28" fillId="2" borderId="41"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6"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6"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56" xfId="0" applyFont="1" applyBorder="1" applyAlignment="1">
      <alignment horizontal="center" vertical="center" wrapText="1"/>
    </xf>
    <xf numFmtId="0" fontId="41" fillId="0" borderId="58" xfId="0" applyFont="1" applyBorder="1" applyAlignment="1">
      <alignment horizontal="center" vertical="center" wrapText="1"/>
    </xf>
    <xf numFmtId="14" fontId="42" fillId="0" borderId="59" xfId="0" applyNumberFormat="1" applyFont="1" applyBorder="1" applyAlignment="1">
      <alignment horizontal="center" vertical="center" wrapText="1"/>
    </xf>
    <xf numFmtId="0" fontId="2" fillId="2" borderId="5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44" fillId="0" borderId="56" xfId="0" applyFont="1" applyBorder="1" applyAlignment="1">
      <alignment horizontal="center" vertical="center" wrapText="1"/>
    </xf>
    <xf numFmtId="0" fontId="45" fillId="0" borderId="57" xfId="0" applyFont="1" applyBorder="1" applyAlignment="1">
      <alignment horizontal="center" vertical="center" wrapText="1"/>
    </xf>
    <xf numFmtId="0" fontId="44" fillId="0" borderId="58" xfId="0" applyFont="1" applyBorder="1" applyAlignment="1">
      <alignment horizontal="center" vertical="center" wrapText="1"/>
    </xf>
    <xf numFmtId="0" fontId="45" fillId="0" borderId="59" xfId="0" applyFont="1" applyBorder="1" applyAlignment="1">
      <alignment horizontal="center" vertical="center" wrapText="1"/>
    </xf>
    <xf numFmtId="14" fontId="45" fillId="0" borderId="59" xfId="0" applyNumberFormat="1"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2" xfId="0" applyFont="1" applyBorder="1" applyAlignment="1">
      <alignment horizontal="center" vertical="center" wrapText="1"/>
    </xf>
    <xf numFmtId="0" fontId="42" fillId="0" borderId="63"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4"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4" xfId="0" applyFont="1" applyFill="1" applyBorder="1" applyAlignment="1" applyProtection="1">
      <alignment horizontal="center" vertical="center" wrapText="1"/>
    </xf>
    <xf numFmtId="0" fontId="23" fillId="9" borderId="64" xfId="0" applyFont="1" applyFill="1" applyBorder="1" applyAlignment="1" applyProtection="1">
      <alignment horizontal="center" vertical="center" wrapText="1"/>
    </xf>
    <xf numFmtId="14" fontId="17" fillId="18" borderId="50" xfId="0" applyNumberFormat="1" applyFont="1" applyFill="1" applyBorder="1" applyAlignment="1" applyProtection="1">
      <alignment horizontal="center" vertical="center"/>
      <protection locked="0"/>
    </xf>
    <xf numFmtId="0" fontId="48" fillId="15" borderId="64"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4" xfId="0" applyFont="1" applyFill="1" applyBorder="1" applyAlignment="1" applyProtection="1">
      <alignment horizontal="center" vertical="center" wrapText="1"/>
    </xf>
    <xf numFmtId="0" fontId="23" fillId="17" borderId="64" xfId="0" applyFont="1" applyFill="1" applyBorder="1" applyAlignment="1" applyProtection="1">
      <alignment horizontal="center" vertical="center" wrapText="1"/>
    </xf>
    <xf numFmtId="0" fontId="27" fillId="15" borderId="64" xfId="0" applyFont="1" applyFill="1" applyBorder="1" applyAlignment="1" applyProtection="1">
      <alignment vertical="center" wrapText="1"/>
    </xf>
    <xf numFmtId="0" fontId="16" fillId="9" borderId="64" xfId="0" applyFont="1" applyFill="1" applyBorder="1" applyAlignment="1" applyProtection="1">
      <alignment vertical="center" wrapText="1"/>
    </xf>
    <xf numFmtId="14" fontId="48" fillId="19" borderId="50"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4" xfId="0" applyFont="1" applyFill="1" applyBorder="1" applyAlignment="1" applyProtection="1">
      <alignment horizontal="center" vertical="center" wrapText="1"/>
      <protection locked="0"/>
    </xf>
    <xf numFmtId="0" fontId="19" fillId="9" borderId="37"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wrapText="1"/>
      <protection locked="0"/>
    </xf>
    <xf numFmtId="14" fontId="21" fillId="2" borderId="2"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7"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vertical="center" wrapText="1"/>
      <protection locked="0"/>
    </xf>
    <xf numFmtId="0" fontId="3" fillId="2" borderId="0" xfId="0" applyFont="1" applyFill="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3" fillId="2" borderId="0" xfId="0" applyFont="1" applyFill="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49" fillId="20" borderId="2" xfId="0" applyFont="1" applyFill="1" applyBorder="1" applyAlignment="1" applyProtection="1">
      <alignment horizontal="center" vertical="center" wrapText="1"/>
      <protection locked="0"/>
    </xf>
    <xf numFmtId="0" fontId="21" fillId="10"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5" fillId="2" borderId="2"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6" fillId="0" borderId="2" xfId="0" applyFont="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xf>
    <xf numFmtId="0" fontId="35" fillId="2" borderId="42" xfId="0" applyFont="1" applyFill="1" applyBorder="1" applyAlignment="1">
      <alignment horizontal="center" vertical="center" wrapText="1"/>
    </xf>
    <xf numFmtId="0" fontId="35" fillId="2" borderId="44"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9" fontId="16" fillId="10" borderId="11" xfId="0" applyNumberFormat="1" applyFont="1" applyFill="1" applyBorder="1" applyAlignment="1" applyProtection="1">
      <alignment horizontal="center" vertical="center" wrapText="1"/>
      <protection locked="0"/>
    </xf>
    <xf numFmtId="0" fontId="16" fillId="10" borderId="32" xfId="0"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34" fillId="2" borderId="11" xfId="0"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19" fillId="2" borderId="40" xfId="0" applyFont="1" applyFill="1" applyBorder="1" applyAlignment="1" applyProtection="1">
      <alignment horizontal="center" vertical="center" wrapText="1"/>
    </xf>
    <xf numFmtId="0" fontId="15" fillId="10" borderId="11" xfId="0" applyFont="1" applyFill="1" applyBorder="1" applyAlignment="1" applyProtection="1">
      <alignment horizontal="center" vertical="center" wrapText="1"/>
      <protection locked="0"/>
    </xf>
    <xf numFmtId="0" fontId="15" fillId="10" borderId="32"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3" fillId="10" borderId="11" xfId="0" applyFont="1" applyFill="1" applyBorder="1" applyAlignment="1" applyProtection="1">
      <alignment horizontal="center" vertical="center" wrapText="1"/>
      <protection locked="0"/>
    </xf>
    <xf numFmtId="0" fontId="4" fillId="10" borderId="32" xfId="0"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0" fontId="4" fillId="10" borderId="1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66"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6" fillId="10" borderId="11" xfId="0" applyFont="1" applyFill="1" applyBorder="1" applyAlignment="1" applyProtection="1">
      <alignment horizontal="center" vertical="center" wrapText="1"/>
      <protection locked="0"/>
    </xf>
    <xf numFmtId="0" fontId="24" fillId="9" borderId="64" xfId="0" applyFont="1" applyFill="1" applyBorder="1" applyAlignment="1" applyProtection="1">
      <alignment horizontal="center" vertical="center" wrapText="1"/>
    </xf>
    <xf numFmtId="0" fontId="24" fillId="9" borderId="65" xfId="0" applyFont="1" applyFill="1" applyBorder="1" applyAlignment="1" applyProtection="1">
      <alignment horizontal="center" vertical="center"/>
    </xf>
    <xf numFmtId="0" fontId="24" fillId="9" borderId="64" xfId="0" applyFont="1" applyFill="1" applyBorder="1" applyAlignment="1" applyProtection="1">
      <alignment horizontal="center" vertical="center"/>
    </xf>
    <xf numFmtId="0" fontId="24" fillId="19" borderId="64" xfId="0" applyFont="1" applyFill="1" applyBorder="1" applyAlignment="1" applyProtection="1">
      <alignment horizontal="center" vertical="center" wrapText="1"/>
      <protection locked="0"/>
    </xf>
    <xf numFmtId="0" fontId="16" fillId="9" borderId="47"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47" fillId="19" borderId="64" xfId="0" applyFont="1" applyFill="1" applyBorder="1" applyAlignment="1" applyProtection="1">
      <alignment horizontal="center" vertical="center" wrapText="1"/>
    </xf>
    <xf numFmtId="0" fontId="16" fillId="9" borderId="6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46" fillId="19" borderId="43" xfId="0" applyFont="1" applyFill="1" applyBorder="1" applyAlignment="1" applyProtection="1">
      <alignment horizontal="center" vertical="center" wrapText="1"/>
    </xf>
    <xf numFmtId="0" fontId="46" fillId="19" borderId="48" xfId="0" applyFont="1" applyFill="1" applyBorder="1" applyAlignment="1" applyProtection="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5" fillId="2" borderId="1" xfId="2"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7" xfId="0" applyFont="1" applyFill="1" applyBorder="1" applyAlignment="1" applyProtection="1">
      <alignment horizontal="center" vertical="center" wrapText="1"/>
      <protection locked="0"/>
    </xf>
    <xf numFmtId="0" fontId="15" fillId="2" borderId="51"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5" fillId="2" borderId="0" xfId="0" applyFont="1" applyFill="1" applyAlignment="1" applyProtection="1">
      <alignment horizontal="center" vertical="center" wrapText="1"/>
      <protection locked="0"/>
    </xf>
    <xf numFmtId="0" fontId="14" fillId="2" borderId="0" xfId="0" applyFont="1" applyFill="1" applyBorder="1" applyAlignment="1" applyProtection="1">
      <alignment horizontal="center" vertical="center"/>
    </xf>
    <xf numFmtId="0" fontId="16" fillId="9" borderId="1" xfId="0" applyFont="1" applyFill="1" applyBorder="1" applyAlignment="1" applyProtection="1">
      <alignment horizontal="center" vertical="center" wrapText="1"/>
    </xf>
    <xf numFmtId="0" fontId="16" fillId="9" borderId="40"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4" xfId="0" applyFont="1" applyFill="1" applyBorder="1" applyAlignment="1" applyProtection="1">
      <alignment horizontal="center" vertical="center" wrapText="1"/>
    </xf>
    <xf numFmtId="0" fontId="16" fillId="2" borderId="40"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9" borderId="41"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5" xfId="0" applyFont="1" applyFill="1" applyBorder="1" applyAlignment="1" applyProtection="1">
      <alignment horizontal="center" vertical="center"/>
    </xf>
    <xf numFmtId="0" fontId="27" fillId="9" borderId="64" xfId="0" applyFont="1" applyFill="1" applyBorder="1" applyAlignment="1" applyProtection="1">
      <alignment horizontal="center" vertical="center"/>
    </xf>
    <xf numFmtId="0" fontId="27" fillId="9" borderId="64"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12"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24" fillId="9" borderId="47"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5" borderId="1" xfId="3" applyNumberFormat="1" applyFont="1" applyFill="1" applyBorder="1" applyAlignment="1" applyProtection="1">
      <alignment horizontal="center" vertical="center" wrapText="1"/>
      <protection locked="0"/>
    </xf>
    <xf numFmtId="0" fontId="15" fillId="5" borderId="2" xfId="3" applyNumberFormat="1"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9" fontId="15" fillId="5" borderId="1" xfId="3"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19" fillId="0" borderId="0" xfId="0" applyFont="1" applyBorder="1" applyAlignment="1">
      <alignment horizontal="left" vertical="top" wrapText="1"/>
    </xf>
    <xf numFmtId="0" fontId="13" fillId="0" borderId="0" xfId="0" applyFont="1" applyBorder="1" applyAlignment="1">
      <alignment horizontal="left"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3"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8"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24" fillId="10" borderId="42"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 fillId="10" borderId="45"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5"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5" xfId="0" applyFont="1" applyFill="1" applyBorder="1" applyAlignment="1">
      <alignment horizontal="center" vertical="center" wrapText="1"/>
    </xf>
    <xf numFmtId="0" fontId="25" fillId="10" borderId="35" xfId="0" applyFont="1" applyFill="1" applyBorder="1" applyAlignment="1">
      <alignment horizontal="center" vertical="center" wrapText="1"/>
    </xf>
  </cellXfs>
  <cellStyles count="4">
    <cellStyle name="Hipervínculo" xfId="2" builtinId="8"/>
    <cellStyle name="Normal" xfId="0" builtinId="0"/>
    <cellStyle name="Porcentaje" xfId="1" builtinId="5"/>
    <cellStyle name="Porcentaje 2" xfId="3" xr:uid="{00000000-0005-0000-0000-000003000000}"/>
  </cellStyles>
  <dxfs count="10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gray125"/>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1048232"/>
  <sheetViews>
    <sheetView tabSelected="1" zoomScale="85" zoomScaleNormal="85" zoomScaleSheetLayoutView="130" workbookViewId="0">
      <selection activeCell="C6" sqref="C6"/>
    </sheetView>
  </sheetViews>
  <sheetFormatPr baseColWidth="10" defaultColWidth="11.42578125" defaultRowHeight="12.75" x14ac:dyDescent="0.2"/>
  <cols>
    <col min="1" max="1" width="6" style="3" customWidth="1"/>
    <col min="2" max="2" width="41.28515625" style="3" customWidth="1"/>
    <col min="3" max="3" width="17.28515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6.5703125" style="4" hidden="1" customWidth="1"/>
    <col min="18" max="18" width="10.28515625" style="4" hidden="1" customWidth="1"/>
    <col min="19" max="19" width="10.42578125" style="4" hidden="1" customWidth="1"/>
    <col min="20" max="20" width="28" style="4" customWidth="1"/>
    <col min="21" max="21" width="8.140625" style="4" hidden="1" customWidth="1"/>
    <col min="22" max="22" width="10.85546875" style="186" hidden="1" customWidth="1"/>
    <col min="23" max="23" width="12.5703125" style="186" hidden="1" customWidth="1"/>
    <col min="24" max="24" width="16.140625" style="4" customWidth="1"/>
    <col min="25" max="25" width="13.7109375" style="4" customWidth="1"/>
    <col min="26" max="26" width="5.85546875" style="186" hidden="1" customWidth="1"/>
    <col min="27" max="27" width="6.7109375" style="186" hidden="1" customWidth="1"/>
    <col min="28" max="28" width="3.140625" style="186" hidden="1" customWidth="1"/>
    <col min="29" max="29" width="16.85546875" style="4" customWidth="1"/>
    <col min="30" max="30" width="14.85546875" style="4" customWidth="1"/>
    <col min="31" max="31" width="8.7109375" style="186" hidden="1" customWidth="1"/>
    <col min="32" max="32" width="8.140625" style="186" hidden="1" customWidth="1"/>
    <col min="33" max="33" width="3.42578125" style="186" hidden="1" customWidth="1"/>
    <col min="34" max="34" width="15.85546875" style="4" customWidth="1"/>
    <col min="35" max="35" width="15.28515625" style="4" customWidth="1"/>
    <col min="36" max="36" width="7.28515625" style="186" hidden="1" customWidth="1"/>
    <col min="37" max="37" width="8.85546875" style="186" hidden="1" customWidth="1"/>
    <col min="38" max="38" width="5.28515625" style="186" hidden="1" customWidth="1"/>
    <col min="39" max="39" width="15.7109375" style="4" customWidth="1"/>
    <col min="40" max="40" width="10.28515625" style="4" hidden="1" customWidth="1"/>
    <col min="41" max="41" width="21.7109375" style="39" customWidth="1"/>
    <col min="42" max="42" width="15.140625" style="4" customWidth="1"/>
    <col min="43" max="43" width="17.140625" style="4" customWidth="1"/>
    <col min="44" max="44" width="25.5703125" style="4" customWidth="1"/>
    <col min="45" max="45" width="19.28515625" style="4" customWidth="1"/>
    <col min="46" max="46" width="18" style="51" customWidth="1"/>
    <col min="47" max="47" width="30.5703125" style="51" customWidth="1"/>
    <col min="48" max="48" width="20.42578125" style="51" customWidth="1"/>
    <col min="49" max="49" width="30.140625" style="51" customWidth="1"/>
    <col min="50" max="50" width="28.42578125" style="51" customWidth="1"/>
    <col min="51" max="51" width="17" style="51" customWidth="1"/>
    <col min="52" max="52" width="11.42578125" style="51"/>
    <col min="53" max="53" width="15.140625" style="51" customWidth="1"/>
    <col min="54" max="55" width="11.42578125" style="51"/>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60" s="1" customFormat="1" ht="18.75" customHeight="1" x14ac:dyDescent="0.2">
      <c r="A1" s="91"/>
      <c r="B1" s="92"/>
      <c r="C1" s="92"/>
      <c r="D1" s="92"/>
      <c r="E1" s="92"/>
      <c r="F1" s="92"/>
      <c r="G1" s="92"/>
      <c r="H1" s="92"/>
      <c r="I1" s="85"/>
      <c r="J1" s="85"/>
      <c r="K1" s="85"/>
      <c r="L1" s="85"/>
      <c r="M1" s="85"/>
      <c r="N1" s="85"/>
      <c r="O1" s="85"/>
      <c r="P1" s="85"/>
      <c r="Q1" s="85"/>
      <c r="R1" s="85"/>
      <c r="S1" s="85"/>
      <c r="T1" s="85"/>
      <c r="U1" s="85"/>
      <c r="V1" s="185"/>
      <c r="W1" s="185"/>
      <c r="X1" s="85"/>
      <c r="Y1" s="85"/>
      <c r="Z1" s="185"/>
      <c r="AA1" s="185"/>
      <c r="AB1" s="185"/>
      <c r="AC1" s="85"/>
      <c r="AD1" s="85"/>
      <c r="AE1" s="185"/>
      <c r="AF1" s="185"/>
      <c r="AG1" s="185"/>
      <c r="AH1" s="85"/>
      <c r="AI1" s="85"/>
      <c r="AJ1" s="185"/>
      <c r="AK1" s="185"/>
      <c r="AL1" s="185"/>
      <c r="AM1" s="85"/>
      <c r="AN1" s="85"/>
      <c r="AO1" s="152"/>
      <c r="AP1" s="85"/>
      <c r="AQ1" s="390"/>
      <c r="AR1" s="94"/>
      <c r="AS1" s="94"/>
      <c r="AT1" s="93"/>
      <c r="AU1" s="94"/>
      <c r="AV1" s="200" t="s">
        <v>64</v>
      </c>
      <c r="AW1" s="201" t="s">
        <v>433</v>
      </c>
      <c r="AZ1" s="47"/>
      <c r="BA1" s="47"/>
      <c r="BB1" s="47"/>
      <c r="BC1" s="47"/>
    </row>
    <row r="2" spans="1:60" s="1" customFormat="1" ht="18.75" customHeight="1" x14ac:dyDescent="0.2">
      <c r="A2" s="95"/>
      <c r="B2" s="23"/>
      <c r="C2" s="23"/>
      <c r="D2" s="23"/>
      <c r="E2" s="23"/>
      <c r="F2" s="23"/>
      <c r="G2" s="23"/>
      <c r="H2" s="23"/>
      <c r="I2" s="392" t="s">
        <v>66</v>
      </c>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1"/>
      <c r="AR2" s="45"/>
      <c r="AS2" s="45"/>
      <c r="AT2" s="45"/>
      <c r="AU2" s="46"/>
      <c r="AV2" s="202" t="s">
        <v>424</v>
      </c>
      <c r="AW2" s="203">
        <v>2</v>
      </c>
      <c r="AZ2" s="47"/>
      <c r="BA2" s="47"/>
      <c r="BB2" s="47"/>
      <c r="BC2" s="47"/>
    </row>
    <row r="3" spans="1:60" s="1" customFormat="1" ht="18.75" customHeight="1" x14ac:dyDescent="0.2">
      <c r="A3" s="95"/>
      <c r="B3" s="23"/>
      <c r="C3" s="23"/>
      <c r="D3" s="23"/>
      <c r="E3" s="23"/>
      <c r="F3" s="23"/>
      <c r="G3" s="23"/>
      <c r="H3" s="23"/>
      <c r="I3" s="392" t="s">
        <v>50</v>
      </c>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1"/>
      <c r="AR3" s="45"/>
      <c r="AS3" s="45"/>
      <c r="AT3" s="45"/>
      <c r="AU3" s="46"/>
      <c r="AV3" s="202" t="s">
        <v>425</v>
      </c>
      <c r="AW3" s="204">
        <v>43950</v>
      </c>
      <c r="AZ3" s="47"/>
      <c r="BA3" s="47"/>
      <c r="BB3" s="47"/>
      <c r="BC3" s="47"/>
    </row>
    <row r="4" spans="1:60" s="1" customFormat="1" ht="19.5" customHeight="1" thickBot="1" x14ac:dyDescent="0.25">
      <c r="A4" s="95"/>
      <c r="B4" s="23"/>
      <c r="C4" s="23"/>
      <c r="D4" s="23"/>
      <c r="E4" s="23"/>
      <c r="F4" s="23"/>
      <c r="G4" s="23"/>
      <c r="H4" s="23"/>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1"/>
      <c r="AR4" s="45"/>
      <c r="AS4" s="45"/>
      <c r="AT4" s="45"/>
      <c r="AU4" s="46"/>
      <c r="AV4" s="205" t="s">
        <v>426</v>
      </c>
      <c r="AW4" s="206" t="s">
        <v>427</v>
      </c>
      <c r="AZ4" s="47"/>
      <c r="BA4" s="47"/>
      <c r="BB4" s="47"/>
      <c r="BC4" s="47"/>
    </row>
    <row r="5" spans="1:60" s="1" customFormat="1" ht="19.5" customHeight="1" thickBot="1" x14ac:dyDescent="0.25">
      <c r="A5" s="91"/>
      <c r="B5" s="92"/>
      <c r="C5" s="92"/>
      <c r="D5" s="92"/>
      <c r="E5" s="92"/>
      <c r="F5" s="92"/>
      <c r="G5" s="92"/>
      <c r="H5" s="92"/>
      <c r="I5" s="237"/>
      <c r="J5" s="237"/>
      <c r="K5" s="237"/>
      <c r="L5" s="237"/>
      <c r="M5" s="237"/>
      <c r="N5" s="237"/>
      <c r="O5" s="237"/>
      <c r="P5" s="237"/>
      <c r="Q5" s="237"/>
      <c r="R5" s="237"/>
      <c r="S5" s="237"/>
      <c r="T5" s="237"/>
      <c r="U5" s="237"/>
      <c r="V5" s="238"/>
      <c r="W5" s="238"/>
      <c r="X5" s="237"/>
      <c r="Y5" s="237"/>
      <c r="Z5" s="238"/>
      <c r="AA5" s="238"/>
      <c r="AB5" s="238"/>
      <c r="AC5" s="237"/>
      <c r="AD5" s="237"/>
      <c r="AE5" s="238"/>
      <c r="AF5" s="238"/>
      <c r="AG5" s="238"/>
      <c r="AH5" s="237"/>
      <c r="AI5" s="237"/>
      <c r="AJ5" s="238"/>
      <c r="AK5" s="238"/>
      <c r="AL5" s="238"/>
      <c r="AM5" s="237"/>
      <c r="AN5" s="237"/>
      <c r="AO5" s="237"/>
      <c r="AP5" s="237"/>
      <c r="AQ5" s="268"/>
      <c r="AR5" s="93"/>
      <c r="AS5" s="93"/>
      <c r="AT5" s="93"/>
      <c r="AU5" s="94"/>
      <c r="AV5" s="94"/>
      <c r="AW5" s="239"/>
      <c r="AX5" s="47"/>
      <c r="AY5" s="47"/>
      <c r="AZ5" s="47"/>
      <c r="BA5" s="47"/>
      <c r="BB5" s="47"/>
      <c r="BC5" s="47"/>
    </row>
    <row r="6" spans="1:60" s="1" customFormat="1" ht="75" customHeight="1" thickBot="1" x14ac:dyDescent="0.25">
      <c r="A6" s="376" t="s">
        <v>152</v>
      </c>
      <c r="B6" s="377"/>
      <c r="C6" s="269" t="s">
        <v>149</v>
      </c>
      <c r="D6" s="375" t="s">
        <v>485</v>
      </c>
      <c r="E6" s="375"/>
      <c r="F6" s="375"/>
      <c r="G6" s="378" t="s">
        <v>162</v>
      </c>
      <c r="H6" s="378"/>
      <c r="I6" s="378"/>
      <c r="J6" s="383" t="s">
        <v>447</v>
      </c>
      <c r="K6" s="383"/>
      <c r="L6" s="258"/>
      <c r="M6" s="384" t="str">
        <f>IF(G6=B1048186,C1048186,IF(G6=B1048187,C1048187,IF(G6=B1048188,C1048188,IF(G6=B1048189,C1048189,IF(G6=B1048190,C1048190,IF(G6=B1048191,C1048191,IF(G6=B1048192,C1048192,IF(G6=B1048193,C1048193,IF(G6=B1048194,C1048194,IF(G6=B1048195,C1048195,IF(G6=$AZ$1048186,BC1048186,IF(G6=AZ1048187,BC1048187,IF(G6=AZ1048188,BC1048188,IF(G6=AZ1048189,BC1048189,IF(G6=AZ1048190,BC1048190,IF(G6=OEC,C1048189," "))))))))))))))))</f>
        <v>Promover y facilitar la interacción con la sociedad contribuyendo a la satisfacción de sus demandas, mediante servicios especializados, programas de educación continuada y de proyección social.</v>
      </c>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6"/>
      <c r="AP6" s="383" t="s">
        <v>431</v>
      </c>
      <c r="AQ6" s="383"/>
      <c r="AR6" s="382" t="s">
        <v>448</v>
      </c>
      <c r="AS6" s="382"/>
      <c r="AT6" s="382"/>
      <c r="AU6" s="382"/>
      <c r="AV6" s="259" t="s">
        <v>51</v>
      </c>
      <c r="AW6" s="260">
        <v>44322</v>
      </c>
      <c r="AX6" s="47"/>
      <c r="AY6" s="47"/>
      <c r="AZ6" s="47"/>
      <c r="BA6" s="47"/>
      <c r="BB6" s="47"/>
      <c r="BC6" s="47"/>
    </row>
    <row r="7" spans="1:60" s="1" customFormat="1" ht="27.75" customHeight="1" x14ac:dyDescent="0.2">
      <c r="A7" s="379" t="s">
        <v>52</v>
      </c>
      <c r="B7" s="372" t="s">
        <v>74</v>
      </c>
      <c r="C7" s="372"/>
      <c r="D7" s="372"/>
      <c r="E7" s="372"/>
      <c r="F7" s="372"/>
      <c r="G7" s="372"/>
      <c r="H7" s="372"/>
      <c r="I7" s="372"/>
      <c r="J7" s="372"/>
      <c r="K7" s="372" t="s">
        <v>75</v>
      </c>
      <c r="L7" s="372"/>
      <c r="M7" s="372"/>
      <c r="N7" s="372"/>
      <c r="O7" s="372"/>
      <c r="P7" s="372" t="s">
        <v>70</v>
      </c>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t="s">
        <v>71</v>
      </c>
      <c r="AQ7" s="372"/>
      <c r="AR7" s="372" t="s">
        <v>31</v>
      </c>
      <c r="AS7" s="372"/>
      <c r="AT7" s="363" t="s">
        <v>76</v>
      </c>
      <c r="AU7" s="364"/>
      <c r="AV7" s="364"/>
      <c r="AW7" s="365"/>
      <c r="AX7" s="47"/>
      <c r="AY7" s="47"/>
      <c r="AZ7" s="47"/>
      <c r="BA7" s="47"/>
      <c r="BB7" s="47"/>
      <c r="BC7" s="47"/>
    </row>
    <row r="8" spans="1:60" s="1" customFormat="1" ht="12.75" customHeight="1" x14ac:dyDescent="0.2">
      <c r="A8" s="380"/>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66"/>
      <c r="AU8" s="367"/>
      <c r="AV8" s="367"/>
      <c r="AW8" s="368"/>
      <c r="AX8" s="47"/>
      <c r="AY8" s="47"/>
      <c r="AZ8" s="47"/>
      <c r="BA8" s="47"/>
      <c r="BB8" s="47"/>
      <c r="BC8" s="47"/>
    </row>
    <row r="9" spans="1:60" s="74" customFormat="1" ht="44.45" customHeight="1" x14ac:dyDescent="0.2">
      <c r="A9" s="380"/>
      <c r="B9" s="361" t="s">
        <v>430</v>
      </c>
      <c r="C9" s="361"/>
      <c r="D9" s="361" t="s">
        <v>256</v>
      </c>
      <c r="E9" s="361" t="s">
        <v>257</v>
      </c>
      <c r="F9" s="361" t="s">
        <v>29</v>
      </c>
      <c r="G9" s="361" t="s">
        <v>69</v>
      </c>
      <c r="H9" s="361" t="s">
        <v>4</v>
      </c>
      <c r="I9" s="361" t="s">
        <v>0</v>
      </c>
      <c r="J9" s="361" t="s">
        <v>30</v>
      </c>
      <c r="K9" s="361" t="s">
        <v>5</v>
      </c>
      <c r="L9" s="266"/>
      <c r="M9" s="361" t="s">
        <v>6</v>
      </c>
      <c r="N9" s="266"/>
      <c r="O9" s="361" t="s">
        <v>272</v>
      </c>
      <c r="P9" s="358" t="s">
        <v>403</v>
      </c>
      <c r="Q9" s="358"/>
      <c r="R9" s="358"/>
      <c r="S9" s="358"/>
      <c r="T9" s="358"/>
      <c r="U9" s="358" t="s">
        <v>402</v>
      </c>
      <c r="V9" s="358"/>
      <c r="W9" s="358"/>
      <c r="X9" s="358"/>
      <c r="Y9" s="358"/>
      <c r="Z9" s="358"/>
      <c r="AA9" s="358"/>
      <c r="AB9" s="358"/>
      <c r="AC9" s="358"/>
      <c r="AD9" s="358"/>
      <c r="AE9" s="358"/>
      <c r="AF9" s="358"/>
      <c r="AG9" s="358"/>
      <c r="AH9" s="358"/>
      <c r="AI9" s="358"/>
      <c r="AJ9" s="358"/>
      <c r="AK9" s="358"/>
      <c r="AL9" s="358"/>
      <c r="AM9" s="358"/>
      <c r="AN9" s="358" t="s">
        <v>386</v>
      </c>
      <c r="AO9" s="358"/>
      <c r="AP9" s="373"/>
      <c r="AQ9" s="373"/>
      <c r="AR9" s="373"/>
      <c r="AS9" s="373"/>
      <c r="AT9" s="369"/>
      <c r="AU9" s="370"/>
      <c r="AV9" s="370"/>
      <c r="AW9" s="371"/>
      <c r="AX9" s="47"/>
      <c r="AY9" s="47"/>
      <c r="AZ9" s="47"/>
      <c r="BA9" s="47"/>
      <c r="BB9" s="48"/>
      <c r="BC9" s="48"/>
    </row>
    <row r="10" spans="1:60" s="144" customFormat="1" ht="75" customHeight="1" thickBot="1" x14ac:dyDescent="0.25">
      <c r="A10" s="381"/>
      <c r="B10" s="362"/>
      <c r="C10" s="362"/>
      <c r="D10" s="362"/>
      <c r="E10" s="362"/>
      <c r="F10" s="362"/>
      <c r="G10" s="362"/>
      <c r="H10" s="362"/>
      <c r="I10" s="362"/>
      <c r="J10" s="362"/>
      <c r="K10" s="362"/>
      <c r="L10" s="267"/>
      <c r="M10" s="362"/>
      <c r="N10" s="267"/>
      <c r="O10" s="362"/>
      <c r="P10" s="334" t="s">
        <v>398</v>
      </c>
      <c r="Q10" s="334"/>
      <c r="R10" s="334"/>
      <c r="S10" s="244">
        <v>0.6</v>
      </c>
      <c r="T10" s="264" t="s">
        <v>300</v>
      </c>
      <c r="U10" s="244">
        <v>0.05</v>
      </c>
      <c r="V10" s="245"/>
      <c r="W10" s="245"/>
      <c r="X10" s="264" t="s">
        <v>400</v>
      </c>
      <c r="Y10" s="264" t="s">
        <v>306</v>
      </c>
      <c r="Z10" s="246">
        <v>0.15</v>
      </c>
      <c r="AA10" s="245"/>
      <c r="AB10" s="245"/>
      <c r="AC10" s="264" t="s">
        <v>401</v>
      </c>
      <c r="AD10" s="264" t="s">
        <v>397</v>
      </c>
      <c r="AE10" s="246">
        <v>0.1</v>
      </c>
      <c r="AF10" s="245"/>
      <c r="AG10" s="245"/>
      <c r="AH10" s="264" t="s">
        <v>404</v>
      </c>
      <c r="AI10" s="264" t="s">
        <v>301</v>
      </c>
      <c r="AJ10" s="246">
        <v>0.1</v>
      </c>
      <c r="AK10" s="247"/>
      <c r="AL10" s="247"/>
      <c r="AM10" s="264" t="s">
        <v>385</v>
      </c>
      <c r="AN10" s="264" t="s">
        <v>299</v>
      </c>
      <c r="AO10" s="264" t="s">
        <v>303</v>
      </c>
      <c r="AP10" s="248" t="s">
        <v>273</v>
      </c>
      <c r="AQ10" s="267" t="s">
        <v>298</v>
      </c>
      <c r="AR10" s="264" t="s">
        <v>387</v>
      </c>
      <c r="AS10" s="264" t="s">
        <v>276</v>
      </c>
      <c r="AT10" s="264" t="s">
        <v>67</v>
      </c>
      <c r="AU10" s="264" t="s">
        <v>68</v>
      </c>
      <c r="AV10" s="264" t="s">
        <v>271</v>
      </c>
      <c r="AW10" s="270" t="s">
        <v>261</v>
      </c>
      <c r="AX10" s="47"/>
      <c r="AY10" s="47"/>
      <c r="AZ10" s="47"/>
      <c r="BA10" s="47"/>
      <c r="BB10" s="48"/>
      <c r="BC10" s="48"/>
    </row>
    <row r="11" spans="1:60" s="74" customFormat="1" ht="65.099999999999994" customHeight="1" x14ac:dyDescent="0.2">
      <c r="A11" s="344">
        <v>1</v>
      </c>
      <c r="B11" s="393" t="s">
        <v>188</v>
      </c>
      <c r="C11" s="393"/>
      <c r="D11" s="240" t="s">
        <v>258</v>
      </c>
      <c r="E11" s="277" t="s">
        <v>37</v>
      </c>
      <c r="F11" s="278" t="s">
        <v>454</v>
      </c>
      <c r="G11" s="345" t="s">
        <v>106</v>
      </c>
      <c r="H11" s="348" t="s">
        <v>455</v>
      </c>
      <c r="I11" s="351" t="s">
        <v>456</v>
      </c>
      <c r="J11" s="345" t="s">
        <v>457</v>
      </c>
      <c r="K11" s="359" t="s">
        <v>126</v>
      </c>
      <c r="L11" s="360">
        <f t="shared" ref="L11:L14" si="0">IF(K11="ALTA",5,IF(K11="MEDIO ALTA",4,IF(K11="MEDIA",3,IF(K11="MEDIO BAJA",2,IF(K11="BAJA",1,0)))))</f>
        <v>1</v>
      </c>
      <c r="M11" s="359" t="s">
        <v>138</v>
      </c>
      <c r="N11" s="360">
        <f>IF(M11="ALTO",5,IF(M11="MEDIO ALTO",4,IF(M11="MEDIO",3,IF(M11="MEDIO BAJO",2,IF(M11="BAJO",1,0)))))</f>
        <v>5</v>
      </c>
      <c r="O11" s="360">
        <f>N11*L11</f>
        <v>5</v>
      </c>
      <c r="P11" s="241" t="s">
        <v>305</v>
      </c>
      <c r="Q11" s="242">
        <f t="shared" ref="Q11:Q19" si="1">IF(P11=$P$1048190,1,IF(P11=$P$1048186,5,IF(P11=$P$1048187,4,IF(P11=$P$1048188,3,IF(P11=$P$1048189,2,0)))))</f>
        <v>1</v>
      </c>
      <c r="R11" s="326">
        <f>ROUND(AVERAGEIF(Q11:Q13,"&gt;0"),0)</f>
        <v>1</v>
      </c>
      <c r="S11" s="326">
        <f>R11*$S$10</f>
        <v>0.6</v>
      </c>
      <c r="T11" s="275" t="s">
        <v>468</v>
      </c>
      <c r="U11" s="320">
        <f t="shared" ref="U11" si="2">IF(P11="No_existen",5*$U$10,V11*$U$10)</f>
        <v>0.05</v>
      </c>
      <c r="V11" s="323">
        <f t="shared" ref="V11" si="3">ROUND(AVERAGEIF(W11:W13,"&gt;0"),0)</f>
        <v>1</v>
      </c>
      <c r="W11" s="294">
        <f>IF(X11=$X$1048185,1,IF(X11=$X$1048186,2,IF(X11=$X$1048187,4,IF(P11="No_existen",5,0))))</f>
        <v>1</v>
      </c>
      <c r="X11" s="293" t="s">
        <v>307</v>
      </c>
      <c r="Y11" s="261"/>
      <c r="Z11" s="323">
        <f>IF(P11="No_existen",5*$Z$10,AA11*$Z$10)</f>
        <v>0.15</v>
      </c>
      <c r="AA11" s="326">
        <f>ROUND(AVERAGEIF(AB11:AB13,"&gt;0"),0)</f>
        <v>1</v>
      </c>
      <c r="AB11" s="265">
        <f>IF(AC11=$AC$1048187,1,IF(AC11=$AC$1048186,4,IF(P11="No_existen",5,0)))</f>
        <v>1</v>
      </c>
      <c r="AC11" s="261" t="s">
        <v>498</v>
      </c>
      <c r="AD11" s="275" t="s">
        <v>471</v>
      </c>
      <c r="AE11" s="323">
        <f t="shared" ref="AE11" si="4">IF(P11="No_existen",5*$AE$10,AF11*$AE$10)</f>
        <v>0.2</v>
      </c>
      <c r="AF11" s="326">
        <f t="shared" ref="AF11" si="5">ROUND(AVERAGEIF(AG11:AG13,"&gt;0"),0)</f>
        <v>2</v>
      </c>
      <c r="AG11" s="265">
        <f t="shared" ref="AG11:AG19" si="6">IF(AH11=$AH$1048186,1,IF(AH11=$AH$1048187,4,IF(P11="No_existen",5,0)))</f>
        <v>4</v>
      </c>
      <c r="AH11" s="261" t="s">
        <v>289</v>
      </c>
      <c r="AI11" s="261" t="s">
        <v>290</v>
      </c>
      <c r="AJ11" s="323">
        <f>IF(P11="No_existen",5*$AJ$10,AK11*$AJ$10)</f>
        <v>0.1</v>
      </c>
      <c r="AK11" s="326">
        <f>ROUND(AVERAGEIF(AL11:AL13,"&gt;0"),0)</f>
        <v>1</v>
      </c>
      <c r="AL11" s="265">
        <f>IF(AM11="Preventivo",1,IF(AM11="Detectivo",4, IF(P11="No_existen",5,0)))</f>
        <v>1</v>
      </c>
      <c r="AM11" s="261" t="s">
        <v>453</v>
      </c>
      <c r="AN11" s="318">
        <f>ROUND(AVERAGE(R11,AA11,AF11,AK11,V11),0)</f>
        <v>1</v>
      </c>
      <c r="AO11" s="327" t="str">
        <f t="shared" ref="AO11" si="7">IF(AN11&lt;1.5,"FUERTE",IF(AND(AN11&gt;=1.5,AN11&lt;2.5),"ACEPTABLE",IF(AN11&gt;=5,"INEXISTENTE","DÉBIL")))</f>
        <v>FUERTE</v>
      </c>
      <c r="AP11" s="352">
        <f>IF(O11=0,0,ROUND((O11*AN11),0))</f>
        <v>5</v>
      </c>
      <c r="AQ11" s="353" t="str">
        <f>IF(AP11&gt;=36,"GRAVE", IF(AP11&lt;=10, "LEVE", "MODERADO"))</f>
        <v>LEVE</v>
      </c>
      <c r="AR11" s="374" t="s">
        <v>474</v>
      </c>
      <c r="AS11" s="335">
        <v>0.1</v>
      </c>
      <c r="AT11" s="243" t="s">
        <v>88</v>
      </c>
      <c r="AU11" s="273"/>
      <c r="AV11" s="274"/>
      <c r="AW11" s="101"/>
      <c r="AX11" s="47"/>
      <c r="AY11" s="47"/>
      <c r="AZ11" s="47"/>
      <c r="BA11" s="47"/>
      <c r="BB11" s="98"/>
      <c r="BC11" s="98"/>
      <c r="BD11" s="76"/>
      <c r="BE11" s="76"/>
    </row>
    <row r="12" spans="1:60" s="74" customFormat="1" ht="87.6" customHeight="1" x14ac:dyDescent="0.2">
      <c r="A12" s="331"/>
      <c r="B12" s="306"/>
      <c r="C12" s="306"/>
      <c r="D12" s="272" t="s">
        <v>258</v>
      </c>
      <c r="E12" s="277" t="s">
        <v>35</v>
      </c>
      <c r="F12" s="278" t="s">
        <v>458</v>
      </c>
      <c r="G12" s="346"/>
      <c r="H12" s="349"/>
      <c r="I12" s="349"/>
      <c r="J12" s="346"/>
      <c r="K12" s="314"/>
      <c r="L12" s="316"/>
      <c r="M12" s="314"/>
      <c r="N12" s="316"/>
      <c r="O12" s="316"/>
      <c r="P12" s="147" t="s">
        <v>305</v>
      </c>
      <c r="Q12" s="148">
        <f t="shared" si="1"/>
        <v>1</v>
      </c>
      <c r="R12" s="318"/>
      <c r="S12" s="318"/>
      <c r="T12" s="276" t="s">
        <v>469</v>
      </c>
      <c r="U12" s="321"/>
      <c r="V12" s="324"/>
      <c r="W12" s="294">
        <f t="shared" ref="W12:W67" si="8">IF(X12=$X$1048185,1,IF(X12=$X$1048186,2,IF(X12=$X$1048187,4,IF(P12="No_existen",5,0))))</f>
        <v>1</v>
      </c>
      <c r="X12" s="262" t="s">
        <v>307</v>
      </c>
      <c r="Y12" s="262"/>
      <c r="Z12" s="324"/>
      <c r="AA12" s="318"/>
      <c r="AB12" s="295">
        <f t="shared" ref="AB12:AB13" si="9">IF(AC12=$AC$1048187,1,IF(AC12=$AC$1048186,4,IF(P12="No_existen",5,0)))</f>
        <v>1</v>
      </c>
      <c r="AC12" s="262" t="s">
        <v>498</v>
      </c>
      <c r="AD12" s="276" t="s">
        <v>472</v>
      </c>
      <c r="AE12" s="324"/>
      <c r="AF12" s="318"/>
      <c r="AG12" s="263">
        <f t="shared" si="6"/>
        <v>1</v>
      </c>
      <c r="AH12" s="262" t="s">
        <v>287</v>
      </c>
      <c r="AI12" s="262" t="s">
        <v>295</v>
      </c>
      <c r="AJ12" s="324"/>
      <c r="AK12" s="318"/>
      <c r="AL12" s="263">
        <f t="shared" ref="AL12:AL19" si="10">IF(AM12="Preventivo",1,IF(AM12="Detectivo",4, IF(P12="No_existen",5,0)))</f>
        <v>1</v>
      </c>
      <c r="AM12" s="275" t="s">
        <v>453</v>
      </c>
      <c r="AN12" s="318"/>
      <c r="AO12" s="327"/>
      <c r="AP12" s="302"/>
      <c r="AQ12" s="304"/>
      <c r="AR12" s="336"/>
      <c r="AS12" s="336"/>
      <c r="AT12" s="49" t="s">
        <v>88</v>
      </c>
      <c r="AU12" s="273"/>
      <c r="AV12" s="274"/>
      <c r="AW12" s="101"/>
      <c r="AX12" s="47"/>
      <c r="AY12" s="47"/>
      <c r="AZ12" s="47"/>
      <c r="BA12" s="47"/>
      <c r="BB12" s="98"/>
      <c r="BC12" s="98"/>
      <c r="BD12" s="76"/>
      <c r="BE12" s="76"/>
    </row>
    <row r="13" spans="1:60" s="74" customFormat="1" ht="76.900000000000006" customHeight="1" x14ac:dyDescent="0.2">
      <c r="A13" s="331"/>
      <c r="B13" s="306"/>
      <c r="C13" s="306"/>
      <c r="D13" s="272" t="s">
        <v>258</v>
      </c>
      <c r="E13" s="272" t="s">
        <v>223</v>
      </c>
      <c r="F13" s="78" t="s">
        <v>459</v>
      </c>
      <c r="G13" s="347"/>
      <c r="H13" s="350"/>
      <c r="I13" s="350"/>
      <c r="J13" s="347"/>
      <c r="K13" s="314"/>
      <c r="L13" s="316"/>
      <c r="M13" s="314"/>
      <c r="N13" s="316"/>
      <c r="O13" s="316"/>
      <c r="P13" s="147" t="s">
        <v>377</v>
      </c>
      <c r="Q13" s="148">
        <f t="shared" si="1"/>
        <v>0</v>
      </c>
      <c r="R13" s="318"/>
      <c r="S13" s="318"/>
      <c r="T13" s="276" t="s">
        <v>470</v>
      </c>
      <c r="U13" s="321"/>
      <c r="V13" s="324"/>
      <c r="W13" s="294">
        <f t="shared" si="8"/>
        <v>1</v>
      </c>
      <c r="X13" s="262" t="s">
        <v>307</v>
      </c>
      <c r="Y13" s="262"/>
      <c r="Z13" s="324"/>
      <c r="AA13" s="318"/>
      <c r="AB13" s="295">
        <f t="shared" si="9"/>
        <v>1</v>
      </c>
      <c r="AC13" s="262" t="s">
        <v>288</v>
      </c>
      <c r="AD13" s="276" t="s">
        <v>473</v>
      </c>
      <c r="AE13" s="324"/>
      <c r="AF13" s="318"/>
      <c r="AG13" s="263">
        <f t="shared" si="6"/>
        <v>1</v>
      </c>
      <c r="AH13" s="262" t="s">
        <v>287</v>
      </c>
      <c r="AI13" s="276" t="s">
        <v>295</v>
      </c>
      <c r="AJ13" s="324"/>
      <c r="AK13" s="318"/>
      <c r="AL13" s="263">
        <f t="shared" si="10"/>
        <v>1</v>
      </c>
      <c r="AM13" s="275" t="s">
        <v>453</v>
      </c>
      <c r="AN13" s="318"/>
      <c r="AO13" s="327"/>
      <c r="AP13" s="302"/>
      <c r="AQ13" s="304"/>
      <c r="AR13" s="337"/>
      <c r="AS13" s="337"/>
      <c r="AT13" s="49" t="s">
        <v>88</v>
      </c>
      <c r="AU13" s="273"/>
      <c r="AV13" s="274"/>
      <c r="AW13" s="101"/>
      <c r="AX13" s="47"/>
      <c r="AY13" s="47"/>
      <c r="AZ13" s="47"/>
      <c r="BA13" s="47"/>
      <c r="BB13" s="48"/>
      <c r="BC13" s="48"/>
      <c r="BF13"/>
      <c r="BG13"/>
      <c r="BH13"/>
    </row>
    <row r="14" spans="1:60" s="74" customFormat="1" ht="64.5" customHeight="1" x14ac:dyDescent="0.2">
      <c r="A14" s="331">
        <v>2</v>
      </c>
      <c r="B14" s="306" t="s">
        <v>188</v>
      </c>
      <c r="C14" s="306"/>
      <c r="D14" s="272" t="s">
        <v>259</v>
      </c>
      <c r="E14" s="272" t="s">
        <v>38</v>
      </c>
      <c r="F14" s="78" t="s">
        <v>460</v>
      </c>
      <c r="G14" s="308" t="s">
        <v>104</v>
      </c>
      <c r="H14" s="310" t="s">
        <v>461</v>
      </c>
      <c r="I14" s="312" t="s">
        <v>462</v>
      </c>
      <c r="J14" s="308" t="s">
        <v>463</v>
      </c>
      <c r="K14" s="314" t="s">
        <v>147</v>
      </c>
      <c r="L14" s="316">
        <f t="shared" si="0"/>
        <v>5</v>
      </c>
      <c r="M14" s="314" t="s">
        <v>138</v>
      </c>
      <c r="N14" s="316">
        <f t="shared" ref="N14:N17" si="11">IF(M14="ALTO",5,IF(M14="MEDIO ALTO",4,IF(M14="MEDIO",3,IF(M14="MEDIO BAJO",2,IF(M14="BAJO",1,0)))))</f>
        <v>5</v>
      </c>
      <c r="O14" s="316">
        <f t="shared" ref="O14" si="12">N14*L14</f>
        <v>25</v>
      </c>
      <c r="P14" s="147" t="s">
        <v>282</v>
      </c>
      <c r="Q14" s="148">
        <f t="shared" si="1"/>
        <v>0</v>
      </c>
      <c r="R14" s="318">
        <f>ROUND(AVERAGEIF(Q14:Q16,"&gt;0"),0)</f>
        <v>5</v>
      </c>
      <c r="S14" s="318">
        <f t="shared" ref="S14" si="13">R14*0.6</f>
        <v>3</v>
      </c>
      <c r="T14" s="262"/>
      <c r="U14" s="320">
        <f t="shared" ref="U14" si="14">IF(P14="No_existen",5*$U$10,V14*$U$10)</f>
        <v>0.25</v>
      </c>
      <c r="V14" s="323">
        <f t="shared" ref="V14" si="15">ROUND(AVERAGEIF(W14:W16,"&gt;0"),0)</f>
        <v>5</v>
      </c>
      <c r="W14" s="294">
        <f t="shared" si="8"/>
        <v>5</v>
      </c>
      <c r="X14" s="262"/>
      <c r="Y14" s="262"/>
      <c r="Z14" s="323">
        <f t="shared" ref="Z14" si="16">IF(P14="No_existen",5*$Z$10,AA14*$Z$10)</f>
        <v>0.75</v>
      </c>
      <c r="AA14" s="326">
        <f t="shared" ref="AA14" si="17">ROUND(AVERAGEIF(AB14:AB16,"&gt;0"),0)</f>
        <v>1</v>
      </c>
      <c r="AB14" s="263">
        <f t="shared" ref="AB14:AB19" si="18">IF(AC14=$AD$1048187,1,IF(AC14=$AD$1048186,4,IF(P14="No_existen",5,0)))</f>
        <v>1</v>
      </c>
      <c r="AC14" s="262"/>
      <c r="AD14" s="262"/>
      <c r="AE14" s="323">
        <f t="shared" ref="AE14" si="19">IF(P14="No_existen",5*$AE$10,AF14*$AE$10)</f>
        <v>0.5</v>
      </c>
      <c r="AF14" s="326">
        <f t="shared" ref="AF14" si="20">ROUND(AVERAGEIF(AG14:AG16,"&gt;0"),0)</f>
        <v>5</v>
      </c>
      <c r="AG14" s="263">
        <f t="shared" si="6"/>
        <v>5</v>
      </c>
      <c r="AH14" s="262"/>
      <c r="AI14" s="262"/>
      <c r="AJ14" s="323">
        <f t="shared" ref="AJ14" si="21">IF(P14="No_existen",5*$AJ$10,AK14*$AJ$10)</f>
        <v>0.5</v>
      </c>
      <c r="AK14" s="326">
        <f t="shared" ref="AK14" si="22">ROUND(AVERAGEIF(AL14:AL16,"&gt;0"),0)</f>
        <v>5</v>
      </c>
      <c r="AL14" s="263">
        <f t="shared" si="10"/>
        <v>5</v>
      </c>
      <c r="AM14" s="262"/>
      <c r="AN14" s="318">
        <f t="shared" ref="AN14" si="23">ROUND(AVERAGE(R14,AA14,AF14,AK14,V14),0)</f>
        <v>4</v>
      </c>
      <c r="AO14" s="327" t="str">
        <f t="shared" ref="AO14" si="24">IF(AN14&lt;1.5,"FUERTE",IF(AND(AN14&gt;=1.5,AN14&lt;2.5),"ACEPTABLE",IF(AN14&gt;=5,"INEXISTENTE","DÉBIL")))</f>
        <v>DÉBIL</v>
      </c>
      <c r="AP14" s="302">
        <f>IF(O14=0,0,ROUND((O14*AN14),0))</f>
        <v>100</v>
      </c>
      <c r="AQ14" s="353" t="str">
        <f t="shared" ref="AQ14" si="25">IF(AP14&gt;=36,"GRAVE", IF(AP14&lt;=10, "LEVE", "MODERADO"))</f>
        <v>GRAVE</v>
      </c>
      <c r="AR14" s="329" t="s">
        <v>474</v>
      </c>
      <c r="AS14" s="330">
        <v>0.5</v>
      </c>
      <c r="AT14" s="49" t="s">
        <v>89</v>
      </c>
      <c r="AU14" s="273" t="s">
        <v>475</v>
      </c>
      <c r="AV14" s="274">
        <v>44195</v>
      </c>
      <c r="AW14" s="101"/>
      <c r="AX14" s="47"/>
      <c r="AY14" s="47"/>
      <c r="AZ14" s="47"/>
      <c r="BA14" s="47"/>
      <c r="BB14" s="48"/>
      <c r="BC14" s="48"/>
      <c r="BF14"/>
      <c r="BG14"/>
      <c r="BH14"/>
    </row>
    <row r="15" spans="1:60" s="74" customFormat="1" ht="64.5" customHeight="1" x14ac:dyDescent="0.2">
      <c r="A15" s="331"/>
      <c r="B15" s="306"/>
      <c r="C15" s="306"/>
      <c r="D15" s="272"/>
      <c r="E15" s="279"/>
      <c r="F15" s="78"/>
      <c r="G15" s="308"/>
      <c r="H15" s="312"/>
      <c r="I15" s="312"/>
      <c r="J15" s="308"/>
      <c r="K15" s="314"/>
      <c r="L15" s="316"/>
      <c r="M15" s="314"/>
      <c r="N15" s="316"/>
      <c r="O15" s="316"/>
      <c r="P15" s="147"/>
      <c r="Q15" s="148">
        <f t="shared" si="1"/>
        <v>5</v>
      </c>
      <c r="R15" s="318"/>
      <c r="S15" s="318"/>
      <c r="T15" s="262"/>
      <c r="U15" s="321"/>
      <c r="V15" s="324"/>
      <c r="W15" s="294">
        <f t="shared" si="8"/>
        <v>0</v>
      </c>
      <c r="X15" s="262"/>
      <c r="Y15" s="262"/>
      <c r="Z15" s="324"/>
      <c r="AA15" s="318"/>
      <c r="AB15" s="263">
        <f t="shared" si="18"/>
        <v>1</v>
      </c>
      <c r="AC15" s="262"/>
      <c r="AD15" s="262"/>
      <c r="AE15" s="324"/>
      <c r="AF15" s="318"/>
      <c r="AG15" s="263">
        <f t="shared" si="6"/>
        <v>0</v>
      </c>
      <c r="AH15" s="262"/>
      <c r="AI15" s="262"/>
      <c r="AJ15" s="324"/>
      <c r="AK15" s="318"/>
      <c r="AL15" s="263">
        <f t="shared" si="10"/>
        <v>0</v>
      </c>
      <c r="AM15" s="262"/>
      <c r="AN15" s="318"/>
      <c r="AO15" s="327"/>
      <c r="AP15" s="302"/>
      <c r="AQ15" s="304"/>
      <c r="AR15" s="329"/>
      <c r="AS15" s="329"/>
      <c r="AT15" s="49"/>
      <c r="AU15" s="49"/>
      <c r="AV15" s="100"/>
      <c r="AW15" s="101"/>
      <c r="AX15" s="47"/>
      <c r="AY15" s="47"/>
      <c r="AZ15" s="47"/>
      <c r="BA15" s="47"/>
      <c r="BB15" s="48"/>
      <c r="BC15" s="48"/>
      <c r="BF15"/>
      <c r="BG15"/>
      <c r="BH15"/>
    </row>
    <row r="16" spans="1:60" s="74" customFormat="1" ht="64.5" customHeight="1" x14ac:dyDescent="0.2">
      <c r="A16" s="331"/>
      <c r="B16" s="306"/>
      <c r="C16" s="306"/>
      <c r="D16" s="272"/>
      <c r="E16" s="272"/>
      <c r="F16" s="78"/>
      <c r="G16" s="308"/>
      <c r="H16" s="312"/>
      <c r="I16" s="312"/>
      <c r="J16" s="308"/>
      <c r="K16" s="314"/>
      <c r="L16" s="316"/>
      <c r="M16" s="314"/>
      <c r="N16" s="316"/>
      <c r="O16" s="316"/>
      <c r="P16" s="147"/>
      <c r="Q16" s="148">
        <f t="shared" si="1"/>
        <v>5</v>
      </c>
      <c r="R16" s="318"/>
      <c r="S16" s="318"/>
      <c r="T16" s="262"/>
      <c r="U16" s="321"/>
      <c r="V16" s="324"/>
      <c r="W16" s="294">
        <f t="shared" si="8"/>
        <v>0</v>
      </c>
      <c r="X16" s="262"/>
      <c r="Y16" s="262"/>
      <c r="Z16" s="324"/>
      <c r="AA16" s="318"/>
      <c r="AB16" s="263">
        <f t="shared" si="18"/>
        <v>1</v>
      </c>
      <c r="AC16" s="262"/>
      <c r="AD16" s="262"/>
      <c r="AE16" s="324"/>
      <c r="AF16" s="318"/>
      <c r="AG16" s="263">
        <f t="shared" si="6"/>
        <v>0</v>
      </c>
      <c r="AH16" s="262"/>
      <c r="AI16" s="262"/>
      <c r="AJ16" s="324"/>
      <c r="AK16" s="318"/>
      <c r="AL16" s="263">
        <f t="shared" si="10"/>
        <v>0</v>
      </c>
      <c r="AM16" s="262"/>
      <c r="AN16" s="318"/>
      <c r="AO16" s="327"/>
      <c r="AP16" s="302"/>
      <c r="AQ16" s="304"/>
      <c r="AR16" s="329"/>
      <c r="AS16" s="329"/>
      <c r="AT16" s="49"/>
      <c r="AU16" s="49"/>
      <c r="AV16" s="100"/>
      <c r="AW16" s="101"/>
      <c r="AX16" s="47"/>
      <c r="AY16" s="47"/>
      <c r="AZ16" s="47"/>
      <c r="BA16" s="47"/>
      <c r="BB16" s="48"/>
      <c r="BC16" s="48"/>
      <c r="BF16"/>
      <c r="BG16"/>
      <c r="BH16"/>
    </row>
    <row r="17" spans="1:60" s="74" customFormat="1" ht="64.5" customHeight="1" x14ac:dyDescent="0.2">
      <c r="A17" s="331">
        <v>3</v>
      </c>
      <c r="B17" s="306" t="s">
        <v>188</v>
      </c>
      <c r="C17" s="306"/>
      <c r="D17" s="272" t="s">
        <v>258</v>
      </c>
      <c r="E17" s="272" t="s">
        <v>36</v>
      </c>
      <c r="F17" s="78" t="s">
        <v>464</v>
      </c>
      <c r="G17" s="338" t="s">
        <v>106</v>
      </c>
      <c r="H17" s="341" t="s">
        <v>465</v>
      </c>
      <c r="I17" s="357" t="s">
        <v>466</v>
      </c>
      <c r="J17" s="338" t="s">
        <v>467</v>
      </c>
      <c r="K17" s="314" t="s">
        <v>103</v>
      </c>
      <c r="L17" s="316">
        <f t="shared" ref="L17" si="26">IF(K17="ALTA",5,IF(K17="MEDIO ALTA",4,IF(K17="MEDIA",3,IF(K17="MEDIO BAJA",2,IF(K17="BAJA",1,0)))))</f>
        <v>3</v>
      </c>
      <c r="M17" s="314" t="s">
        <v>138</v>
      </c>
      <c r="N17" s="316">
        <f t="shared" si="11"/>
        <v>5</v>
      </c>
      <c r="O17" s="316">
        <f t="shared" ref="O17" si="27">N17*L17</f>
        <v>15</v>
      </c>
      <c r="P17" s="147" t="s">
        <v>304</v>
      </c>
      <c r="Q17" s="148">
        <f t="shared" si="1"/>
        <v>2</v>
      </c>
      <c r="R17" s="318">
        <f t="shared" ref="R17" si="28">ROUND(AVERAGEIF(Q17:Q19,"&gt;0"),0)</f>
        <v>4</v>
      </c>
      <c r="S17" s="318">
        <f t="shared" ref="S17" si="29">R17*0.6</f>
        <v>2.4</v>
      </c>
      <c r="T17" s="276" t="s">
        <v>476</v>
      </c>
      <c r="U17" s="320">
        <f t="shared" ref="U17" si="30">IF(P17="No_existen",5*$U$10,V17*$U$10)</f>
        <v>0.05</v>
      </c>
      <c r="V17" s="323">
        <f t="shared" ref="V17" si="31">ROUND(AVERAGEIF(W17:W19,"&gt;0"),0)</f>
        <v>1</v>
      </c>
      <c r="W17" s="294">
        <f t="shared" si="8"/>
        <v>1</v>
      </c>
      <c r="X17" s="262" t="s">
        <v>307</v>
      </c>
      <c r="Y17" s="262"/>
      <c r="Z17" s="323">
        <f t="shared" ref="Z17" si="32">IF(P17="No_existen",5*$Z$10,AA17*$Z$10)</f>
        <v>0.15</v>
      </c>
      <c r="AA17" s="326">
        <f t="shared" ref="AA17" si="33">ROUND(AVERAGEIF(AB17:AB19,"&gt;0"),0)</f>
        <v>1</v>
      </c>
      <c r="AB17" s="263">
        <f t="shared" si="18"/>
        <v>0</v>
      </c>
      <c r="AC17" s="262" t="s">
        <v>288</v>
      </c>
      <c r="AD17" s="276" t="s">
        <v>477</v>
      </c>
      <c r="AE17" s="323">
        <f t="shared" ref="AE17" si="34">IF(P17="No_existen",5*$AE$10,AF17*$AE$10)</f>
        <v>0.1</v>
      </c>
      <c r="AF17" s="326">
        <f t="shared" ref="AF17" si="35">ROUND(AVERAGEIF(AG17:AG19,"&gt;0"),0)</f>
        <v>1</v>
      </c>
      <c r="AG17" s="263">
        <f t="shared" si="6"/>
        <v>1</v>
      </c>
      <c r="AH17" s="262" t="s">
        <v>287</v>
      </c>
      <c r="AI17" s="262" t="s">
        <v>295</v>
      </c>
      <c r="AJ17" s="323">
        <f t="shared" ref="AJ17" si="36">IF(P17="No_existen",5*$AJ$10,AK17*$AJ$10)</f>
        <v>0.1</v>
      </c>
      <c r="AK17" s="326">
        <f t="shared" ref="AK17" si="37">ROUND(AVERAGEIF(AL17:AL19,"&gt;0"),0)</f>
        <v>1</v>
      </c>
      <c r="AL17" s="263">
        <f t="shared" si="10"/>
        <v>1</v>
      </c>
      <c r="AM17" s="262" t="s">
        <v>453</v>
      </c>
      <c r="AN17" s="318">
        <f t="shared" ref="AN17" si="38">ROUND(AVERAGE(R17,AA17,AF17,AK17,V17),0)</f>
        <v>2</v>
      </c>
      <c r="AO17" s="327" t="str">
        <f t="shared" ref="AO17" si="39">IF(AN17&lt;1.5,"FUERTE",IF(AND(AN17&gt;=1.5,AN17&lt;2.5),"ACEPTABLE",IF(AN17&gt;=5,"INEXISTENTE","DÉBIL")))</f>
        <v>ACEPTABLE</v>
      </c>
      <c r="AP17" s="302">
        <f>IF(O17=0,0,ROUND((O17*AN17),0))</f>
        <v>30</v>
      </c>
      <c r="AQ17" s="353" t="str">
        <f t="shared" ref="AQ17" si="40">IF(AP17&gt;=36,"GRAVE", IF(AP17&lt;=10, "LEVE", "MODERADO"))</f>
        <v>MODERADO</v>
      </c>
      <c r="AR17" s="329" t="s">
        <v>478</v>
      </c>
      <c r="AS17" s="329">
        <v>0</v>
      </c>
      <c r="AT17" s="49" t="s">
        <v>89</v>
      </c>
      <c r="AU17" s="273" t="s">
        <v>479</v>
      </c>
      <c r="AV17" s="274">
        <v>44196</v>
      </c>
      <c r="AW17" s="101"/>
      <c r="AX17" s="47"/>
      <c r="AY17" s="47"/>
      <c r="AZ17" s="47"/>
      <c r="BA17" s="47"/>
      <c r="BB17" s="48"/>
      <c r="BC17" s="48"/>
      <c r="BF17"/>
      <c r="BG17"/>
      <c r="BH17"/>
    </row>
    <row r="18" spans="1:60" s="74" customFormat="1" ht="64.5" customHeight="1" x14ac:dyDescent="0.2">
      <c r="A18" s="331"/>
      <c r="B18" s="306"/>
      <c r="C18" s="306"/>
      <c r="D18" s="272"/>
      <c r="E18" s="272"/>
      <c r="F18" s="78"/>
      <c r="G18" s="339"/>
      <c r="H18" s="342"/>
      <c r="I18" s="355"/>
      <c r="J18" s="339"/>
      <c r="K18" s="314"/>
      <c r="L18" s="316"/>
      <c r="M18" s="314"/>
      <c r="N18" s="316"/>
      <c r="O18" s="316"/>
      <c r="P18" s="147"/>
      <c r="Q18" s="148">
        <f t="shared" si="1"/>
        <v>5</v>
      </c>
      <c r="R18" s="318"/>
      <c r="S18" s="318"/>
      <c r="T18" s="262"/>
      <c r="U18" s="321"/>
      <c r="V18" s="324"/>
      <c r="W18" s="294">
        <f t="shared" si="8"/>
        <v>0</v>
      </c>
      <c r="X18" s="262"/>
      <c r="Y18" s="262"/>
      <c r="Z18" s="324"/>
      <c r="AA18" s="318"/>
      <c r="AB18" s="263">
        <f t="shared" si="18"/>
        <v>1</v>
      </c>
      <c r="AC18" s="262"/>
      <c r="AD18" s="262"/>
      <c r="AE18" s="324"/>
      <c r="AF18" s="318"/>
      <c r="AG18" s="263">
        <f t="shared" si="6"/>
        <v>0</v>
      </c>
      <c r="AH18" s="262"/>
      <c r="AI18" s="262"/>
      <c r="AJ18" s="324"/>
      <c r="AK18" s="318"/>
      <c r="AL18" s="263">
        <f t="shared" si="10"/>
        <v>0</v>
      </c>
      <c r="AM18" s="262"/>
      <c r="AN18" s="318"/>
      <c r="AO18" s="327"/>
      <c r="AP18" s="302"/>
      <c r="AQ18" s="304"/>
      <c r="AR18" s="329"/>
      <c r="AS18" s="329"/>
      <c r="AT18" s="49"/>
      <c r="AU18" s="49"/>
      <c r="AV18" s="100"/>
      <c r="AW18" s="101"/>
      <c r="AX18" s="47"/>
      <c r="AY18" s="47"/>
      <c r="AZ18" s="47"/>
      <c r="BA18" s="47"/>
      <c r="BB18" s="48"/>
      <c r="BC18" s="48"/>
      <c r="BF18"/>
      <c r="BG18"/>
      <c r="BH18"/>
    </row>
    <row r="19" spans="1:60" s="74" customFormat="1" ht="64.5" customHeight="1" x14ac:dyDescent="0.2">
      <c r="A19" s="331"/>
      <c r="B19" s="306"/>
      <c r="C19" s="306"/>
      <c r="D19" s="272"/>
      <c r="E19" s="272"/>
      <c r="F19" s="78"/>
      <c r="G19" s="340"/>
      <c r="H19" s="343"/>
      <c r="I19" s="356"/>
      <c r="J19" s="340"/>
      <c r="K19" s="314"/>
      <c r="L19" s="316"/>
      <c r="M19" s="314"/>
      <c r="N19" s="316"/>
      <c r="O19" s="316"/>
      <c r="P19" s="147"/>
      <c r="Q19" s="148">
        <f t="shared" si="1"/>
        <v>5</v>
      </c>
      <c r="R19" s="318"/>
      <c r="S19" s="318"/>
      <c r="T19" s="262"/>
      <c r="U19" s="321"/>
      <c r="V19" s="324"/>
      <c r="W19" s="294">
        <f t="shared" si="8"/>
        <v>0</v>
      </c>
      <c r="X19" s="262"/>
      <c r="Y19" s="262"/>
      <c r="Z19" s="324"/>
      <c r="AA19" s="318"/>
      <c r="AB19" s="263">
        <f t="shared" si="18"/>
        <v>1</v>
      </c>
      <c r="AC19" s="262"/>
      <c r="AD19" s="262"/>
      <c r="AE19" s="324"/>
      <c r="AF19" s="318"/>
      <c r="AG19" s="263">
        <f t="shared" si="6"/>
        <v>0</v>
      </c>
      <c r="AH19" s="262"/>
      <c r="AI19" s="262"/>
      <c r="AJ19" s="324"/>
      <c r="AK19" s="318"/>
      <c r="AL19" s="263">
        <f t="shared" si="10"/>
        <v>0</v>
      </c>
      <c r="AM19" s="262"/>
      <c r="AN19" s="318"/>
      <c r="AO19" s="327"/>
      <c r="AP19" s="302"/>
      <c r="AQ19" s="304"/>
      <c r="AR19" s="329"/>
      <c r="AS19" s="329"/>
      <c r="AT19" s="49"/>
      <c r="AU19" s="49"/>
      <c r="AV19" s="100"/>
      <c r="AW19" s="101"/>
      <c r="AX19" s="47"/>
      <c r="AY19" s="47"/>
      <c r="AZ19" s="47"/>
      <c r="BA19" s="47"/>
      <c r="BB19" s="48"/>
      <c r="BC19" s="48"/>
      <c r="BF19"/>
      <c r="BG19"/>
      <c r="BH19"/>
    </row>
    <row r="20" spans="1:60" s="286" customFormat="1" ht="63.75" customHeight="1" x14ac:dyDescent="0.2">
      <c r="A20" s="331">
        <v>4</v>
      </c>
      <c r="B20" s="306" t="s">
        <v>188</v>
      </c>
      <c r="C20" s="306"/>
      <c r="D20" s="272" t="s">
        <v>258</v>
      </c>
      <c r="E20" s="272" t="s">
        <v>34</v>
      </c>
      <c r="F20" s="277" t="s">
        <v>486</v>
      </c>
      <c r="G20" s="308" t="s">
        <v>487</v>
      </c>
      <c r="H20" s="354" t="s">
        <v>488</v>
      </c>
      <c r="I20" s="357" t="s">
        <v>488</v>
      </c>
      <c r="J20" s="338" t="s">
        <v>489</v>
      </c>
      <c r="K20" s="314" t="s">
        <v>490</v>
      </c>
      <c r="L20" s="316">
        <f t="shared" ref="L20" si="41">IF(K20="ALTA",5,IF(K20="MEDIO ALTA",4,IF(K20="MEDIA",3,IF(K20="MEDIO BAJA",2,IF(K20="BAJA",1,0)))))</f>
        <v>1</v>
      </c>
      <c r="M20" s="314" t="s">
        <v>138</v>
      </c>
      <c r="N20" s="316">
        <f t="shared" ref="N20" si="42">IF(M20="ALTO",5,IF(M20="MEDIO ALTO",4,IF(M20="MEDIO",3,IF(M20="MEDIO BAJO",2,IF(M20="BAJO",1,0)))))</f>
        <v>5</v>
      </c>
      <c r="O20" s="316">
        <f t="shared" ref="O20" si="43">N20*L20</f>
        <v>5</v>
      </c>
      <c r="P20" s="147" t="s">
        <v>304</v>
      </c>
      <c r="Q20" s="148">
        <f t="shared" ref="Q20:Q67" si="44">IF(P20=$P$1048190,1,IF(P20=$P$1048186,5,IF(P20=$P$1048187,4,IF(P20=$P$1048188,3,IF(P20=$P$1048189,2,0)))))</f>
        <v>2</v>
      </c>
      <c r="R20" s="318">
        <f t="shared" ref="R20" si="45">ROUND(AVERAGEIF(Q20:Q22,"&gt;0"),0)</f>
        <v>4</v>
      </c>
      <c r="S20" s="318">
        <f t="shared" ref="S20" si="46">R20*0.6</f>
        <v>2.4</v>
      </c>
      <c r="T20" s="291" t="s">
        <v>491</v>
      </c>
      <c r="U20" s="320">
        <f t="shared" ref="U20" si="47">IF(P20="No_existen",5*$U$10,V20*$U$10)</f>
        <v>0.05</v>
      </c>
      <c r="V20" s="323">
        <f t="shared" ref="V20" si="48">ROUND(AVERAGEIF(W20:W22,"&gt;0"),0)</f>
        <v>1</v>
      </c>
      <c r="W20" s="294">
        <f t="shared" si="8"/>
        <v>1</v>
      </c>
      <c r="X20" s="282" t="s">
        <v>307</v>
      </c>
      <c r="Y20" s="282"/>
      <c r="Z20" s="323">
        <f t="shared" ref="Z20" si="49">IF(P20="No_existen",5*$Z$10,AA20*$Z$10)</f>
        <v>0.15</v>
      </c>
      <c r="AA20" s="326">
        <f t="shared" ref="AA20" si="50">ROUND(AVERAGEIF(AB20:AB22,"&gt;0"),0)</f>
        <v>1</v>
      </c>
      <c r="AB20" s="284">
        <f t="shared" ref="AB20:AB67" si="51">IF(AC20=$AD$1048187,1,IF(AC20=$AD$1048186,4,IF(P20="No_existen",5,0)))</f>
        <v>0</v>
      </c>
      <c r="AC20" s="282" t="s">
        <v>288</v>
      </c>
      <c r="AD20" s="287" t="s">
        <v>492</v>
      </c>
      <c r="AE20" s="323">
        <f t="shared" ref="AE20" si="52">IF(P20="No_existen",5*$AE$10,AF20*$AE$10)</f>
        <v>0.1</v>
      </c>
      <c r="AF20" s="326">
        <f t="shared" ref="AF20" si="53">ROUND(AVERAGEIF(AG20:AG22,"&gt;0"),0)</f>
        <v>1</v>
      </c>
      <c r="AG20" s="284">
        <f t="shared" ref="AG20:AG67" si="54">IF(AH20=$AH$1048186,1,IF(AH20=$AH$1048187,4,IF(P20="No_existen",5,0)))</f>
        <v>1</v>
      </c>
      <c r="AH20" s="282" t="s">
        <v>287</v>
      </c>
      <c r="AI20" s="282" t="s">
        <v>493</v>
      </c>
      <c r="AJ20" s="323">
        <f t="shared" ref="AJ20" si="55">IF(P20="No_existen",5*$AJ$10,AK20*$AJ$10)</f>
        <v>0.1</v>
      </c>
      <c r="AK20" s="326">
        <f t="shared" ref="AK20" si="56">ROUND(AVERAGEIF(AL20:AL22,"&gt;0"),0)</f>
        <v>1</v>
      </c>
      <c r="AL20" s="284">
        <f t="shared" ref="AL20:AL67" si="57">IF(AM20="Preventivo",1,IF(AM20="Detectivo",4, IF(P20="No_existen",5,0)))</f>
        <v>1</v>
      </c>
      <c r="AM20" s="282" t="s">
        <v>453</v>
      </c>
      <c r="AN20" s="318">
        <f t="shared" ref="AN20" si="58">ROUND(AVERAGE(R20,AA20,AF20,AK20,V20),0)</f>
        <v>2</v>
      </c>
      <c r="AO20" s="327" t="str">
        <f t="shared" ref="AO20" si="59">IF(AN20&lt;1.5,"FUERTE",IF(AND(AN20&gt;=1.5,AN20&lt;2.5),"ACEPTABLE",IF(AN20&gt;=5,"INEXISTENTE","DÉBIL")))</f>
        <v>ACEPTABLE</v>
      </c>
      <c r="AP20" s="302">
        <f t="shared" ref="AP20" si="60">IF(O20=0,0,ROUND((O20*AN20),0))</f>
        <v>10</v>
      </c>
      <c r="AQ20" s="304" t="str">
        <f t="shared" ref="AQ20" si="61">IF(AP20&gt;=36,"GRAVE", IF(AP20&lt;=10, "LEVE", "MODERADO"))</f>
        <v>LEVE</v>
      </c>
      <c r="AR20" s="329" t="s">
        <v>494</v>
      </c>
      <c r="AS20" s="330">
        <v>0.2</v>
      </c>
      <c r="AT20" s="273" t="s">
        <v>89</v>
      </c>
      <c r="AU20" s="292" t="s">
        <v>495</v>
      </c>
      <c r="AV20" s="274">
        <v>44561</v>
      </c>
      <c r="AW20" s="101"/>
      <c r="AX20" s="47"/>
      <c r="AY20" s="47"/>
      <c r="AZ20" s="47"/>
      <c r="BA20" s="47"/>
      <c r="BB20" s="48"/>
      <c r="BC20" s="48"/>
    </row>
    <row r="21" spans="1:60" s="286" customFormat="1" ht="63.75" customHeight="1" x14ac:dyDescent="0.2">
      <c r="A21" s="331"/>
      <c r="B21" s="306"/>
      <c r="C21" s="306"/>
      <c r="D21" s="272" t="s">
        <v>259</v>
      </c>
      <c r="E21" s="272"/>
      <c r="F21" s="272"/>
      <c r="G21" s="308"/>
      <c r="H21" s="355"/>
      <c r="I21" s="355"/>
      <c r="J21" s="339"/>
      <c r="K21" s="314"/>
      <c r="L21" s="316"/>
      <c r="M21" s="314"/>
      <c r="N21" s="316"/>
      <c r="O21" s="316"/>
      <c r="P21" s="147"/>
      <c r="Q21" s="148">
        <f t="shared" si="44"/>
        <v>5</v>
      </c>
      <c r="R21" s="318"/>
      <c r="S21" s="318"/>
      <c r="T21" s="282"/>
      <c r="U21" s="321"/>
      <c r="V21" s="324"/>
      <c r="W21" s="294">
        <f t="shared" si="8"/>
        <v>0</v>
      </c>
      <c r="X21" s="282"/>
      <c r="Y21" s="282"/>
      <c r="Z21" s="324"/>
      <c r="AA21" s="318"/>
      <c r="AB21" s="284">
        <f t="shared" si="51"/>
        <v>1</v>
      </c>
      <c r="AC21" s="282"/>
      <c r="AD21" s="282"/>
      <c r="AE21" s="324"/>
      <c r="AF21" s="318"/>
      <c r="AG21" s="284">
        <f t="shared" si="54"/>
        <v>0</v>
      </c>
      <c r="AH21" s="282"/>
      <c r="AI21" s="282"/>
      <c r="AJ21" s="324"/>
      <c r="AK21" s="318"/>
      <c r="AL21" s="284">
        <f t="shared" si="57"/>
        <v>0</v>
      </c>
      <c r="AM21" s="282"/>
      <c r="AN21" s="318"/>
      <c r="AO21" s="327"/>
      <c r="AP21" s="302"/>
      <c r="AQ21" s="304"/>
      <c r="AR21" s="329"/>
      <c r="AS21" s="329"/>
      <c r="AT21" s="273" t="s">
        <v>89</v>
      </c>
      <c r="AU21" s="292" t="s">
        <v>496</v>
      </c>
      <c r="AV21" s="274">
        <v>44561</v>
      </c>
      <c r="AW21" s="101"/>
      <c r="AX21" s="47"/>
      <c r="AY21" s="47"/>
      <c r="AZ21" s="47"/>
      <c r="BA21" s="47"/>
      <c r="BB21" s="48"/>
      <c r="BC21" s="48"/>
    </row>
    <row r="22" spans="1:60" s="286" customFormat="1" ht="63.75" customHeight="1" thickBot="1" x14ac:dyDescent="0.25">
      <c r="A22" s="331"/>
      <c r="B22" s="307"/>
      <c r="C22" s="307"/>
      <c r="D22" s="96"/>
      <c r="E22" s="96"/>
      <c r="F22" s="96"/>
      <c r="G22" s="309"/>
      <c r="H22" s="356"/>
      <c r="I22" s="356"/>
      <c r="J22" s="340"/>
      <c r="K22" s="315"/>
      <c r="L22" s="317"/>
      <c r="M22" s="314"/>
      <c r="N22" s="317"/>
      <c r="O22" s="317"/>
      <c r="P22" s="22"/>
      <c r="Q22" s="109">
        <f t="shared" si="44"/>
        <v>5</v>
      </c>
      <c r="R22" s="319"/>
      <c r="S22" s="319"/>
      <c r="T22" s="283"/>
      <c r="U22" s="322"/>
      <c r="V22" s="325"/>
      <c r="W22" s="294">
        <f t="shared" si="8"/>
        <v>0</v>
      </c>
      <c r="X22" s="283"/>
      <c r="Y22" s="283"/>
      <c r="Z22" s="325"/>
      <c r="AA22" s="319"/>
      <c r="AB22" s="285">
        <f t="shared" si="51"/>
        <v>1</v>
      </c>
      <c r="AC22" s="283"/>
      <c r="AD22" s="283"/>
      <c r="AE22" s="325"/>
      <c r="AF22" s="319"/>
      <c r="AG22" s="285">
        <f t="shared" si="54"/>
        <v>0</v>
      </c>
      <c r="AH22" s="283"/>
      <c r="AI22" s="283"/>
      <c r="AJ22" s="325"/>
      <c r="AK22" s="319"/>
      <c r="AL22" s="285">
        <f t="shared" si="57"/>
        <v>0</v>
      </c>
      <c r="AM22" s="283"/>
      <c r="AN22" s="318"/>
      <c r="AO22" s="328"/>
      <c r="AP22" s="303"/>
      <c r="AQ22" s="305"/>
      <c r="AR22" s="329"/>
      <c r="AS22" s="329"/>
      <c r="AT22" s="50"/>
      <c r="AU22" s="50"/>
      <c r="AV22" s="171"/>
      <c r="AW22" s="102"/>
      <c r="AX22" s="47"/>
      <c r="AY22" s="47"/>
      <c r="AZ22" s="47"/>
      <c r="BA22" s="47"/>
      <c r="BB22" s="48"/>
      <c r="BC22" s="48"/>
      <c r="BD22" s="99"/>
    </row>
    <row r="23" spans="1:60" s="286" customFormat="1" ht="63.75" customHeight="1" x14ac:dyDescent="0.2">
      <c r="A23" s="331">
        <v>5</v>
      </c>
      <c r="B23" s="306"/>
      <c r="C23" s="306"/>
      <c r="D23" s="272"/>
      <c r="E23" s="272"/>
      <c r="F23" s="272"/>
      <c r="G23" s="308"/>
      <c r="H23" s="310"/>
      <c r="I23" s="312"/>
      <c r="J23" s="308"/>
      <c r="K23" s="314"/>
      <c r="L23" s="316">
        <f t="shared" ref="L23" si="62">IF(K23="ALTA",5,IF(K23="MEDIO ALTA",4,IF(K23="MEDIA",3,IF(K23="MEDIO BAJA",2,IF(K23="BAJA",1,0)))))</f>
        <v>0</v>
      </c>
      <c r="M23" s="314"/>
      <c r="N23" s="316">
        <f t="shared" ref="N23" si="63">IF(M23="ALTO",5,IF(M23="MEDIO ALTO",4,IF(M23="MEDIO",3,IF(M23="MEDIO BAJO",2,IF(M23="BAJO",1,0)))))</f>
        <v>0</v>
      </c>
      <c r="O23" s="316">
        <f t="shared" ref="O23" si="64">N23*L23</f>
        <v>0</v>
      </c>
      <c r="P23" s="147"/>
      <c r="Q23" s="148">
        <f t="shared" si="44"/>
        <v>5</v>
      </c>
      <c r="R23" s="318">
        <f t="shared" ref="R23" si="65">ROUND(AVERAGEIF(Q23:Q25,"&gt;0"),0)</f>
        <v>5</v>
      </c>
      <c r="S23" s="318">
        <f t="shared" ref="S23" si="66">R23*0.6</f>
        <v>3</v>
      </c>
      <c r="T23" s="282"/>
      <c r="U23" s="320" t="e">
        <f t="shared" ref="U23" si="67">IF(P23="No_existen",5*$U$10,V23*$U$10)</f>
        <v>#DIV/0!</v>
      </c>
      <c r="V23" s="323" t="e">
        <f t="shared" ref="V23" si="68">ROUND(AVERAGEIF(W23:W25,"&gt;0"),0)</f>
        <v>#DIV/0!</v>
      </c>
      <c r="W23" s="294">
        <f t="shared" si="8"/>
        <v>0</v>
      </c>
      <c r="X23" s="282"/>
      <c r="Y23" s="282"/>
      <c r="Z23" s="323">
        <f t="shared" ref="Z23" si="69">IF(P23="No_existen",5*$Z$10,AA23*$Z$10)</f>
        <v>0.15</v>
      </c>
      <c r="AA23" s="326">
        <f t="shared" ref="AA23" si="70">ROUND(AVERAGEIF(AB23:AB25,"&gt;0"),0)</f>
        <v>1</v>
      </c>
      <c r="AB23" s="284">
        <f t="shared" si="51"/>
        <v>1</v>
      </c>
      <c r="AC23" s="282"/>
      <c r="AD23" s="282"/>
      <c r="AE23" s="323" t="e">
        <f t="shared" ref="AE23" si="71">IF(P23="No_existen",5*$AE$10,AF23*$AE$10)</f>
        <v>#DIV/0!</v>
      </c>
      <c r="AF23" s="326" t="e">
        <f t="shared" ref="AF23" si="72">ROUND(AVERAGEIF(AG23:AG25,"&gt;0"),0)</f>
        <v>#DIV/0!</v>
      </c>
      <c r="AG23" s="284">
        <f t="shared" si="54"/>
        <v>0</v>
      </c>
      <c r="AH23" s="282"/>
      <c r="AI23" s="282"/>
      <c r="AJ23" s="323" t="e">
        <f t="shared" ref="AJ23" si="73">IF(P23="No_existen",5*$AJ$10,AK23*$AJ$10)</f>
        <v>#DIV/0!</v>
      </c>
      <c r="AK23" s="326" t="e">
        <f t="shared" ref="AK23" si="74">ROUND(AVERAGEIF(AL23:AL25,"&gt;0"),0)</f>
        <v>#DIV/0!</v>
      </c>
      <c r="AL23" s="284">
        <f t="shared" si="57"/>
        <v>0</v>
      </c>
      <c r="AM23" s="282"/>
      <c r="AN23" s="318" t="e">
        <f t="shared" ref="AN23" si="75">ROUND(AVERAGE(R23,AA23,AF23,AK23,V23),0)</f>
        <v>#DIV/0!</v>
      </c>
      <c r="AO23" s="327" t="e">
        <f t="shared" ref="AO23" si="76">IF(AN23&lt;1.5,"FUERTE",IF(AND(AN23&gt;=1.5,AN23&lt;2.5),"ACEPTABLE",IF(AN23&gt;=5,"INEXISTENTE","DÉBIL")))</f>
        <v>#DIV/0!</v>
      </c>
      <c r="AP23" s="302">
        <f t="shared" ref="AP23" si="77">IF(O23=0,0,ROUND((O23*AN23),0))</f>
        <v>0</v>
      </c>
      <c r="AQ23" s="304" t="str">
        <f t="shared" ref="AQ23" si="78">IF(AP23&gt;=36,"GRAVE", IF(AP23&lt;=10, "LEVE", "MODERADO"))</f>
        <v>LEVE</v>
      </c>
      <c r="AR23" s="300"/>
      <c r="AS23" s="300"/>
      <c r="AT23" s="273"/>
      <c r="AU23" s="273"/>
      <c r="AV23" s="274"/>
      <c r="AW23" s="101"/>
      <c r="AX23" s="47"/>
      <c r="AY23" s="47"/>
      <c r="AZ23" s="47"/>
      <c r="BA23" s="47"/>
      <c r="BB23" s="48"/>
      <c r="BC23" s="48"/>
    </row>
    <row r="24" spans="1:60" s="286" customFormat="1" ht="63.75" customHeight="1" x14ac:dyDescent="0.2">
      <c r="A24" s="331"/>
      <c r="B24" s="306"/>
      <c r="C24" s="306"/>
      <c r="D24" s="272"/>
      <c r="E24" s="272"/>
      <c r="F24" s="272"/>
      <c r="G24" s="308"/>
      <c r="H24" s="310"/>
      <c r="I24" s="312"/>
      <c r="J24" s="308"/>
      <c r="K24" s="314"/>
      <c r="L24" s="316"/>
      <c r="M24" s="314"/>
      <c r="N24" s="316"/>
      <c r="O24" s="316"/>
      <c r="P24" s="147"/>
      <c r="Q24" s="148">
        <f t="shared" si="44"/>
        <v>5</v>
      </c>
      <c r="R24" s="318"/>
      <c r="S24" s="318"/>
      <c r="T24" s="282"/>
      <c r="U24" s="321"/>
      <c r="V24" s="324"/>
      <c r="W24" s="294">
        <f t="shared" si="8"/>
        <v>0</v>
      </c>
      <c r="X24" s="282"/>
      <c r="Y24" s="282"/>
      <c r="Z24" s="324"/>
      <c r="AA24" s="318"/>
      <c r="AB24" s="284">
        <f t="shared" si="51"/>
        <v>1</v>
      </c>
      <c r="AC24" s="282"/>
      <c r="AD24" s="282"/>
      <c r="AE24" s="324"/>
      <c r="AF24" s="318"/>
      <c r="AG24" s="284">
        <f t="shared" si="54"/>
        <v>0</v>
      </c>
      <c r="AH24" s="282"/>
      <c r="AI24" s="282"/>
      <c r="AJ24" s="324"/>
      <c r="AK24" s="318"/>
      <c r="AL24" s="284">
        <f t="shared" si="57"/>
        <v>0</v>
      </c>
      <c r="AM24" s="282"/>
      <c r="AN24" s="318"/>
      <c r="AO24" s="327"/>
      <c r="AP24" s="302"/>
      <c r="AQ24" s="304"/>
      <c r="AR24" s="300"/>
      <c r="AS24" s="300"/>
      <c r="AT24" s="273"/>
      <c r="AU24" s="273"/>
      <c r="AV24" s="274"/>
      <c r="AW24" s="101"/>
      <c r="AX24" s="47"/>
      <c r="AY24" s="47"/>
      <c r="AZ24" s="47"/>
      <c r="BA24" s="47"/>
      <c r="BB24" s="48"/>
      <c r="BC24" s="48"/>
    </row>
    <row r="25" spans="1:60" s="286" customFormat="1" ht="63.75" customHeight="1" thickBot="1" x14ac:dyDescent="0.25">
      <c r="A25" s="331"/>
      <c r="B25" s="307"/>
      <c r="C25" s="307"/>
      <c r="D25" s="96"/>
      <c r="E25" s="96"/>
      <c r="F25" s="96"/>
      <c r="G25" s="309"/>
      <c r="H25" s="311"/>
      <c r="I25" s="313"/>
      <c r="J25" s="309"/>
      <c r="K25" s="315"/>
      <c r="L25" s="317"/>
      <c r="M25" s="315"/>
      <c r="N25" s="317"/>
      <c r="O25" s="317"/>
      <c r="P25" s="22"/>
      <c r="Q25" s="109">
        <f t="shared" si="44"/>
        <v>5</v>
      </c>
      <c r="R25" s="319"/>
      <c r="S25" s="319"/>
      <c r="T25" s="283"/>
      <c r="U25" s="322"/>
      <c r="V25" s="325"/>
      <c r="W25" s="294">
        <f t="shared" si="8"/>
        <v>0</v>
      </c>
      <c r="X25" s="283"/>
      <c r="Y25" s="283"/>
      <c r="Z25" s="325"/>
      <c r="AA25" s="319"/>
      <c r="AB25" s="285">
        <f t="shared" si="51"/>
        <v>1</v>
      </c>
      <c r="AC25" s="283"/>
      <c r="AD25" s="283"/>
      <c r="AE25" s="325"/>
      <c r="AF25" s="319"/>
      <c r="AG25" s="285">
        <f t="shared" si="54"/>
        <v>0</v>
      </c>
      <c r="AH25" s="283"/>
      <c r="AI25" s="283"/>
      <c r="AJ25" s="325"/>
      <c r="AK25" s="319"/>
      <c r="AL25" s="285">
        <f t="shared" si="57"/>
        <v>0</v>
      </c>
      <c r="AM25" s="283"/>
      <c r="AN25" s="318"/>
      <c r="AO25" s="328"/>
      <c r="AP25" s="303"/>
      <c r="AQ25" s="305"/>
      <c r="AR25" s="301"/>
      <c r="AS25" s="301"/>
      <c r="AT25" s="50"/>
      <c r="AU25" s="50"/>
      <c r="AV25" s="171"/>
      <c r="AW25" s="102"/>
      <c r="AX25" s="47"/>
      <c r="AY25" s="47"/>
      <c r="AZ25" s="47"/>
      <c r="BA25" s="47"/>
      <c r="BB25" s="48"/>
      <c r="BC25" s="48"/>
      <c r="BD25" s="99"/>
    </row>
    <row r="26" spans="1:60" s="286" customFormat="1" ht="63.75" customHeight="1" x14ac:dyDescent="0.2">
      <c r="A26" s="331">
        <v>6</v>
      </c>
      <c r="B26" s="306"/>
      <c r="C26" s="306"/>
      <c r="D26" s="272"/>
      <c r="E26" s="272"/>
      <c r="F26" s="272"/>
      <c r="G26" s="308"/>
      <c r="H26" s="310"/>
      <c r="I26" s="312"/>
      <c r="J26" s="308"/>
      <c r="K26" s="314"/>
      <c r="L26" s="316">
        <f t="shared" ref="L26" si="79">IF(K26="ALTA",5,IF(K26="MEDIO ALTA",4,IF(K26="MEDIA",3,IF(K26="MEDIO BAJA",2,IF(K26="BAJA",1,0)))))</f>
        <v>0</v>
      </c>
      <c r="M26" s="314"/>
      <c r="N26" s="316">
        <f t="shared" ref="N26" si="80">IF(M26="ALTO",5,IF(M26="MEDIO ALTO",4,IF(M26="MEDIO",3,IF(M26="MEDIO BAJO",2,IF(M26="BAJO",1,0)))))</f>
        <v>0</v>
      </c>
      <c r="O26" s="316">
        <f t="shared" ref="O26" si="81">N26*L26</f>
        <v>0</v>
      </c>
      <c r="P26" s="147"/>
      <c r="Q26" s="148">
        <f t="shared" si="44"/>
        <v>5</v>
      </c>
      <c r="R26" s="318">
        <f t="shared" ref="R26" si="82">ROUND(AVERAGEIF(Q26:Q28,"&gt;0"),0)</f>
        <v>5</v>
      </c>
      <c r="S26" s="318">
        <f t="shared" ref="S26" si="83">R26*0.6</f>
        <v>3</v>
      </c>
      <c r="T26" s="282"/>
      <c r="U26" s="320" t="e">
        <f t="shared" ref="U26" si="84">IF(P26="No_existen",5*$U$10,V26*$U$10)</f>
        <v>#DIV/0!</v>
      </c>
      <c r="V26" s="323" t="e">
        <f t="shared" ref="V26" si="85">ROUND(AVERAGEIF(W26:W28,"&gt;0"),0)</f>
        <v>#DIV/0!</v>
      </c>
      <c r="W26" s="294">
        <f t="shared" si="8"/>
        <v>0</v>
      </c>
      <c r="X26" s="282"/>
      <c r="Y26" s="282"/>
      <c r="Z26" s="323">
        <f t="shared" ref="Z26" si="86">IF(P26="No_existen",5*$Z$10,AA26*$Z$10)</f>
        <v>0.15</v>
      </c>
      <c r="AA26" s="326">
        <f t="shared" ref="AA26" si="87">ROUND(AVERAGEIF(AB26:AB28,"&gt;0"),0)</f>
        <v>1</v>
      </c>
      <c r="AB26" s="284">
        <f t="shared" si="51"/>
        <v>1</v>
      </c>
      <c r="AC26" s="282"/>
      <c r="AD26" s="282"/>
      <c r="AE26" s="323" t="e">
        <f t="shared" ref="AE26" si="88">IF(P26="No_existen",5*$AE$10,AF26*$AE$10)</f>
        <v>#DIV/0!</v>
      </c>
      <c r="AF26" s="326" t="e">
        <f t="shared" ref="AF26" si="89">ROUND(AVERAGEIF(AG26:AG28,"&gt;0"),0)</f>
        <v>#DIV/0!</v>
      </c>
      <c r="AG26" s="284">
        <f t="shared" si="54"/>
        <v>0</v>
      </c>
      <c r="AH26" s="282"/>
      <c r="AI26" s="282"/>
      <c r="AJ26" s="323" t="e">
        <f t="shared" ref="AJ26" si="90">IF(P26="No_existen",5*$AJ$10,AK26*$AJ$10)</f>
        <v>#DIV/0!</v>
      </c>
      <c r="AK26" s="326" t="e">
        <f t="shared" ref="AK26" si="91">ROUND(AVERAGEIF(AL26:AL28,"&gt;0"),0)</f>
        <v>#DIV/0!</v>
      </c>
      <c r="AL26" s="284">
        <f t="shared" si="57"/>
        <v>0</v>
      </c>
      <c r="AM26" s="282"/>
      <c r="AN26" s="318" t="e">
        <f t="shared" ref="AN26" si="92">ROUND(AVERAGE(R26,AA26,AF26,AK26,V26),0)</f>
        <v>#DIV/0!</v>
      </c>
      <c r="AO26" s="327" t="e">
        <f t="shared" ref="AO26" si="93">IF(AN26&lt;1.5,"FUERTE",IF(AND(AN26&gt;=1.5,AN26&lt;2.5),"ACEPTABLE",IF(AN26&gt;=5,"INEXISTENTE","DÉBIL")))</f>
        <v>#DIV/0!</v>
      </c>
      <c r="AP26" s="302">
        <f t="shared" ref="AP26" si="94">IF(O26=0,0,ROUND((O26*AN26),0))</f>
        <v>0</v>
      </c>
      <c r="AQ26" s="304" t="str">
        <f t="shared" ref="AQ26" si="95">IF(AP26&gt;=36,"GRAVE", IF(AP26&lt;=10, "LEVE", "MODERADO"))</f>
        <v>LEVE</v>
      </c>
      <c r="AR26" s="300"/>
      <c r="AS26" s="300"/>
      <c r="AT26" s="273"/>
      <c r="AU26" s="273"/>
      <c r="AV26" s="274"/>
      <c r="AW26" s="101"/>
      <c r="AX26" s="47"/>
      <c r="AY26" s="47"/>
      <c r="AZ26" s="47"/>
      <c r="BA26" s="47"/>
      <c r="BB26" s="48"/>
      <c r="BC26" s="48"/>
    </row>
    <row r="27" spans="1:60" s="286" customFormat="1" ht="63.75" customHeight="1" x14ac:dyDescent="0.2">
      <c r="A27" s="331"/>
      <c r="B27" s="306"/>
      <c r="C27" s="306"/>
      <c r="D27" s="272"/>
      <c r="E27" s="272"/>
      <c r="F27" s="272"/>
      <c r="G27" s="308"/>
      <c r="H27" s="310"/>
      <c r="I27" s="312"/>
      <c r="J27" s="308"/>
      <c r="K27" s="314"/>
      <c r="L27" s="316"/>
      <c r="M27" s="314"/>
      <c r="N27" s="316"/>
      <c r="O27" s="316"/>
      <c r="P27" s="147"/>
      <c r="Q27" s="148">
        <f t="shared" si="44"/>
        <v>5</v>
      </c>
      <c r="R27" s="318"/>
      <c r="S27" s="318"/>
      <c r="T27" s="282"/>
      <c r="U27" s="321"/>
      <c r="V27" s="324"/>
      <c r="W27" s="294">
        <f t="shared" si="8"/>
        <v>0</v>
      </c>
      <c r="X27" s="282"/>
      <c r="Y27" s="282"/>
      <c r="Z27" s="324"/>
      <c r="AA27" s="318"/>
      <c r="AB27" s="284">
        <f t="shared" si="51"/>
        <v>1</v>
      </c>
      <c r="AC27" s="282"/>
      <c r="AD27" s="282"/>
      <c r="AE27" s="324"/>
      <c r="AF27" s="318"/>
      <c r="AG27" s="284">
        <f t="shared" si="54"/>
        <v>0</v>
      </c>
      <c r="AH27" s="282"/>
      <c r="AI27" s="282"/>
      <c r="AJ27" s="324"/>
      <c r="AK27" s="318"/>
      <c r="AL27" s="284">
        <f t="shared" si="57"/>
        <v>0</v>
      </c>
      <c r="AM27" s="282"/>
      <c r="AN27" s="318"/>
      <c r="AO27" s="327"/>
      <c r="AP27" s="302"/>
      <c r="AQ27" s="304"/>
      <c r="AR27" s="300"/>
      <c r="AS27" s="300"/>
      <c r="AT27" s="273"/>
      <c r="AU27" s="273"/>
      <c r="AV27" s="274"/>
      <c r="AW27" s="101"/>
      <c r="AX27" s="47"/>
      <c r="AY27" s="47"/>
      <c r="AZ27" s="47"/>
      <c r="BA27" s="47"/>
      <c r="BB27" s="48"/>
      <c r="BC27" s="48"/>
    </row>
    <row r="28" spans="1:60" s="286" customFormat="1" ht="63.75" customHeight="1" thickBot="1" x14ac:dyDescent="0.25">
      <c r="A28" s="331"/>
      <c r="B28" s="307"/>
      <c r="C28" s="307"/>
      <c r="D28" s="96"/>
      <c r="E28" s="96"/>
      <c r="F28" s="96"/>
      <c r="G28" s="309"/>
      <c r="H28" s="311"/>
      <c r="I28" s="313"/>
      <c r="J28" s="309"/>
      <c r="K28" s="315"/>
      <c r="L28" s="317"/>
      <c r="M28" s="315"/>
      <c r="N28" s="317"/>
      <c r="O28" s="317"/>
      <c r="P28" s="22"/>
      <c r="Q28" s="109">
        <f t="shared" si="44"/>
        <v>5</v>
      </c>
      <c r="R28" s="319"/>
      <c r="S28" s="319"/>
      <c r="T28" s="283"/>
      <c r="U28" s="322"/>
      <c r="V28" s="325"/>
      <c r="W28" s="294">
        <f t="shared" si="8"/>
        <v>0</v>
      </c>
      <c r="X28" s="283"/>
      <c r="Y28" s="283"/>
      <c r="Z28" s="325"/>
      <c r="AA28" s="319"/>
      <c r="AB28" s="285">
        <f t="shared" si="51"/>
        <v>1</v>
      </c>
      <c r="AC28" s="283"/>
      <c r="AD28" s="283"/>
      <c r="AE28" s="325"/>
      <c r="AF28" s="319"/>
      <c r="AG28" s="285">
        <f t="shared" si="54"/>
        <v>0</v>
      </c>
      <c r="AH28" s="283"/>
      <c r="AI28" s="283"/>
      <c r="AJ28" s="325"/>
      <c r="AK28" s="319"/>
      <c r="AL28" s="285">
        <f t="shared" si="57"/>
        <v>0</v>
      </c>
      <c r="AM28" s="283"/>
      <c r="AN28" s="318"/>
      <c r="AO28" s="328"/>
      <c r="AP28" s="303"/>
      <c r="AQ28" s="305"/>
      <c r="AR28" s="301"/>
      <c r="AS28" s="301"/>
      <c r="AT28" s="50"/>
      <c r="AU28" s="50"/>
      <c r="AV28" s="171"/>
      <c r="AW28" s="102"/>
      <c r="AX28" s="47"/>
      <c r="AY28" s="47"/>
      <c r="AZ28" s="47"/>
      <c r="BA28" s="47"/>
      <c r="BB28" s="48"/>
      <c r="BC28" s="48"/>
      <c r="BD28" s="99"/>
    </row>
    <row r="29" spans="1:60" s="286" customFormat="1" ht="63.75" customHeight="1" x14ac:dyDescent="0.2">
      <c r="A29" s="331">
        <v>7</v>
      </c>
      <c r="B29" s="306"/>
      <c r="C29" s="306"/>
      <c r="D29" s="272"/>
      <c r="E29" s="272"/>
      <c r="F29" s="272"/>
      <c r="G29" s="308"/>
      <c r="H29" s="310"/>
      <c r="I29" s="312"/>
      <c r="J29" s="308"/>
      <c r="K29" s="314"/>
      <c r="L29" s="316">
        <f t="shared" ref="L29" si="96">IF(K29="ALTA",5,IF(K29="MEDIO ALTA",4,IF(K29="MEDIA",3,IF(K29="MEDIO BAJA",2,IF(K29="BAJA",1,0)))))</f>
        <v>0</v>
      </c>
      <c r="M29" s="314"/>
      <c r="N29" s="316">
        <f t="shared" ref="N29" si="97">IF(M29="ALTO",5,IF(M29="MEDIO ALTO",4,IF(M29="MEDIO",3,IF(M29="MEDIO BAJO",2,IF(M29="BAJO",1,0)))))</f>
        <v>0</v>
      </c>
      <c r="O29" s="316">
        <f t="shared" ref="O29" si="98">N29*L29</f>
        <v>0</v>
      </c>
      <c r="P29" s="147"/>
      <c r="Q29" s="148">
        <f t="shared" si="44"/>
        <v>5</v>
      </c>
      <c r="R29" s="318">
        <f t="shared" ref="R29" si="99">ROUND(AVERAGEIF(Q29:Q31,"&gt;0"),0)</f>
        <v>5</v>
      </c>
      <c r="S29" s="318">
        <f t="shared" ref="S29" si="100">R29*0.6</f>
        <v>3</v>
      </c>
      <c r="T29" s="282"/>
      <c r="U29" s="320" t="e">
        <f t="shared" ref="U29" si="101">IF(P29="No_existen",5*$U$10,V29*$U$10)</f>
        <v>#DIV/0!</v>
      </c>
      <c r="V29" s="323" t="e">
        <f t="shared" ref="V29" si="102">ROUND(AVERAGEIF(W29:W31,"&gt;0"),0)</f>
        <v>#DIV/0!</v>
      </c>
      <c r="W29" s="294">
        <f t="shared" si="8"/>
        <v>0</v>
      </c>
      <c r="X29" s="282"/>
      <c r="Y29" s="282"/>
      <c r="Z29" s="323">
        <f t="shared" ref="Z29" si="103">IF(P29="No_existen",5*$Z$10,AA29*$Z$10)</f>
        <v>0.15</v>
      </c>
      <c r="AA29" s="326">
        <f t="shared" ref="AA29" si="104">ROUND(AVERAGEIF(AB29:AB31,"&gt;0"),0)</f>
        <v>1</v>
      </c>
      <c r="AB29" s="284">
        <f t="shared" si="51"/>
        <v>1</v>
      </c>
      <c r="AC29" s="282"/>
      <c r="AD29" s="282"/>
      <c r="AE29" s="323" t="e">
        <f t="shared" ref="AE29" si="105">IF(P29="No_existen",5*$AE$10,AF29*$AE$10)</f>
        <v>#DIV/0!</v>
      </c>
      <c r="AF29" s="326" t="e">
        <f t="shared" ref="AF29" si="106">ROUND(AVERAGEIF(AG29:AG31,"&gt;0"),0)</f>
        <v>#DIV/0!</v>
      </c>
      <c r="AG29" s="284">
        <f t="shared" si="54"/>
        <v>0</v>
      </c>
      <c r="AH29" s="282"/>
      <c r="AI29" s="282"/>
      <c r="AJ29" s="323" t="e">
        <f t="shared" ref="AJ29" si="107">IF(P29="No_existen",5*$AJ$10,AK29*$AJ$10)</f>
        <v>#DIV/0!</v>
      </c>
      <c r="AK29" s="326" t="e">
        <f t="shared" ref="AK29" si="108">ROUND(AVERAGEIF(AL29:AL31,"&gt;0"),0)</f>
        <v>#DIV/0!</v>
      </c>
      <c r="AL29" s="284">
        <f t="shared" si="57"/>
        <v>0</v>
      </c>
      <c r="AM29" s="282"/>
      <c r="AN29" s="318" t="e">
        <f t="shared" ref="AN29" si="109">ROUND(AVERAGE(R29,AA29,AF29,AK29,V29),0)</f>
        <v>#DIV/0!</v>
      </c>
      <c r="AO29" s="327" t="e">
        <f t="shared" ref="AO29" si="110">IF(AN29&lt;1.5,"FUERTE",IF(AND(AN29&gt;=1.5,AN29&lt;2.5),"ACEPTABLE",IF(AN29&gt;=5,"INEXISTENTE","DÉBIL")))</f>
        <v>#DIV/0!</v>
      </c>
      <c r="AP29" s="302">
        <f t="shared" ref="AP29" si="111">IF(O29=0,0,ROUND((O29*AN29),0))</f>
        <v>0</v>
      </c>
      <c r="AQ29" s="304" t="str">
        <f t="shared" ref="AQ29" si="112">IF(AP29&gt;=36,"GRAVE", IF(AP29&lt;=10, "LEVE", "MODERADO"))</f>
        <v>LEVE</v>
      </c>
      <c r="AR29" s="300"/>
      <c r="AS29" s="300"/>
      <c r="AT29" s="273"/>
      <c r="AU29" s="273"/>
      <c r="AV29" s="274"/>
      <c r="AW29" s="101"/>
      <c r="AX29" s="47"/>
      <c r="AY29" s="47"/>
      <c r="AZ29" s="47"/>
      <c r="BA29" s="47"/>
      <c r="BB29" s="48"/>
      <c r="BC29" s="48"/>
    </row>
    <row r="30" spans="1:60" s="286" customFormat="1" ht="63.75" customHeight="1" x14ac:dyDescent="0.2">
      <c r="A30" s="331"/>
      <c r="B30" s="306"/>
      <c r="C30" s="306"/>
      <c r="D30" s="272"/>
      <c r="E30" s="272"/>
      <c r="F30" s="272"/>
      <c r="G30" s="308"/>
      <c r="H30" s="310"/>
      <c r="I30" s="312"/>
      <c r="J30" s="308"/>
      <c r="K30" s="314"/>
      <c r="L30" s="316"/>
      <c r="M30" s="314"/>
      <c r="N30" s="316"/>
      <c r="O30" s="316"/>
      <c r="P30" s="147"/>
      <c r="Q30" s="148">
        <f t="shared" si="44"/>
        <v>5</v>
      </c>
      <c r="R30" s="318"/>
      <c r="S30" s="318"/>
      <c r="T30" s="282"/>
      <c r="U30" s="321"/>
      <c r="V30" s="324"/>
      <c r="W30" s="294">
        <f t="shared" si="8"/>
        <v>0</v>
      </c>
      <c r="X30" s="282"/>
      <c r="Y30" s="282"/>
      <c r="Z30" s="324"/>
      <c r="AA30" s="318"/>
      <c r="AB30" s="284">
        <f t="shared" si="51"/>
        <v>1</v>
      </c>
      <c r="AC30" s="282"/>
      <c r="AD30" s="282"/>
      <c r="AE30" s="324"/>
      <c r="AF30" s="318"/>
      <c r="AG30" s="284">
        <f t="shared" si="54"/>
        <v>0</v>
      </c>
      <c r="AH30" s="282"/>
      <c r="AI30" s="282"/>
      <c r="AJ30" s="324"/>
      <c r="AK30" s="318"/>
      <c r="AL30" s="284">
        <f t="shared" si="57"/>
        <v>0</v>
      </c>
      <c r="AM30" s="282"/>
      <c r="AN30" s="318"/>
      <c r="AO30" s="327"/>
      <c r="AP30" s="302"/>
      <c r="AQ30" s="304"/>
      <c r="AR30" s="300"/>
      <c r="AS30" s="300"/>
      <c r="AT30" s="273"/>
      <c r="AU30" s="273"/>
      <c r="AV30" s="274"/>
      <c r="AW30" s="101"/>
      <c r="AX30" s="47"/>
      <c r="AY30" s="47"/>
      <c r="AZ30" s="47"/>
      <c r="BA30" s="47"/>
      <c r="BB30" s="48"/>
      <c r="BC30" s="48"/>
    </row>
    <row r="31" spans="1:60" s="286" customFormat="1" ht="63.75" customHeight="1" thickBot="1" x14ac:dyDescent="0.25">
      <c r="A31" s="331"/>
      <c r="B31" s="307"/>
      <c r="C31" s="307"/>
      <c r="D31" s="96"/>
      <c r="E31" s="96"/>
      <c r="F31" s="96"/>
      <c r="G31" s="309"/>
      <c r="H31" s="311"/>
      <c r="I31" s="313"/>
      <c r="J31" s="309"/>
      <c r="K31" s="315"/>
      <c r="L31" s="317"/>
      <c r="M31" s="315"/>
      <c r="N31" s="317"/>
      <c r="O31" s="317"/>
      <c r="P31" s="22"/>
      <c r="Q31" s="109">
        <f t="shared" si="44"/>
        <v>5</v>
      </c>
      <c r="R31" s="319"/>
      <c r="S31" s="319"/>
      <c r="T31" s="283"/>
      <c r="U31" s="322"/>
      <c r="V31" s="325"/>
      <c r="W31" s="294">
        <f t="shared" si="8"/>
        <v>0</v>
      </c>
      <c r="X31" s="283"/>
      <c r="Y31" s="283"/>
      <c r="Z31" s="325"/>
      <c r="AA31" s="319"/>
      <c r="AB31" s="285">
        <f t="shared" si="51"/>
        <v>1</v>
      </c>
      <c r="AC31" s="283"/>
      <c r="AD31" s="283"/>
      <c r="AE31" s="325"/>
      <c r="AF31" s="319"/>
      <c r="AG31" s="285">
        <f t="shared" si="54"/>
        <v>0</v>
      </c>
      <c r="AH31" s="283"/>
      <c r="AI31" s="283"/>
      <c r="AJ31" s="325"/>
      <c r="AK31" s="319"/>
      <c r="AL31" s="285">
        <f t="shared" si="57"/>
        <v>0</v>
      </c>
      <c r="AM31" s="283"/>
      <c r="AN31" s="318"/>
      <c r="AO31" s="328"/>
      <c r="AP31" s="303"/>
      <c r="AQ31" s="305"/>
      <c r="AR31" s="301"/>
      <c r="AS31" s="301"/>
      <c r="AT31" s="50"/>
      <c r="AU31" s="50"/>
      <c r="AV31" s="171"/>
      <c r="AW31" s="102"/>
      <c r="AX31" s="47"/>
      <c r="AY31" s="47"/>
      <c r="AZ31" s="47"/>
      <c r="BA31" s="47"/>
      <c r="BB31" s="48"/>
      <c r="BC31" s="48"/>
      <c r="BD31" s="99"/>
    </row>
    <row r="32" spans="1:60" s="286" customFormat="1" ht="63.75" customHeight="1" x14ac:dyDescent="0.2">
      <c r="A32" s="331">
        <v>8</v>
      </c>
      <c r="B32" s="306"/>
      <c r="C32" s="306"/>
      <c r="D32" s="272"/>
      <c r="E32" s="272"/>
      <c r="F32" s="272"/>
      <c r="G32" s="308"/>
      <c r="H32" s="310"/>
      <c r="I32" s="312"/>
      <c r="J32" s="308"/>
      <c r="K32" s="314"/>
      <c r="L32" s="316">
        <f t="shared" ref="L32" si="113">IF(K32="ALTA",5,IF(K32="MEDIO ALTA",4,IF(K32="MEDIA",3,IF(K32="MEDIO BAJA",2,IF(K32="BAJA",1,0)))))</f>
        <v>0</v>
      </c>
      <c r="M32" s="314"/>
      <c r="N32" s="316">
        <f t="shared" ref="N32" si="114">IF(M32="ALTO",5,IF(M32="MEDIO ALTO",4,IF(M32="MEDIO",3,IF(M32="MEDIO BAJO",2,IF(M32="BAJO",1,0)))))</f>
        <v>0</v>
      </c>
      <c r="O32" s="316">
        <f t="shared" ref="O32" si="115">N32*L32</f>
        <v>0</v>
      </c>
      <c r="P32" s="147"/>
      <c r="Q32" s="148">
        <f t="shared" si="44"/>
        <v>5</v>
      </c>
      <c r="R32" s="318">
        <f t="shared" ref="R32" si="116">ROUND(AVERAGEIF(Q32:Q34,"&gt;0"),0)</f>
        <v>5</v>
      </c>
      <c r="S32" s="318">
        <f t="shared" ref="S32" si="117">R32*0.6</f>
        <v>3</v>
      </c>
      <c r="T32" s="282"/>
      <c r="U32" s="320" t="e">
        <f t="shared" ref="U32" si="118">IF(P32="No_existen",5*$U$10,V32*$U$10)</f>
        <v>#DIV/0!</v>
      </c>
      <c r="V32" s="323" t="e">
        <f t="shared" ref="V32" si="119">ROUND(AVERAGEIF(W32:W34,"&gt;0"),0)</f>
        <v>#DIV/0!</v>
      </c>
      <c r="W32" s="294">
        <f t="shared" si="8"/>
        <v>0</v>
      </c>
      <c r="X32" s="282"/>
      <c r="Y32" s="282"/>
      <c r="Z32" s="323">
        <f t="shared" ref="Z32" si="120">IF(P32="No_existen",5*$Z$10,AA32*$Z$10)</f>
        <v>0.15</v>
      </c>
      <c r="AA32" s="326">
        <f t="shared" ref="AA32" si="121">ROUND(AVERAGEIF(AB32:AB34,"&gt;0"),0)</f>
        <v>1</v>
      </c>
      <c r="AB32" s="284">
        <f t="shared" si="51"/>
        <v>1</v>
      </c>
      <c r="AC32" s="282"/>
      <c r="AD32" s="282"/>
      <c r="AE32" s="323" t="e">
        <f t="shared" ref="AE32" si="122">IF(P32="No_existen",5*$AE$10,AF32*$AE$10)</f>
        <v>#DIV/0!</v>
      </c>
      <c r="AF32" s="326" t="e">
        <f t="shared" ref="AF32" si="123">ROUND(AVERAGEIF(AG32:AG34,"&gt;0"),0)</f>
        <v>#DIV/0!</v>
      </c>
      <c r="AG32" s="284">
        <f t="shared" si="54"/>
        <v>0</v>
      </c>
      <c r="AH32" s="282"/>
      <c r="AI32" s="282"/>
      <c r="AJ32" s="323" t="e">
        <f t="shared" ref="AJ32" si="124">IF(P32="No_existen",5*$AJ$10,AK32*$AJ$10)</f>
        <v>#DIV/0!</v>
      </c>
      <c r="AK32" s="326" t="e">
        <f t="shared" ref="AK32" si="125">ROUND(AVERAGEIF(AL32:AL34,"&gt;0"),0)</f>
        <v>#DIV/0!</v>
      </c>
      <c r="AL32" s="284">
        <f t="shared" si="57"/>
        <v>0</v>
      </c>
      <c r="AM32" s="282"/>
      <c r="AN32" s="318" t="e">
        <f t="shared" ref="AN32" si="126">ROUND(AVERAGE(R32,AA32,AF32,AK32,V32),0)</f>
        <v>#DIV/0!</v>
      </c>
      <c r="AO32" s="327" t="e">
        <f t="shared" ref="AO32" si="127">IF(AN32&lt;1.5,"FUERTE",IF(AND(AN32&gt;=1.5,AN32&lt;2.5),"ACEPTABLE",IF(AN32&gt;=5,"INEXISTENTE","DÉBIL")))</f>
        <v>#DIV/0!</v>
      </c>
      <c r="AP32" s="302">
        <f t="shared" ref="AP32" si="128">IF(O32=0,0,ROUND((O32*AN32),0))</f>
        <v>0</v>
      </c>
      <c r="AQ32" s="304" t="str">
        <f t="shared" ref="AQ32" si="129">IF(AP32&gt;=36,"GRAVE", IF(AP32&lt;=10, "LEVE", "MODERADO"))</f>
        <v>LEVE</v>
      </c>
      <c r="AR32" s="300"/>
      <c r="AS32" s="300"/>
      <c r="AT32" s="273"/>
      <c r="AU32" s="273"/>
      <c r="AV32" s="274"/>
      <c r="AW32" s="101"/>
      <c r="AX32" s="47"/>
      <c r="AY32" s="47"/>
      <c r="AZ32" s="47"/>
      <c r="BA32" s="47"/>
      <c r="BB32" s="48"/>
      <c r="BC32" s="48"/>
    </row>
    <row r="33" spans="1:56" s="286" customFormat="1" ht="63.75" customHeight="1" x14ac:dyDescent="0.2">
      <c r="A33" s="331"/>
      <c r="B33" s="306"/>
      <c r="C33" s="306"/>
      <c r="D33" s="272"/>
      <c r="E33" s="272"/>
      <c r="F33" s="272"/>
      <c r="G33" s="308"/>
      <c r="H33" s="310"/>
      <c r="I33" s="312"/>
      <c r="J33" s="308"/>
      <c r="K33" s="314"/>
      <c r="L33" s="316"/>
      <c r="M33" s="314"/>
      <c r="N33" s="316"/>
      <c r="O33" s="316"/>
      <c r="P33" s="147"/>
      <c r="Q33" s="148">
        <f t="shared" si="44"/>
        <v>5</v>
      </c>
      <c r="R33" s="318"/>
      <c r="S33" s="318"/>
      <c r="T33" s="282"/>
      <c r="U33" s="321"/>
      <c r="V33" s="324"/>
      <c r="W33" s="294">
        <f t="shared" si="8"/>
        <v>0</v>
      </c>
      <c r="X33" s="282"/>
      <c r="Y33" s="282"/>
      <c r="Z33" s="324"/>
      <c r="AA33" s="318"/>
      <c r="AB33" s="284">
        <f t="shared" si="51"/>
        <v>1</v>
      </c>
      <c r="AC33" s="282"/>
      <c r="AD33" s="282"/>
      <c r="AE33" s="324"/>
      <c r="AF33" s="318"/>
      <c r="AG33" s="284">
        <f t="shared" si="54"/>
        <v>0</v>
      </c>
      <c r="AH33" s="282"/>
      <c r="AI33" s="282"/>
      <c r="AJ33" s="324"/>
      <c r="AK33" s="318"/>
      <c r="AL33" s="284">
        <f t="shared" si="57"/>
        <v>0</v>
      </c>
      <c r="AM33" s="282"/>
      <c r="AN33" s="318"/>
      <c r="AO33" s="327"/>
      <c r="AP33" s="302"/>
      <c r="AQ33" s="304"/>
      <c r="AR33" s="300"/>
      <c r="AS33" s="300"/>
      <c r="AT33" s="273"/>
      <c r="AU33" s="273"/>
      <c r="AV33" s="274"/>
      <c r="AW33" s="101"/>
      <c r="AX33" s="47"/>
      <c r="AY33" s="47"/>
      <c r="AZ33" s="47"/>
      <c r="BA33" s="47"/>
      <c r="BB33" s="48"/>
      <c r="BC33" s="48"/>
    </row>
    <row r="34" spans="1:56" s="286" customFormat="1" ht="63.75" customHeight="1" thickBot="1" x14ac:dyDescent="0.25">
      <c r="A34" s="331"/>
      <c r="B34" s="307"/>
      <c r="C34" s="307"/>
      <c r="D34" s="96"/>
      <c r="E34" s="96"/>
      <c r="F34" s="96"/>
      <c r="G34" s="309"/>
      <c r="H34" s="311"/>
      <c r="I34" s="313"/>
      <c r="J34" s="309"/>
      <c r="K34" s="315"/>
      <c r="L34" s="317"/>
      <c r="M34" s="315"/>
      <c r="N34" s="317"/>
      <c r="O34" s="317"/>
      <c r="P34" s="22"/>
      <c r="Q34" s="109">
        <f t="shared" si="44"/>
        <v>5</v>
      </c>
      <c r="R34" s="319"/>
      <c r="S34" s="319"/>
      <c r="T34" s="283"/>
      <c r="U34" s="322"/>
      <c r="V34" s="325"/>
      <c r="W34" s="294">
        <f t="shared" si="8"/>
        <v>0</v>
      </c>
      <c r="X34" s="283"/>
      <c r="Y34" s="283"/>
      <c r="Z34" s="325"/>
      <c r="AA34" s="319"/>
      <c r="AB34" s="285">
        <f t="shared" si="51"/>
        <v>1</v>
      </c>
      <c r="AC34" s="283"/>
      <c r="AD34" s="283"/>
      <c r="AE34" s="325"/>
      <c r="AF34" s="319"/>
      <c r="AG34" s="285">
        <f t="shared" si="54"/>
        <v>0</v>
      </c>
      <c r="AH34" s="283"/>
      <c r="AI34" s="283"/>
      <c r="AJ34" s="325"/>
      <c r="AK34" s="319"/>
      <c r="AL34" s="285">
        <f t="shared" si="57"/>
        <v>0</v>
      </c>
      <c r="AM34" s="283"/>
      <c r="AN34" s="318"/>
      <c r="AO34" s="328"/>
      <c r="AP34" s="303"/>
      <c r="AQ34" s="305"/>
      <c r="AR34" s="301"/>
      <c r="AS34" s="301"/>
      <c r="AT34" s="50"/>
      <c r="AU34" s="50"/>
      <c r="AV34" s="171"/>
      <c r="AW34" s="102"/>
      <c r="AX34" s="47"/>
      <c r="AY34" s="47"/>
      <c r="AZ34" s="47"/>
      <c r="BA34" s="47"/>
      <c r="BB34" s="48"/>
      <c r="BC34" s="48"/>
      <c r="BD34" s="99"/>
    </row>
    <row r="35" spans="1:56" s="286" customFormat="1" ht="63.75" customHeight="1" x14ac:dyDescent="0.2">
      <c r="A35" s="331">
        <v>9</v>
      </c>
      <c r="B35" s="306"/>
      <c r="C35" s="306"/>
      <c r="D35" s="272"/>
      <c r="E35" s="272"/>
      <c r="F35" s="272"/>
      <c r="G35" s="308"/>
      <c r="H35" s="310"/>
      <c r="I35" s="312"/>
      <c r="J35" s="308"/>
      <c r="K35" s="314"/>
      <c r="L35" s="316">
        <f t="shared" ref="L35" si="130">IF(K35="ALTA",5,IF(K35="MEDIO ALTA",4,IF(K35="MEDIA",3,IF(K35="MEDIO BAJA",2,IF(K35="BAJA",1,0)))))</f>
        <v>0</v>
      </c>
      <c r="M35" s="314"/>
      <c r="N35" s="316">
        <f t="shared" ref="N35" si="131">IF(M35="ALTO",5,IF(M35="MEDIO ALTO",4,IF(M35="MEDIO",3,IF(M35="MEDIO BAJO",2,IF(M35="BAJO",1,0)))))</f>
        <v>0</v>
      </c>
      <c r="O35" s="316">
        <f t="shared" ref="O35" si="132">N35*L35</f>
        <v>0</v>
      </c>
      <c r="P35" s="147"/>
      <c r="Q35" s="148">
        <f t="shared" si="44"/>
        <v>5</v>
      </c>
      <c r="R35" s="318">
        <f t="shared" ref="R35" si="133">ROUND(AVERAGEIF(Q35:Q37,"&gt;0"),0)</f>
        <v>5</v>
      </c>
      <c r="S35" s="318">
        <f t="shared" ref="S35" si="134">R35*0.6</f>
        <v>3</v>
      </c>
      <c r="T35" s="282"/>
      <c r="U35" s="320" t="e">
        <f t="shared" ref="U35" si="135">IF(P35="No_existen",5*$U$10,V35*$U$10)</f>
        <v>#DIV/0!</v>
      </c>
      <c r="V35" s="323" t="e">
        <f t="shared" ref="V35" si="136">ROUND(AVERAGEIF(W35:W37,"&gt;0"),0)</f>
        <v>#DIV/0!</v>
      </c>
      <c r="W35" s="294">
        <f t="shared" si="8"/>
        <v>0</v>
      </c>
      <c r="X35" s="282"/>
      <c r="Y35" s="282"/>
      <c r="Z35" s="323">
        <f t="shared" ref="Z35" si="137">IF(P35="No_existen",5*$Z$10,AA35*$Z$10)</f>
        <v>0.15</v>
      </c>
      <c r="AA35" s="326">
        <f t="shared" ref="AA35" si="138">ROUND(AVERAGEIF(AB35:AB37,"&gt;0"),0)</f>
        <v>1</v>
      </c>
      <c r="AB35" s="284">
        <f t="shared" si="51"/>
        <v>1</v>
      </c>
      <c r="AC35" s="282"/>
      <c r="AD35" s="282"/>
      <c r="AE35" s="323" t="e">
        <f t="shared" ref="AE35" si="139">IF(P35="No_existen",5*$AE$10,AF35*$AE$10)</f>
        <v>#DIV/0!</v>
      </c>
      <c r="AF35" s="326" t="e">
        <f t="shared" ref="AF35" si="140">ROUND(AVERAGEIF(AG35:AG37,"&gt;0"),0)</f>
        <v>#DIV/0!</v>
      </c>
      <c r="AG35" s="284">
        <f t="shared" si="54"/>
        <v>0</v>
      </c>
      <c r="AH35" s="282"/>
      <c r="AI35" s="282"/>
      <c r="AJ35" s="323" t="e">
        <f t="shared" ref="AJ35" si="141">IF(P35="No_existen",5*$AJ$10,AK35*$AJ$10)</f>
        <v>#DIV/0!</v>
      </c>
      <c r="AK35" s="326" t="e">
        <f t="shared" ref="AK35" si="142">ROUND(AVERAGEIF(AL35:AL37,"&gt;0"),0)</f>
        <v>#DIV/0!</v>
      </c>
      <c r="AL35" s="284">
        <f t="shared" si="57"/>
        <v>0</v>
      </c>
      <c r="AM35" s="282"/>
      <c r="AN35" s="318" t="e">
        <f t="shared" ref="AN35" si="143">ROUND(AVERAGE(R35,AA35,AF35,AK35,V35),0)</f>
        <v>#DIV/0!</v>
      </c>
      <c r="AO35" s="327" t="e">
        <f t="shared" ref="AO35" si="144">IF(AN35&lt;1.5,"FUERTE",IF(AND(AN35&gt;=1.5,AN35&lt;2.5),"ACEPTABLE",IF(AN35&gt;=5,"INEXISTENTE","DÉBIL")))</f>
        <v>#DIV/0!</v>
      </c>
      <c r="AP35" s="302">
        <f t="shared" ref="AP35" si="145">IF(O35=0,0,ROUND((O35*AN35),0))</f>
        <v>0</v>
      </c>
      <c r="AQ35" s="304" t="str">
        <f t="shared" ref="AQ35" si="146">IF(AP35&gt;=36,"GRAVE", IF(AP35&lt;=10, "LEVE", "MODERADO"))</f>
        <v>LEVE</v>
      </c>
      <c r="AR35" s="300"/>
      <c r="AS35" s="300"/>
      <c r="AT35" s="273"/>
      <c r="AU35" s="273"/>
      <c r="AV35" s="274"/>
      <c r="AW35" s="101"/>
      <c r="AX35" s="47"/>
      <c r="AY35" s="47"/>
      <c r="AZ35" s="47"/>
      <c r="BA35" s="47"/>
      <c r="BB35" s="48"/>
      <c r="BC35" s="48"/>
    </row>
    <row r="36" spans="1:56" s="286" customFormat="1" ht="63.75" customHeight="1" x14ac:dyDescent="0.2">
      <c r="A36" s="331"/>
      <c r="B36" s="306"/>
      <c r="C36" s="306"/>
      <c r="D36" s="272"/>
      <c r="E36" s="272"/>
      <c r="F36" s="272"/>
      <c r="G36" s="308"/>
      <c r="H36" s="310"/>
      <c r="I36" s="312"/>
      <c r="J36" s="308"/>
      <c r="K36" s="314"/>
      <c r="L36" s="316"/>
      <c r="M36" s="314"/>
      <c r="N36" s="316"/>
      <c r="O36" s="316"/>
      <c r="P36" s="147"/>
      <c r="Q36" s="148">
        <f t="shared" si="44"/>
        <v>5</v>
      </c>
      <c r="R36" s="318"/>
      <c r="S36" s="318"/>
      <c r="T36" s="282"/>
      <c r="U36" s="321"/>
      <c r="V36" s="324"/>
      <c r="W36" s="294">
        <f t="shared" si="8"/>
        <v>0</v>
      </c>
      <c r="X36" s="282"/>
      <c r="Y36" s="282"/>
      <c r="Z36" s="324"/>
      <c r="AA36" s="318"/>
      <c r="AB36" s="284">
        <f t="shared" si="51"/>
        <v>1</v>
      </c>
      <c r="AC36" s="282"/>
      <c r="AD36" s="282"/>
      <c r="AE36" s="324"/>
      <c r="AF36" s="318"/>
      <c r="AG36" s="284">
        <f t="shared" si="54"/>
        <v>0</v>
      </c>
      <c r="AH36" s="282"/>
      <c r="AI36" s="282"/>
      <c r="AJ36" s="324"/>
      <c r="AK36" s="318"/>
      <c r="AL36" s="284">
        <f t="shared" si="57"/>
        <v>0</v>
      </c>
      <c r="AM36" s="282"/>
      <c r="AN36" s="318"/>
      <c r="AO36" s="327"/>
      <c r="AP36" s="302"/>
      <c r="AQ36" s="304"/>
      <c r="AR36" s="300"/>
      <c r="AS36" s="300"/>
      <c r="AT36" s="273"/>
      <c r="AU36" s="273"/>
      <c r="AV36" s="274"/>
      <c r="AW36" s="101"/>
      <c r="AX36" s="47"/>
      <c r="AY36" s="47"/>
      <c r="AZ36" s="47"/>
      <c r="BA36" s="47"/>
      <c r="BB36" s="48"/>
      <c r="BC36" s="48"/>
    </row>
    <row r="37" spans="1:56" s="286" customFormat="1" ht="63.75" customHeight="1" thickBot="1" x14ac:dyDescent="0.25">
      <c r="A37" s="331"/>
      <c r="B37" s="307"/>
      <c r="C37" s="307"/>
      <c r="D37" s="96"/>
      <c r="E37" s="96"/>
      <c r="F37" s="96"/>
      <c r="G37" s="309"/>
      <c r="H37" s="311"/>
      <c r="I37" s="313"/>
      <c r="J37" s="309"/>
      <c r="K37" s="315"/>
      <c r="L37" s="317"/>
      <c r="M37" s="315"/>
      <c r="N37" s="317"/>
      <c r="O37" s="317"/>
      <c r="P37" s="22"/>
      <c r="Q37" s="109">
        <f t="shared" si="44"/>
        <v>5</v>
      </c>
      <c r="R37" s="319"/>
      <c r="S37" s="319"/>
      <c r="T37" s="283"/>
      <c r="U37" s="322"/>
      <c r="V37" s="325"/>
      <c r="W37" s="294">
        <f t="shared" si="8"/>
        <v>0</v>
      </c>
      <c r="X37" s="283"/>
      <c r="Y37" s="283"/>
      <c r="Z37" s="325"/>
      <c r="AA37" s="319"/>
      <c r="AB37" s="285">
        <f t="shared" si="51"/>
        <v>1</v>
      </c>
      <c r="AC37" s="283"/>
      <c r="AD37" s="283"/>
      <c r="AE37" s="325"/>
      <c r="AF37" s="319"/>
      <c r="AG37" s="285">
        <f t="shared" si="54"/>
        <v>0</v>
      </c>
      <c r="AH37" s="283"/>
      <c r="AI37" s="283"/>
      <c r="AJ37" s="325"/>
      <c r="AK37" s="319"/>
      <c r="AL37" s="285">
        <f t="shared" si="57"/>
        <v>0</v>
      </c>
      <c r="AM37" s="283"/>
      <c r="AN37" s="318"/>
      <c r="AO37" s="328"/>
      <c r="AP37" s="303"/>
      <c r="AQ37" s="305"/>
      <c r="AR37" s="301"/>
      <c r="AS37" s="301"/>
      <c r="AT37" s="50"/>
      <c r="AU37" s="50"/>
      <c r="AV37" s="171"/>
      <c r="AW37" s="102"/>
      <c r="AX37" s="47"/>
      <c r="AY37" s="47"/>
      <c r="AZ37" s="47"/>
      <c r="BA37" s="47"/>
      <c r="BB37" s="48"/>
      <c r="BC37" s="48"/>
      <c r="BD37" s="99"/>
    </row>
    <row r="38" spans="1:56" s="286" customFormat="1" ht="63.75" customHeight="1" x14ac:dyDescent="0.2">
      <c r="A38" s="331">
        <v>10</v>
      </c>
      <c r="B38" s="306"/>
      <c r="C38" s="306"/>
      <c r="D38" s="272"/>
      <c r="E38" s="272"/>
      <c r="F38" s="272"/>
      <c r="G38" s="308"/>
      <c r="H38" s="310"/>
      <c r="I38" s="312"/>
      <c r="J38" s="308"/>
      <c r="K38" s="314"/>
      <c r="L38" s="316">
        <f t="shared" ref="L38" si="147">IF(K38="ALTA",5,IF(K38="MEDIO ALTA",4,IF(K38="MEDIA",3,IF(K38="MEDIO BAJA",2,IF(K38="BAJA",1,0)))))</f>
        <v>0</v>
      </c>
      <c r="M38" s="314"/>
      <c r="N38" s="316">
        <f t="shared" ref="N38" si="148">IF(M38="ALTO",5,IF(M38="MEDIO ALTO",4,IF(M38="MEDIO",3,IF(M38="MEDIO BAJO",2,IF(M38="BAJO",1,0)))))</f>
        <v>0</v>
      </c>
      <c r="O38" s="316">
        <f t="shared" ref="O38" si="149">N38*L38</f>
        <v>0</v>
      </c>
      <c r="P38" s="147"/>
      <c r="Q38" s="148">
        <f t="shared" si="44"/>
        <v>5</v>
      </c>
      <c r="R38" s="318">
        <f t="shared" ref="R38" si="150">ROUND(AVERAGEIF(Q38:Q40,"&gt;0"),0)</f>
        <v>5</v>
      </c>
      <c r="S38" s="318">
        <f t="shared" ref="S38" si="151">R38*0.6</f>
        <v>3</v>
      </c>
      <c r="T38" s="282"/>
      <c r="U38" s="320" t="e">
        <f t="shared" ref="U38" si="152">IF(P38="No_existen",5*$U$10,V38*$U$10)</f>
        <v>#DIV/0!</v>
      </c>
      <c r="V38" s="323" t="e">
        <f t="shared" ref="V38" si="153">ROUND(AVERAGEIF(W38:W40,"&gt;0"),0)</f>
        <v>#DIV/0!</v>
      </c>
      <c r="W38" s="294">
        <f t="shared" si="8"/>
        <v>0</v>
      </c>
      <c r="X38" s="282"/>
      <c r="Y38" s="282"/>
      <c r="Z38" s="323">
        <f t="shared" ref="Z38" si="154">IF(P38="No_existen",5*$Z$10,AA38*$Z$10)</f>
        <v>0.15</v>
      </c>
      <c r="AA38" s="326">
        <f t="shared" ref="AA38" si="155">ROUND(AVERAGEIF(AB38:AB40,"&gt;0"),0)</f>
        <v>1</v>
      </c>
      <c r="AB38" s="284">
        <f t="shared" si="51"/>
        <v>1</v>
      </c>
      <c r="AC38" s="282"/>
      <c r="AD38" s="282"/>
      <c r="AE38" s="323" t="e">
        <f t="shared" ref="AE38" si="156">IF(P38="No_existen",5*$AE$10,AF38*$AE$10)</f>
        <v>#DIV/0!</v>
      </c>
      <c r="AF38" s="326" t="e">
        <f t="shared" ref="AF38" si="157">ROUND(AVERAGEIF(AG38:AG40,"&gt;0"),0)</f>
        <v>#DIV/0!</v>
      </c>
      <c r="AG38" s="284">
        <f t="shared" si="54"/>
        <v>0</v>
      </c>
      <c r="AH38" s="282"/>
      <c r="AI38" s="282"/>
      <c r="AJ38" s="323" t="e">
        <f t="shared" ref="AJ38" si="158">IF(P38="No_existen",5*$AJ$10,AK38*$AJ$10)</f>
        <v>#DIV/0!</v>
      </c>
      <c r="AK38" s="326" t="e">
        <f t="shared" ref="AK38" si="159">ROUND(AVERAGEIF(AL38:AL40,"&gt;0"),0)</f>
        <v>#DIV/0!</v>
      </c>
      <c r="AL38" s="284">
        <f t="shared" si="57"/>
        <v>0</v>
      </c>
      <c r="AM38" s="282"/>
      <c r="AN38" s="318" t="e">
        <f t="shared" ref="AN38" si="160">ROUND(AVERAGE(R38,AA38,AF38,AK38,V38),0)</f>
        <v>#DIV/0!</v>
      </c>
      <c r="AO38" s="327" t="e">
        <f t="shared" ref="AO38" si="161">IF(AN38&lt;1.5,"FUERTE",IF(AND(AN38&gt;=1.5,AN38&lt;2.5),"ACEPTABLE",IF(AN38&gt;=5,"INEXISTENTE","DÉBIL")))</f>
        <v>#DIV/0!</v>
      </c>
      <c r="AP38" s="302">
        <f t="shared" ref="AP38" si="162">IF(O38=0,0,ROUND((O38*AN38),0))</f>
        <v>0</v>
      </c>
      <c r="AQ38" s="304" t="str">
        <f t="shared" ref="AQ38" si="163">IF(AP38&gt;=36,"GRAVE", IF(AP38&lt;=10, "LEVE", "MODERADO"))</f>
        <v>LEVE</v>
      </c>
      <c r="AR38" s="300"/>
      <c r="AS38" s="300"/>
      <c r="AT38" s="273"/>
      <c r="AU38" s="273"/>
      <c r="AV38" s="274"/>
      <c r="AW38" s="101"/>
      <c r="AX38" s="47"/>
      <c r="AY38" s="47"/>
      <c r="AZ38" s="47"/>
      <c r="BA38" s="47"/>
      <c r="BB38" s="48"/>
      <c r="BC38" s="48"/>
    </row>
    <row r="39" spans="1:56" s="286" customFormat="1" ht="63.75" customHeight="1" x14ac:dyDescent="0.2">
      <c r="A39" s="331"/>
      <c r="B39" s="306"/>
      <c r="C39" s="306"/>
      <c r="D39" s="272"/>
      <c r="E39" s="272"/>
      <c r="F39" s="272"/>
      <c r="G39" s="308"/>
      <c r="H39" s="310"/>
      <c r="I39" s="312"/>
      <c r="J39" s="308"/>
      <c r="K39" s="314"/>
      <c r="L39" s="316"/>
      <c r="M39" s="314"/>
      <c r="N39" s="316"/>
      <c r="O39" s="316"/>
      <c r="P39" s="147"/>
      <c r="Q39" s="148">
        <f t="shared" si="44"/>
        <v>5</v>
      </c>
      <c r="R39" s="318"/>
      <c r="S39" s="318"/>
      <c r="T39" s="282"/>
      <c r="U39" s="321"/>
      <c r="V39" s="324"/>
      <c r="W39" s="294">
        <f t="shared" si="8"/>
        <v>0</v>
      </c>
      <c r="X39" s="282"/>
      <c r="Y39" s="282"/>
      <c r="Z39" s="324"/>
      <c r="AA39" s="318"/>
      <c r="AB39" s="284">
        <f t="shared" si="51"/>
        <v>1</v>
      </c>
      <c r="AC39" s="282"/>
      <c r="AD39" s="282"/>
      <c r="AE39" s="324"/>
      <c r="AF39" s="318"/>
      <c r="AG39" s="284">
        <f t="shared" si="54"/>
        <v>0</v>
      </c>
      <c r="AH39" s="282"/>
      <c r="AI39" s="282"/>
      <c r="AJ39" s="324"/>
      <c r="AK39" s="318"/>
      <c r="AL39" s="284">
        <f t="shared" si="57"/>
        <v>0</v>
      </c>
      <c r="AM39" s="282"/>
      <c r="AN39" s="318"/>
      <c r="AO39" s="327"/>
      <c r="AP39" s="302"/>
      <c r="AQ39" s="304"/>
      <c r="AR39" s="300"/>
      <c r="AS39" s="300"/>
      <c r="AT39" s="273"/>
      <c r="AU39" s="273"/>
      <c r="AV39" s="274"/>
      <c r="AW39" s="101"/>
      <c r="AX39" s="47"/>
      <c r="AY39" s="47"/>
      <c r="AZ39" s="47"/>
      <c r="BA39" s="47"/>
      <c r="BB39" s="48"/>
      <c r="BC39" s="48"/>
    </row>
    <row r="40" spans="1:56" s="286" customFormat="1" ht="63.75" customHeight="1" thickBot="1" x14ac:dyDescent="0.25">
      <c r="A40" s="331"/>
      <c r="B40" s="307"/>
      <c r="C40" s="307"/>
      <c r="D40" s="96"/>
      <c r="E40" s="96"/>
      <c r="F40" s="96"/>
      <c r="G40" s="309"/>
      <c r="H40" s="311"/>
      <c r="I40" s="313"/>
      <c r="J40" s="309"/>
      <c r="K40" s="315"/>
      <c r="L40" s="317"/>
      <c r="M40" s="315"/>
      <c r="N40" s="317"/>
      <c r="O40" s="317"/>
      <c r="P40" s="22"/>
      <c r="Q40" s="109">
        <f t="shared" si="44"/>
        <v>5</v>
      </c>
      <c r="R40" s="319"/>
      <c r="S40" s="319"/>
      <c r="T40" s="283"/>
      <c r="U40" s="322"/>
      <c r="V40" s="325"/>
      <c r="W40" s="294">
        <f t="shared" si="8"/>
        <v>0</v>
      </c>
      <c r="X40" s="283"/>
      <c r="Y40" s="283"/>
      <c r="Z40" s="325"/>
      <c r="AA40" s="319"/>
      <c r="AB40" s="285">
        <f t="shared" si="51"/>
        <v>1</v>
      </c>
      <c r="AC40" s="283"/>
      <c r="AD40" s="283"/>
      <c r="AE40" s="325"/>
      <c r="AF40" s="319"/>
      <c r="AG40" s="285">
        <f t="shared" si="54"/>
        <v>0</v>
      </c>
      <c r="AH40" s="283"/>
      <c r="AI40" s="283"/>
      <c r="AJ40" s="325"/>
      <c r="AK40" s="319"/>
      <c r="AL40" s="285">
        <f t="shared" si="57"/>
        <v>0</v>
      </c>
      <c r="AM40" s="283"/>
      <c r="AN40" s="318"/>
      <c r="AO40" s="328"/>
      <c r="AP40" s="303"/>
      <c r="AQ40" s="305"/>
      <c r="AR40" s="301"/>
      <c r="AS40" s="301"/>
      <c r="AT40" s="50"/>
      <c r="AU40" s="50"/>
      <c r="AV40" s="171"/>
      <c r="AW40" s="102"/>
      <c r="AX40" s="47"/>
      <c r="AY40" s="47"/>
      <c r="AZ40" s="47"/>
      <c r="BA40" s="47"/>
      <c r="BB40" s="48"/>
      <c r="BC40" s="48"/>
      <c r="BD40" s="99"/>
    </row>
    <row r="41" spans="1:56" s="286" customFormat="1" ht="63.75" customHeight="1" x14ac:dyDescent="0.2">
      <c r="A41" s="331">
        <v>11</v>
      </c>
      <c r="B41" s="306"/>
      <c r="C41" s="306"/>
      <c r="D41" s="272"/>
      <c r="E41" s="272"/>
      <c r="F41" s="272"/>
      <c r="G41" s="308"/>
      <c r="H41" s="310"/>
      <c r="I41" s="312"/>
      <c r="J41" s="308"/>
      <c r="K41" s="314"/>
      <c r="L41" s="316">
        <f t="shared" ref="L41" si="164">IF(K41="ALTA",5,IF(K41="MEDIO ALTA",4,IF(K41="MEDIA",3,IF(K41="MEDIO BAJA",2,IF(K41="BAJA",1,0)))))</f>
        <v>0</v>
      </c>
      <c r="M41" s="314"/>
      <c r="N41" s="316">
        <f t="shared" ref="N41" si="165">IF(M41="ALTO",5,IF(M41="MEDIO ALTO",4,IF(M41="MEDIO",3,IF(M41="MEDIO BAJO",2,IF(M41="BAJO",1,0)))))</f>
        <v>0</v>
      </c>
      <c r="O41" s="316">
        <f t="shared" ref="O41" si="166">N41*L41</f>
        <v>0</v>
      </c>
      <c r="P41" s="147"/>
      <c r="Q41" s="148">
        <f t="shared" si="44"/>
        <v>5</v>
      </c>
      <c r="R41" s="318">
        <f t="shared" ref="R41" si="167">ROUND(AVERAGEIF(Q41:Q43,"&gt;0"),0)</f>
        <v>5</v>
      </c>
      <c r="S41" s="318">
        <f t="shared" ref="S41" si="168">R41*0.6</f>
        <v>3</v>
      </c>
      <c r="T41" s="282"/>
      <c r="U41" s="320" t="e">
        <f t="shared" ref="U41" si="169">IF(P41="No_existen",5*$U$10,V41*$U$10)</f>
        <v>#DIV/0!</v>
      </c>
      <c r="V41" s="323" t="e">
        <f t="shared" ref="V41" si="170">ROUND(AVERAGEIF(W41:W43,"&gt;0"),0)</f>
        <v>#DIV/0!</v>
      </c>
      <c r="W41" s="294">
        <f t="shared" si="8"/>
        <v>0</v>
      </c>
      <c r="X41" s="282"/>
      <c r="Y41" s="282"/>
      <c r="Z41" s="323">
        <f t="shared" ref="Z41" si="171">IF(P41="No_existen",5*$Z$10,AA41*$Z$10)</f>
        <v>0.15</v>
      </c>
      <c r="AA41" s="326">
        <f t="shared" ref="AA41" si="172">ROUND(AVERAGEIF(AB41:AB43,"&gt;0"),0)</f>
        <v>1</v>
      </c>
      <c r="AB41" s="284">
        <f t="shared" si="51"/>
        <v>1</v>
      </c>
      <c r="AC41" s="282"/>
      <c r="AD41" s="282"/>
      <c r="AE41" s="323" t="e">
        <f t="shared" ref="AE41" si="173">IF(P41="No_existen",5*$AE$10,AF41*$AE$10)</f>
        <v>#DIV/0!</v>
      </c>
      <c r="AF41" s="326" t="e">
        <f t="shared" ref="AF41" si="174">ROUND(AVERAGEIF(AG41:AG43,"&gt;0"),0)</f>
        <v>#DIV/0!</v>
      </c>
      <c r="AG41" s="284">
        <f t="shared" si="54"/>
        <v>0</v>
      </c>
      <c r="AH41" s="282"/>
      <c r="AI41" s="282"/>
      <c r="AJ41" s="323" t="e">
        <f t="shared" ref="AJ41" si="175">IF(P41="No_existen",5*$AJ$10,AK41*$AJ$10)</f>
        <v>#DIV/0!</v>
      </c>
      <c r="AK41" s="326" t="e">
        <f t="shared" ref="AK41" si="176">ROUND(AVERAGEIF(AL41:AL43,"&gt;0"),0)</f>
        <v>#DIV/0!</v>
      </c>
      <c r="AL41" s="284">
        <f t="shared" si="57"/>
        <v>0</v>
      </c>
      <c r="AM41" s="282"/>
      <c r="AN41" s="318" t="e">
        <f t="shared" ref="AN41" si="177">ROUND(AVERAGE(R41,AA41,AF41,AK41,V41),0)</f>
        <v>#DIV/0!</v>
      </c>
      <c r="AO41" s="327" t="e">
        <f t="shared" ref="AO41" si="178">IF(AN41&lt;1.5,"FUERTE",IF(AND(AN41&gt;=1.5,AN41&lt;2.5),"ACEPTABLE",IF(AN41&gt;=5,"INEXISTENTE","DÉBIL")))</f>
        <v>#DIV/0!</v>
      </c>
      <c r="AP41" s="302">
        <f t="shared" ref="AP41" si="179">IF(O41=0,0,ROUND((O41*AN41),0))</f>
        <v>0</v>
      </c>
      <c r="AQ41" s="304" t="str">
        <f t="shared" ref="AQ41" si="180">IF(AP41&gt;=36,"GRAVE", IF(AP41&lt;=10, "LEVE", "MODERADO"))</f>
        <v>LEVE</v>
      </c>
      <c r="AR41" s="300"/>
      <c r="AS41" s="300"/>
      <c r="AT41" s="273"/>
      <c r="AU41" s="273"/>
      <c r="AV41" s="274"/>
      <c r="AW41" s="101"/>
      <c r="AX41" s="47"/>
      <c r="AY41" s="47"/>
      <c r="AZ41" s="47"/>
      <c r="BA41" s="47"/>
      <c r="BB41" s="48"/>
      <c r="BC41" s="48"/>
    </row>
    <row r="42" spans="1:56" s="286" customFormat="1" ht="63.75" customHeight="1" x14ac:dyDescent="0.2">
      <c r="A42" s="331"/>
      <c r="B42" s="306"/>
      <c r="C42" s="306"/>
      <c r="D42" s="272"/>
      <c r="E42" s="272"/>
      <c r="F42" s="272"/>
      <c r="G42" s="308"/>
      <c r="H42" s="310"/>
      <c r="I42" s="312"/>
      <c r="J42" s="308"/>
      <c r="K42" s="314"/>
      <c r="L42" s="316"/>
      <c r="M42" s="314"/>
      <c r="N42" s="316"/>
      <c r="O42" s="316"/>
      <c r="P42" s="147"/>
      <c r="Q42" s="148">
        <f t="shared" si="44"/>
        <v>5</v>
      </c>
      <c r="R42" s="318"/>
      <c r="S42" s="318"/>
      <c r="T42" s="282"/>
      <c r="U42" s="321"/>
      <c r="V42" s="324"/>
      <c r="W42" s="294">
        <f t="shared" si="8"/>
        <v>0</v>
      </c>
      <c r="X42" s="282"/>
      <c r="Y42" s="282"/>
      <c r="Z42" s="324"/>
      <c r="AA42" s="318"/>
      <c r="AB42" s="284">
        <f t="shared" si="51"/>
        <v>1</v>
      </c>
      <c r="AC42" s="282"/>
      <c r="AD42" s="282"/>
      <c r="AE42" s="324"/>
      <c r="AF42" s="318"/>
      <c r="AG42" s="284">
        <f t="shared" si="54"/>
        <v>0</v>
      </c>
      <c r="AH42" s="282"/>
      <c r="AI42" s="282"/>
      <c r="AJ42" s="324"/>
      <c r="AK42" s="318"/>
      <c r="AL42" s="284">
        <f t="shared" si="57"/>
        <v>0</v>
      </c>
      <c r="AM42" s="282"/>
      <c r="AN42" s="318"/>
      <c r="AO42" s="327"/>
      <c r="AP42" s="302"/>
      <c r="AQ42" s="304"/>
      <c r="AR42" s="300"/>
      <c r="AS42" s="300"/>
      <c r="AT42" s="273"/>
      <c r="AU42" s="273"/>
      <c r="AV42" s="274"/>
      <c r="AW42" s="101"/>
      <c r="AX42" s="47"/>
      <c r="AY42" s="47"/>
      <c r="AZ42" s="47"/>
      <c r="BA42" s="47"/>
      <c r="BB42" s="48"/>
      <c r="BC42" s="48"/>
    </row>
    <row r="43" spans="1:56" s="286" customFormat="1" ht="63.75" customHeight="1" thickBot="1" x14ac:dyDescent="0.25">
      <c r="A43" s="331"/>
      <c r="B43" s="307"/>
      <c r="C43" s="307"/>
      <c r="D43" s="96"/>
      <c r="E43" s="96"/>
      <c r="F43" s="96"/>
      <c r="G43" s="309"/>
      <c r="H43" s="311"/>
      <c r="I43" s="313"/>
      <c r="J43" s="309"/>
      <c r="K43" s="315"/>
      <c r="L43" s="317"/>
      <c r="M43" s="315"/>
      <c r="N43" s="317"/>
      <c r="O43" s="317"/>
      <c r="P43" s="22"/>
      <c r="Q43" s="109">
        <f t="shared" si="44"/>
        <v>5</v>
      </c>
      <c r="R43" s="319"/>
      <c r="S43" s="319"/>
      <c r="T43" s="283"/>
      <c r="U43" s="322"/>
      <c r="V43" s="325"/>
      <c r="W43" s="294">
        <f t="shared" si="8"/>
        <v>0</v>
      </c>
      <c r="X43" s="283"/>
      <c r="Y43" s="283"/>
      <c r="Z43" s="325"/>
      <c r="AA43" s="319"/>
      <c r="AB43" s="285">
        <f t="shared" si="51"/>
        <v>1</v>
      </c>
      <c r="AC43" s="283"/>
      <c r="AD43" s="283"/>
      <c r="AE43" s="325"/>
      <c r="AF43" s="319"/>
      <c r="AG43" s="285">
        <f t="shared" si="54"/>
        <v>0</v>
      </c>
      <c r="AH43" s="283"/>
      <c r="AI43" s="283"/>
      <c r="AJ43" s="325"/>
      <c r="AK43" s="319"/>
      <c r="AL43" s="285">
        <f t="shared" si="57"/>
        <v>0</v>
      </c>
      <c r="AM43" s="283"/>
      <c r="AN43" s="318"/>
      <c r="AO43" s="328"/>
      <c r="AP43" s="303"/>
      <c r="AQ43" s="305"/>
      <c r="AR43" s="301"/>
      <c r="AS43" s="301"/>
      <c r="AT43" s="50"/>
      <c r="AU43" s="50"/>
      <c r="AV43" s="171"/>
      <c r="AW43" s="102"/>
      <c r="AX43" s="47"/>
      <c r="AY43" s="47"/>
      <c r="AZ43" s="47"/>
      <c r="BA43" s="47"/>
      <c r="BB43" s="48"/>
      <c r="BC43" s="48"/>
      <c r="BD43" s="99"/>
    </row>
    <row r="44" spans="1:56" s="286" customFormat="1" ht="63.75" customHeight="1" x14ac:dyDescent="0.2">
      <c r="A44" s="331">
        <v>12</v>
      </c>
      <c r="B44" s="306"/>
      <c r="C44" s="306"/>
      <c r="D44" s="272"/>
      <c r="E44" s="272"/>
      <c r="F44" s="272"/>
      <c r="G44" s="308"/>
      <c r="H44" s="310"/>
      <c r="I44" s="312"/>
      <c r="J44" s="308"/>
      <c r="K44" s="314"/>
      <c r="L44" s="316">
        <f t="shared" ref="L44" si="181">IF(K44="ALTA",5,IF(K44="MEDIO ALTA",4,IF(K44="MEDIA",3,IF(K44="MEDIO BAJA",2,IF(K44="BAJA",1,0)))))</f>
        <v>0</v>
      </c>
      <c r="M44" s="314"/>
      <c r="N44" s="316">
        <f t="shared" ref="N44" si="182">IF(M44="ALTO",5,IF(M44="MEDIO ALTO",4,IF(M44="MEDIO",3,IF(M44="MEDIO BAJO",2,IF(M44="BAJO",1,0)))))</f>
        <v>0</v>
      </c>
      <c r="O44" s="316">
        <f t="shared" ref="O44" si="183">N44*L44</f>
        <v>0</v>
      </c>
      <c r="P44" s="147"/>
      <c r="Q44" s="148">
        <f t="shared" si="44"/>
        <v>5</v>
      </c>
      <c r="R44" s="318">
        <f t="shared" ref="R44" si="184">ROUND(AVERAGEIF(Q44:Q46,"&gt;0"),0)</f>
        <v>5</v>
      </c>
      <c r="S44" s="318">
        <f t="shared" ref="S44" si="185">R44*0.6</f>
        <v>3</v>
      </c>
      <c r="T44" s="282"/>
      <c r="U44" s="320" t="e">
        <f t="shared" ref="U44" si="186">IF(P44="No_existen",5*$U$10,V44*$U$10)</f>
        <v>#DIV/0!</v>
      </c>
      <c r="V44" s="323" t="e">
        <f t="shared" ref="V44" si="187">ROUND(AVERAGEIF(W44:W46,"&gt;0"),0)</f>
        <v>#DIV/0!</v>
      </c>
      <c r="W44" s="294">
        <f t="shared" si="8"/>
        <v>0</v>
      </c>
      <c r="X44" s="282"/>
      <c r="Y44" s="282"/>
      <c r="Z44" s="323">
        <f t="shared" ref="Z44" si="188">IF(P44="No_existen",5*$Z$10,AA44*$Z$10)</f>
        <v>0.15</v>
      </c>
      <c r="AA44" s="326">
        <f t="shared" ref="AA44" si="189">ROUND(AVERAGEIF(AB44:AB46,"&gt;0"),0)</f>
        <v>1</v>
      </c>
      <c r="AB44" s="284">
        <f t="shared" si="51"/>
        <v>1</v>
      </c>
      <c r="AC44" s="282"/>
      <c r="AD44" s="282"/>
      <c r="AE44" s="323" t="e">
        <f t="shared" ref="AE44" si="190">IF(P44="No_existen",5*$AE$10,AF44*$AE$10)</f>
        <v>#DIV/0!</v>
      </c>
      <c r="AF44" s="326" t="e">
        <f t="shared" ref="AF44" si="191">ROUND(AVERAGEIF(AG44:AG46,"&gt;0"),0)</f>
        <v>#DIV/0!</v>
      </c>
      <c r="AG44" s="284">
        <f t="shared" si="54"/>
        <v>0</v>
      </c>
      <c r="AH44" s="282"/>
      <c r="AI44" s="282"/>
      <c r="AJ44" s="323" t="e">
        <f t="shared" ref="AJ44" si="192">IF(P44="No_existen",5*$AJ$10,AK44*$AJ$10)</f>
        <v>#DIV/0!</v>
      </c>
      <c r="AK44" s="326" t="e">
        <f t="shared" ref="AK44" si="193">ROUND(AVERAGEIF(AL44:AL46,"&gt;0"),0)</f>
        <v>#DIV/0!</v>
      </c>
      <c r="AL44" s="284">
        <f t="shared" si="57"/>
        <v>0</v>
      </c>
      <c r="AM44" s="282"/>
      <c r="AN44" s="318" t="e">
        <f t="shared" ref="AN44" si="194">ROUND(AVERAGE(R44,AA44,AF44,AK44,V44),0)</f>
        <v>#DIV/0!</v>
      </c>
      <c r="AO44" s="327" t="e">
        <f t="shared" ref="AO44" si="195">IF(AN44&lt;1.5,"FUERTE",IF(AND(AN44&gt;=1.5,AN44&lt;2.5),"ACEPTABLE",IF(AN44&gt;=5,"INEXISTENTE","DÉBIL")))</f>
        <v>#DIV/0!</v>
      </c>
      <c r="AP44" s="302">
        <f t="shared" ref="AP44" si="196">IF(O44=0,0,ROUND((O44*AN44),0))</f>
        <v>0</v>
      </c>
      <c r="AQ44" s="304" t="str">
        <f t="shared" ref="AQ44" si="197">IF(AP44&gt;=36,"GRAVE", IF(AP44&lt;=10, "LEVE", "MODERADO"))</f>
        <v>LEVE</v>
      </c>
      <c r="AR44" s="300"/>
      <c r="AS44" s="300"/>
      <c r="AT44" s="273"/>
      <c r="AU44" s="273"/>
      <c r="AV44" s="274"/>
      <c r="AW44" s="101"/>
      <c r="AX44" s="47"/>
      <c r="AY44" s="47"/>
      <c r="AZ44" s="47"/>
      <c r="BA44" s="47"/>
      <c r="BB44" s="48"/>
      <c r="BC44" s="48"/>
    </row>
    <row r="45" spans="1:56" s="286" customFormat="1" ht="63.75" customHeight="1" x14ac:dyDescent="0.2">
      <c r="A45" s="331"/>
      <c r="B45" s="306"/>
      <c r="C45" s="306"/>
      <c r="D45" s="272"/>
      <c r="E45" s="272"/>
      <c r="F45" s="272"/>
      <c r="G45" s="308"/>
      <c r="H45" s="310"/>
      <c r="I45" s="312"/>
      <c r="J45" s="308"/>
      <c r="K45" s="314"/>
      <c r="L45" s="316"/>
      <c r="M45" s="314"/>
      <c r="N45" s="316"/>
      <c r="O45" s="316"/>
      <c r="P45" s="147"/>
      <c r="Q45" s="148">
        <f t="shared" si="44"/>
        <v>5</v>
      </c>
      <c r="R45" s="318"/>
      <c r="S45" s="318"/>
      <c r="T45" s="282"/>
      <c r="U45" s="321"/>
      <c r="V45" s="324"/>
      <c r="W45" s="294">
        <f t="shared" si="8"/>
        <v>0</v>
      </c>
      <c r="X45" s="282"/>
      <c r="Y45" s="282"/>
      <c r="Z45" s="324"/>
      <c r="AA45" s="318"/>
      <c r="AB45" s="284">
        <f t="shared" si="51"/>
        <v>1</v>
      </c>
      <c r="AC45" s="282"/>
      <c r="AD45" s="282"/>
      <c r="AE45" s="324"/>
      <c r="AF45" s="318"/>
      <c r="AG45" s="284">
        <f t="shared" si="54"/>
        <v>0</v>
      </c>
      <c r="AH45" s="282"/>
      <c r="AI45" s="282"/>
      <c r="AJ45" s="324"/>
      <c r="AK45" s="318"/>
      <c r="AL45" s="284">
        <f t="shared" si="57"/>
        <v>0</v>
      </c>
      <c r="AM45" s="282"/>
      <c r="AN45" s="318"/>
      <c r="AO45" s="327"/>
      <c r="AP45" s="302"/>
      <c r="AQ45" s="304"/>
      <c r="AR45" s="300"/>
      <c r="AS45" s="300"/>
      <c r="AT45" s="273"/>
      <c r="AU45" s="273"/>
      <c r="AV45" s="274"/>
      <c r="AW45" s="101"/>
      <c r="AX45" s="47"/>
      <c r="AY45" s="47"/>
      <c r="AZ45" s="47"/>
      <c r="BA45" s="47"/>
      <c r="BB45" s="48"/>
      <c r="BC45" s="48"/>
    </row>
    <row r="46" spans="1:56" s="286" customFormat="1" ht="63.75" customHeight="1" thickBot="1" x14ac:dyDescent="0.25">
      <c r="A46" s="331"/>
      <c r="B46" s="307"/>
      <c r="C46" s="307"/>
      <c r="D46" s="96"/>
      <c r="E46" s="96"/>
      <c r="F46" s="96"/>
      <c r="G46" s="309"/>
      <c r="H46" s="311"/>
      <c r="I46" s="313"/>
      <c r="J46" s="309"/>
      <c r="K46" s="315"/>
      <c r="L46" s="317"/>
      <c r="M46" s="315"/>
      <c r="N46" s="317"/>
      <c r="O46" s="317"/>
      <c r="P46" s="22"/>
      <c r="Q46" s="109">
        <f t="shared" si="44"/>
        <v>5</v>
      </c>
      <c r="R46" s="319"/>
      <c r="S46" s="319"/>
      <c r="T46" s="283"/>
      <c r="U46" s="322"/>
      <c r="V46" s="325"/>
      <c r="W46" s="294">
        <f t="shared" si="8"/>
        <v>0</v>
      </c>
      <c r="X46" s="283"/>
      <c r="Y46" s="283"/>
      <c r="Z46" s="325"/>
      <c r="AA46" s="319"/>
      <c r="AB46" s="285">
        <f t="shared" si="51"/>
        <v>1</v>
      </c>
      <c r="AC46" s="283"/>
      <c r="AD46" s="283"/>
      <c r="AE46" s="325"/>
      <c r="AF46" s="319"/>
      <c r="AG46" s="285">
        <f t="shared" si="54"/>
        <v>0</v>
      </c>
      <c r="AH46" s="283"/>
      <c r="AI46" s="283"/>
      <c r="AJ46" s="325"/>
      <c r="AK46" s="319"/>
      <c r="AL46" s="285">
        <f t="shared" si="57"/>
        <v>0</v>
      </c>
      <c r="AM46" s="283"/>
      <c r="AN46" s="318"/>
      <c r="AO46" s="328"/>
      <c r="AP46" s="303"/>
      <c r="AQ46" s="305"/>
      <c r="AR46" s="301"/>
      <c r="AS46" s="301"/>
      <c r="AT46" s="50"/>
      <c r="AU46" s="50"/>
      <c r="AV46" s="171"/>
      <c r="AW46" s="102"/>
      <c r="AX46" s="47"/>
      <c r="AY46" s="47"/>
      <c r="AZ46" s="47"/>
      <c r="BA46" s="47"/>
      <c r="BB46" s="48"/>
      <c r="BC46" s="48"/>
      <c r="BD46" s="99"/>
    </row>
    <row r="47" spans="1:56" s="286" customFormat="1" ht="63.75" customHeight="1" x14ac:dyDescent="0.2">
      <c r="A47" s="331">
        <v>13</v>
      </c>
      <c r="B47" s="306"/>
      <c r="C47" s="306"/>
      <c r="D47" s="272"/>
      <c r="E47" s="272"/>
      <c r="F47" s="272"/>
      <c r="G47" s="308"/>
      <c r="H47" s="310"/>
      <c r="I47" s="312"/>
      <c r="J47" s="308"/>
      <c r="K47" s="314"/>
      <c r="L47" s="316">
        <f t="shared" ref="L47" si="198">IF(K47="ALTA",5,IF(K47="MEDIO ALTA",4,IF(K47="MEDIA",3,IF(K47="MEDIO BAJA",2,IF(K47="BAJA",1,0)))))</f>
        <v>0</v>
      </c>
      <c r="M47" s="314"/>
      <c r="N47" s="316">
        <f t="shared" ref="N47" si="199">IF(M47="ALTO",5,IF(M47="MEDIO ALTO",4,IF(M47="MEDIO",3,IF(M47="MEDIO BAJO",2,IF(M47="BAJO",1,0)))))</f>
        <v>0</v>
      </c>
      <c r="O47" s="316">
        <f t="shared" ref="O47" si="200">N47*L47</f>
        <v>0</v>
      </c>
      <c r="P47" s="147"/>
      <c r="Q47" s="148">
        <f t="shared" si="44"/>
        <v>5</v>
      </c>
      <c r="R47" s="318">
        <f t="shared" ref="R47" si="201">ROUND(AVERAGEIF(Q47:Q49,"&gt;0"),0)</f>
        <v>5</v>
      </c>
      <c r="S47" s="318">
        <f t="shared" ref="S47" si="202">R47*0.6</f>
        <v>3</v>
      </c>
      <c r="T47" s="282"/>
      <c r="U47" s="320" t="e">
        <f t="shared" ref="U47" si="203">IF(P47="No_existen",5*$U$10,V47*$U$10)</f>
        <v>#DIV/0!</v>
      </c>
      <c r="V47" s="323" t="e">
        <f t="shared" ref="V47" si="204">ROUND(AVERAGEIF(W47:W49,"&gt;0"),0)</f>
        <v>#DIV/0!</v>
      </c>
      <c r="W47" s="294">
        <f t="shared" si="8"/>
        <v>0</v>
      </c>
      <c r="X47" s="282"/>
      <c r="Y47" s="282"/>
      <c r="Z47" s="323">
        <f t="shared" ref="Z47" si="205">IF(P47="No_existen",5*$Z$10,AA47*$Z$10)</f>
        <v>0.15</v>
      </c>
      <c r="AA47" s="326">
        <f t="shared" ref="AA47" si="206">ROUND(AVERAGEIF(AB47:AB49,"&gt;0"),0)</f>
        <v>1</v>
      </c>
      <c r="AB47" s="284">
        <f t="shared" si="51"/>
        <v>1</v>
      </c>
      <c r="AC47" s="282"/>
      <c r="AD47" s="282"/>
      <c r="AE47" s="323" t="e">
        <f t="shared" ref="AE47" si="207">IF(P47="No_existen",5*$AE$10,AF47*$AE$10)</f>
        <v>#DIV/0!</v>
      </c>
      <c r="AF47" s="326" t="e">
        <f t="shared" ref="AF47" si="208">ROUND(AVERAGEIF(AG47:AG49,"&gt;0"),0)</f>
        <v>#DIV/0!</v>
      </c>
      <c r="AG47" s="284">
        <f t="shared" si="54"/>
        <v>0</v>
      </c>
      <c r="AH47" s="282"/>
      <c r="AI47" s="282"/>
      <c r="AJ47" s="323" t="e">
        <f t="shared" ref="AJ47" si="209">IF(P47="No_existen",5*$AJ$10,AK47*$AJ$10)</f>
        <v>#DIV/0!</v>
      </c>
      <c r="AK47" s="326" t="e">
        <f t="shared" ref="AK47" si="210">ROUND(AVERAGEIF(AL47:AL49,"&gt;0"),0)</f>
        <v>#DIV/0!</v>
      </c>
      <c r="AL47" s="284">
        <f t="shared" si="57"/>
        <v>0</v>
      </c>
      <c r="AM47" s="282"/>
      <c r="AN47" s="318" t="e">
        <f t="shared" ref="AN47" si="211">ROUND(AVERAGE(R47,AA47,AF47,AK47,V47),0)</f>
        <v>#DIV/0!</v>
      </c>
      <c r="AO47" s="327" t="e">
        <f t="shared" ref="AO47" si="212">IF(AN47&lt;1.5,"FUERTE",IF(AND(AN47&gt;=1.5,AN47&lt;2.5),"ACEPTABLE",IF(AN47&gt;=5,"INEXISTENTE","DÉBIL")))</f>
        <v>#DIV/0!</v>
      </c>
      <c r="AP47" s="302">
        <f t="shared" ref="AP47" si="213">IF(O47=0,0,ROUND((O47*AN47),0))</f>
        <v>0</v>
      </c>
      <c r="AQ47" s="304" t="str">
        <f t="shared" ref="AQ47" si="214">IF(AP47&gt;=36,"GRAVE", IF(AP47&lt;=10, "LEVE", "MODERADO"))</f>
        <v>LEVE</v>
      </c>
      <c r="AR47" s="300"/>
      <c r="AS47" s="300"/>
      <c r="AT47" s="273"/>
      <c r="AU47" s="273"/>
      <c r="AV47" s="274"/>
      <c r="AW47" s="101"/>
      <c r="AX47" s="47"/>
      <c r="AY47" s="47"/>
      <c r="AZ47" s="47"/>
      <c r="BA47" s="47"/>
      <c r="BB47" s="48"/>
      <c r="BC47" s="48"/>
    </row>
    <row r="48" spans="1:56" s="286" customFormat="1" ht="63.75" customHeight="1" x14ac:dyDescent="0.2">
      <c r="A48" s="331"/>
      <c r="B48" s="306"/>
      <c r="C48" s="306"/>
      <c r="D48" s="272"/>
      <c r="E48" s="272"/>
      <c r="F48" s="272"/>
      <c r="G48" s="308"/>
      <c r="H48" s="310"/>
      <c r="I48" s="312"/>
      <c r="J48" s="308"/>
      <c r="K48" s="314"/>
      <c r="L48" s="316"/>
      <c r="M48" s="314"/>
      <c r="N48" s="316"/>
      <c r="O48" s="316"/>
      <c r="P48" s="147"/>
      <c r="Q48" s="148">
        <f t="shared" si="44"/>
        <v>5</v>
      </c>
      <c r="R48" s="318"/>
      <c r="S48" s="318"/>
      <c r="T48" s="282"/>
      <c r="U48" s="321"/>
      <c r="V48" s="324"/>
      <c r="W48" s="294">
        <f t="shared" si="8"/>
        <v>0</v>
      </c>
      <c r="X48" s="282"/>
      <c r="Y48" s="282"/>
      <c r="Z48" s="324"/>
      <c r="AA48" s="318"/>
      <c r="AB48" s="284">
        <f t="shared" si="51"/>
        <v>1</v>
      </c>
      <c r="AC48" s="282"/>
      <c r="AD48" s="282"/>
      <c r="AE48" s="324"/>
      <c r="AF48" s="318"/>
      <c r="AG48" s="284">
        <f t="shared" si="54"/>
        <v>0</v>
      </c>
      <c r="AH48" s="282"/>
      <c r="AI48" s="282"/>
      <c r="AJ48" s="324"/>
      <c r="AK48" s="318"/>
      <c r="AL48" s="284">
        <f t="shared" si="57"/>
        <v>0</v>
      </c>
      <c r="AM48" s="282"/>
      <c r="AN48" s="318"/>
      <c r="AO48" s="327"/>
      <c r="AP48" s="302"/>
      <c r="AQ48" s="304"/>
      <c r="AR48" s="300"/>
      <c r="AS48" s="300"/>
      <c r="AT48" s="273"/>
      <c r="AU48" s="273"/>
      <c r="AV48" s="274"/>
      <c r="AW48" s="101"/>
      <c r="AX48" s="47"/>
      <c r="AY48" s="47"/>
      <c r="AZ48" s="47"/>
      <c r="BA48" s="47"/>
      <c r="BB48" s="48"/>
      <c r="BC48" s="48"/>
    </row>
    <row r="49" spans="1:56" s="286" customFormat="1" ht="63.75" customHeight="1" thickBot="1" x14ac:dyDescent="0.25">
      <c r="A49" s="331"/>
      <c r="B49" s="307"/>
      <c r="C49" s="307"/>
      <c r="D49" s="96"/>
      <c r="E49" s="96"/>
      <c r="F49" s="96"/>
      <c r="G49" s="309"/>
      <c r="H49" s="311"/>
      <c r="I49" s="313"/>
      <c r="J49" s="309"/>
      <c r="K49" s="315"/>
      <c r="L49" s="317"/>
      <c r="M49" s="315"/>
      <c r="N49" s="317"/>
      <c r="O49" s="317"/>
      <c r="P49" s="22"/>
      <c r="Q49" s="109">
        <f t="shared" si="44"/>
        <v>5</v>
      </c>
      <c r="R49" s="319"/>
      <c r="S49" s="319"/>
      <c r="T49" s="283"/>
      <c r="U49" s="322"/>
      <c r="V49" s="325"/>
      <c r="W49" s="294">
        <f t="shared" si="8"/>
        <v>0</v>
      </c>
      <c r="X49" s="283"/>
      <c r="Y49" s="283"/>
      <c r="Z49" s="325"/>
      <c r="AA49" s="319"/>
      <c r="AB49" s="285">
        <f t="shared" si="51"/>
        <v>1</v>
      </c>
      <c r="AC49" s="283"/>
      <c r="AD49" s="283"/>
      <c r="AE49" s="325"/>
      <c r="AF49" s="319"/>
      <c r="AG49" s="285">
        <f t="shared" si="54"/>
        <v>0</v>
      </c>
      <c r="AH49" s="283"/>
      <c r="AI49" s="283"/>
      <c r="AJ49" s="325"/>
      <c r="AK49" s="319"/>
      <c r="AL49" s="285">
        <f t="shared" si="57"/>
        <v>0</v>
      </c>
      <c r="AM49" s="283"/>
      <c r="AN49" s="318"/>
      <c r="AO49" s="328"/>
      <c r="AP49" s="303"/>
      <c r="AQ49" s="305"/>
      <c r="AR49" s="301"/>
      <c r="AS49" s="301"/>
      <c r="AT49" s="50"/>
      <c r="AU49" s="50"/>
      <c r="AV49" s="171"/>
      <c r="AW49" s="102"/>
      <c r="AX49" s="47"/>
      <c r="AY49" s="47"/>
      <c r="AZ49" s="47"/>
      <c r="BA49" s="47"/>
      <c r="BB49" s="48"/>
      <c r="BC49" s="48"/>
      <c r="BD49" s="99"/>
    </row>
    <row r="50" spans="1:56" s="286" customFormat="1" ht="63.75" customHeight="1" x14ac:dyDescent="0.2">
      <c r="A50" s="331">
        <v>14</v>
      </c>
      <c r="B50" s="306"/>
      <c r="C50" s="306"/>
      <c r="D50" s="272"/>
      <c r="E50" s="272"/>
      <c r="F50" s="272"/>
      <c r="G50" s="308"/>
      <c r="H50" s="310"/>
      <c r="I50" s="312"/>
      <c r="J50" s="308"/>
      <c r="K50" s="314"/>
      <c r="L50" s="316">
        <f t="shared" ref="L50" si="215">IF(K50="ALTA",5,IF(K50="MEDIO ALTA",4,IF(K50="MEDIA",3,IF(K50="MEDIO BAJA",2,IF(K50="BAJA",1,0)))))</f>
        <v>0</v>
      </c>
      <c r="M50" s="314"/>
      <c r="N50" s="316">
        <f t="shared" ref="N50" si="216">IF(M50="ALTO",5,IF(M50="MEDIO ALTO",4,IF(M50="MEDIO",3,IF(M50="MEDIO BAJO",2,IF(M50="BAJO",1,0)))))</f>
        <v>0</v>
      </c>
      <c r="O50" s="316">
        <f t="shared" ref="O50" si="217">N50*L50</f>
        <v>0</v>
      </c>
      <c r="P50" s="147"/>
      <c r="Q50" s="148">
        <f t="shared" si="44"/>
        <v>5</v>
      </c>
      <c r="R50" s="318">
        <f t="shared" ref="R50" si="218">ROUND(AVERAGEIF(Q50:Q52,"&gt;0"),0)</f>
        <v>5</v>
      </c>
      <c r="S50" s="318">
        <f t="shared" ref="S50" si="219">R50*0.6</f>
        <v>3</v>
      </c>
      <c r="T50" s="282"/>
      <c r="U50" s="320" t="e">
        <f t="shared" ref="U50" si="220">IF(P50="No_existen",5*$U$10,V50*$U$10)</f>
        <v>#DIV/0!</v>
      </c>
      <c r="V50" s="323" t="e">
        <f t="shared" ref="V50" si="221">ROUND(AVERAGEIF(W50:W52,"&gt;0"),0)</f>
        <v>#DIV/0!</v>
      </c>
      <c r="W50" s="294">
        <f t="shared" si="8"/>
        <v>0</v>
      </c>
      <c r="X50" s="282"/>
      <c r="Y50" s="282"/>
      <c r="Z50" s="323">
        <f t="shared" ref="Z50" si="222">IF(P50="No_existen",5*$Z$10,AA50*$Z$10)</f>
        <v>0.15</v>
      </c>
      <c r="AA50" s="326">
        <f t="shared" ref="AA50" si="223">ROUND(AVERAGEIF(AB50:AB52,"&gt;0"),0)</f>
        <v>1</v>
      </c>
      <c r="AB50" s="284">
        <f t="shared" si="51"/>
        <v>1</v>
      </c>
      <c r="AC50" s="282"/>
      <c r="AD50" s="282"/>
      <c r="AE50" s="323" t="e">
        <f t="shared" ref="AE50" si="224">IF(P50="No_existen",5*$AE$10,AF50*$AE$10)</f>
        <v>#DIV/0!</v>
      </c>
      <c r="AF50" s="326" t="e">
        <f t="shared" ref="AF50" si="225">ROUND(AVERAGEIF(AG50:AG52,"&gt;0"),0)</f>
        <v>#DIV/0!</v>
      </c>
      <c r="AG50" s="284">
        <f t="shared" si="54"/>
        <v>0</v>
      </c>
      <c r="AH50" s="282"/>
      <c r="AI50" s="282"/>
      <c r="AJ50" s="323" t="e">
        <f t="shared" ref="AJ50" si="226">IF(P50="No_existen",5*$AJ$10,AK50*$AJ$10)</f>
        <v>#DIV/0!</v>
      </c>
      <c r="AK50" s="326" t="e">
        <f t="shared" ref="AK50" si="227">ROUND(AVERAGEIF(AL50:AL52,"&gt;0"),0)</f>
        <v>#DIV/0!</v>
      </c>
      <c r="AL50" s="284">
        <f t="shared" si="57"/>
        <v>0</v>
      </c>
      <c r="AM50" s="282"/>
      <c r="AN50" s="318" t="e">
        <f t="shared" ref="AN50" si="228">ROUND(AVERAGE(R50,AA50,AF50,AK50,V50),0)</f>
        <v>#DIV/0!</v>
      </c>
      <c r="AO50" s="327" t="e">
        <f t="shared" ref="AO50" si="229">IF(AN50&lt;1.5,"FUERTE",IF(AND(AN50&gt;=1.5,AN50&lt;2.5),"ACEPTABLE",IF(AN50&gt;=5,"INEXISTENTE","DÉBIL")))</f>
        <v>#DIV/0!</v>
      </c>
      <c r="AP50" s="302">
        <f t="shared" ref="AP50" si="230">IF(O50=0,0,ROUND((O50*AN50),0))</f>
        <v>0</v>
      </c>
      <c r="AQ50" s="304" t="str">
        <f t="shared" ref="AQ50" si="231">IF(AP50&gt;=36,"GRAVE", IF(AP50&lt;=10, "LEVE", "MODERADO"))</f>
        <v>LEVE</v>
      </c>
      <c r="AR50" s="300"/>
      <c r="AS50" s="300"/>
      <c r="AT50" s="273"/>
      <c r="AU50" s="273"/>
      <c r="AV50" s="274"/>
      <c r="AW50" s="101"/>
      <c r="AX50" s="47"/>
      <c r="AY50" s="47"/>
      <c r="AZ50" s="47"/>
      <c r="BA50" s="47"/>
      <c r="BB50" s="48"/>
      <c r="BC50" s="48"/>
    </row>
    <row r="51" spans="1:56" s="286" customFormat="1" ht="63.75" customHeight="1" x14ac:dyDescent="0.2">
      <c r="A51" s="331"/>
      <c r="B51" s="306"/>
      <c r="C51" s="306"/>
      <c r="D51" s="272"/>
      <c r="E51" s="272"/>
      <c r="F51" s="272"/>
      <c r="G51" s="308"/>
      <c r="H51" s="310"/>
      <c r="I51" s="312"/>
      <c r="J51" s="308"/>
      <c r="K51" s="314"/>
      <c r="L51" s="316"/>
      <c r="M51" s="314"/>
      <c r="N51" s="316"/>
      <c r="O51" s="316"/>
      <c r="P51" s="147"/>
      <c r="Q51" s="148">
        <f t="shared" si="44"/>
        <v>5</v>
      </c>
      <c r="R51" s="318"/>
      <c r="S51" s="318"/>
      <c r="T51" s="282"/>
      <c r="U51" s="321"/>
      <c r="V51" s="324"/>
      <c r="W51" s="294">
        <f t="shared" si="8"/>
        <v>0</v>
      </c>
      <c r="X51" s="282"/>
      <c r="Y51" s="282"/>
      <c r="Z51" s="324"/>
      <c r="AA51" s="318"/>
      <c r="AB51" s="284">
        <f t="shared" si="51"/>
        <v>1</v>
      </c>
      <c r="AC51" s="282"/>
      <c r="AD51" s="282"/>
      <c r="AE51" s="324"/>
      <c r="AF51" s="318"/>
      <c r="AG51" s="284">
        <f t="shared" si="54"/>
        <v>0</v>
      </c>
      <c r="AH51" s="282"/>
      <c r="AI51" s="282"/>
      <c r="AJ51" s="324"/>
      <c r="AK51" s="318"/>
      <c r="AL51" s="284">
        <f t="shared" si="57"/>
        <v>0</v>
      </c>
      <c r="AM51" s="282"/>
      <c r="AN51" s="318"/>
      <c r="AO51" s="327"/>
      <c r="AP51" s="302"/>
      <c r="AQ51" s="304"/>
      <c r="AR51" s="300"/>
      <c r="AS51" s="300"/>
      <c r="AT51" s="273"/>
      <c r="AU51" s="273"/>
      <c r="AV51" s="274"/>
      <c r="AW51" s="101"/>
      <c r="AX51" s="47"/>
      <c r="AY51" s="47"/>
      <c r="AZ51" s="47"/>
      <c r="BA51" s="47"/>
      <c r="BB51" s="48"/>
      <c r="BC51" s="48"/>
    </row>
    <row r="52" spans="1:56" s="286" customFormat="1" ht="63.75" customHeight="1" thickBot="1" x14ac:dyDescent="0.25">
      <c r="A52" s="331"/>
      <c r="B52" s="307"/>
      <c r="C52" s="307"/>
      <c r="D52" s="96"/>
      <c r="E52" s="96"/>
      <c r="F52" s="96"/>
      <c r="G52" s="309"/>
      <c r="H52" s="311"/>
      <c r="I52" s="313"/>
      <c r="J52" s="309"/>
      <c r="K52" s="315"/>
      <c r="L52" s="317"/>
      <c r="M52" s="315"/>
      <c r="N52" s="317"/>
      <c r="O52" s="317"/>
      <c r="P52" s="22"/>
      <c r="Q52" s="109">
        <f t="shared" si="44"/>
        <v>5</v>
      </c>
      <c r="R52" s="319"/>
      <c r="S52" s="319"/>
      <c r="T52" s="283"/>
      <c r="U52" s="322"/>
      <c r="V52" s="325"/>
      <c r="W52" s="294">
        <f t="shared" si="8"/>
        <v>0</v>
      </c>
      <c r="X52" s="283"/>
      <c r="Y52" s="283"/>
      <c r="Z52" s="325"/>
      <c r="AA52" s="319"/>
      <c r="AB52" s="285">
        <f t="shared" si="51"/>
        <v>1</v>
      </c>
      <c r="AC52" s="283"/>
      <c r="AD52" s="283"/>
      <c r="AE52" s="325"/>
      <c r="AF52" s="319"/>
      <c r="AG52" s="285">
        <f t="shared" si="54"/>
        <v>0</v>
      </c>
      <c r="AH52" s="283"/>
      <c r="AI52" s="283"/>
      <c r="AJ52" s="325"/>
      <c r="AK52" s="319"/>
      <c r="AL52" s="285">
        <f t="shared" si="57"/>
        <v>0</v>
      </c>
      <c r="AM52" s="283"/>
      <c r="AN52" s="318"/>
      <c r="AO52" s="328"/>
      <c r="AP52" s="303"/>
      <c r="AQ52" s="305"/>
      <c r="AR52" s="301"/>
      <c r="AS52" s="301"/>
      <c r="AT52" s="50"/>
      <c r="AU52" s="50"/>
      <c r="AV52" s="171"/>
      <c r="AW52" s="102"/>
      <c r="AX52" s="47"/>
      <c r="AY52" s="47"/>
      <c r="AZ52" s="47"/>
      <c r="BA52" s="47"/>
      <c r="BB52" s="48"/>
      <c r="BC52" s="48"/>
      <c r="BD52" s="99"/>
    </row>
    <row r="53" spans="1:56" s="286" customFormat="1" ht="63.75" customHeight="1" x14ac:dyDescent="0.2">
      <c r="A53" s="331">
        <v>15</v>
      </c>
      <c r="B53" s="306"/>
      <c r="C53" s="306"/>
      <c r="D53" s="272"/>
      <c r="E53" s="272"/>
      <c r="F53" s="272"/>
      <c r="G53" s="308"/>
      <c r="H53" s="310"/>
      <c r="I53" s="312"/>
      <c r="J53" s="308"/>
      <c r="K53" s="314"/>
      <c r="L53" s="316">
        <f t="shared" ref="L53" si="232">IF(K53="ALTA",5,IF(K53="MEDIO ALTA",4,IF(K53="MEDIA",3,IF(K53="MEDIO BAJA",2,IF(K53="BAJA",1,0)))))</f>
        <v>0</v>
      </c>
      <c r="M53" s="314"/>
      <c r="N53" s="316">
        <f t="shared" ref="N53" si="233">IF(M53="ALTO",5,IF(M53="MEDIO ALTO",4,IF(M53="MEDIO",3,IF(M53="MEDIO BAJO",2,IF(M53="BAJO",1,0)))))</f>
        <v>0</v>
      </c>
      <c r="O53" s="316">
        <f t="shared" ref="O53" si="234">N53*L53</f>
        <v>0</v>
      </c>
      <c r="P53" s="147"/>
      <c r="Q53" s="148">
        <f t="shared" si="44"/>
        <v>5</v>
      </c>
      <c r="R53" s="318">
        <f t="shared" ref="R53" si="235">ROUND(AVERAGEIF(Q53:Q55,"&gt;0"),0)</f>
        <v>5</v>
      </c>
      <c r="S53" s="318">
        <f t="shared" ref="S53" si="236">R53*0.6</f>
        <v>3</v>
      </c>
      <c r="T53" s="282"/>
      <c r="U53" s="320" t="e">
        <f t="shared" ref="U53" si="237">IF(P53="No_existen",5*$U$10,V53*$U$10)</f>
        <v>#DIV/0!</v>
      </c>
      <c r="V53" s="323" t="e">
        <f t="shared" ref="V53" si="238">ROUND(AVERAGEIF(W53:W55,"&gt;0"),0)</f>
        <v>#DIV/0!</v>
      </c>
      <c r="W53" s="294">
        <f t="shared" si="8"/>
        <v>0</v>
      </c>
      <c r="X53" s="282"/>
      <c r="Y53" s="282"/>
      <c r="Z53" s="323">
        <f t="shared" ref="Z53" si="239">IF(P53="No_existen",5*$Z$10,AA53*$Z$10)</f>
        <v>0.15</v>
      </c>
      <c r="AA53" s="326">
        <f t="shared" ref="AA53" si="240">ROUND(AVERAGEIF(AB53:AB55,"&gt;0"),0)</f>
        <v>1</v>
      </c>
      <c r="AB53" s="284">
        <f t="shared" si="51"/>
        <v>1</v>
      </c>
      <c r="AC53" s="282"/>
      <c r="AD53" s="282"/>
      <c r="AE53" s="323" t="e">
        <f t="shared" ref="AE53" si="241">IF(P53="No_existen",5*$AE$10,AF53*$AE$10)</f>
        <v>#DIV/0!</v>
      </c>
      <c r="AF53" s="326" t="e">
        <f t="shared" ref="AF53" si="242">ROUND(AVERAGEIF(AG53:AG55,"&gt;0"),0)</f>
        <v>#DIV/0!</v>
      </c>
      <c r="AG53" s="284">
        <f t="shared" si="54"/>
        <v>0</v>
      </c>
      <c r="AH53" s="282"/>
      <c r="AI53" s="282"/>
      <c r="AJ53" s="323" t="e">
        <f t="shared" ref="AJ53" si="243">IF(P53="No_existen",5*$AJ$10,AK53*$AJ$10)</f>
        <v>#DIV/0!</v>
      </c>
      <c r="AK53" s="326" t="e">
        <f t="shared" ref="AK53" si="244">ROUND(AVERAGEIF(AL53:AL55,"&gt;0"),0)</f>
        <v>#DIV/0!</v>
      </c>
      <c r="AL53" s="284">
        <f t="shared" si="57"/>
        <v>0</v>
      </c>
      <c r="AM53" s="282"/>
      <c r="AN53" s="318" t="e">
        <f t="shared" ref="AN53" si="245">ROUND(AVERAGE(R53,AA53,AF53,AK53,V53),0)</f>
        <v>#DIV/0!</v>
      </c>
      <c r="AO53" s="327" t="e">
        <f t="shared" ref="AO53" si="246">IF(AN53&lt;1.5,"FUERTE",IF(AND(AN53&gt;=1.5,AN53&lt;2.5),"ACEPTABLE",IF(AN53&gt;=5,"INEXISTENTE","DÉBIL")))</f>
        <v>#DIV/0!</v>
      </c>
      <c r="AP53" s="302">
        <f t="shared" ref="AP53" si="247">IF(O53=0,0,ROUND((O53*AN53),0))</f>
        <v>0</v>
      </c>
      <c r="AQ53" s="304" t="str">
        <f t="shared" ref="AQ53" si="248">IF(AP53&gt;=36,"GRAVE", IF(AP53&lt;=10, "LEVE", "MODERADO"))</f>
        <v>LEVE</v>
      </c>
      <c r="AR53" s="300"/>
      <c r="AS53" s="300"/>
      <c r="AT53" s="273"/>
      <c r="AU53" s="273"/>
      <c r="AV53" s="274"/>
      <c r="AW53" s="101"/>
      <c r="AX53" s="47"/>
      <c r="AY53" s="47"/>
      <c r="AZ53" s="47"/>
      <c r="BA53" s="47"/>
      <c r="BB53" s="48"/>
      <c r="BC53" s="48"/>
    </row>
    <row r="54" spans="1:56" s="286" customFormat="1" ht="63.75" customHeight="1" x14ac:dyDescent="0.2">
      <c r="A54" s="331"/>
      <c r="B54" s="306"/>
      <c r="C54" s="306"/>
      <c r="D54" s="272"/>
      <c r="E54" s="272"/>
      <c r="F54" s="272"/>
      <c r="G54" s="308"/>
      <c r="H54" s="310"/>
      <c r="I54" s="312"/>
      <c r="J54" s="308"/>
      <c r="K54" s="314"/>
      <c r="L54" s="316"/>
      <c r="M54" s="314"/>
      <c r="N54" s="316"/>
      <c r="O54" s="316"/>
      <c r="P54" s="147"/>
      <c r="Q54" s="148">
        <f t="shared" si="44"/>
        <v>5</v>
      </c>
      <c r="R54" s="318"/>
      <c r="S54" s="318"/>
      <c r="T54" s="282"/>
      <c r="U54" s="321"/>
      <c r="V54" s="324"/>
      <c r="W54" s="294">
        <f t="shared" si="8"/>
        <v>0</v>
      </c>
      <c r="X54" s="282"/>
      <c r="Y54" s="282"/>
      <c r="Z54" s="324"/>
      <c r="AA54" s="318"/>
      <c r="AB54" s="284">
        <f t="shared" si="51"/>
        <v>1</v>
      </c>
      <c r="AC54" s="282"/>
      <c r="AD54" s="282"/>
      <c r="AE54" s="324"/>
      <c r="AF54" s="318"/>
      <c r="AG54" s="284">
        <f t="shared" si="54"/>
        <v>0</v>
      </c>
      <c r="AH54" s="282"/>
      <c r="AI54" s="282"/>
      <c r="AJ54" s="324"/>
      <c r="AK54" s="318"/>
      <c r="AL54" s="284">
        <f t="shared" si="57"/>
        <v>0</v>
      </c>
      <c r="AM54" s="282"/>
      <c r="AN54" s="318"/>
      <c r="AO54" s="327"/>
      <c r="AP54" s="302"/>
      <c r="AQ54" s="304"/>
      <c r="AR54" s="300"/>
      <c r="AS54" s="300"/>
      <c r="AT54" s="273"/>
      <c r="AU54" s="273"/>
      <c r="AV54" s="274"/>
      <c r="AW54" s="101"/>
      <c r="AX54" s="47"/>
      <c r="AY54" s="47"/>
      <c r="AZ54" s="47"/>
      <c r="BA54" s="47"/>
      <c r="BB54" s="48"/>
      <c r="BC54" s="48"/>
    </row>
    <row r="55" spans="1:56" s="286" customFormat="1" ht="63.75" customHeight="1" thickBot="1" x14ac:dyDescent="0.25">
      <c r="A55" s="331"/>
      <c r="B55" s="307"/>
      <c r="C55" s="307"/>
      <c r="D55" s="96"/>
      <c r="E55" s="96"/>
      <c r="F55" s="96"/>
      <c r="G55" s="309"/>
      <c r="H55" s="311"/>
      <c r="I55" s="313"/>
      <c r="J55" s="309"/>
      <c r="K55" s="315"/>
      <c r="L55" s="317"/>
      <c r="M55" s="315"/>
      <c r="N55" s="317"/>
      <c r="O55" s="317"/>
      <c r="P55" s="22"/>
      <c r="Q55" s="109">
        <f t="shared" si="44"/>
        <v>5</v>
      </c>
      <c r="R55" s="319"/>
      <c r="S55" s="319"/>
      <c r="T55" s="283"/>
      <c r="U55" s="322"/>
      <c r="V55" s="325"/>
      <c r="W55" s="294">
        <f t="shared" si="8"/>
        <v>0</v>
      </c>
      <c r="X55" s="283"/>
      <c r="Y55" s="283"/>
      <c r="Z55" s="325"/>
      <c r="AA55" s="319"/>
      <c r="AB55" s="285">
        <f t="shared" si="51"/>
        <v>1</v>
      </c>
      <c r="AC55" s="283"/>
      <c r="AD55" s="283"/>
      <c r="AE55" s="325"/>
      <c r="AF55" s="319"/>
      <c r="AG55" s="285">
        <f t="shared" si="54"/>
        <v>0</v>
      </c>
      <c r="AH55" s="283"/>
      <c r="AI55" s="283"/>
      <c r="AJ55" s="325"/>
      <c r="AK55" s="319"/>
      <c r="AL55" s="285">
        <f t="shared" si="57"/>
        <v>0</v>
      </c>
      <c r="AM55" s="283"/>
      <c r="AN55" s="318"/>
      <c r="AO55" s="328"/>
      <c r="AP55" s="303"/>
      <c r="AQ55" s="305"/>
      <c r="AR55" s="301"/>
      <c r="AS55" s="301"/>
      <c r="AT55" s="50"/>
      <c r="AU55" s="50"/>
      <c r="AV55" s="171"/>
      <c r="AW55" s="102"/>
      <c r="AX55" s="47"/>
      <c r="AY55" s="47"/>
      <c r="AZ55" s="47"/>
      <c r="BA55" s="47"/>
      <c r="BB55" s="48"/>
      <c r="BC55" s="48"/>
      <c r="BD55" s="99"/>
    </row>
    <row r="56" spans="1:56" s="286" customFormat="1" ht="63.75" customHeight="1" x14ac:dyDescent="0.2">
      <c r="A56" s="331">
        <v>16</v>
      </c>
      <c r="B56" s="306"/>
      <c r="C56" s="306"/>
      <c r="D56" s="272"/>
      <c r="E56" s="272"/>
      <c r="F56" s="272"/>
      <c r="G56" s="308"/>
      <c r="H56" s="310"/>
      <c r="I56" s="312"/>
      <c r="J56" s="308"/>
      <c r="K56" s="314"/>
      <c r="L56" s="316">
        <f t="shared" ref="L56" si="249">IF(K56="ALTA",5,IF(K56="MEDIO ALTA",4,IF(K56="MEDIA",3,IF(K56="MEDIO BAJA",2,IF(K56="BAJA",1,0)))))</f>
        <v>0</v>
      </c>
      <c r="M56" s="314"/>
      <c r="N56" s="316">
        <f t="shared" ref="N56" si="250">IF(M56="ALTO",5,IF(M56="MEDIO ALTO",4,IF(M56="MEDIO",3,IF(M56="MEDIO BAJO",2,IF(M56="BAJO",1,0)))))</f>
        <v>0</v>
      </c>
      <c r="O56" s="316">
        <f t="shared" ref="O56" si="251">N56*L56</f>
        <v>0</v>
      </c>
      <c r="P56" s="147"/>
      <c r="Q56" s="148">
        <f t="shared" si="44"/>
        <v>5</v>
      </c>
      <c r="R56" s="318">
        <f t="shared" ref="R56" si="252">ROUND(AVERAGEIF(Q56:Q58,"&gt;0"),0)</f>
        <v>5</v>
      </c>
      <c r="S56" s="318">
        <f t="shared" ref="S56" si="253">R56*0.6</f>
        <v>3</v>
      </c>
      <c r="T56" s="282"/>
      <c r="U56" s="320" t="e">
        <f t="shared" ref="U56" si="254">IF(P56="No_existen",5*$U$10,V56*$U$10)</f>
        <v>#DIV/0!</v>
      </c>
      <c r="V56" s="323" t="e">
        <f t="shared" ref="V56" si="255">ROUND(AVERAGEIF(W56:W58,"&gt;0"),0)</f>
        <v>#DIV/0!</v>
      </c>
      <c r="W56" s="294">
        <f t="shared" si="8"/>
        <v>0</v>
      </c>
      <c r="X56" s="282"/>
      <c r="Y56" s="282"/>
      <c r="Z56" s="323">
        <f t="shared" ref="Z56" si="256">IF(P56="No_existen",5*$Z$10,AA56*$Z$10)</f>
        <v>0.15</v>
      </c>
      <c r="AA56" s="326">
        <f t="shared" ref="AA56" si="257">ROUND(AVERAGEIF(AB56:AB58,"&gt;0"),0)</f>
        <v>1</v>
      </c>
      <c r="AB56" s="284">
        <f t="shared" si="51"/>
        <v>1</v>
      </c>
      <c r="AC56" s="282"/>
      <c r="AD56" s="282"/>
      <c r="AE56" s="323" t="e">
        <f t="shared" ref="AE56" si="258">IF(P56="No_existen",5*$AE$10,AF56*$AE$10)</f>
        <v>#DIV/0!</v>
      </c>
      <c r="AF56" s="326" t="e">
        <f t="shared" ref="AF56" si="259">ROUND(AVERAGEIF(AG56:AG58,"&gt;0"),0)</f>
        <v>#DIV/0!</v>
      </c>
      <c r="AG56" s="284">
        <f t="shared" si="54"/>
        <v>0</v>
      </c>
      <c r="AH56" s="282"/>
      <c r="AI56" s="282"/>
      <c r="AJ56" s="323" t="e">
        <f t="shared" ref="AJ56" si="260">IF(P56="No_existen",5*$AJ$10,AK56*$AJ$10)</f>
        <v>#DIV/0!</v>
      </c>
      <c r="AK56" s="326" t="e">
        <f t="shared" ref="AK56" si="261">ROUND(AVERAGEIF(AL56:AL58,"&gt;0"),0)</f>
        <v>#DIV/0!</v>
      </c>
      <c r="AL56" s="284">
        <f t="shared" si="57"/>
        <v>0</v>
      </c>
      <c r="AM56" s="282"/>
      <c r="AN56" s="318" t="e">
        <f t="shared" ref="AN56" si="262">ROUND(AVERAGE(R56,AA56,AF56,AK56,V56),0)</f>
        <v>#DIV/0!</v>
      </c>
      <c r="AO56" s="327" t="e">
        <f t="shared" ref="AO56" si="263">IF(AN56&lt;1.5,"FUERTE",IF(AND(AN56&gt;=1.5,AN56&lt;2.5),"ACEPTABLE",IF(AN56&gt;=5,"INEXISTENTE","DÉBIL")))</f>
        <v>#DIV/0!</v>
      </c>
      <c r="AP56" s="302">
        <f t="shared" ref="AP56" si="264">IF(O56=0,0,ROUND((O56*AN56),0))</f>
        <v>0</v>
      </c>
      <c r="AQ56" s="304" t="str">
        <f t="shared" ref="AQ56" si="265">IF(AP56&gt;=36,"GRAVE", IF(AP56&lt;=10, "LEVE", "MODERADO"))</f>
        <v>LEVE</v>
      </c>
      <c r="AR56" s="300"/>
      <c r="AS56" s="300"/>
      <c r="AT56" s="273"/>
      <c r="AU56" s="273"/>
      <c r="AV56" s="274"/>
      <c r="AW56" s="101"/>
      <c r="AX56" s="47"/>
      <c r="AY56" s="47"/>
      <c r="AZ56" s="47"/>
      <c r="BA56" s="47"/>
      <c r="BB56" s="48"/>
      <c r="BC56" s="48"/>
    </row>
    <row r="57" spans="1:56" s="286" customFormat="1" ht="63.75" customHeight="1" x14ac:dyDescent="0.2">
      <c r="A57" s="331"/>
      <c r="B57" s="306"/>
      <c r="C57" s="306"/>
      <c r="D57" s="272"/>
      <c r="E57" s="272"/>
      <c r="F57" s="272"/>
      <c r="G57" s="308"/>
      <c r="H57" s="310"/>
      <c r="I57" s="312"/>
      <c r="J57" s="308"/>
      <c r="K57" s="314"/>
      <c r="L57" s="316"/>
      <c r="M57" s="314"/>
      <c r="N57" s="316"/>
      <c r="O57" s="316"/>
      <c r="P57" s="147"/>
      <c r="Q57" s="148">
        <f t="shared" si="44"/>
        <v>5</v>
      </c>
      <c r="R57" s="318"/>
      <c r="S57" s="318"/>
      <c r="T57" s="282"/>
      <c r="U57" s="321"/>
      <c r="V57" s="324"/>
      <c r="W57" s="294">
        <f t="shared" si="8"/>
        <v>0</v>
      </c>
      <c r="X57" s="282"/>
      <c r="Y57" s="282"/>
      <c r="Z57" s="324"/>
      <c r="AA57" s="318"/>
      <c r="AB57" s="284">
        <f t="shared" si="51"/>
        <v>1</v>
      </c>
      <c r="AC57" s="282"/>
      <c r="AD57" s="282"/>
      <c r="AE57" s="324"/>
      <c r="AF57" s="318"/>
      <c r="AG57" s="284">
        <f t="shared" si="54"/>
        <v>0</v>
      </c>
      <c r="AH57" s="282"/>
      <c r="AI57" s="282"/>
      <c r="AJ57" s="324"/>
      <c r="AK57" s="318"/>
      <c r="AL57" s="284">
        <f t="shared" si="57"/>
        <v>0</v>
      </c>
      <c r="AM57" s="282"/>
      <c r="AN57" s="318"/>
      <c r="AO57" s="327"/>
      <c r="AP57" s="302"/>
      <c r="AQ57" s="304"/>
      <c r="AR57" s="300"/>
      <c r="AS57" s="300"/>
      <c r="AT57" s="273"/>
      <c r="AU57" s="273"/>
      <c r="AV57" s="274"/>
      <c r="AW57" s="101"/>
      <c r="AX57" s="47"/>
      <c r="AY57" s="47"/>
      <c r="AZ57" s="47"/>
      <c r="BA57" s="47"/>
      <c r="BB57" s="48"/>
      <c r="BC57" s="48"/>
    </row>
    <row r="58" spans="1:56" s="286" customFormat="1" ht="63.75" customHeight="1" thickBot="1" x14ac:dyDescent="0.25">
      <c r="A58" s="331"/>
      <c r="B58" s="307"/>
      <c r="C58" s="307"/>
      <c r="D58" s="96"/>
      <c r="E58" s="96"/>
      <c r="F58" s="96"/>
      <c r="G58" s="309"/>
      <c r="H58" s="311"/>
      <c r="I58" s="313"/>
      <c r="J58" s="309"/>
      <c r="K58" s="315"/>
      <c r="L58" s="317"/>
      <c r="M58" s="315"/>
      <c r="N58" s="317"/>
      <c r="O58" s="317"/>
      <c r="P58" s="22"/>
      <c r="Q58" s="109">
        <f t="shared" si="44"/>
        <v>5</v>
      </c>
      <c r="R58" s="319"/>
      <c r="S58" s="319"/>
      <c r="T58" s="283"/>
      <c r="U58" s="322"/>
      <c r="V58" s="325"/>
      <c r="W58" s="294">
        <f t="shared" si="8"/>
        <v>0</v>
      </c>
      <c r="X58" s="283"/>
      <c r="Y58" s="283"/>
      <c r="Z58" s="325"/>
      <c r="AA58" s="319"/>
      <c r="AB58" s="285">
        <f t="shared" si="51"/>
        <v>1</v>
      </c>
      <c r="AC58" s="283"/>
      <c r="AD58" s="283"/>
      <c r="AE58" s="325"/>
      <c r="AF58" s="319"/>
      <c r="AG58" s="285">
        <f t="shared" si="54"/>
        <v>0</v>
      </c>
      <c r="AH58" s="283"/>
      <c r="AI58" s="283"/>
      <c r="AJ58" s="325"/>
      <c r="AK58" s="319"/>
      <c r="AL58" s="285">
        <f t="shared" si="57"/>
        <v>0</v>
      </c>
      <c r="AM58" s="283"/>
      <c r="AN58" s="318"/>
      <c r="AO58" s="328"/>
      <c r="AP58" s="303"/>
      <c r="AQ58" s="305"/>
      <c r="AR58" s="301"/>
      <c r="AS58" s="301"/>
      <c r="AT58" s="50"/>
      <c r="AU58" s="50"/>
      <c r="AV58" s="171"/>
      <c r="AW58" s="102"/>
      <c r="AX58" s="47"/>
      <c r="AY58" s="47"/>
      <c r="AZ58" s="47"/>
      <c r="BA58" s="47"/>
      <c r="BB58" s="48"/>
      <c r="BC58" s="48"/>
      <c r="BD58" s="99"/>
    </row>
    <row r="59" spans="1:56" s="286" customFormat="1" ht="63.75" customHeight="1" x14ac:dyDescent="0.2">
      <c r="A59" s="331">
        <v>17</v>
      </c>
      <c r="B59" s="306"/>
      <c r="C59" s="306"/>
      <c r="D59" s="272"/>
      <c r="E59" s="272"/>
      <c r="F59" s="272"/>
      <c r="G59" s="308"/>
      <c r="H59" s="310"/>
      <c r="I59" s="312"/>
      <c r="J59" s="308"/>
      <c r="K59" s="314"/>
      <c r="L59" s="316">
        <f t="shared" ref="L59" si="266">IF(K59="ALTA",5,IF(K59="MEDIO ALTA",4,IF(K59="MEDIA",3,IF(K59="MEDIO BAJA",2,IF(K59="BAJA",1,0)))))</f>
        <v>0</v>
      </c>
      <c r="M59" s="314"/>
      <c r="N59" s="316">
        <f t="shared" ref="N59" si="267">IF(M59="ALTO",5,IF(M59="MEDIO ALTO",4,IF(M59="MEDIO",3,IF(M59="MEDIO BAJO",2,IF(M59="BAJO",1,0)))))</f>
        <v>0</v>
      </c>
      <c r="O59" s="316">
        <f t="shared" ref="O59" si="268">N59*L59</f>
        <v>0</v>
      </c>
      <c r="P59" s="147"/>
      <c r="Q59" s="148">
        <f t="shared" si="44"/>
        <v>5</v>
      </c>
      <c r="R59" s="318">
        <f t="shared" ref="R59" si="269">ROUND(AVERAGEIF(Q59:Q61,"&gt;0"),0)</f>
        <v>5</v>
      </c>
      <c r="S59" s="318">
        <f t="shared" ref="S59" si="270">R59*0.6</f>
        <v>3</v>
      </c>
      <c r="T59" s="282"/>
      <c r="U59" s="320" t="e">
        <f t="shared" ref="U59" si="271">IF(P59="No_existen",5*$U$10,V59*$U$10)</f>
        <v>#DIV/0!</v>
      </c>
      <c r="V59" s="323" t="e">
        <f t="shared" ref="V59" si="272">ROUND(AVERAGEIF(W59:W61,"&gt;0"),0)</f>
        <v>#DIV/0!</v>
      </c>
      <c r="W59" s="294">
        <f t="shared" si="8"/>
        <v>0</v>
      </c>
      <c r="X59" s="282"/>
      <c r="Y59" s="282"/>
      <c r="Z59" s="323">
        <f t="shared" ref="Z59" si="273">IF(P59="No_existen",5*$Z$10,AA59*$Z$10)</f>
        <v>0.15</v>
      </c>
      <c r="AA59" s="326">
        <f t="shared" ref="AA59" si="274">ROUND(AVERAGEIF(AB59:AB61,"&gt;0"),0)</f>
        <v>1</v>
      </c>
      <c r="AB59" s="284">
        <f t="shared" si="51"/>
        <v>1</v>
      </c>
      <c r="AC59" s="282"/>
      <c r="AD59" s="282"/>
      <c r="AE59" s="323" t="e">
        <f t="shared" ref="AE59" si="275">IF(P59="No_existen",5*$AE$10,AF59*$AE$10)</f>
        <v>#DIV/0!</v>
      </c>
      <c r="AF59" s="326" t="e">
        <f t="shared" ref="AF59" si="276">ROUND(AVERAGEIF(AG59:AG61,"&gt;0"),0)</f>
        <v>#DIV/0!</v>
      </c>
      <c r="AG59" s="284">
        <f t="shared" si="54"/>
        <v>0</v>
      </c>
      <c r="AH59" s="282"/>
      <c r="AI59" s="282"/>
      <c r="AJ59" s="323" t="e">
        <f t="shared" ref="AJ59" si="277">IF(P59="No_existen",5*$AJ$10,AK59*$AJ$10)</f>
        <v>#DIV/0!</v>
      </c>
      <c r="AK59" s="326" t="e">
        <f t="shared" ref="AK59" si="278">ROUND(AVERAGEIF(AL59:AL61,"&gt;0"),0)</f>
        <v>#DIV/0!</v>
      </c>
      <c r="AL59" s="284">
        <f t="shared" si="57"/>
        <v>0</v>
      </c>
      <c r="AM59" s="282"/>
      <c r="AN59" s="318" t="e">
        <f t="shared" ref="AN59" si="279">ROUND(AVERAGE(R59,AA59,AF59,AK59,V59),0)</f>
        <v>#DIV/0!</v>
      </c>
      <c r="AO59" s="327" t="e">
        <f t="shared" ref="AO59" si="280">IF(AN59&lt;1.5,"FUERTE",IF(AND(AN59&gt;=1.5,AN59&lt;2.5),"ACEPTABLE",IF(AN59&gt;=5,"INEXISTENTE","DÉBIL")))</f>
        <v>#DIV/0!</v>
      </c>
      <c r="AP59" s="302">
        <f t="shared" ref="AP59" si="281">IF(O59=0,0,ROUND((O59*AN59),0))</f>
        <v>0</v>
      </c>
      <c r="AQ59" s="304" t="str">
        <f t="shared" ref="AQ59" si="282">IF(AP59&gt;=36,"GRAVE", IF(AP59&lt;=10, "LEVE", "MODERADO"))</f>
        <v>LEVE</v>
      </c>
      <c r="AR59" s="300"/>
      <c r="AS59" s="300"/>
      <c r="AT59" s="273"/>
      <c r="AU59" s="273"/>
      <c r="AV59" s="274"/>
      <c r="AW59" s="101"/>
      <c r="AX59" s="47"/>
      <c r="AY59" s="47"/>
      <c r="AZ59" s="47"/>
      <c r="BA59" s="47"/>
      <c r="BB59" s="48"/>
      <c r="BC59" s="48"/>
    </row>
    <row r="60" spans="1:56" s="286" customFormat="1" ht="63.75" customHeight="1" x14ac:dyDescent="0.2">
      <c r="A60" s="331"/>
      <c r="B60" s="306"/>
      <c r="C60" s="306"/>
      <c r="D60" s="272"/>
      <c r="E60" s="272"/>
      <c r="F60" s="272"/>
      <c r="G60" s="308"/>
      <c r="H60" s="310"/>
      <c r="I60" s="312"/>
      <c r="J60" s="308"/>
      <c r="K60" s="314"/>
      <c r="L60" s="316"/>
      <c r="M60" s="314"/>
      <c r="N60" s="316"/>
      <c r="O60" s="316"/>
      <c r="P60" s="147"/>
      <c r="Q60" s="148">
        <f t="shared" si="44"/>
        <v>5</v>
      </c>
      <c r="R60" s="318"/>
      <c r="S60" s="318"/>
      <c r="T60" s="282"/>
      <c r="U60" s="321"/>
      <c r="V60" s="324"/>
      <c r="W60" s="294">
        <f t="shared" si="8"/>
        <v>0</v>
      </c>
      <c r="X60" s="282"/>
      <c r="Y60" s="282"/>
      <c r="Z60" s="324"/>
      <c r="AA60" s="318"/>
      <c r="AB60" s="284">
        <f t="shared" si="51"/>
        <v>1</v>
      </c>
      <c r="AC60" s="282"/>
      <c r="AD60" s="282"/>
      <c r="AE60" s="324"/>
      <c r="AF60" s="318"/>
      <c r="AG60" s="284">
        <f t="shared" si="54"/>
        <v>0</v>
      </c>
      <c r="AH60" s="282"/>
      <c r="AI60" s="282"/>
      <c r="AJ60" s="324"/>
      <c r="AK60" s="318"/>
      <c r="AL60" s="284">
        <f t="shared" si="57"/>
        <v>0</v>
      </c>
      <c r="AM60" s="282"/>
      <c r="AN60" s="318"/>
      <c r="AO60" s="327"/>
      <c r="AP60" s="302"/>
      <c r="AQ60" s="304"/>
      <c r="AR60" s="300"/>
      <c r="AS60" s="300"/>
      <c r="AT60" s="273"/>
      <c r="AU60" s="273"/>
      <c r="AV60" s="274"/>
      <c r="AW60" s="101"/>
      <c r="AX60" s="47"/>
      <c r="AY60" s="47"/>
      <c r="AZ60" s="47"/>
      <c r="BA60" s="47"/>
      <c r="BB60" s="48"/>
      <c r="BC60" s="48"/>
    </row>
    <row r="61" spans="1:56" s="286" customFormat="1" ht="63.75" customHeight="1" thickBot="1" x14ac:dyDescent="0.25">
      <c r="A61" s="331"/>
      <c r="B61" s="307"/>
      <c r="C61" s="307"/>
      <c r="D61" s="96"/>
      <c r="E61" s="96"/>
      <c r="F61" s="96"/>
      <c r="G61" s="309"/>
      <c r="H61" s="311"/>
      <c r="I61" s="313"/>
      <c r="J61" s="309"/>
      <c r="K61" s="315"/>
      <c r="L61" s="317"/>
      <c r="M61" s="315"/>
      <c r="N61" s="317"/>
      <c r="O61" s="317"/>
      <c r="P61" s="22"/>
      <c r="Q61" s="109">
        <f t="shared" si="44"/>
        <v>5</v>
      </c>
      <c r="R61" s="319"/>
      <c r="S61" s="319"/>
      <c r="T61" s="283"/>
      <c r="U61" s="322"/>
      <c r="V61" s="325"/>
      <c r="W61" s="294">
        <f t="shared" si="8"/>
        <v>0</v>
      </c>
      <c r="X61" s="283"/>
      <c r="Y61" s="283"/>
      <c r="Z61" s="325"/>
      <c r="AA61" s="319"/>
      <c r="AB61" s="285">
        <f t="shared" si="51"/>
        <v>1</v>
      </c>
      <c r="AC61" s="283"/>
      <c r="AD61" s="283"/>
      <c r="AE61" s="325"/>
      <c r="AF61" s="319"/>
      <c r="AG61" s="285">
        <f t="shared" si="54"/>
        <v>0</v>
      </c>
      <c r="AH61" s="283"/>
      <c r="AI61" s="283"/>
      <c r="AJ61" s="325"/>
      <c r="AK61" s="319"/>
      <c r="AL61" s="285">
        <f t="shared" si="57"/>
        <v>0</v>
      </c>
      <c r="AM61" s="283"/>
      <c r="AN61" s="318"/>
      <c r="AO61" s="328"/>
      <c r="AP61" s="303"/>
      <c r="AQ61" s="305"/>
      <c r="AR61" s="301"/>
      <c r="AS61" s="301"/>
      <c r="AT61" s="50"/>
      <c r="AU61" s="50"/>
      <c r="AV61" s="171"/>
      <c r="AW61" s="102"/>
      <c r="AX61" s="47"/>
      <c r="AY61" s="47"/>
      <c r="AZ61" s="47"/>
      <c r="BA61" s="47"/>
      <c r="BB61" s="48"/>
      <c r="BC61" s="48"/>
      <c r="BD61" s="99"/>
    </row>
    <row r="62" spans="1:56" s="286" customFormat="1" ht="63.75" customHeight="1" x14ac:dyDescent="0.2">
      <c r="A62" s="331">
        <v>18</v>
      </c>
      <c r="B62" s="306"/>
      <c r="C62" s="306"/>
      <c r="D62" s="272"/>
      <c r="E62" s="272"/>
      <c r="F62" s="272"/>
      <c r="G62" s="308"/>
      <c r="H62" s="310"/>
      <c r="I62" s="312"/>
      <c r="J62" s="308"/>
      <c r="K62" s="314"/>
      <c r="L62" s="316">
        <f t="shared" ref="L62" si="283">IF(K62="ALTA",5,IF(K62="MEDIO ALTA",4,IF(K62="MEDIA",3,IF(K62="MEDIO BAJA",2,IF(K62="BAJA",1,0)))))</f>
        <v>0</v>
      </c>
      <c r="M62" s="314"/>
      <c r="N62" s="316">
        <f t="shared" ref="N62" si="284">IF(M62="ALTO",5,IF(M62="MEDIO ALTO",4,IF(M62="MEDIO",3,IF(M62="MEDIO BAJO",2,IF(M62="BAJO",1,0)))))</f>
        <v>0</v>
      </c>
      <c r="O62" s="316">
        <f t="shared" ref="O62" si="285">N62*L62</f>
        <v>0</v>
      </c>
      <c r="P62" s="147"/>
      <c r="Q62" s="148">
        <f t="shared" si="44"/>
        <v>5</v>
      </c>
      <c r="R62" s="318">
        <f t="shared" ref="R62" si="286">ROUND(AVERAGEIF(Q62:Q64,"&gt;0"),0)</f>
        <v>5</v>
      </c>
      <c r="S62" s="318">
        <f t="shared" ref="S62" si="287">R62*0.6</f>
        <v>3</v>
      </c>
      <c r="T62" s="282"/>
      <c r="U62" s="320" t="e">
        <f t="shared" ref="U62" si="288">IF(P62="No_existen",5*$U$10,V62*$U$10)</f>
        <v>#DIV/0!</v>
      </c>
      <c r="V62" s="323" t="e">
        <f t="shared" ref="V62" si="289">ROUND(AVERAGEIF(W62:W64,"&gt;0"),0)</f>
        <v>#DIV/0!</v>
      </c>
      <c r="W62" s="294">
        <f t="shared" si="8"/>
        <v>0</v>
      </c>
      <c r="X62" s="282"/>
      <c r="Y62" s="282"/>
      <c r="Z62" s="323">
        <f t="shared" ref="Z62" si="290">IF(P62="No_existen",5*$Z$10,AA62*$Z$10)</f>
        <v>0.15</v>
      </c>
      <c r="AA62" s="326">
        <f t="shared" ref="AA62" si="291">ROUND(AVERAGEIF(AB62:AB64,"&gt;0"),0)</f>
        <v>1</v>
      </c>
      <c r="AB62" s="284">
        <f t="shared" si="51"/>
        <v>1</v>
      </c>
      <c r="AC62" s="282"/>
      <c r="AD62" s="282"/>
      <c r="AE62" s="323" t="e">
        <f t="shared" ref="AE62" si="292">IF(P62="No_existen",5*$AE$10,AF62*$AE$10)</f>
        <v>#DIV/0!</v>
      </c>
      <c r="AF62" s="326" t="e">
        <f t="shared" ref="AF62" si="293">ROUND(AVERAGEIF(AG62:AG64,"&gt;0"),0)</f>
        <v>#DIV/0!</v>
      </c>
      <c r="AG62" s="284">
        <f t="shared" si="54"/>
        <v>0</v>
      </c>
      <c r="AH62" s="282"/>
      <c r="AI62" s="282"/>
      <c r="AJ62" s="323" t="e">
        <f t="shared" ref="AJ62" si="294">IF(P62="No_existen",5*$AJ$10,AK62*$AJ$10)</f>
        <v>#DIV/0!</v>
      </c>
      <c r="AK62" s="326" t="e">
        <f t="shared" ref="AK62" si="295">ROUND(AVERAGEIF(AL62:AL64,"&gt;0"),0)</f>
        <v>#DIV/0!</v>
      </c>
      <c r="AL62" s="284">
        <f t="shared" si="57"/>
        <v>0</v>
      </c>
      <c r="AM62" s="282"/>
      <c r="AN62" s="318" t="e">
        <f t="shared" ref="AN62" si="296">ROUND(AVERAGE(R62,AA62,AF62,AK62,V62),0)</f>
        <v>#DIV/0!</v>
      </c>
      <c r="AO62" s="327" t="e">
        <f t="shared" ref="AO62" si="297">IF(AN62&lt;1.5,"FUERTE",IF(AND(AN62&gt;=1.5,AN62&lt;2.5),"ACEPTABLE",IF(AN62&gt;=5,"INEXISTENTE","DÉBIL")))</f>
        <v>#DIV/0!</v>
      </c>
      <c r="AP62" s="302">
        <f t="shared" ref="AP62" si="298">IF(O62=0,0,ROUND((O62*AN62),0))</f>
        <v>0</v>
      </c>
      <c r="AQ62" s="304" t="str">
        <f t="shared" ref="AQ62" si="299">IF(AP62&gt;=36,"GRAVE", IF(AP62&lt;=10, "LEVE", "MODERADO"))</f>
        <v>LEVE</v>
      </c>
      <c r="AR62" s="300"/>
      <c r="AS62" s="300"/>
      <c r="AT62" s="273"/>
      <c r="AU62" s="273"/>
      <c r="AV62" s="274"/>
      <c r="AW62" s="101"/>
      <c r="AX62" s="47"/>
      <c r="AY62" s="47"/>
      <c r="AZ62" s="47"/>
      <c r="BA62" s="47"/>
      <c r="BB62" s="48"/>
      <c r="BC62" s="48"/>
    </row>
    <row r="63" spans="1:56" s="286" customFormat="1" ht="63.75" customHeight="1" x14ac:dyDescent="0.2">
      <c r="A63" s="331"/>
      <c r="B63" s="306"/>
      <c r="C63" s="306"/>
      <c r="D63" s="272"/>
      <c r="E63" s="272"/>
      <c r="F63" s="272"/>
      <c r="G63" s="308"/>
      <c r="H63" s="310"/>
      <c r="I63" s="312"/>
      <c r="J63" s="308"/>
      <c r="K63" s="314"/>
      <c r="L63" s="316"/>
      <c r="M63" s="314"/>
      <c r="N63" s="316"/>
      <c r="O63" s="316"/>
      <c r="P63" s="147"/>
      <c r="Q63" s="148">
        <f t="shared" si="44"/>
        <v>5</v>
      </c>
      <c r="R63" s="318"/>
      <c r="S63" s="318"/>
      <c r="T63" s="282"/>
      <c r="U63" s="321"/>
      <c r="V63" s="324"/>
      <c r="W63" s="294">
        <f t="shared" si="8"/>
        <v>0</v>
      </c>
      <c r="X63" s="282"/>
      <c r="Y63" s="282"/>
      <c r="Z63" s="324"/>
      <c r="AA63" s="318"/>
      <c r="AB63" s="284">
        <f t="shared" si="51"/>
        <v>1</v>
      </c>
      <c r="AC63" s="282"/>
      <c r="AD63" s="282"/>
      <c r="AE63" s="324"/>
      <c r="AF63" s="318"/>
      <c r="AG63" s="284">
        <f t="shared" si="54"/>
        <v>0</v>
      </c>
      <c r="AH63" s="282"/>
      <c r="AI63" s="282"/>
      <c r="AJ63" s="324"/>
      <c r="AK63" s="318"/>
      <c r="AL63" s="284">
        <f t="shared" si="57"/>
        <v>0</v>
      </c>
      <c r="AM63" s="282"/>
      <c r="AN63" s="318"/>
      <c r="AO63" s="327"/>
      <c r="AP63" s="302"/>
      <c r="AQ63" s="304"/>
      <c r="AR63" s="300"/>
      <c r="AS63" s="300"/>
      <c r="AT63" s="273"/>
      <c r="AU63" s="273"/>
      <c r="AV63" s="274"/>
      <c r="AW63" s="101"/>
      <c r="AX63" s="47"/>
      <c r="AY63" s="47"/>
      <c r="AZ63" s="47"/>
      <c r="BA63" s="47"/>
      <c r="BB63" s="48"/>
      <c r="BC63" s="48"/>
    </row>
    <row r="64" spans="1:56" s="286" customFormat="1" ht="63.75" customHeight="1" thickBot="1" x14ac:dyDescent="0.25">
      <c r="A64" s="331"/>
      <c r="B64" s="307"/>
      <c r="C64" s="307"/>
      <c r="D64" s="96"/>
      <c r="E64" s="96"/>
      <c r="F64" s="96"/>
      <c r="G64" s="309"/>
      <c r="H64" s="311"/>
      <c r="I64" s="313"/>
      <c r="J64" s="309"/>
      <c r="K64" s="315"/>
      <c r="L64" s="317"/>
      <c r="M64" s="315"/>
      <c r="N64" s="317"/>
      <c r="O64" s="317"/>
      <c r="P64" s="22"/>
      <c r="Q64" s="109">
        <f t="shared" si="44"/>
        <v>5</v>
      </c>
      <c r="R64" s="319"/>
      <c r="S64" s="319"/>
      <c r="T64" s="283"/>
      <c r="U64" s="322"/>
      <c r="V64" s="325"/>
      <c r="W64" s="294">
        <f t="shared" si="8"/>
        <v>0</v>
      </c>
      <c r="X64" s="283"/>
      <c r="Y64" s="283"/>
      <c r="Z64" s="325"/>
      <c r="AA64" s="319"/>
      <c r="AB64" s="285">
        <f t="shared" si="51"/>
        <v>1</v>
      </c>
      <c r="AC64" s="283"/>
      <c r="AD64" s="283"/>
      <c r="AE64" s="325"/>
      <c r="AF64" s="319"/>
      <c r="AG64" s="285">
        <f t="shared" si="54"/>
        <v>0</v>
      </c>
      <c r="AH64" s="283"/>
      <c r="AI64" s="283"/>
      <c r="AJ64" s="325"/>
      <c r="AK64" s="319"/>
      <c r="AL64" s="285">
        <f t="shared" si="57"/>
        <v>0</v>
      </c>
      <c r="AM64" s="283"/>
      <c r="AN64" s="318"/>
      <c r="AO64" s="328"/>
      <c r="AP64" s="303"/>
      <c r="AQ64" s="305"/>
      <c r="AR64" s="301"/>
      <c r="AS64" s="301"/>
      <c r="AT64" s="50"/>
      <c r="AU64" s="50"/>
      <c r="AV64" s="171"/>
      <c r="AW64" s="102"/>
      <c r="AX64" s="47"/>
      <c r="AY64" s="47"/>
      <c r="AZ64" s="47"/>
      <c r="BA64" s="47"/>
      <c r="BB64" s="48"/>
      <c r="BC64" s="48"/>
      <c r="BD64" s="99"/>
    </row>
    <row r="65" spans="1:56" s="286" customFormat="1" ht="63.75" customHeight="1" x14ac:dyDescent="0.2">
      <c r="A65" s="331">
        <v>19</v>
      </c>
      <c r="B65" s="306"/>
      <c r="C65" s="306"/>
      <c r="D65" s="272"/>
      <c r="E65" s="272"/>
      <c r="F65" s="272"/>
      <c r="G65" s="308"/>
      <c r="H65" s="310"/>
      <c r="I65" s="312"/>
      <c r="J65" s="308"/>
      <c r="K65" s="314"/>
      <c r="L65" s="316">
        <f t="shared" ref="L65" si="300">IF(K65="ALTA",5,IF(K65="MEDIO ALTA",4,IF(K65="MEDIA",3,IF(K65="MEDIO BAJA",2,IF(K65="BAJA",1,0)))))</f>
        <v>0</v>
      </c>
      <c r="M65" s="314"/>
      <c r="N65" s="316">
        <f t="shared" ref="N65" si="301">IF(M65="ALTO",5,IF(M65="MEDIO ALTO",4,IF(M65="MEDIO",3,IF(M65="MEDIO BAJO",2,IF(M65="BAJO",1,0)))))</f>
        <v>0</v>
      </c>
      <c r="O65" s="316">
        <f t="shared" ref="O65" si="302">N65*L65</f>
        <v>0</v>
      </c>
      <c r="P65" s="147"/>
      <c r="Q65" s="148">
        <f t="shared" si="44"/>
        <v>5</v>
      </c>
      <c r="R65" s="318">
        <f t="shared" ref="R65" si="303">ROUND(AVERAGEIF(Q65:Q67,"&gt;0"),0)</f>
        <v>5</v>
      </c>
      <c r="S65" s="318">
        <f t="shared" ref="S65" si="304">R65*0.6</f>
        <v>3</v>
      </c>
      <c r="T65" s="282"/>
      <c r="U65" s="320" t="e">
        <f t="shared" ref="U65" si="305">IF(P65="No_existen",5*$U$10,V65*$U$10)</f>
        <v>#DIV/0!</v>
      </c>
      <c r="V65" s="323" t="e">
        <f t="shared" ref="V65" si="306">ROUND(AVERAGEIF(W65:W67,"&gt;0"),0)</f>
        <v>#DIV/0!</v>
      </c>
      <c r="W65" s="294">
        <f t="shared" si="8"/>
        <v>0</v>
      </c>
      <c r="X65" s="282"/>
      <c r="Y65" s="282"/>
      <c r="Z65" s="323">
        <f t="shared" ref="Z65" si="307">IF(P65="No_existen",5*$Z$10,AA65*$Z$10)</f>
        <v>0.15</v>
      </c>
      <c r="AA65" s="326">
        <f t="shared" ref="AA65" si="308">ROUND(AVERAGEIF(AB65:AB67,"&gt;0"),0)</f>
        <v>1</v>
      </c>
      <c r="AB65" s="284">
        <f t="shared" si="51"/>
        <v>1</v>
      </c>
      <c r="AC65" s="282"/>
      <c r="AD65" s="282"/>
      <c r="AE65" s="323" t="e">
        <f t="shared" ref="AE65" si="309">IF(P65="No_existen",5*$AE$10,AF65*$AE$10)</f>
        <v>#DIV/0!</v>
      </c>
      <c r="AF65" s="326" t="e">
        <f t="shared" ref="AF65" si="310">ROUND(AVERAGEIF(AG65:AG67,"&gt;0"),0)</f>
        <v>#DIV/0!</v>
      </c>
      <c r="AG65" s="284">
        <f t="shared" si="54"/>
        <v>0</v>
      </c>
      <c r="AH65" s="282"/>
      <c r="AI65" s="282"/>
      <c r="AJ65" s="323" t="e">
        <f t="shared" ref="AJ65" si="311">IF(P65="No_existen",5*$AJ$10,AK65*$AJ$10)</f>
        <v>#DIV/0!</v>
      </c>
      <c r="AK65" s="326" t="e">
        <f t="shared" ref="AK65" si="312">ROUND(AVERAGEIF(AL65:AL67,"&gt;0"),0)</f>
        <v>#DIV/0!</v>
      </c>
      <c r="AL65" s="284">
        <f t="shared" si="57"/>
        <v>0</v>
      </c>
      <c r="AM65" s="282"/>
      <c r="AN65" s="318" t="e">
        <f t="shared" ref="AN65" si="313">ROUND(AVERAGE(R65,AA65,AF65,AK65,V65),0)</f>
        <v>#DIV/0!</v>
      </c>
      <c r="AO65" s="327" t="e">
        <f t="shared" ref="AO65" si="314">IF(AN65&lt;1.5,"FUERTE",IF(AND(AN65&gt;=1.5,AN65&lt;2.5),"ACEPTABLE",IF(AN65&gt;=5,"INEXISTENTE","DÉBIL")))</f>
        <v>#DIV/0!</v>
      </c>
      <c r="AP65" s="302">
        <f t="shared" ref="AP65" si="315">IF(O65=0,0,ROUND((O65*AN65),0))</f>
        <v>0</v>
      </c>
      <c r="AQ65" s="304" t="str">
        <f t="shared" ref="AQ65" si="316">IF(AP65&gt;=36,"GRAVE", IF(AP65&lt;=10, "LEVE", "MODERADO"))</f>
        <v>LEVE</v>
      </c>
      <c r="AR65" s="300"/>
      <c r="AS65" s="300"/>
      <c r="AT65" s="273"/>
      <c r="AU65" s="273"/>
      <c r="AV65" s="274"/>
      <c r="AW65" s="101"/>
      <c r="AX65" s="47"/>
      <c r="AY65" s="47"/>
      <c r="AZ65" s="47"/>
      <c r="BA65" s="47"/>
      <c r="BB65" s="48"/>
      <c r="BC65" s="48"/>
    </row>
    <row r="66" spans="1:56" s="286" customFormat="1" ht="63.75" customHeight="1" x14ac:dyDescent="0.2">
      <c r="A66" s="331"/>
      <c r="B66" s="306"/>
      <c r="C66" s="306"/>
      <c r="D66" s="272"/>
      <c r="E66" s="272"/>
      <c r="F66" s="272"/>
      <c r="G66" s="308"/>
      <c r="H66" s="310"/>
      <c r="I66" s="312"/>
      <c r="J66" s="308"/>
      <c r="K66" s="314"/>
      <c r="L66" s="316"/>
      <c r="M66" s="314"/>
      <c r="N66" s="316"/>
      <c r="O66" s="316"/>
      <c r="P66" s="147"/>
      <c r="Q66" s="148">
        <f t="shared" si="44"/>
        <v>5</v>
      </c>
      <c r="R66" s="318"/>
      <c r="S66" s="318"/>
      <c r="T66" s="282"/>
      <c r="U66" s="321"/>
      <c r="V66" s="324"/>
      <c r="W66" s="294">
        <f t="shared" si="8"/>
        <v>0</v>
      </c>
      <c r="X66" s="282"/>
      <c r="Y66" s="282"/>
      <c r="Z66" s="324"/>
      <c r="AA66" s="318"/>
      <c r="AB66" s="284">
        <f t="shared" si="51"/>
        <v>1</v>
      </c>
      <c r="AC66" s="282"/>
      <c r="AD66" s="282"/>
      <c r="AE66" s="324"/>
      <c r="AF66" s="318"/>
      <c r="AG66" s="284">
        <f t="shared" si="54"/>
        <v>0</v>
      </c>
      <c r="AH66" s="282"/>
      <c r="AI66" s="282"/>
      <c r="AJ66" s="324"/>
      <c r="AK66" s="318"/>
      <c r="AL66" s="284">
        <f t="shared" si="57"/>
        <v>0</v>
      </c>
      <c r="AM66" s="282"/>
      <c r="AN66" s="318"/>
      <c r="AO66" s="327"/>
      <c r="AP66" s="302"/>
      <c r="AQ66" s="304"/>
      <c r="AR66" s="300"/>
      <c r="AS66" s="300"/>
      <c r="AT66" s="273"/>
      <c r="AU66" s="273"/>
      <c r="AV66" s="274"/>
      <c r="AW66" s="101"/>
      <c r="AX66" s="47"/>
      <c r="AY66" s="47"/>
      <c r="AZ66" s="47"/>
      <c r="BA66" s="47"/>
      <c r="BB66" s="48"/>
      <c r="BC66" s="48"/>
    </row>
    <row r="67" spans="1:56" s="286" customFormat="1" ht="63.75" customHeight="1" thickBot="1" x14ac:dyDescent="0.25">
      <c r="A67" s="331"/>
      <c r="B67" s="307"/>
      <c r="C67" s="307"/>
      <c r="D67" s="96"/>
      <c r="E67" s="96"/>
      <c r="F67" s="96"/>
      <c r="G67" s="309"/>
      <c r="H67" s="311"/>
      <c r="I67" s="313"/>
      <c r="J67" s="309"/>
      <c r="K67" s="315"/>
      <c r="L67" s="317"/>
      <c r="M67" s="315"/>
      <c r="N67" s="317"/>
      <c r="O67" s="317"/>
      <c r="P67" s="22"/>
      <c r="Q67" s="109">
        <f t="shared" si="44"/>
        <v>5</v>
      </c>
      <c r="R67" s="319"/>
      <c r="S67" s="319"/>
      <c r="T67" s="283"/>
      <c r="U67" s="322"/>
      <c r="V67" s="325"/>
      <c r="W67" s="294">
        <f t="shared" si="8"/>
        <v>0</v>
      </c>
      <c r="X67" s="283"/>
      <c r="Y67" s="283"/>
      <c r="Z67" s="325"/>
      <c r="AA67" s="319"/>
      <c r="AB67" s="285">
        <f t="shared" si="51"/>
        <v>1</v>
      </c>
      <c r="AC67" s="283"/>
      <c r="AD67" s="283"/>
      <c r="AE67" s="325"/>
      <c r="AF67" s="319"/>
      <c r="AG67" s="285">
        <f t="shared" si="54"/>
        <v>0</v>
      </c>
      <c r="AH67" s="283"/>
      <c r="AI67" s="283"/>
      <c r="AJ67" s="325"/>
      <c r="AK67" s="319"/>
      <c r="AL67" s="285">
        <f t="shared" si="57"/>
        <v>0</v>
      </c>
      <c r="AM67" s="283"/>
      <c r="AN67" s="318"/>
      <c r="AO67" s="328"/>
      <c r="AP67" s="303"/>
      <c r="AQ67" s="305"/>
      <c r="AR67" s="301"/>
      <c r="AS67" s="301"/>
      <c r="AT67" s="50"/>
      <c r="AU67" s="50"/>
      <c r="AV67" s="171"/>
      <c r="AW67" s="102"/>
      <c r="AX67" s="47"/>
      <c r="AY67" s="47"/>
      <c r="AZ67" s="47"/>
      <c r="BA67" s="47"/>
      <c r="BB67" s="48"/>
      <c r="BC67" s="48"/>
      <c r="BD67" s="99"/>
    </row>
    <row r="1048164" spans="41:56" x14ac:dyDescent="0.2">
      <c r="AT1048164" s="4"/>
      <c r="BD1048164" s="51"/>
    </row>
    <row r="1048165" spans="41:56" x14ac:dyDescent="0.2">
      <c r="AT1048165" s="4"/>
      <c r="BD1048165" s="51"/>
    </row>
    <row r="1048166" spans="41:56" x14ac:dyDescent="0.2">
      <c r="AT1048166" s="4"/>
      <c r="BD1048166" s="51"/>
    </row>
    <row r="1048167" spans="41:56" x14ac:dyDescent="0.2">
      <c r="AO1048167" s="153"/>
      <c r="AT1048167" s="4"/>
      <c r="BD1048167" s="51"/>
    </row>
    <row r="1048168" spans="41:56" x14ac:dyDescent="0.2">
      <c r="AO1048168" s="153"/>
      <c r="AT1048168" s="4"/>
      <c r="BD1048168" s="51"/>
    </row>
    <row r="1048169" spans="41:56" x14ac:dyDescent="0.2">
      <c r="AO1048169" s="153"/>
      <c r="AT1048169" s="4"/>
      <c r="BD1048169" s="51"/>
    </row>
    <row r="1048170" spans="41:56" x14ac:dyDescent="0.2">
      <c r="AO1048170" s="153"/>
      <c r="AT1048170" s="4"/>
      <c r="BD1048170" s="51"/>
    </row>
    <row r="1048171" spans="41:56" x14ac:dyDescent="0.2">
      <c r="AO1048171" s="153"/>
      <c r="AT1048171" s="4"/>
      <c r="BD1048171" s="51"/>
    </row>
    <row r="1048172" spans="41:56" x14ac:dyDescent="0.2">
      <c r="AO1048172" s="153"/>
      <c r="AT1048172" s="4"/>
      <c r="BD1048172" s="51"/>
    </row>
    <row r="1048173" spans="41:56" x14ac:dyDescent="0.2">
      <c r="AT1048173" s="4"/>
      <c r="BD1048173" s="51"/>
    </row>
    <row r="1048174" spans="41:56" x14ac:dyDescent="0.2">
      <c r="AT1048174" s="4"/>
      <c r="BD1048174" s="51"/>
    </row>
    <row r="1048175" spans="41:56" x14ac:dyDescent="0.2">
      <c r="AT1048175" s="4"/>
      <c r="BD1048175" s="51"/>
    </row>
    <row r="1048176" spans="41:56" x14ac:dyDescent="0.2">
      <c r="AT1048176" s="4"/>
      <c r="BD1048176" s="51"/>
    </row>
    <row r="1048177" spans="1:70" x14ac:dyDescent="0.2">
      <c r="AT1048177" s="4"/>
      <c r="BD1048177" s="51"/>
    </row>
    <row r="1048178" spans="1:70" x14ac:dyDescent="0.2">
      <c r="AT1048178" s="4"/>
      <c r="BD1048178" s="51"/>
    </row>
    <row r="1048179" spans="1:70" s="135" customFormat="1" x14ac:dyDescent="0.2">
      <c r="G1048179" s="136"/>
      <c r="H1048179" s="136"/>
      <c r="I1048179" s="136"/>
      <c r="J1048179" s="136"/>
      <c r="K1048179" s="136"/>
      <c r="L1048179" s="136"/>
      <c r="M1048179" s="136"/>
      <c r="N1048179" s="136"/>
      <c r="O1048179" s="136"/>
      <c r="P1048179" s="136"/>
      <c r="Q1048179" s="136"/>
      <c r="R1048179" s="136"/>
      <c r="S1048179" s="136"/>
      <c r="T1048179" s="136"/>
      <c r="U1048179" s="136"/>
      <c r="V1048179" s="187"/>
      <c r="W1048179" s="187"/>
      <c r="X1048179" s="136"/>
      <c r="Y1048179" s="136"/>
      <c r="Z1048179" s="187"/>
      <c r="AA1048179" s="187"/>
      <c r="AB1048179" s="187"/>
      <c r="AC1048179" s="136"/>
      <c r="AD1048179" s="136"/>
      <c r="AE1048179" s="187"/>
      <c r="AF1048179" s="187"/>
      <c r="AG1048179" s="187"/>
      <c r="AH1048179" s="136"/>
      <c r="AI1048179" s="136"/>
      <c r="AJ1048179" s="187"/>
      <c r="AK1048179" s="187"/>
      <c r="AL1048179" s="187"/>
      <c r="AM1048179" s="136"/>
      <c r="AN1048179" s="136"/>
      <c r="AO1048179" s="39"/>
      <c r="AP1048179" s="136"/>
      <c r="AQ1048179" s="136"/>
      <c r="AR1048179" s="136"/>
      <c r="AS1048179" s="136"/>
      <c r="AT1048179" s="136"/>
      <c r="AU1048179" s="137"/>
      <c r="AV1048179" s="137"/>
      <c r="AW1048179" s="137"/>
      <c r="AX1048179" s="137"/>
      <c r="AY1048179" s="137"/>
      <c r="AZ1048179" s="137"/>
      <c r="BA1048179" s="137"/>
      <c r="BB1048179" s="137"/>
      <c r="BC1048179" s="137"/>
      <c r="BD1048179" s="137"/>
    </row>
    <row r="1048180" spans="1:70" s="135" customFormat="1" x14ac:dyDescent="0.2">
      <c r="G1048180" s="136"/>
      <c r="H1048180" s="136"/>
      <c r="I1048180" s="136"/>
      <c r="J1048180" s="136"/>
      <c r="K1048180" s="136"/>
      <c r="L1048180" s="136"/>
      <c r="M1048180" s="136"/>
      <c r="N1048180" s="136"/>
      <c r="O1048180" s="136"/>
      <c r="P1048180" s="136"/>
      <c r="Q1048180" s="136"/>
      <c r="R1048180" s="136"/>
      <c r="S1048180" s="136"/>
      <c r="T1048180" s="136"/>
      <c r="U1048180" s="136"/>
      <c r="V1048180" s="187"/>
      <c r="W1048180" s="187"/>
      <c r="X1048180" s="136"/>
      <c r="Y1048180" s="136"/>
      <c r="Z1048180" s="187"/>
      <c r="AA1048180" s="187"/>
      <c r="AB1048180" s="187"/>
      <c r="AC1048180" s="136"/>
      <c r="AD1048180" s="136"/>
      <c r="AE1048180" s="187"/>
      <c r="AF1048180" s="187"/>
      <c r="AG1048180" s="187"/>
      <c r="AH1048180" s="136"/>
      <c r="AI1048180" s="136"/>
      <c r="AJ1048180" s="187"/>
      <c r="AK1048180" s="187"/>
      <c r="AL1048180" s="187"/>
      <c r="AM1048180" s="136"/>
      <c r="AN1048180" s="136"/>
      <c r="AO1048180" s="145"/>
      <c r="AP1048180" s="136"/>
      <c r="AQ1048180" s="136"/>
      <c r="AR1048180" s="136"/>
      <c r="AS1048180" s="136"/>
      <c r="AT1048180" s="136"/>
      <c r="AU1048180" s="137"/>
      <c r="AV1048180" s="137"/>
      <c r="AW1048180" s="137"/>
      <c r="AX1048180" s="137"/>
      <c r="AY1048180" s="137"/>
      <c r="AZ1048180" s="137"/>
      <c r="BA1048180" s="137"/>
      <c r="BB1048180" s="137"/>
      <c r="BC1048180" s="137"/>
      <c r="BD1048180" s="137"/>
    </row>
    <row r="1048181" spans="1:70" s="135" customFormat="1" x14ac:dyDescent="0.2">
      <c r="G1048181" s="136"/>
      <c r="H1048181" s="136"/>
      <c r="I1048181" s="136"/>
      <c r="J1048181" s="136"/>
      <c r="K1048181" s="136"/>
      <c r="L1048181" s="136"/>
      <c r="M1048181" s="136"/>
      <c r="N1048181" s="136"/>
      <c r="O1048181" s="136"/>
      <c r="P1048181" s="136"/>
      <c r="Q1048181" s="136"/>
      <c r="R1048181" s="136"/>
      <c r="S1048181" s="136"/>
      <c r="T1048181" s="136"/>
      <c r="U1048181" s="136"/>
      <c r="V1048181" s="187"/>
      <c r="W1048181" s="187"/>
      <c r="X1048181" s="136"/>
      <c r="Y1048181" s="136"/>
      <c r="Z1048181" s="187"/>
      <c r="AA1048181" s="187"/>
      <c r="AB1048181" s="187"/>
      <c r="AC1048181" s="136"/>
      <c r="AD1048181" s="136"/>
      <c r="AE1048181" s="187"/>
      <c r="AF1048181" s="187"/>
      <c r="AG1048181" s="187"/>
      <c r="AH1048181" s="136"/>
      <c r="AI1048181" s="136"/>
      <c r="AJ1048181" s="187"/>
      <c r="AK1048181" s="187"/>
      <c r="AL1048181" s="187"/>
      <c r="AM1048181" s="136"/>
      <c r="AN1048181" s="136"/>
      <c r="AO1048181" s="39"/>
      <c r="AP1048181" s="136"/>
      <c r="AQ1048181" s="136"/>
      <c r="AR1048181" s="136"/>
      <c r="AS1048181" s="136"/>
      <c r="AT1048181" s="136"/>
      <c r="AU1048181" s="137"/>
      <c r="AV1048181" s="137"/>
      <c r="AW1048181" s="137"/>
      <c r="AX1048181" s="137"/>
      <c r="AY1048181" s="137"/>
      <c r="AZ1048181" s="137"/>
      <c r="BA1048181" s="137"/>
      <c r="BB1048181" s="137"/>
      <c r="BC1048181" s="137"/>
      <c r="BD1048181" s="137"/>
    </row>
    <row r="1048182" spans="1:70" s="135" customFormat="1" x14ac:dyDescent="0.2">
      <c r="G1048182" s="136"/>
      <c r="H1048182" s="136"/>
      <c r="I1048182" s="136"/>
      <c r="J1048182" s="136"/>
      <c r="K1048182" s="136"/>
      <c r="L1048182" s="136"/>
      <c r="M1048182" s="136"/>
      <c r="N1048182" s="136"/>
      <c r="O1048182" s="136"/>
      <c r="P1048182" s="136"/>
      <c r="Q1048182" s="136"/>
      <c r="R1048182" s="136"/>
      <c r="S1048182" s="136"/>
      <c r="T1048182" s="136"/>
      <c r="U1048182" s="136"/>
      <c r="V1048182" s="187"/>
      <c r="W1048182" s="187"/>
      <c r="X1048182" s="136"/>
      <c r="Y1048182" s="136"/>
      <c r="Z1048182" s="187"/>
      <c r="AA1048182" s="187"/>
      <c r="AB1048182" s="187"/>
      <c r="AC1048182" s="136"/>
      <c r="AD1048182" s="136"/>
      <c r="AE1048182" s="187"/>
      <c r="AF1048182" s="187"/>
      <c r="AG1048182" s="187"/>
      <c r="AH1048182" s="136"/>
      <c r="AI1048182" s="136"/>
      <c r="AJ1048182" s="187"/>
      <c r="AK1048182" s="187"/>
      <c r="AL1048182" s="187"/>
      <c r="AM1048182" s="136"/>
      <c r="AN1048182" s="136"/>
      <c r="AO1048182" s="39"/>
      <c r="AP1048182" s="136"/>
      <c r="AQ1048182" s="136"/>
      <c r="AR1048182" s="136"/>
      <c r="AS1048182" s="136"/>
      <c r="AT1048182" s="136"/>
      <c r="AU1048182" s="137"/>
      <c r="AV1048182" s="137"/>
      <c r="AW1048182" s="137"/>
      <c r="AX1048182" s="137"/>
      <c r="AY1048182" s="137"/>
      <c r="AZ1048182" s="137"/>
      <c r="BA1048182" s="137"/>
      <c r="BB1048182" s="137"/>
      <c r="BC1048182" s="137"/>
      <c r="BD1048182" s="137"/>
    </row>
    <row r="1048183" spans="1:70" s="135" customFormat="1" x14ac:dyDescent="0.2">
      <c r="G1048183" s="136"/>
      <c r="H1048183" s="136"/>
      <c r="I1048183" s="136"/>
      <c r="J1048183" s="136"/>
      <c r="K1048183" s="136"/>
      <c r="L1048183" s="136"/>
      <c r="M1048183" s="136"/>
      <c r="N1048183" s="136"/>
      <c r="O1048183" s="136"/>
      <c r="P1048183" s="136"/>
      <c r="Q1048183" s="136"/>
      <c r="R1048183" s="136"/>
      <c r="S1048183" s="136"/>
      <c r="T1048183" s="136"/>
      <c r="U1048183" s="136"/>
      <c r="V1048183" s="187"/>
      <c r="W1048183" s="187"/>
      <c r="X1048183" s="136"/>
      <c r="Y1048183" s="136"/>
      <c r="Z1048183" s="187"/>
      <c r="AA1048183" s="187"/>
      <c r="AB1048183" s="187"/>
      <c r="AC1048183" s="136"/>
      <c r="AD1048183" s="136"/>
      <c r="AE1048183" s="187"/>
      <c r="AF1048183" s="187"/>
      <c r="AG1048183" s="187"/>
      <c r="AH1048183" s="136"/>
      <c r="AI1048183" s="136"/>
      <c r="AJ1048183" s="187"/>
      <c r="AK1048183" s="187"/>
      <c r="AL1048183" s="187"/>
      <c r="AM1048183" s="136"/>
      <c r="AN1048183" s="136"/>
      <c r="AO1048183" s="39"/>
      <c r="AP1048183" s="136"/>
      <c r="AQ1048183" s="136"/>
      <c r="AR1048183" s="136"/>
      <c r="AS1048183" s="136"/>
      <c r="AT1048183" s="136"/>
      <c r="AU1048183" s="137"/>
      <c r="AV1048183" s="137"/>
      <c r="AW1048183" s="137"/>
      <c r="AX1048183" s="137"/>
      <c r="AY1048183" s="137"/>
      <c r="AZ1048183" s="137"/>
      <c r="BA1048183" s="137"/>
      <c r="BB1048183" s="137"/>
      <c r="BC1048183" s="137"/>
      <c r="BD1048183" s="137"/>
    </row>
    <row r="1048184" spans="1:70" s="135" customFormat="1" x14ac:dyDescent="0.2">
      <c r="G1048184" s="136"/>
      <c r="H1048184" s="136"/>
      <c r="I1048184" s="136"/>
      <c r="J1048184" s="136"/>
      <c r="K1048184" s="136"/>
      <c r="L1048184" s="136"/>
      <c r="M1048184" s="136"/>
      <c r="N1048184" s="136"/>
      <c r="O1048184" s="136"/>
      <c r="P1048184" s="136"/>
      <c r="Q1048184" s="136"/>
      <c r="R1048184" s="136"/>
      <c r="S1048184" s="136"/>
      <c r="T1048184" s="136"/>
      <c r="U1048184" s="136"/>
      <c r="V1048184" s="187"/>
      <c r="W1048184" s="187"/>
      <c r="X1048184" s="136"/>
      <c r="Y1048184" s="136"/>
      <c r="Z1048184" s="187"/>
      <c r="AA1048184" s="187"/>
      <c r="AB1048184" s="187"/>
      <c r="AC1048184" s="136"/>
      <c r="AD1048184" s="136"/>
      <c r="AE1048184" s="187"/>
      <c r="AF1048184" s="187"/>
      <c r="AG1048184" s="187"/>
      <c r="AH1048184" s="136"/>
      <c r="AI1048184" s="136"/>
      <c r="AJ1048184" s="187"/>
      <c r="AK1048184" s="187"/>
      <c r="AL1048184" s="187"/>
      <c r="AM1048184" s="136"/>
      <c r="AN1048184" s="136"/>
      <c r="AO1048184" s="39"/>
      <c r="AP1048184" s="136"/>
      <c r="AQ1048184" s="136"/>
      <c r="AR1048184" s="136"/>
      <c r="AS1048184" s="136"/>
      <c r="AT1048184" s="136"/>
      <c r="AU1048184" s="137"/>
      <c r="AV1048184" s="137"/>
      <c r="AW1048184" s="137"/>
      <c r="AX1048184" s="137"/>
      <c r="AY1048184" s="137"/>
      <c r="AZ1048184" s="137"/>
      <c r="BA1048184" s="137"/>
      <c r="BB1048184" s="137"/>
      <c r="BC1048184" s="137"/>
      <c r="BD1048184" s="137"/>
    </row>
    <row r="1048185" spans="1:70" s="286" customFormat="1" ht="63.75" customHeight="1" x14ac:dyDescent="0.2">
      <c r="A1048185" s="331">
        <v>62</v>
      </c>
      <c r="B1048185" s="306"/>
      <c r="C1048185" s="306"/>
      <c r="D1048185" s="272"/>
      <c r="E1048185" s="272"/>
      <c r="F1048185" s="272"/>
      <c r="G1048185" s="308"/>
      <c r="H1048185" s="310"/>
      <c r="I1048185" s="312"/>
      <c r="J1048185" s="308"/>
      <c r="K1048185" s="314"/>
      <c r="L1048185" s="316">
        <f t="shared" ref="L1048185" si="317">IF(K1048185="ALTA",5,IF(K1048185="MEDIO ALTA",4,IF(K1048185="MEDIA",3,IF(K1048185="MEDIO BAJA",2,IF(K1048185="BAJA",1,0)))))</f>
        <v>0</v>
      </c>
      <c r="M1048185" s="314"/>
      <c r="N1048185" s="316">
        <f t="shared" ref="N1048185" si="318">IF(M1048185="ALTO",5,IF(M1048185="MEDIO ALTO",4,IF(M1048185="MEDIO",3,IF(M1048185="MEDIO BAJO",2,IF(M1048185="BAJO",1,0)))))</f>
        <v>0</v>
      </c>
      <c r="O1048185" s="316">
        <f t="shared" ref="O1048185" si="319">N1048185*L1048185</f>
        <v>0</v>
      </c>
      <c r="P1048185" s="147"/>
      <c r="Q1048185" s="148">
        <f t="shared" ref="Q1048185:Q1048187" si="320">IF(P1048185=$P$1048190,1,IF(P1048185=$P$1048186,5,IF(P1048185=$P$1048187,4,IF(P1048185=$P$1048188,3,IF(P1048185=$P$1048189,2,0)))))</f>
        <v>5</v>
      </c>
      <c r="R1048185" s="318">
        <f t="shared" ref="R1048185" si="321">ROUND(AVERAGEIF(Q1048185:Q1048187,"&gt;0"),0)</f>
        <v>5</v>
      </c>
      <c r="S1048185" s="318">
        <f t="shared" ref="S1048185" si="322">R1048185*0.6</f>
        <v>3</v>
      </c>
      <c r="T1048185" s="282"/>
      <c r="U1048185" s="320" t="e">
        <f t="shared" ref="U1048185" si="323">IF(P1048185="No_existen",5*$U$10,V1048185*$U$10)</f>
        <v>#DIV/0!</v>
      </c>
      <c r="V1048185" s="323" t="e">
        <f t="shared" ref="V1048185" si="324">ROUND(AVERAGEIF(W1048185:W1048187,"&gt;0"),0)</f>
        <v>#DIV/0!</v>
      </c>
      <c r="W1048185" s="280"/>
      <c r="X1048185" s="282" t="s">
        <v>307</v>
      </c>
      <c r="Y1048185" s="282"/>
      <c r="Z1048185" s="323">
        <f t="shared" ref="Z1048185" si="325">IF(P1048185="No_existen",5*$Z$10,AA1048185*$Z$10)</f>
        <v>0.15</v>
      </c>
      <c r="AA1048185" s="326">
        <f t="shared" ref="AA1048185" si="326">ROUND(AVERAGEIF(AB1048185:AB1048187,"&gt;0"),0)</f>
        <v>1</v>
      </c>
      <c r="AB1048185" s="284">
        <f t="shared" ref="AB1048185:AB1048187" si="327">IF(AC1048185=$AD$1048187,1,IF(AC1048185=$AD$1048186,4,IF(P1048185="No_existen",5,0)))</f>
        <v>1</v>
      </c>
      <c r="AC1048185" s="282"/>
      <c r="AD1048185" s="282"/>
      <c r="AE1048185" s="323">
        <f t="shared" ref="AE1048185" si="328">IF(P1048185="No_existen",5*$AE$10,AF1048185*$AE$10)</f>
        <v>0.30000000000000004</v>
      </c>
      <c r="AF1048185" s="326">
        <f t="shared" ref="AF1048185" si="329">ROUND(AVERAGEIF(AG1048185:AG1048187,"&gt;0"),0)</f>
        <v>3</v>
      </c>
      <c r="AG1048185" s="284">
        <f t="shared" ref="AG1048185:AG1048187" si="330">IF(AH1048185=$AH$1048186,1,IF(AH1048185=$AH$1048187,4,IF(P1048185="No_existen",5,0)))</f>
        <v>0</v>
      </c>
      <c r="AH1048185" s="282"/>
      <c r="AI1048185" s="282"/>
      <c r="AJ1048185" s="323">
        <f t="shared" ref="AJ1048185" si="331">IF(P1048185="No_existen",5*$AJ$10,AK1048185*$AJ$10)</f>
        <v>0.30000000000000004</v>
      </c>
      <c r="AK1048185" s="326">
        <f t="shared" ref="AK1048185" si="332">ROUND(AVERAGEIF(AL1048185:AL1048187,"&gt;0"),0)</f>
        <v>3</v>
      </c>
      <c r="AL1048185" s="284">
        <f t="shared" ref="AL1048185:AL1048187" si="333">IF(AM1048185="Preventivo",1,IF(AM1048185="Detectivo",4, IF(P1048185="No_existen",5,0)))</f>
        <v>0</v>
      </c>
      <c r="AM1048185" s="282"/>
      <c r="AN1048185" s="318">
        <f t="shared" ref="AN1048185" si="334">ROUND(AVERAGE(R1048185,AA1048185,AF1048185,AK1048185),0)</f>
        <v>3</v>
      </c>
      <c r="AO1048185" s="327" t="str">
        <f t="shared" ref="AO1048185" si="335">IF(AN1048185&lt;1.5,"FUERTE",IF(AND(AN1048185&gt;=1.5,AN1048185&lt;2.5),"ACEPTABLE",IF(AN1048185&gt;=5,"INEXISTENTE","DÉBIL")))</f>
        <v>DÉBIL</v>
      </c>
      <c r="AP1048185" s="302">
        <f t="shared" ref="AP1048185" si="336">IF(O1048185=0,0,ROUND((O1048185*AN1048185),0))</f>
        <v>0</v>
      </c>
      <c r="AQ1048185" s="304" t="str">
        <f t="shared" ref="AQ1048185" si="337">IF(AP1048185&gt;=36,"GRAVE", IF(AP1048185&lt;=10, "LEVE", "MODERADO"))</f>
        <v>LEVE</v>
      </c>
      <c r="AR1048185" s="300"/>
      <c r="AS1048185" s="300"/>
      <c r="AT1048185" s="273"/>
      <c r="AU1048185" s="273"/>
      <c r="AV1048185" s="274"/>
      <c r="AW1048185" s="101"/>
      <c r="AX1048185" s="47"/>
      <c r="AY1048185" s="47"/>
      <c r="AZ1048185" s="47"/>
      <c r="BA1048185" s="47"/>
      <c r="BB1048185" s="48"/>
      <c r="BC1048185" s="48"/>
    </row>
    <row r="1048186" spans="1:70" s="286" customFormat="1" ht="63.75" customHeight="1" x14ac:dyDescent="0.2">
      <c r="A1048186" s="331"/>
      <c r="B1048186" s="306"/>
      <c r="C1048186" s="306"/>
      <c r="D1048186" s="272"/>
      <c r="E1048186" s="272"/>
      <c r="F1048186" s="272"/>
      <c r="G1048186" s="308"/>
      <c r="H1048186" s="310"/>
      <c r="I1048186" s="312"/>
      <c r="J1048186" s="308"/>
      <c r="K1048186" s="314"/>
      <c r="L1048186" s="316"/>
      <c r="M1048186" s="314"/>
      <c r="N1048186" s="316"/>
      <c r="O1048186" s="316"/>
      <c r="P1048186" s="147"/>
      <c r="Q1048186" s="148">
        <f t="shared" si="320"/>
        <v>5</v>
      </c>
      <c r="R1048186" s="318"/>
      <c r="S1048186" s="318"/>
      <c r="T1048186" s="282"/>
      <c r="U1048186" s="321"/>
      <c r="V1048186" s="324"/>
      <c r="W1048186" s="280"/>
      <c r="X1048186" s="282" t="s">
        <v>497</v>
      </c>
      <c r="Y1048186" s="282"/>
      <c r="Z1048186" s="324"/>
      <c r="AA1048186" s="318"/>
      <c r="AB1048186" s="284">
        <f t="shared" si="327"/>
        <v>0</v>
      </c>
      <c r="AC1048186" s="282" t="s">
        <v>499</v>
      </c>
      <c r="AD1048186" s="282"/>
      <c r="AE1048186" s="324"/>
      <c r="AF1048186" s="318"/>
      <c r="AG1048186" s="284">
        <f t="shared" si="330"/>
        <v>1</v>
      </c>
      <c r="AH1048186" s="282" t="s">
        <v>287</v>
      </c>
      <c r="AI1048186" s="282" t="s">
        <v>500</v>
      </c>
      <c r="AJ1048186" s="324"/>
      <c r="AK1048186" s="318"/>
      <c r="AL1048186" s="284">
        <f t="shared" si="333"/>
        <v>4</v>
      </c>
      <c r="AM1048186" s="282" t="s">
        <v>502</v>
      </c>
      <c r="AN1048186" s="318"/>
      <c r="AO1048186" s="327"/>
      <c r="AP1048186" s="302"/>
      <c r="AQ1048186" s="304"/>
      <c r="AR1048186" s="300"/>
      <c r="AS1048186" s="300"/>
      <c r="AT1048186" s="273"/>
      <c r="AU1048186" s="273"/>
      <c r="AV1048186" s="274"/>
      <c r="AW1048186" s="101"/>
      <c r="AX1048186" s="47"/>
      <c r="AY1048186" s="47"/>
      <c r="AZ1048186" s="47"/>
      <c r="BA1048186" s="47"/>
      <c r="BB1048186" s="48"/>
      <c r="BC1048186" s="48"/>
    </row>
    <row r="1048187" spans="1:70" s="286" customFormat="1" ht="63.75" customHeight="1" thickBot="1" x14ac:dyDescent="0.25">
      <c r="A1048187" s="331"/>
      <c r="B1048187" s="307"/>
      <c r="C1048187" s="307"/>
      <c r="D1048187" s="96"/>
      <c r="E1048187" s="96"/>
      <c r="F1048187" s="96"/>
      <c r="G1048187" s="309"/>
      <c r="H1048187" s="311"/>
      <c r="I1048187" s="313"/>
      <c r="J1048187" s="309"/>
      <c r="K1048187" s="315"/>
      <c r="L1048187" s="317"/>
      <c r="M1048187" s="315"/>
      <c r="N1048187" s="317"/>
      <c r="O1048187" s="317"/>
      <c r="P1048187" s="22"/>
      <c r="Q1048187" s="109">
        <f t="shared" si="320"/>
        <v>5</v>
      </c>
      <c r="R1048187" s="319"/>
      <c r="S1048187" s="319"/>
      <c r="T1048187" s="283"/>
      <c r="U1048187" s="322"/>
      <c r="V1048187" s="325"/>
      <c r="W1048187" s="281"/>
      <c r="X1048187" s="4" t="s">
        <v>308</v>
      </c>
      <c r="Y1048187" s="283"/>
      <c r="Z1048187" s="325"/>
      <c r="AA1048187" s="319"/>
      <c r="AB1048187" s="285">
        <f t="shared" si="327"/>
        <v>0</v>
      </c>
      <c r="AC1048187" s="283" t="s">
        <v>498</v>
      </c>
      <c r="AD1048187" s="283"/>
      <c r="AE1048187" s="325"/>
      <c r="AF1048187" s="319"/>
      <c r="AG1048187" s="285">
        <f t="shared" si="330"/>
        <v>4</v>
      </c>
      <c r="AH1048187" s="283" t="s">
        <v>289</v>
      </c>
      <c r="AI1048187" s="283" t="s">
        <v>501</v>
      </c>
      <c r="AJ1048187" s="325"/>
      <c r="AK1048187" s="319"/>
      <c r="AL1048187" s="285">
        <f t="shared" si="333"/>
        <v>1</v>
      </c>
      <c r="AM1048187" s="283" t="s">
        <v>453</v>
      </c>
      <c r="AN1048187" s="319"/>
      <c r="AO1048187" s="328"/>
      <c r="AP1048187" s="303"/>
      <c r="AQ1048187" s="305"/>
      <c r="AR1048187" s="301"/>
      <c r="AS1048187" s="301"/>
      <c r="AT1048187" s="50"/>
      <c r="AU1048187" s="50"/>
      <c r="AV1048187" s="171"/>
      <c r="AW1048187" s="102"/>
      <c r="AX1048187" s="47"/>
      <c r="AY1048187" s="47"/>
      <c r="AZ1048187" s="47"/>
      <c r="BA1048187" s="47"/>
      <c r="BB1048187" s="48"/>
      <c r="BC1048187" s="48"/>
      <c r="BD1048187" s="99"/>
    </row>
    <row r="1048188" spans="1:70" ht="180" customHeight="1" thickBot="1" x14ac:dyDescent="0.25">
      <c r="A1048188" s="197" t="s">
        <v>358</v>
      </c>
      <c r="B1048188" s="198" t="s">
        <v>159</v>
      </c>
      <c r="C1048188" s="207" t="s">
        <v>189</v>
      </c>
      <c r="E1048188" s="120" t="s">
        <v>223</v>
      </c>
      <c r="F1048188" s="120" t="s">
        <v>222</v>
      </c>
      <c r="G1048188" s="198" t="s">
        <v>141</v>
      </c>
      <c r="H1048188" s="123"/>
      <c r="K1048188" s="122" t="s">
        <v>103</v>
      </c>
      <c r="P1048188" s="131" t="s">
        <v>309</v>
      </c>
      <c r="AD1048188" s="97"/>
      <c r="AE1048188" s="189"/>
      <c r="AI1048188" s="124" t="s">
        <v>291</v>
      </c>
      <c r="AJ1048188" s="189"/>
      <c r="AQ1048188" s="125" t="s">
        <v>87</v>
      </c>
      <c r="AS1048188" s="51"/>
      <c r="AT1048188" s="132"/>
      <c r="AU1048188" s="97" t="s">
        <v>91</v>
      </c>
      <c r="AV1048188" s="128" t="s">
        <v>89</v>
      </c>
      <c r="AW1048188" s="40"/>
      <c r="AX1048188" s="139" t="s">
        <v>376</v>
      </c>
      <c r="AZ1048188" s="218" t="s">
        <v>436</v>
      </c>
      <c r="BA1048188" s="216" t="s">
        <v>442</v>
      </c>
      <c r="BB1048188" s="217" t="s">
        <v>255</v>
      </c>
      <c r="BC1048188" s="220" t="s">
        <v>437</v>
      </c>
      <c r="BI1048188" s="143" t="s">
        <v>168</v>
      </c>
      <c r="BJ1048188" s="217" t="s">
        <v>168</v>
      </c>
      <c r="BK1048188" s="227" t="s">
        <v>183</v>
      </c>
      <c r="BL1048188" s="227" t="s">
        <v>188</v>
      </c>
      <c r="BM1048188" s="217" t="s">
        <v>156</v>
      </c>
      <c r="BN1048188" s="217" t="s">
        <v>172</v>
      </c>
      <c r="BO1048188" s="228"/>
      <c r="BP1048188" s="228"/>
      <c r="BQ1048188" s="217" t="s">
        <v>169</v>
      </c>
      <c r="BR1048188" s="229" t="s">
        <v>168</v>
      </c>
    </row>
    <row r="1048189" spans="1:70" ht="162" customHeight="1" x14ac:dyDescent="0.2">
      <c r="B1048189" s="115" t="s">
        <v>162</v>
      </c>
      <c r="C1048189" s="208" t="s">
        <v>190</v>
      </c>
      <c r="E1048189" s="120" t="s">
        <v>34</v>
      </c>
      <c r="F1048189" s="120" t="s">
        <v>38</v>
      </c>
      <c r="G1048189" s="199" t="s">
        <v>110</v>
      </c>
      <c r="K1048189" s="122" t="s">
        <v>148</v>
      </c>
      <c r="P1048189" s="122" t="s">
        <v>304</v>
      </c>
      <c r="AD1048189" s="97"/>
      <c r="AE1048189" s="189"/>
      <c r="AI1048189" s="124" t="s">
        <v>452</v>
      </c>
      <c r="AJ1048189" s="189"/>
      <c r="AQ1048189" s="51"/>
      <c r="AS1048189" s="51"/>
      <c r="AT1048189" s="132"/>
      <c r="AU1048189" s="97" t="s">
        <v>92</v>
      </c>
      <c r="AV1048189" s="128" t="s">
        <v>91</v>
      </c>
      <c r="AW1048189" s="40"/>
      <c r="AX1048189" s="139" t="s">
        <v>173</v>
      </c>
      <c r="AZ1048189" s="218" t="s">
        <v>438</v>
      </c>
      <c r="BA1048189" s="216" t="s">
        <v>153</v>
      </c>
      <c r="BB1048189" s="217" t="s">
        <v>443</v>
      </c>
      <c r="BC1048189" s="219" t="s">
        <v>439</v>
      </c>
      <c r="BI1048189" s="143" t="s">
        <v>156</v>
      </c>
      <c r="BJ1048189" s="227" t="s">
        <v>187</v>
      </c>
      <c r="BK1048189" s="227" t="s">
        <v>182</v>
      </c>
      <c r="BL1048189" s="227" t="s">
        <v>183</v>
      </c>
      <c r="BM1048189" s="217" t="s">
        <v>169</v>
      </c>
      <c r="BN1048189" s="217" t="s">
        <v>168</v>
      </c>
      <c r="BO1048189" s="228"/>
      <c r="BP1048189" s="228"/>
      <c r="BQ1048189" s="217" t="s">
        <v>173</v>
      </c>
      <c r="BR1048189" s="229" t="s">
        <v>156</v>
      </c>
    </row>
    <row r="1048190" spans="1:70" ht="173.25" customHeight="1" thickBot="1" x14ac:dyDescent="0.25">
      <c r="B1048190" s="116" t="s">
        <v>158</v>
      </c>
      <c r="C1048190" s="118" t="s">
        <v>191</v>
      </c>
      <c r="E1048190" s="120" t="s">
        <v>33</v>
      </c>
      <c r="F1048190" s="120" t="s">
        <v>37</v>
      </c>
      <c r="G1048190" s="122" t="s">
        <v>144</v>
      </c>
      <c r="K1048190" s="123" t="s">
        <v>126</v>
      </c>
      <c r="P1048190" s="123" t="s">
        <v>305</v>
      </c>
      <c r="AI1048190" s="124" t="s">
        <v>292</v>
      </c>
      <c r="AJ1048190" s="189"/>
      <c r="AQ1048190" s="51"/>
      <c r="AS1048190" s="51"/>
      <c r="AT1048190" s="133"/>
      <c r="AU1048190" s="134"/>
      <c r="AV1048190" s="129" t="s">
        <v>92</v>
      </c>
      <c r="AW1048190" s="40"/>
      <c r="AX1048190" s="139" t="s">
        <v>165</v>
      </c>
      <c r="AZ1048190" s="221" t="s">
        <v>440</v>
      </c>
      <c r="BA1048190" s="222" t="s">
        <v>444</v>
      </c>
      <c r="BB1048190" s="223" t="s">
        <v>254</v>
      </c>
      <c r="BC1048190" s="224" t="s">
        <v>441</v>
      </c>
      <c r="BI1048190" s="230" t="s">
        <v>432</v>
      </c>
      <c r="BJ1048190" s="227" t="s">
        <v>185</v>
      </c>
      <c r="BK1048190" s="217" t="s">
        <v>178</v>
      </c>
      <c r="BL1048190" s="227" t="s">
        <v>182</v>
      </c>
      <c r="BM1048190" s="217" t="s">
        <v>388</v>
      </c>
      <c r="BN1048190" s="217" t="s">
        <v>169</v>
      </c>
      <c r="BO1048190" s="228"/>
      <c r="BP1048190" s="228"/>
      <c r="BQ1048190" s="217" t="s">
        <v>171</v>
      </c>
      <c r="BR1048190" s="229" t="s">
        <v>374</v>
      </c>
    </row>
    <row r="1048191" spans="1:70" ht="188.25" customHeight="1" thickBot="1" x14ac:dyDescent="0.25">
      <c r="B1048191" s="116" t="s">
        <v>160</v>
      </c>
      <c r="C1048191" s="118" t="s">
        <v>194</v>
      </c>
      <c r="E1048191" s="121" t="s">
        <v>32</v>
      </c>
      <c r="F1048191" s="121" t="s">
        <v>221</v>
      </c>
      <c r="G1048191" s="122" t="s">
        <v>106</v>
      </c>
      <c r="AI1048191" s="124" t="s">
        <v>293</v>
      </c>
      <c r="AJ1048191" s="189"/>
      <c r="AQ1048191" s="51"/>
      <c r="AS1048191" s="51"/>
      <c r="AX1048191" s="138" t="s">
        <v>183</v>
      </c>
      <c r="AZ1048191" s="47"/>
      <c r="BC1048191" s="3"/>
      <c r="BH1048191" s="51"/>
      <c r="BI1048191" s="231"/>
      <c r="BJ1048191" s="217" t="s">
        <v>389</v>
      </c>
      <c r="BK1048191" s="217" t="s">
        <v>179</v>
      </c>
      <c r="BL1048191" s="217" t="s">
        <v>178</v>
      </c>
      <c r="BM1048191" s="217" t="s">
        <v>167</v>
      </c>
      <c r="BN1048191" s="228"/>
      <c r="BO1048191" s="228"/>
      <c r="BP1048191" s="228"/>
      <c r="BQ1048191" s="228"/>
      <c r="BR1048191" s="142" t="s">
        <v>445</v>
      </c>
    </row>
    <row r="1048192" spans="1:70" ht="192.75" customHeight="1" thickBot="1" x14ac:dyDescent="0.25">
      <c r="B1048192" s="116" t="s">
        <v>161</v>
      </c>
      <c r="C1048192" s="118" t="s">
        <v>195</v>
      </c>
      <c r="G1048192" s="122" t="s">
        <v>108</v>
      </c>
      <c r="H1048192" s="387" t="s">
        <v>24</v>
      </c>
      <c r="I1048192" s="388"/>
      <c r="J1048192" s="388"/>
      <c r="K1048192" s="388"/>
      <c r="L1048192" s="388"/>
      <c r="M1048192" s="388"/>
      <c r="N1048192" s="388"/>
      <c r="O1048192" s="388"/>
      <c r="P1048192" s="388"/>
      <c r="Q1048192" s="388"/>
      <c r="R1048192" s="388"/>
      <c r="S1048192" s="388"/>
      <c r="T1048192" s="388"/>
      <c r="U1048192" s="388"/>
      <c r="V1048192" s="388"/>
      <c r="W1048192" s="388"/>
      <c r="X1048192" s="388"/>
      <c r="Y1048192" s="388"/>
      <c r="Z1048192" s="388"/>
      <c r="AA1048192" s="388"/>
      <c r="AB1048192" s="388"/>
      <c r="AC1048192" s="388"/>
      <c r="AD1048192" s="389"/>
      <c r="AE1048192" s="191"/>
      <c r="AF1048192" s="192"/>
      <c r="AG1048192" s="192"/>
      <c r="AH1048192" s="145"/>
      <c r="AI1048192" s="124" t="s">
        <v>294</v>
      </c>
      <c r="AJ1048192" s="193"/>
      <c r="AK1048192" s="192"/>
      <c r="AL1048192" s="192"/>
      <c r="AM1048192" s="145"/>
      <c r="AN1048192" s="145"/>
      <c r="AP1048192" s="145"/>
      <c r="AQ1048192" s="145"/>
      <c r="AS1048192" s="51"/>
      <c r="AX1048192" s="138" t="s">
        <v>182</v>
      </c>
      <c r="AZ1048192" s="141"/>
      <c r="BC1048192" s="3"/>
      <c r="BD1048192" s="51"/>
      <c r="BH1048192" s="51"/>
      <c r="BI1048192" s="231"/>
      <c r="BJ1048192" s="217" t="s">
        <v>373</v>
      </c>
      <c r="BK1048192" s="217" t="s">
        <v>180</v>
      </c>
      <c r="BL1048192" s="217" t="s">
        <v>179</v>
      </c>
      <c r="BM1048192" s="217" t="s">
        <v>375</v>
      </c>
      <c r="BN1048192" s="228"/>
      <c r="BO1048192" s="228"/>
      <c r="BP1048192" s="228"/>
      <c r="BQ1048192" s="228"/>
      <c r="BR1048192" s="232"/>
    </row>
    <row r="1048193" spans="2:82" ht="210" customHeight="1" thickBot="1" x14ac:dyDescent="0.25">
      <c r="B1048193" s="116" t="s">
        <v>150</v>
      </c>
      <c r="C1048193" s="118" t="s">
        <v>193</v>
      </c>
      <c r="G1048193" s="122" t="s">
        <v>107</v>
      </c>
      <c r="H1048193" s="127" t="s">
        <v>113</v>
      </c>
      <c r="I1048193" s="127" t="s">
        <v>109</v>
      </c>
      <c r="J1048193" s="127" t="s">
        <v>141</v>
      </c>
      <c r="K1048193" s="127" t="s">
        <v>110</v>
      </c>
      <c r="L1048193" s="127" t="s">
        <v>144</v>
      </c>
      <c r="M1048193" s="130" t="s">
        <v>106</v>
      </c>
      <c r="N1048193" s="39"/>
      <c r="O1048193" s="127" t="s">
        <v>108</v>
      </c>
      <c r="P1048193" s="127" t="s">
        <v>107</v>
      </c>
      <c r="Q1048193" s="127" t="s">
        <v>112</v>
      </c>
      <c r="T1048193" s="127" t="s">
        <v>104</v>
      </c>
      <c r="U1048193" s="114"/>
      <c r="V1048193" s="188"/>
      <c r="W1048193" s="188"/>
      <c r="X1048193" s="114"/>
      <c r="Y1048193" s="114"/>
      <c r="Z1048193" s="188"/>
      <c r="AC1048193" s="127" t="s">
        <v>145</v>
      </c>
      <c r="AD1048193" s="127" t="s">
        <v>40</v>
      </c>
      <c r="AE1048193" s="188"/>
      <c r="AF1048193" s="190"/>
      <c r="AG1048193" s="190"/>
      <c r="AH1048193" s="51"/>
      <c r="AI1048193" s="146" t="s">
        <v>295</v>
      </c>
      <c r="AJ1048193" s="189"/>
      <c r="AS1048193" s="51"/>
      <c r="AU1048193" s="48"/>
      <c r="AV1048193" s="48"/>
      <c r="AW1048193" s="48"/>
      <c r="AX1048193" s="139" t="s">
        <v>178</v>
      </c>
      <c r="AY1048193" s="48"/>
      <c r="AZ1048193" s="48"/>
      <c r="BA1048193" s="48"/>
      <c r="BB1048193" s="48"/>
      <c r="BC1048193" s="48"/>
      <c r="BD1048193" s="51"/>
      <c r="BE1048193" s="51"/>
      <c r="BI1048193" s="231"/>
      <c r="BJ1048193" s="227" t="s">
        <v>183</v>
      </c>
      <c r="BK1048193" s="217" t="s">
        <v>174</v>
      </c>
      <c r="BL1048193" s="217" t="s">
        <v>180</v>
      </c>
      <c r="BM1048193" s="217" t="s">
        <v>170</v>
      </c>
      <c r="BN1048193" s="228"/>
      <c r="BO1048193" s="228"/>
      <c r="BP1048193" s="228"/>
      <c r="BQ1048193" s="228"/>
      <c r="BR1048193" s="232"/>
    </row>
    <row r="1048194" spans="2:82" ht="218.25" customHeight="1" thickBot="1" x14ac:dyDescent="0.25">
      <c r="B1048194" s="116" t="s">
        <v>151</v>
      </c>
      <c r="C1048194" s="118" t="s">
        <v>399</v>
      </c>
      <c r="G1048194" s="122" t="s">
        <v>112</v>
      </c>
      <c r="H1048194" s="126" t="s">
        <v>138</v>
      </c>
      <c r="I1048194" s="124" t="s">
        <v>138</v>
      </c>
      <c r="J1048194" s="124" t="s">
        <v>138</v>
      </c>
      <c r="K1048194" s="124" t="s">
        <v>138</v>
      </c>
      <c r="L1048194" s="126" t="s">
        <v>138</v>
      </c>
      <c r="M1048194" s="128" t="s">
        <v>138</v>
      </c>
      <c r="O1048194" s="124" t="s">
        <v>138</v>
      </c>
      <c r="P1048194" s="126" t="s">
        <v>138</v>
      </c>
      <c r="Q1048194" s="124" t="s">
        <v>138</v>
      </c>
      <c r="T1048194" s="124" t="s">
        <v>138</v>
      </c>
      <c r="U1048194" s="97"/>
      <c r="V1048194" s="189"/>
      <c r="W1048194" s="189"/>
      <c r="X1048194" s="97"/>
      <c r="Y1048194" s="97"/>
      <c r="Z1048194" s="189"/>
      <c r="AC1048194" s="126" t="s">
        <v>138</v>
      </c>
      <c r="AD1048194" s="124" t="s">
        <v>138</v>
      </c>
      <c r="AE1048194" s="189"/>
      <c r="AF1048194" s="190"/>
      <c r="AG1048194" s="190"/>
      <c r="AH1048194" s="51"/>
      <c r="AI1048194" s="124" t="s">
        <v>296</v>
      </c>
      <c r="AJ1048194" s="189"/>
      <c r="AS1048194" s="51"/>
      <c r="AU1048194" s="48"/>
      <c r="AX1048194" s="139" t="s">
        <v>179</v>
      </c>
      <c r="AZ1048194" s="332" t="s">
        <v>358</v>
      </c>
      <c r="BA1048194" s="333"/>
      <c r="BB1048194" s="51" t="s">
        <v>446</v>
      </c>
      <c r="BD1048194" s="51"/>
      <c r="BE1048194" s="51"/>
      <c r="BI1048194" s="231"/>
      <c r="BJ1048194" s="227" t="s">
        <v>182</v>
      </c>
      <c r="BK1048194" s="217" t="s">
        <v>423</v>
      </c>
      <c r="BL1048194" s="217" t="s">
        <v>174</v>
      </c>
      <c r="BM1048194" s="227" t="s">
        <v>186</v>
      </c>
      <c r="BN1048194" s="228"/>
      <c r="BO1048194" s="228"/>
      <c r="BP1048194" s="228"/>
      <c r="BQ1048194" s="228"/>
      <c r="BR1048194" s="232"/>
      <c r="CD1048194" s="51"/>
    </row>
    <row r="1048195" spans="2:82" ht="78" customHeight="1" thickBot="1" x14ac:dyDescent="0.25">
      <c r="B1048195" s="117" t="s">
        <v>157</v>
      </c>
      <c r="C1048195" s="119" t="s">
        <v>192</v>
      </c>
      <c r="G1048195" s="122" t="s">
        <v>104</v>
      </c>
      <c r="H1048195" s="124" t="s">
        <v>142</v>
      </c>
      <c r="I1048195" s="124" t="s">
        <v>142</v>
      </c>
      <c r="J1048195" s="124" t="s">
        <v>142</v>
      </c>
      <c r="K1048195" s="124" t="s">
        <v>142</v>
      </c>
      <c r="L1048195" s="124" t="s">
        <v>142</v>
      </c>
      <c r="M1048195" s="128" t="s">
        <v>142</v>
      </c>
      <c r="O1048195" s="124" t="s">
        <v>142</v>
      </c>
      <c r="P1048195" s="124" t="s">
        <v>142</v>
      </c>
      <c r="Q1048195" s="124" t="s">
        <v>139</v>
      </c>
      <c r="T1048195" s="124" t="s">
        <v>142</v>
      </c>
      <c r="U1048195" s="97"/>
      <c r="V1048195" s="189"/>
      <c r="W1048195" s="189"/>
      <c r="X1048195" s="97"/>
      <c r="Y1048195" s="97"/>
      <c r="Z1048195" s="189"/>
      <c r="AC1048195" s="124" t="s">
        <v>142</v>
      </c>
      <c r="AD1048195" s="124" t="s">
        <v>142</v>
      </c>
      <c r="AE1048195" s="189"/>
      <c r="AF1048195" s="190"/>
      <c r="AG1048195" s="190"/>
      <c r="AH1048195" s="51"/>
      <c r="AI1048195" s="125" t="s">
        <v>297</v>
      </c>
      <c r="AS1048195" s="51"/>
      <c r="AU1048195" s="48"/>
      <c r="AX1048195" s="139" t="s">
        <v>180</v>
      </c>
      <c r="AZ1048195" s="154" t="s">
        <v>253</v>
      </c>
      <c r="BA1048195" s="155" t="s">
        <v>251</v>
      </c>
      <c r="BD1048195" s="51"/>
      <c r="BE1048195" s="51"/>
      <c r="BI1048195" s="231"/>
      <c r="BJ1048195" s="217" t="s">
        <v>178</v>
      </c>
      <c r="BK1048195" s="217" t="s">
        <v>176</v>
      </c>
      <c r="BL1048195" s="217" t="s">
        <v>423</v>
      </c>
      <c r="BM1048195" s="217" t="s">
        <v>172</v>
      </c>
      <c r="BN1048195" s="228"/>
      <c r="BO1048195" s="228"/>
      <c r="BP1048195" s="228"/>
      <c r="BQ1048195" s="228"/>
      <c r="BR1048195" s="232"/>
    </row>
    <row r="1048196" spans="2:82" ht="111.75" customHeight="1" thickBot="1" x14ac:dyDescent="0.25">
      <c r="B1048196" s="97"/>
      <c r="C1048196" s="97"/>
      <c r="G1048196" s="123" t="s">
        <v>146</v>
      </c>
      <c r="H1048196" s="124" t="s">
        <v>139</v>
      </c>
      <c r="I1048196" s="124" t="s">
        <v>139</v>
      </c>
      <c r="J1048196" s="125" t="s">
        <v>139</v>
      </c>
      <c r="K1048196" s="124" t="s">
        <v>139</v>
      </c>
      <c r="L1048196" s="124" t="s">
        <v>139</v>
      </c>
      <c r="M1048196" s="128" t="s">
        <v>139</v>
      </c>
      <c r="O1048196" s="124" t="s">
        <v>139</v>
      </c>
      <c r="P1048196" s="124" t="s">
        <v>139</v>
      </c>
      <c r="Q1048196" s="125" t="s">
        <v>140</v>
      </c>
      <c r="T1048196" s="124" t="s">
        <v>139</v>
      </c>
      <c r="U1048196" s="97"/>
      <c r="V1048196" s="189"/>
      <c r="W1048196" s="189"/>
      <c r="X1048196" s="97"/>
      <c r="Y1048196" s="97"/>
      <c r="Z1048196" s="189"/>
      <c r="AC1048196" s="124" t="s">
        <v>139</v>
      </c>
      <c r="AD1048196" s="124" t="s">
        <v>139</v>
      </c>
      <c r="AE1048196" s="189"/>
      <c r="AF1048196" s="190"/>
      <c r="AG1048196" s="190"/>
      <c r="AH1048196" s="51"/>
      <c r="AS1048196" s="51"/>
      <c r="AU1048196" s="48"/>
      <c r="AX1048196" s="139" t="s">
        <v>174</v>
      </c>
      <c r="AZ1048196" s="143" t="s">
        <v>242</v>
      </c>
      <c r="BA1048196" s="142" t="s">
        <v>240</v>
      </c>
      <c r="BD1048196" s="51"/>
      <c r="BE1048196" s="51"/>
      <c r="BI1048196" s="233"/>
      <c r="BJ1048196" s="217" t="s">
        <v>179</v>
      </c>
      <c r="BK1048196" s="217" t="s">
        <v>175</v>
      </c>
      <c r="BL1048196" s="217" t="s">
        <v>176</v>
      </c>
      <c r="BM1048196" s="217" t="s">
        <v>171</v>
      </c>
      <c r="BN1048196" s="228"/>
      <c r="BO1048196" s="228"/>
      <c r="BP1048196" s="228"/>
      <c r="BQ1048196" s="228"/>
      <c r="BR1048196" s="232"/>
    </row>
    <row r="1048197" spans="2:82" ht="63" customHeight="1" thickBot="1" x14ac:dyDescent="0.25">
      <c r="B1048197" s="114"/>
      <c r="C1048197" s="114"/>
      <c r="G1048197" s="123"/>
      <c r="H1048197" s="124" t="s">
        <v>143</v>
      </c>
      <c r="I1048197" s="124" t="s">
        <v>143</v>
      </c>
      <c r="J1048197" s="51"/>
      <c r="K1048197" s="124" t="s">
        <v>143</v>
      </c>
      <c r="M1048197" s="128" t="s">
        <v>143</v>
      </c>
      <c r="O1048197" s="124" t="s">
        <v>143</v>
      </c>
      <c r="P1048197" s="124" t="s">
        <v>143</v>
      </c>
      <c r="T1048197" s="124" t="s">
        <v>143</v>
      </c>
      <c r="U1048197" s="97"/>
      <c r="V1048197" s="189"/>
      <c r="W1048197" s="189"/>
      <c r="X1048197" s="97"/>
      <c r="Y1048197" s="97"/>
      <c r="Z1048197" s="189"/>
      <c r="AC1048197" s="124" t="s">
        <v>143</v>
      </c>
      <c r="AD1048197" s="124" t="s">
        <v>143</v>
      </c>
      <c r="AE1048197" s="189"/>
      <c r="AF1048197" s="190"/>
      <c r="AG1048197" s="190"/>
      <c r="AH1048197" s="51"/>
      <c r="AS1048197" s="51"/>
      <c r="AU1048197" s="48"/>
      <c r="AX1048197" s="139" t="s">
        <v>423</v>
      </c>
      <c r="AZ1048197" s="143" t="s">
        <v>245</v>
      </c>
      <c r="BA1048197" s="142" t="s">
        <v>246</v>
      </c>
      <c r="BF1048197" s="51"/>
      <c r="BI1048197" s="231"/>
      <c r="BJ1048197" s="217" t="s">
        <v>180</v>
      </c>
      <c r="BK1048197" s="217" t="s">
        <v>177</v>
      </c>
      <c r="BL1048197" s="217" t="s">
        <v>175</v>
      </c>
      <c r="BM1048197" s="227" t="s">
        <v>184</v>
      </c>
      <c r="BN1048197" s="228"/>
      <c r="BO1048197" s="228"/>
      <c r="BP1048197" s="228"/>
      <c r="BQ1048197" s="228"/>
      <c r="BR1048197" s="232"/>
      <c r="CD1048197" s="51"/>
    </row>
    <row r="1048198" spans="2:82" ht="117.75" customHeight="1" thickBot="1" x14ac:dyDescent="0.25">
      <c r="B1048198" s="97"/>
      <c r="C1048198" s="225"/>
      <c r="H1048198" s="125" t="s">
        <v>140</v>
      </c>
      <c r="I1048198" s="125" t="s">
        <v>140</v>
      </c>
      <c r="J1048198" s="51"/>
      <c r="K1048198" s="125" t="s">
        <v>140</v>
      </c>
      <c r="M1048198" s="129" t="s">
        <v>140</v>
      </c>
      <c r="O1048198" s="125" t="s">
        <v>140</v>
      </c>
      <c r="P1048198" s="125" t="s">
        <v>140</v>
      </c>
      <c r="T1048198" s="125" t="s">
        <v>140</v>
      </c>
      <c r="U1048198" s="97"/>
      <c r="V1048198" s="189"/>
      <c r="W1048198" s="189"/>
      <c r="X1048198" s="97"/>
      <c r="Y1048198" s="97"/>
      <c r="Z1048198" s="189"/>
      <c r="AC1048198" s="125" t="s">
        <v>140</v>
      </c>
      <c r="AD1048198" s="125" t="s">
        <v>140</v>
      </c>
      <c r="AE1048198" s="189"/>
      <c r="AF1048198" s="190"/>
      <c r="AG1048198" s="190"/>
      <c r="AH1048198" s="51"/>
      <c r="AS1048198" s="51"/>
      <c r="AU1048198" s="48"/>
      <c r="AX1048198" s="139" t="s">
        <v>176</v>
      </c>
      <c r="AZ1048198" s="143" t="s">
        <v>243</v>
      </c>
      <c r="BA1048198" s="142" t="s">
        <v>247</v>
      </c>
      <c r="BI1048198" s="231"/>
      <c r="BJ1048198" s="217" t="s">
        <v>174</v>
      </c>
      <c r="BK1048198" s="228"/>
      <c r="BL1048198" s="217" t="s">
        <v>177</v>
      </c>
      <c r="BM1048198" s="227" t="s">
        <v>183</v>
      </c>
      <c r="BN1048198" s="228"/>
      <c r="BO1048198" s="228"/>
      <c r="BP1048198" s="228"/>
      <c r="BQ1048198" s="228"/>
      <c r="BR1048198" s="232"/>
    </row>
    <row r="1048199" spans="2:82" ht="138" customHeight="1" x14ac:dyDescent="0.25">
      <c r="B1048199" s="97"/>
      <c r="C1048199" s="226"/>
      <c r="AQ1048199" s="51"/>
      <c r="AS1048199" s="51"/>
      <c r="AU1048199" s="48"/>
      <c r="AX1048199" s="139" t="s">
        <v>175</v>
      </c>
      <c r="AZ1048199" s="143" t="s">
        <v>285</v>
      </c>
      <c r="BA1048199" s="142" t="s">
        <v>248</v>
      </c>
      <c r="BI1048199" s="231"/>
      <c r="BJ1048199" s="217" t="s">
        <v>423</v>
      </c>
      <c r="BK1048199" s="228"/>
      <c r="BL1048199" s="217" t="s">
        <v>285</v>
      </c>
      <c r="BM1048199" s="227" t="s">
        <v>182</v>
      </c>
      <c r="BN1048199" s="228"/>
      <c r="BO1048199" s="228"/>
      <c r="BP1048199" s="228"/>
      <c r="BQ1048199" s="228"/>
      <c r="BR1048199" s="232"/>
    </row>
    <row r="1048200" spans="2:82" ht="159" customHeight="1" x14ac:dyDescent="0.25">
      <c r="B1048200" s="97"/>
      <c r="C1048200" s="226"/>
      <c r="AQ1048200" s="51"/>
      <c r="AS1048200" s="51"/>
      <c r="AU1048200" s="48"/>
      <c r="AX1048200" s="139" t="s">
        <v>177</v>
      </c>
      <c r="AZ1048200" s="143" t="s">
        <v>241</v>
      </c>
      <c r="BA1048200" s="142" t="s">
        <v>163</v>
      </c>
      <c r="BI1048200" s="231"/>
      <c r="BJ1048200" s="217" t="s">
        <v>176</v>
      </c>
      <c r="BK1048200" s="228"/>
      <c r="BL1048200" s="217" t="s">
        <v>242</v>
      </c>
      <c r="BM1048200" s="217" t="s">
        <v>178</v>
      </c>
      <c r="BN1048200" s="228"/>
      <c r="BO1048200" s="228"/>
      <c r="BP1048200" s="228"/>
      <c r="BQ1048200" s="228"/>
      <c r="BR1048200" s="232"/>
    </row>
    <row r="1048201" spans="2:82" ht="135" customHeight="1" x14ac:dyDescent="0.2">
      <c r="B1048201" s="97"/>
      <c r="C1048201" s="225"/>
      <c r="AQ1048201" s="51"/>
      <c r="AS1048201" s="51"/>
      <c r="AU1048201" s="48"/>
      <c r="AX1048201" s="139" t="s">
        <v>375</v>
      </c>
      <c r="AZ1048201" s="143" t="s">
        <v>252</v>
      </c>
      <c r="BA1048201" s="142" t="s">
        <v>249</v>
      </c>
      <c r="BI1048201" s="231"/>
      <c r="BJ1048201" s="217" t="s">
        <v>175</v>
      </c>
      <c r="BK1048201" s="228"/>
      <c r="BL1048201" s="217" t="s">
        <v>245</v>
      </c>
      <c r="BM1048201" s="217" t="s">
        <v>179</v>
      </c>
      <c r="BN1048201" s="228"/>
      <c r="BO1048201" s="228"/>
      <c r="BP1048201" s="228"/>
      <c r="BQ1048201" s="228"/>
      <c r="BR1048201" s="232"/>
    </row>
    <row r="1048202" spans="2:82" ht="148.5" customHeight="1" x14ac:dyDescent="0.2">
      <c r="B1048202" s="97"/>
      <c r="C1048202" s="225"/>
      <c r="AQ1048202" s="51"/>
      <c r="AS1048202" s="51"/>
      <c r="AU1048202" s="48"/>
      <c r="AX1048202" s="139" t="s">
        <v>171</v>
      </c>
      <c r="AZ1048202" s="143" t="s">
        <v>284</v>
      </c>
      <c r="BA1048202" s="142" t="s">
        <v>396</v>
      </c>
      <c r="BI1048202" s="231"/>
      <c r="BJ1048202" s="217" t="s">
        <v>177</v>
      </c>
      <c r="BK1048202" s="228"/>
      <c r="BL1048202" s="217" t="s">
        <v>243</v>
      </c>
      <c r="BM1048202" s="217" t="s">
        <v>180</v>
      </c>
      <c r="BN1048202" s="228"/>
      <c r="BO1048202" s="228"/>
      <c r="BP1048202" s="228"/>
      <c r="BQ1048202" s="228"/>
      <c r="BR1048202" s="232"/>
    </row>
    <row r="1048203" spans="2:82" ht="148.5" customHeight="1" x14ac:dyDescent="0.2">
      <c r="B1048203" s="97"/>
      <c r="C1048203" s="225"/>
      <c r="AQ1048203" s="51"/>
      <c r="AS1048203" s="51"/>
      <c r="AU1048203" s="48"/>
      <c r="AX1048203" s="139" t="s">
        <v>172</v>
      </c>
      <c r="AZ1048203" s="143" t="s">
        <v>450</v>
      </c>
      <c r="BA1048203" s="142" t="s">
        <v>451</v>
      </c>
      <c r="BI1048203" s="231"/>
      <c r="BJ1048203" s="217"/>
      <c r="BK1048203" s="228"/>
      <c r="BL1048203" s="217" t="s">
        <v>450</v>
      </c>
      <c r="BM1048203" s="217"/>
      <c r="BN1048203" s="228"/>
      <c r="BO1048203" s="228"/>
      <c r="BP1048203" s="228"/>
      <c r="BQ1048203" s="228"/>
      <c r="BR1048203" s="232"/>
    </row>
    <row r="1048204" spans="2:82" ht="78.75" customHeight="1" x14ac:dyDescent="0.2">
      <c r="B1048204" s="97"/>
      <c r="C1048204" s="225"/>
      <c r="AQ1048204" s="51"/>
      <c r="AS1048204" s="51"/>
      <c r="AU1048204" s="48"/>
      <c r="AX1048204" s="138" t="s">
        <v>186</v>
      </c>
      <c r="AZ1048204" s="143" t="s">
        <v>250</v>
      </c>
      <c r="BA1048204" s="142" t="s">
        <v>164</v>
      </c>
      <c r="BI1048204" s="231"/>
      <c r="BJ1048204" s="228"/>
      <c r="BK1048204" s="228"/>
      <c r="BL1048204" s="217" t="s">
        <v>241</v>
      </c>
      <c r="BM1048204" s="217" t="s">
        <v>174</v>
      </c>
      <c r="BN1048204" s="228"/>
      <c r="BO1048204" s="228"/>
      <c r="BP1048204" s="228"/>
      <c r="BQ1048204" s="228"/>
      <c r="BR1048204" s="232"/>
    </row>
    <row r="1048205" spans="2:82" ht="114" customHeight="1" x14ac:dyDescent="0.2">
      <c r="B1048205" s="97"/>
      <c r="C1048205" s="97"/>
      <c r="AQ1048205" s="51"/>
      <c r="AS1048205" s="51"/>
      <c r="AU1048205" s="48"/>
      <c r="AX1048205" s="139" t="s">
        <v>170</v>
      </c>
      <c r="BI1048205" s="231"/>
      <c r="BJ1048205" s="228"/>
      <c r="BK1048205" s="228"/>
      <c r="BL1048205" s="217" t="s">
        <v>252</v>
      </c>
      <c r="BM1048205" s="217" t="s">
        <v>423</v>
      </c>
      <c r="BN1048205" s="228"/>
      <c r="BO1048205" s="228"/>
      <c r="BP1048205" s="228"/>
      <c r="BQ1048205" s="228"/>
      <c r="BR1048205" s="232"/>
    </row>
    <row r="1048206" spans="2:82" ht="47.25" customHeight="1" x14ac:dyDescent="0.2">
      <c r="AQ1048206" s="51"/>
      <c r="AS1048206" s="51"/>
      <c r="AU1048206" s="48"/>
      <c r="AX1048206" s="139" t="s">
        <v>253</v>
      </c>
      <c r="BI1048206" s="231"/>
      <c r="BJ1048206" s="228"/>
      <c r="BK1048206" s="228"/>
      <c r="BL1048206" s="217" t="s">
        <v>250</v>
      </c>
      <c r="BM1048206" s="217" t="s">
        <v>176</v>
      </c>
      <c r="BN1048206" s="228"/>
      <c r="BO1048206" s="228"/>
      <c r="BP1048206" s="228"/>
      <c r="BQ1048206" s="228"/>
      <c r="BR1048206" s="232"/>
    </row>
    <row r="1048207" spans="2:82" ht="47.25" customHeight="1" x14ac:dyDescent="0.2">
      <c r="AQ1048207" s="51"/>
      <c r="AS1048207" s="51"/>
      <c r="AX1048207" s="139" t="s">
        <v>181</v>
      </c>
      <c r="BI1048207" s="231"/>
      <c r="BJ1048207" s="228"/>
      <c r="BK1048207" s="228"/>
      <c r="BL1048207" s="217" t="s">
        <v>253</v>
      </c>
      <c r="BM1048207" s="217" t="s">
        <v>175</v>
      </c>
      <c r="BN1048207" s="228"/>
      <c r="BO1048207" s="228"/>
      <c r="BP1048207" s="228"/>
      <c r="BQ1048207" s="228"/>
      <c r="BR1048207" s="232"/>
    </row>
    <row r="1048208" spans="2:82" ht="23.25" thickBot="1" x14ac:dyDescent="0.25">
      <c r="AQ1048208" s="51"/>
      <c r="AS1048208" s="51"/>
      <c r="AX1048208" s="139" t="s">
        <v>155</v>
      </c>
      <c r="BF1048208" s="51"/>
      <c r="BI1048208" s="234"/>
      <c r="BJ1048208" s="235"/>
      <c r="BK1048208" s="235"/>
      <c r="BL1048208" s="223" t="s">
        <v>284</v>
      </c>
      <c r="BM1048208" s="223" t="s">
        <v>177</v>
      </c>
      <c r="BN1048208" s="235"/>
      <c r="BO1048208" s="235"/>
      <c r="BP1048208" s="235"/>
      <c r="BQ1048208" s="235"/>
      <c r="BR1048208" s="236"/>
    </row>
    <row r="1048209" spans="1:102" x14ac:dyDescent="0.2">
      <c r="G1048209" s="51"/>
      <c r="AQ1048209" s="51"/>
      <c r="AS1048209" s="51"/>
      <c r="AX1048209" s="139" t="s">
        <v>242</v>
      </c>
    </row>
    <row r="1048210" spans="1:102" ht="22.5" x14ac:dyDescent="0.2">
      <c r="G1048210" s="51"/>
      <c r="L1048210" s="39"/>
      <c r="AQ1048210" s="51"/>
      <c r="AS1048210" s="51"/>
      <c r="AX1048210" s="139" t="s">
        <v>245</v>
      </c>
    </row>
    <row r="1048211" spans="1:102" ht="22.5" x14ac:dyDescent="0.2">
      <c r="G1048211" s="51"/>
      <c r="H1048211" s="53"/>
      <c r="AQ1048211" s="51"/>
      <c r="AS1048211" s="51"/>
      <c r="AX1048211" s="139" t="s">
        <v>243</v>
      </c>
    </row>
    <row r="1048212" spans="1:102" ht="27.75" customHeight="1" x14ac:dyDescent="0.2">
      <c r="G1048212" s="51"/>
      <c r="H1048212" s="52"/>
      <c r="AS1048212" s="51"/>
      <c r="AX1048212" s="139" t="s">
        <v>244</v>
      </c>
    </row>
    <row r="1048213" spans="1:102" ht="15" x14ac:dyDescent="0.2">
      <c r="G1048213" s="51"/>
      <c r="H1048213" s="52"/>
      <c r="AO1048213" s="48"/>
      <c r="AS1048213" s="51"/>
      <c r="AX1048213" s="139" t="s">
        <v>241</v>
      </c>
    </row>
    <row r="1048214" spans="1:102" ht="15" x14ac:dyDescent="0.2">
      <c r="G1048214" s="51"/>
      <c r="H1048214" s="52"/>
      <c r="AO1048214" s="48"/>
      <c r="AS1048214" s="51"/>
      <c r="AX1048214" s="139" t="s">
        <v>252</v>
      </c>
      <c r="BF1048214" s="51"/>
      <c r="BG1048214" s="51"/>
      <c r="BH1048214" s="51"/>
      <c r="BS1048214" s="51"/>
      <c r="BT1048214" s="51"/>
      <c r="BU1048214" s="51"/>
      <c r="BV1048214" s="51"/>
      <c r="BW1048214" s="51"/>
      <c r="BX1048214" s="51"/>
      <c r="BY1048214" s="51"/>
      <c r="BZ1048214" s="51"/>
      <c r="CA1048214" s="51"/>
      <c r="CB1048214" s="51"/>
      <c r="CC1048214" s="51"/>
      <c r="CD1048214" s="51"/>
    </row>
    <row r="1048215" spans="1:102" ht="22.5" x14ac:dyDescent="0.2">
      <c r="G1048215" s="51"/>
      <c r="H1048215" s="53"/>
      <c r="AO1048215" s="48"/>
      <c r="AS1048215" s="51"/>
      <c r="AX1048215" s="139" t="s">
        <v>284</v>
      </c>
      <c r="BF1048215" s="51"/>
      <c r="BG1048215" s="51"/>
      <c r="BH1048215" s="51"/>
      <c r="BS1048215" s="51"/>
      <c r="BT1048215" s="51"/>
      <c r="BU1048215" s="51"/>
      <c r="BV1048215" s="51"/>
      <c r="BW1048215" s="51"/>
      <c r="BX1048215" s="51"/>
      <c r="BY1048215" s="51"/>
      <c r="BZ1048215" s="51"/>
      <c r="CA1048215" s="51"/>
      <c r="CB1048215" s="51"/>
      <c r="CC1048215" s="51"/>
      <c r="CD1048215" s="51"/>
      <c r="CE1048215" s="51"/>
      <c r="CF1048215" s="51"/>
      <c r="CG1048215" s="51"/>
      <c r="CH1048215" s="51"/>
      <c r="CI1048215" s="51"/>
      <c r="CJ1048215" s="51"/>
      <c r="CK1048215" s="51"/>
      <c r="CL1048215" s="51"/>
      <c r="CM1048215" s="51"/>
      <c r="CN1048215" s="51"/>
      <c r="CO1048215" s="51"/>
      <c r="CP1048215" s="51"/>
      <c r="CQ1048215" s="51"/>
      <c r="CR1048215" s="51"/>
      <c r="CS1048215" s="51"/>
      <c r="CT1048215" s="51"/>
      <c r="CU1048215" s="51"/>
      <c r="CV1048215" s="51"/>
      <c r="CW1048215" s="51"/>
      <c r="CX1048215" s="51"/>
    </row>
    <row r="1048216" spans="1:102" ht="22.5" x14ac:dyDescent="0.2">
      <c r="G1048216" s="51"/>
      <c r="H1048216" s="53"/>
      <c r="AO1048216" s="48"/>
      <c r="AQ1048216" s="51"/>
      <c r="AS1048216" s="51"/>
      <c r="AX1048216" s="139" t="s">
        <v>450</v>
      </c>
      <c r="BF1048216" s="51"/>
      <c r="BG1048216" s="51"/>
      <c r="BH1048216" s="51"/>
      <c r="BS1048216" s="51"/>
      <c r="BT1048216" s="51"/>
      <c r="BU1048216" s="51"/>
      <c r="BV1048216" s="51"/>
      <c r="BW1048216" s="51"/>
      <c r="BX1048216" s="51"/>
      <c r="BY1048216" s="51"/>
      <c r="BZ1048216" s="51"/>
      <c r="CA1048216" s="51"/>
      <c r="CB1048216" s="51"/>
      <c r="CC1048216" s="51"/>
      <c r="CD1048216" s="51"/>
      <c r="CE1048216" s="51"/>
      <c r="CF1048216" s="51"/>
      <c r="CG1048216" s="51"/>
      <c r="CH1048216" s="51"/>
      <c r="CI1048216" s="51"/>
      <c r="CJ1048216" s="51"/>
      <c r="CK1048216" s="51"/>
      <c r="CL1048216" s="51"/>
      <c r="CM1048216" s="51"/>
      <c r="CN1048216" s="51"/>
      <c r="CO1048216" s="51"/>
      <c r="CP1048216" s="51"/>
      <c r="CQ1048216" s="51"/>
      <c r="CR1048216" s="51"/>
      <c r="CS1048216" s="51"/>
      <c r="CT1048216" s="51"/>
      <c r="CU1048216" s="51"/>
      <c r="CV1048216" s="51"/>
      <c r="CW1048216" s="51"/>
      <c r="CX1048216" s="51"/>
    </row>
    <row r="1048217" spans="1:102" ht="22.5" x14ac:dyDescent="0.2">
      <c r="G1048217" s="51"/>
      <c r="H1048217" s="53"/>
      <c r="AO1048217" s="48"/>
      <c r="AQ1048217" s="51"/>
      <c r="AS1048217" s="51"/>
      <c r="AX1048217" s="139" t="s">
        <v>250</v>
      </c>
      <c r="BF1048217" s="51"/>
      <c r="BG1048217" s="51"/>
      <c r="BH1048217" s="51"/>
      <c r="BS1048217" s="51"/>
      <c r="BT1048217" s="51"/>
      <c r="BU1048217" s="51"/>
      <c r="BV1048217" s="51"/>
      <c r="BW1048217" s="51"/>
      <c r="BX1048217" s="51"/>
      <c r="BY1048217" s="51"/>
      <c r="BZ1048217" s="51"/>
      <c r="CA1048217" s="51"/>
      <c r="CB1048217" s="51"/>
      <c r="CC1048217" s="51"/>
      <c r="CD1048217" s="51"/>
      <c r="CE1048217" s="51"/>
      <c r="CF1048217" s="51"/>
      <c r="CG1048217" s="51"/>
      <c r="CH1048217" s="51"/>
      <c r="CI1048217" s="51"/>
      <c r="CJ1048217" s="51"/>
      <c r="CK1048217" s="51"/>
      <c r="CL1048217" s="51"/>
      <c r="CM1048217" s="51"/>
      <c r="CN1048217" s="51"/>
      <c r="CO1048217" s="51"/>
      <c r="CP1048217" s="51"/>
      <c r="CQ1048217" s="51"/>
      <c r="CR1048217" s="51"/>
      <c r="CS1048217" s="51"/>
      <c r="CT1048217" s="51"/>
      <c r="CU1048217" s="51"/>
      <c r="CV1048217" s="51"/>
      <c r="CW1048217" s="51"/>
      <c r="CX1048217" s="51"/>
    </row>
    <row r="1048218" spans="1:102" x14ac:dyDescent="0.2">
      <c r="G1048218" s="51"/>
      <c r="H1048218" s="53"/>
      <c r="L1048218" s="39"/>
      <c r="AO1048218" s="48"/>
      <c r="AQ1048218" s="51"/>
      <c r="AS1048218" s="51"/>
      <c r="AX1048218" s="139" t="s">
        <v>156</v>
      </c>
      <c r="BF1048218" s="51"/>
      <c r="BG1048218" s="51"/>
      <c r="BH1048218" s="51"/>
      <c r="BS1048218" s="51"/>
      <c r="BT1048218" s="51"/>
      <c r="BU1048218" s="51"/>
      <c r="BV1048218" s="51"/>
      <c r="BW1048218" s="51"/>
      <c r="BX1048218" s="51"/>
      <c r="BY1048218" s="51"/>
      <c r="BZ1048218" s="51"/>
      <c r="CA1048218" s="51"/>
      <c r="CB1048218" s="51"/>
      <c r="CC1048218" s="51"/>
      <c r="CD1048218" s="51"/>
      <c r="CE1048218" s="51"/>
      <c r="CF1048218" s="51"/>
      <c r="CG1048218" s="51"/>
      <c r="CH1048218" s="51"/>
      <c r="CI1048218" s="51"/>
      <c r="CJ1048218" s="51"/>
      <c r="CK1048218" s="51"/>
      <c r="CL1048218" s="51"/>
      <c r="CM1048218" s="51"/>
      <c r="CN1048218" s="51"/>
      <c r="CO1048218" s="51"/>
      <c r="CP1048218" s="51"/>
      <c r="CQ1048218" s="51"/>
      <c r="CR1048218" s="51"/>
      <c r="CS1048218" s="51"/>
      <c r="CT1048218" s="51"/>
      <c r="CU1048218" s="51"/>
      <c r="CV1048218" s="51"/>
      <c r="CW1048218" s="51"/>
      <c r="CX1048218" s="51"/>
    </row>
    <row r="1048219" spans="1:102" x14ac:dyDescent="0.2">
      <c r="G1048219" s="51"/>
      <c r="H1048219" s="53"/>
      <c r="K1048219" s="97"/>
      <c r="AO1048219" s="48"/>
      <c r="AQ1048219" s="51"/>
      <c r="AS1048219" s="51"/>
      <c r="AX1048219" s="139" t="s">
        <v>154</v>
      </c>
      <c r="BF1048219" s="51"/>
      <c r="BG1048219" s="51"/>
      <c r="BH1048219" s="51"/>
      <c r="BS1048219" s="51"/>
      <c r="BT1048219" s="51"/>
      <c r="BU1048219" s="51"/>
      <c r="BV1048219" s="51"/>
      <c r="BW1048219" s="51"/>
      <c r="BX1048219" s="51"/>
      <c r="BY1048219" s="51"/>
      <c r="BZ1048219" s="51"/>
      <c r="CA1048219" s="51"/>
      <c r="CB1048219" s="51"/>
      <c r="CC1048219" s="51"/>
      <c r="CD1048219" s="51"/>
      <c r="CE1048219" s="51"/>
      <c r="CF1048219" s="51"/>
      <c r="CG1048219" s="51"/>
      <c r="CH1048219" s="51"/>
      <c r="CI1048219" s="51"/>
      <c r="CJ1048219" s="51"/>
      <c r="CK1048219" s="51"/>
      <c r="CL1048219" s="51"/>
      <c r="CM1048219" s="51"/>
      <c r="CN1048219" s="51"/>
      <c r="CO1048219" s="51"/>
      <c r="CP1048219" s="51"/>
      <c r="CQ1048219" s="51"/>
      <c r="CR1048219" s="51"/>
      <c r="CS1048219" s="51"/>
      <c r="CT1048219" s="51"/>
      <c r="CU1048219" s="51"/>
      <c r="CV1048219" s="51"/>
      <c r="CW1048219" s="51"/>
      <c r="CX1048219" s="51"/>
    </row>
    <row r="1048220" spans="1:102" ht="22.5" x14ac:dyDescent="0.2">
      <c r="H1048220" s="53"/>
      <c r="Q1048220" s="51"/>
      <c r="AQ1048220" s="51"/>
      <c r="AS1048220" s="51"/>
      <c r="AX1048220" s="138" t="s">
        <v>184</v>
      </c>
      <c r="BF1048220" s="51"/>
      <c r="BG1048220" s="51"/>
      <c r="BH1048220" s="51"/>
      <c r="BS1048220" s="51"/>
      <c r="BT1048220" s="51"/>
      <c r="BU1048220" s="51"/>
      <c r="BV1048220" s="51"/>
      <c r="BW1048220" s="51"/>
      <c r="BX1048220" s="51"/>
      <c r="BY1048220" s="51"/>
      <c r="BZ1048220" s="51"/>
      <c r="CA1048220" s="51"/>
      <c r="CB1048220" s="51"/>
      <c r="CC1048220" s="51"/>
      <c r="CD1048220" s="51"/>
      <c r="CE1048220" s="51"/>
      <c r="CF1048220" s="51"/>
      <c r="CG1048220" s="51"/>
      <c r="CH1048220" s="51"/>
      <c r="CI1048220" s="51"/>
      <c r="CJ1048220" s="51"/>
      <c r="CK1048220" s="51"/>
      <c r="CL1048220" s="51"/>
      <c r="CM1048220" s="51"/>
      <c r="CN1048220" s="51"/>
      <c r="CO1048220" s="51"/>
      <c r="CP1048220" s="51"/>
      <c r="CQ1048220" s="51"/>
      <c r="CR1048220" s="51"/>
      <c r="CS1048220" s="51"/>
      <c r="CT1048220" s="51"/>
      <c r="CU1048220" s="51"/>
      <c r="CV1048220" s="51"/>
      <c r="CW1048220" s="51"/>
      <c r="CX1048220" s="51"/>
    </row>
    <row r="1048221" spans="1:102" x14ac:dyDescent="0.2">
      <c r="H1048221" s="53"/>
      <c r="Q1048221" s="51"/>
      <c r="AQ1048221" s="51"/>
      <c r="AS1048221" s="51"/>
      <c r="AX1048221" s="139" t="s">
        <v>166</v>
      </c>
      <c r="BF1048221" s="51"/>
      <c r="BG1048221" s="40"/>
      <c r="BH1048221" s="51"/>
      <c r="BS1048221" s="51"/>
      <c r="BT1048221" s="51"/>
      <c r="BU1048221" s="51"/>
      <c r="BV1048221" s="51"/>
      <c r="BW1048221" s="51"/>
      <c r="BX1048221" s="51"/>
      <c r="BY1048221" s="51"/>
      <c r="BZ1048221" s="51"/>
      <c r="CA1048221" s="51"/>
      <c r="CB1048221" s="51"/>
      <c r="CC1048221" s="51"/>
      <c r="CD1048221" s="51"/>
      <c r="CE1048221" s="51"/>
      <c r="CF1048221" s="51"/>
      <c r="CG1048221" s="51"/>
      <c r="CH1048221" s="51"/>
      <c r="CI1048221" s="51"/>
      <c r="CJ1048221" s="51"/>
      <c r="CK1048221" s="51"/>
      <c r="CL1048221" s="51"/>
      <c r="CM1048221" s="51"/>
      <c r="CN1048221" s="51"/>
      <c r="CO1048221" s="51"/>
      <c r="CP1048221" s="51"/>
      <c r="CQ1048221" s="51"/>
      <c r="CR1048221" s="51"/>
      <c r="CS1048221" s="51"/>
      <c r="CT1048221" s="51"/>
      <c r="CU1048221" s="51"/>
      <c r="CV1048221" s="51"/>
      <c r="CW1048221" s="51"/>
      <c r="CX1048221" s="51"/>
    </row>
    <row r="1048222" spans="1:102" s="51" customFormat="1" x14ac:dyDescent="0.2">
      <c r="A1048222" s="3"/>
      <c r="E1048222" s="3"/>
      <c r="F1048222" s="3"/>
      <c r="G1048222" s="4"/>
      <c r="H1048222" s="4"/>
      <c r="I1048222" s="4"/>
      <c r="L1048222" s="4"/>
      <c r="R1048222" s="4"/>
      <c r="S1048222" s="4"/>
      <c r="V1048222" s="190"/>
      <c r="W1048222" s="190"/>
      <c r="Z1048222" s="190"/>
      <c r="AA1048222" s="190"/>
      <c r="AB1048222" s="190"/>
      <c r="AE1048222" s="190"/>
      <c r="AF1048222" s="190"/>
      <c r="AG1048222" s="190"/>
      <c r="AI1048222" s="4"/>
      <c r="AJ1048222" s="186"/>
      <c r="AK1048222" s="186"/>
      <c r="AL1048222" s="186"/>
      <c r="AM1048222" s="4"/>
      <c r="AN1048222" s="4"/>
      <c r="AO1048222" s="39"/>
      <c r="AP1048222" s="4"/>
      <c r="AX1048222" s="139" t="s">
        <v>167</v>
      </c>
      <c r="BD1048222" s="3"/>
      <c r="BE1048222" s="3"/>
      <c r="BI1048222" s="3"/>
      <c r="BJ1048222" s="3"/>
      <c r="BK1048222" s="3"/>
      <c r="BL1048222" s="3"/>
      <c r="BM1048222" s="3"/>
      <c r="BN1048222" s="3"/>
      <c r="BO1048222" s="3"/>
      <c r="BP1048222" s="3"/>
      <c r="BQ1048222" s="3"/>
      <c r="BR1048222" s="3"/>
    </row>
    <row r="1048223" spans="1:102" s="51" customFormat="1" ht="33.75" x14ac:dyDescent="0.2">
      <c r="A1048223" s="3"/>
      <c r="E1048223" s="3"/>
      <c r="F1048223" s="3"/>
      <c r="G1048223" s="4"/>
      <c r="H1048223" s="39"/>
      <c r="I1048223" s="4"/>
      <c r="L1048223" s="4"/>
      <c r="R1048223" s="4"/>
      <c r="S1048223" s="4"/>
      <c r="V1048223" s="190"/>
      <c r="W1048223" s="190"/>
      <c r="Z1048223" s="190"/>
      <c r="AA1048223" s="190"/>
      <c r="AB1048223" s="190"/>
      <c r="AE1048223" s="190"/>
      <c r="AF1048223" s="190"/>
      <c r="AG1048223" s="190"/>
      <c r="AI1048223" s="4"/>
      <c r="AJ1048223" s="186"/>
      <c r="AK1048223" s="186"/>
      <c r="AL1048223" s="186"/>
      <c r="AM1048223" s="4"/>
      <c r="AN1048223" s="4"/>
      <c r="AO1048223" s="39"/>
      <c r="AP1048223" s="4"/>
      <c r="AX1048223" s="139" t="s">
        <v>371</v>
      </c>
      <c r="BD1048223" s="3"/>
      <c r="BE1048223" s="3"/>
      <c r="BI1048223" s="3"/>
      <c r="BJ1048223" s="3"/>
      <c r="BK1048223" s="3"/>
      <c r="BL1048223" s="3"/>
      <c r="BM1048223" s="3"/>
      <c r="BN1048223" s="3"/>
      <c r="BO1048223" s="3"/>
      <c r="BP1048223" s="3"/>
      <c r="BQ1048223" s="3"/>
      <c r="BR1048223" s="3"/>
    </row>
    <row r="1048224" spans="1:102" s="51" customFormat="1" ht="22.5" x14ac:dyDescent="0.2">
      <c r="A1048224" s="3"/>
      <c r="E1048224" s="3"/>
      <c r="F1048224" s="3"/>
      <c r="G1048224" s="4"/>
      <c r="I1048224" s="97"/>
      <c r="R1048224" s="4"/>
      <c r="S1048224" s="4"/>
      <c r="V1048224" s="190"/>
      <c r="W1048224" s="190"/>
      <c r="Z1048224" s="190"/>
      <c r="AA1048224" s="190"/>
      <c r="AB1048224" s="190"/>
      <c r="AE1048224" s="190"/>
      <c r="AF1048224" s="190"/>
      <c r="AG1048224" s="190"/>
      <c r="AI1048224" s="4"/>
      <c r="AJ1048224" s="186"/>
      <c r="AK1048224" s="186"/>
      <c r="AL1048224" s="186"/>
      <c r="AM1048224" s="4"/>
      <c r="AN1048224" s="4"/>
      <c r="AO1048224" s="39"/>
      <c r="AP1048224" s="4"/>
      <c r="AX1048224" s="139" t="s">
        <v>372</v>
      </c>
      <c r="BD1048224" s="3"/>
      <c r="BE1048224" s="3"/>
      <c r="BI1048224" s="3"/>
      <c r="BJ1048224" s="3"/>
      <c r="BK1048224" s="3"/>
      <c r="BL1048224" s="3"/>
      <c r="BM1048224" s="3"/>
      <c r="BN1048224" s="3"/>
      <c r="BO1048224" s="3"/>
      <c r="BP1048224" s="3"/>
      <c r="BQ1048224" s="3"/>
      <c r="BR1048224" s="3"/>
    </row>
    <row r="1048225" spans="1:102" s="51" customFormat="1" x14ac:dyDescent="0.2">
      <c r="A1048225" s="3"/>
      <c r="E1048225" s="77"/>
      <c r="F1048225" s="77"/>
      <c r="G1048225" s="4"/>
      <c r="I1048225" s="97"/>
      <c r="R1048225" s="4"/>
      <c r="S1048225" s="4"/>
      <c r="V1048225" s="190"/>
      <c r="W1048225" s="190"/>
      <c r="Z1048225" s="190"/>
      <c r="AA1048225" s="190"/>
      <c r="AB1048225" s="190"/>
      <c r="AE1048225" s="190"/>
      <c r="AF1048225" s="190"/>
      <c r="AG1048225" s="190"/>
      <c r="AI1048225" s="4"/>
      <c r="AJ1048225" s="186"/>
      <c r="AK1048225" s="186"/>
      <c r="AL1048225" s="186"/>
      <c r="AM1048225" s="4"/>
      <c r="AN1048225" s="4"/>
      <c r="AO1048225" s="39"/>
      <c r="AP1048225" s="4"/>
      <c r="AX1048225" s="139" t="s">
        <v>168</v>
      </c>
      <c r="BD1048225" s="3"/>
      <c r="BE1048225" s="3"/>
      <c r="BG1048225" s="3"/>
      <c r="BH1048225" s="3"/>
      <c r="BI1048225" s="3"/>
      <c r="BJ1048225" s="3"/>
      <c r="BK1048225" s="3"/>
      <c r="BL1048225" s="3"/>
      <c r="BM1048225" s="3"/>
      <c r="BN1048225" s="3"/>
      <c r="BO1048225" s="3"/>
      <c r="BP1048225" s="3"/>
      <c r="BQ1048225" s="3"/>
      <c r="BR1048225" s="3"/>
      <c r="BS1048225" s="3"/>
      <c r="BT1048225" s="3"/>
      <c r="BU1048225" s="3"/>
      <c r="BV1048225" s="3"/>
      <c r="BW1048225" s="3"/>
      <c r="BX1048225" s="3"/>
      <c r="BY1048225" s="3"/>
      <c r="BZ1048225" s="3"/>
      <c r="CA1048225" s="3"/>
      <c r="CB1048225" s="3"/>
      <c r="CC1048225" s="3"/>
    </row>
    <row r="1048226" spans="1:102" s="51" customFormat="1" ht="22.5" x14ac:dyDescent="0.2">
      <c r="A1048226" s="3"/>
      <c r="D1048226" s="77"/>
      <c r="E1048226" s="77"/>
      <c r="G1048226" s="4"/>
      <c r="V1048226" s="190"/>
      <c r="W1048226" s="190"/>
      <c r="Z1048226" s="190"/>
      <c r="AA1048226" s="190"/>
      <c r="AB1048226" s="190"/>
      <c r="AE1048226" s="190"/>
      <c r="AF1048226" s="190"/>
      <c r="AG1048226" s="190"/>
      <c r="AI1048226" s="4"/>
      <c r="AJ1048226" s="190"/>
      <c r="AK1048226" s="190"/>
      <c r="AL1048226" s="190"/>
      <c r="AO1048226" s="39"/>
      <c r="AP1048226" s="4"/>
      <c r="AX1048226" s="139" t="s">
        <v>169</v>
      </c>
      <c r="BD1048226" s="3"/>
      <c r="BE1048226" s="3"/>
      <c r="BF1048226" s="3"/>
      <c r="BG1048226" s="3"/>
      <c r="BH1048226" s="3"/>
      <c r="BI1048226" s="3"/>
      <c r="BJ1048226" s="3"/>
      <c r="BK1048226" s="3"/>
      <c r="BL1048226" s="3"/>
      <c r="BM1048226" s="3"/>
      <c r="BN1048226" s="3"/>
      <c r="BO1048226" s="3"/>
      <c r="BP1048226" s="3"/>
      <c r="BQ1048226" s="3"/>
      <c r="BR1048226" s="3"/>
      <c r="BS1048226" s="3"/>
      <c r="BT1048226" s="3"/>
      <c r="BU1048226" s="3"/>
      <c r="BV1048226" s="3"/>
      <c r="BW1048226" s="3"/>
      <c r="BX1048226" s="3"/>
      <c r="BY1048226" s="3"/>
      <c r="BZ1048226" s="3"/>
      <c r="CA1048226" s="3"/>
      <c r="CB1048226" s="3"/>
      <c r="CC1048226" s="3"/>
      <c r="CD1048226" s="3"/>
      <c r="CE1048226" s="3"/>
      <c r="CF1048226" s="3"/>
      <c r="CG1048226" s="3"/>
      <c r="CH1048226" s="3"/>
      <c r="CI1048226" s="3"/>
      <c r="CJ1048226" s="3"/>
      <c r="CK1048226" s="3"/>
      <c r="CL1048226" s="3"/>
      <c r="CM1048226" s="3"/>
      <c r="CN1048226" s="3"/>
      <c r="CO1048226" s="3"/>
      <c r="CP1048226" s="3"/>
      <c r="CQ1048226" s="3"/>
      <c r="CR1048226" s="3"/>
      <c r="CS1048226" s="3"/>
      <c r="CT1048226" s="3"/>
      <c r="CU1048226" s="3"/>
      <c r="CV1048226" s="3"/>
      <c r="CW1048226" s="3"/>
      <c r="CX1048226" s="3"/>
    </row>
    <row r="1048227" spans="1:102" s="51" customFormat="1" ht="33.75" x14ac:dyDescent="0.2">
      <c r="A1048227" s="3"/>
      <c r="D1048227" s="77"/>
      <c r="E1048227" s="77"/>
      <c r="G1048227" s="4"/>
      <c r="V1048227" s="190"/>
      <c r="W1048227" s="190"/>
      <c r="Z1048227" s="190"/>
      <c r="AA1048227" s="190"/>
      <c r="AB1048227" s="190"/>
      <c r="AE1048227" s="190"/>
      <c r="AF1048227" s="190"/>
      <c r="AG1048227" s="190"/>
      <c r="AJ1048227" s="190"/>
      <c r="AK1048227" s="190"/>
      <c r="AL1048227" s="190"/>
      <c r="AO1048227" s="39"/>
      <c r="AP1048227" s="4"/>
      <c r="AS1048227" s="4"/>
      <c r="AX1048227" s="138" t="s">
        <v>187</v>
      </c>
      <c r="BD1048227" s="3"/>
      <c r="BE1048227" s="3"/>
      <c r="BF1048227" s="3"/>
      <c r="BG1048227" s="3"/>
      <c r="BH1048227" s="3"/>
      <c r="BI1048227" s="3"/>
      <c r="BJ1048227" s="3"/>
      <c r="BK1048227" s="3"/>
      <c r="BL1048227" s="3"/>
      <c r="BM1048227" s="3"/>
      <c r="BN1048227" s="3"/>
      <c r="BO1048227" s="3"/>
      <c r="BP1048227" s="3"/>
      <c r="BQ1048227" s="3"/>
      <c r="BR1048227" s="3"/>
      <c r="BS1048227" s="3"/>
      <c r="BT1048227" s="3"/>
      <c r="BU1048227" s="3"/>
      <c r="BV1048227" s="3"/>
      <c r="BW1048227" s="3"/>
      <c r="BX1048227" s="3"/>
      <c r="BY1048227" s="3"/>
      <c r="BZ1048227" s="3"/>
      <c r="CA1048227" s="3"/>
      <c r="CB1048227" s="3"/>
      <c r="CC1048227" s="3"/>
      <c r="CD1048227" s="3"/>
      <c r="CE1048227" s="3"/>
      <c r="CF1048227" s="3"/>
      <c r="CG1048227" s="3"/>
      <c r="CH1048227" s="3"/>
      <c r="CI1048227" s="3"/>
      <c r="CJ1048227" s="3"/>
      <c r="CK1048227" s="3"/>
      <c r="CL1048227" s="3"/>
      <c r="CM1048227" s="3"/>
      <c r="CN1048227" s="3"/>
      <c r="CO1048227" s="3"/>
      <c r="CP1048227" s="3"/>
      <c r="CQ1048227" s="3"/>
      <c r="CR1048227" s="3"/>
      <c r="CS1048227" s="3"/>
      <c r="CT1048227" s="3"/>
      <c r="CU1048227" s="3"/>
      <c r="CV1048227" s="3"/>
      <c r="CW1048227" s="3"/>
      <c r="CX1048227" s="3"/>
    </row>
    <row r="1048228" spans="1:102" s="51" customFormat="1" ht="23.25" thickBot="1" x14ac:dyDescent="0.25">
      <c r="A1048228" s="3"/>
      <c r="D1048228" s="77"/>
      <c r="E1048228" s="77"/>
      <c r="G1048228" s="4"/>
      <c r="V1048228" s="190"/>
      <c r="W1048228" s="190"/>
      <c r="Z1048228" s="190"/>
      <c r="AA1048228" s="190"/>
      <c r="AB1048228" s="190"/>
      <c r="AE1048228" s="190"/>
      <c r="AF1048228" s="190"/>
      <c r="AG1048228" s="190"/>
      <c r="AJ1048228" s="190"/>
      <c r="AK1048228" s="190"/>
      <c r="AL1048228" s="190"/>
      <c r="AO1048228" s="39"/>
      <c r="AP1048228" s="4"/>
      <c r="AS1048228" s="4"/>
      <c r="AX1048228" s="140" t="s">
        <v>188</v>
      </c>
      <c r="BD1048228" s="3"/>
      <c r="BE1048228" s="3"/>
      <c r="BF1048228" s="3"/>
      <c r="BG1048228" s="3"/>
      <c r="BH1048228" s="3"/>
      <c r="BI1048228" s="3"/>
      <c r="BJ1048228" s="3"/>
      <c r="BK1048228" s="3"/>
      <c r="BL1048228" s="3"/>
      <c r="BM1048228" s="3"/>
      <c r="BN1048228" s="3"/>
      <c r="BO1048228" s="3"/>
      <c r="BP1048228" s="3"/>
      <c r="BQ1048228" s="3"/>
      <c r="BR1048228" s="3"/>
      <c r="BS1048228" s="3"/>
      <c r="BT1048228" s="3"/>
      <c r="BU1048228" s="3"/>
      <c r="BV1048228" s="3"/>
      <c r="BW1048228" s="3"/>
      <c r="BX1048228" s="3"/>
      <c r="BY1048228" s="3"/>
      <c r="BZ1048228" s="3"/>
      <c r="CA1048228" s="3"/>
      <c r="CB1048228" s="3"/>
      <c r="CC1048228" s="3"/>
      <c r="CD1048228" s="3"/>
      <c r="CE1048228" s="3"/>
      <c r="CF1048228" s="3"/>
      <c r="CG1048228" s="3"/>
      <c r="CH1048228" s="3"/>
      <c r="CI1048228" s="3"/>
      <c r="CJ1048228" s="3"/>
      <c r="CK1048228" s="3"/>
      <c r="CL1048228" s="3"/>
      <c r="CM1048228" s="3"/>
      <c r="CN1048228" s="3"/>
      <c r="CO1048228" s="3"/>
      <c r="CP1048228" s="3"/>
      <c r="CQ1048228" s="3"/>
      <c r="CR1048228" s="3"/>
      <c r="CS1048228" s="3"/>
      <c r="CT1048228" s="3"/>
      <c r="CU1048228" s="3"/>
      <c r="CV1048228" s="3"/>
      <c r="CW1048228" s="3"/>
      <c r="CX1048228" s="3"/>
    </row>
    <row r="1048229" spans="1:102" s="51" customFormat="1" x14ac:dyDescent="0.2">
      <c r="A1048229" s="3"/>
      <c r="D1048229" s="77"/>
      <c r="E1048229" s="77"/>
      <c r="G1048229" s="4"/>
      <c r="H1048229" s="4"/>
      <c r="V1048229" s="190"/>
      <c r="W1048229" s="190"/>
      <c r="Z1048229" s="190"/>
      <c r="AA1048229" s="190"/>
      <c r="AB1048229" s="190"/>
      <c r="AE1048229" s="190"/>
      <c r="AF1048229" s="190"/>
      <c r="AG1048229" s="190"/>
      <c r="AJ1048229" s="190"/>
      <c r="AK1048229" s="190"/>
      <c r="AL1048229" s="190"/>
      <c r="AO1048229" s="39"/>
      <c r="AP1048229" s="4"/>
      <c r="AS1048229" s="4"/>
      <c r="BD1048229" s="3"/>
      <c r="BE1048229" s="3"/>
      <c r="BF1048229" s="3"/>
      <c r="BG1048229" s="3"/>
      <c r="BH1048229" s="3"/>
      <c r="BI1048229" s="3"/>
      <c r="BJ1048229" s="3"/>
      <c r="BK1048229" s="3"/>
      <c r="BL1048229" s="3"/>
      <c r="BM1048229" s="3"/>
      <c r="BN1048229" s="3"/>
      <c r="BO1048229" s="3"/>
      <c r="BP1048229" s="3"/>
      <c r="BQ1048229" s="3"/>
      <c r="BR1048229" s="3"/>
      <c r="BS1048229" s="3"/>
      <c r="BT1048229" s="3"/>
      <c r="BU1048229" s="3"/>
      <c r="BV1048229" s="3"/>
      <c r="BW1048229" s="3"/>
      <c r="BX1048229" s="3"/>
      <c r="BY1048229" s="3"/>
      <c r="BZ1048229" s="3"/>
      <c r="CA1048229" s="3"/>
      <c r="CB1048229" s="3"/>
      <c r="CC1048229" s="3"/>
      <c r="CD1048229" s="3"/>
      <c r="CE1048229" s="3"/>
      <c r="CF1048229" s="3"/>
      <c r="CG1048229" s="3"/>
      <c r="CH1048229" s="3"/>
      <c r="CI1048229" s="3"/>
      <c r="CJ1048229" s="3"/>
      <c r="CK1048229" s="3"/>
      <c r="CL1048229" s="3"/>
      <c r="CM1048229" s="3"/>
      <c r="CN1048229" s="3"/>
      <c r="CO1048229" s="3"/>
      <c r="CP1048229" s="3"/>
      <c r="CQ1048229" s="3"/>
      <c r="CR1048229" s="3"/>
      <c r="CS1048229" s="3"/>
      <c r="CT1048229" s="3"/>
      <c r="CU1048229" s="3"/>
      <c r="CV1048229" s="3"/>
      <c r="CW1048229" s="3"/>
      <c r="CX1048229" s="3"/>
    </row>
    <row r="1048230" spans="1:102" s="51" customFormat="1" x14ac:dyDescent="0.2">
      <c r="A1048230" s="3"/>
      <c r="D1048230" s="77"/>
      <c r="E1048230" s="77"/>
      <c r="G1048230" s="4"/>
      <c r="H1048230" s="4"/>
      <c r="L1048230" s="4"/>
      <c r="Q1048230" s="4"/>
      <c r="V1048230" s="190"/>
      <c r="W1048230" s="190"/>
      <c r="Z1048230" s="190"/>
      <c r="AA1048230" s="190"/>
      <c r="AB1048230" s="190"/>
      <c r="AE1048230" s="190"/>
      <c r="AF1048230" s="190"/>
      <c r="AG1048230" s="190"/>
      <c r="AJ1048230" s="190"/>
      <c r="AK1048230" s="190"/>
      <c r="AL1048230" s="190"/>
      <c r="AO1048230" s="39"/>
      <c r="AP1048230" s="4"/>
      <c r="AQ1048230" s="4"/>
      <c r="AR1048230" s="4"/>
      <c r="AS1048230" s="4"/>
      <c r="BD1048230" s="3"/>
      <c r="BE1048230" s="3"/>
      <c r="BF1048230" s="3"/>
      <c r="BG1048230" s="3"/>
      <c r="BH1048230" s="3"/>
      <c r="BI1048230" s="3"/>
      <c r="BJ1048230" s="3"/>
      <c r="BK1048230" s="3"/>
      <c r="BL1048230" s="3"/>
      <c r="BM1048230" s="3"/>
      <c r="BN1048230" s="3"/>
      <c r="BO1048230" s="3"/>
      <c r="BP1048230" s="3"/>
      <c r="BQ1048230" s="3"/>
      <c r="BR1048230" s="3"/>
      <c r="BS1048230" s="3"/>
      <c r="BT1048230" s="3"/>
      <c r="BU1048230" s="3"/>
      <c r="BV1048230" s="3"/>
      <c r="BW1048230" s="3"/>
      <c r="BX1048230" s="3"/>
      <c r="BY1048230" s="3"/>
      <c r="BZ1048230" s="3"/>
      <c r="CA1048230" s="3"/>
      <c r="CB1048230" s="3"/>
      <c r="CC1048230" s="3"/>
      <c r="CD1048230" s="3"/>
      <c r="CE1048230" s="3"/>
      <c r="CF1048230" s="3"/>
      <c r="CG1048230" s="3"/>
      <c r="CH1048230" s="3"/>
      <c r="CI1048230" s="3"/>
      <c r="CJ1048230" s="3"/>
      <c r="CK1048230" s="3"/>
      <c r="CL1048230" s="3"/>
      <c r="CM1048230" s="3"/>
      <c r="CN1048230" s="3"/>
      <c r="CO1048230" s="3"/>
      <c r="CP1048230" s="3"/>
      <c r="CQ1048230" s="3"/>
      <c r="CR1048230" s="3"/>
      <c r="CS1048230" s="3"/>
      <c r="CT1048230" s="3"/>
      <c r="CU1048230" s="3"/>
      <c r="CV1048230" s="3"/>
      <c r="CW1048230" s="3"/>
      <c r="CX1048230" s="3"/>
    </row>
    <row r="1048231" spans="1:102" s="51" customFormat="1" x14ac:dyDescent="0.2">
      <c r="A1048231" s="3"/>
      <c r="B1048231" s="3"/>
      <c r="C1048231" s="3"/>
      <c r="D1048231" s="3"/>
      <c r="E1048231" s="3"/>
      <c r="G1048231" s="4"/>
      <c r="H1048231" s="4"/>
      <c r="L1048231" s="4"/>
      <c r="Q1048231" s="4"/>
      <c r="V1048231" s="190"/>
      <c r="W1048231" s="190"/>
      <c r="Z1048231" s="190"/>
      <c r="AA1048231" s="190"/>
      <c r="AB1048231" s="190"/>
      <c r="AE1048231" s="190"/>
      <c r="AF1048231" s="190"/>
      <c r="AG1048231" s="190"/>
      <c r="AJ1048231" s="190"/>
      <c r="AK1048231" s="190"/>
      <c r="AL1048231" s="190"/>
      <c r="AO1048231" s="39"/>
      <c r="AP1048231" s="4"/>
      <c r="AQ1048231" s="4"/>
      <c r="AR1048231" s="4"/>
      <c r="AS1048231" s="4"/>
      <c r="AT1048231" s="40"/>
      <c r="BD1048231" s="3"/>
      <c r="BE1048231" s="3"/>
      <c r="BF1048231" s="3"/>
      <c r="BG1048231" s="3"/>
      <c r="BH1048231" s="3"/>
      <c r="BI1048231" s="3"/>
      <c r="BJ1048231" s="3"/>
      <c r="BK1048231" s="3"/>
      <c r="BL1048231" s="3"/>
      <c r="BM1048231" s="3"/>
      <c r="BN1048231" s="3"/>
      <c r="BO1048231" s="3"/>
      <c r="BP1048231" s="3"/>
      <c r="BQ1048231" s="3"/>
      <c r="BR1048231" s="3"/>
      <c r="BS1048231" s="3"/>
      <c r="BT1048231" s="3"/>
      <c r="BU1048231" s="3"/>
      <c r="BV1048231" s="3"/>
      <c r="BW1048231" s="3"/>
      <c r="BX1048231" s="3"/>
      <c r="BY1048231" s="3"/>
      <c r="BZ1048231" s="3"/>
      <c r="CA1048231" s="3"/>
      <c r="CB1048231" s="3"/>
      <c r="CC1048231" s="3"/>
      <c r="CD1048231" s="3"/>
      <c r="CE1048231" s="3"/>
      <c r="CF1048231" s="3"/>
      <c r="CG1048231" s="3"/>
      <c r="CH1048231" s="3"/>
      <c r="CI1048231" s="3"/>
      <c r="CJ1048231" s="3"/>
      <c r="CK1048231" s="3"/>
      <c r="CL1048231" s="3"/>
      <c r="CM1048231" s="3"/>
      <c r="CN1048231" s="3"/>
      <c r="CO1048231" s="3"/>
      <c r="CP1048231" s="3"/>
      <c r="CQ1048231" s="3"/>
      <c r="CR1048231" s="3"/>
      <c r="CS1048231" s="3"/>
      <c r="CT1048231" s="3"/>
      <c r="CU1048231" s="3"/>
      <c r="CV1048231" s="3"/>
      <c r="CW1048231" s="3"/>
      <c r="CX1048231" s="3"/>
    </row>
    <row r="1048232" spans="1:102" x14ac:dyDescent="0.2">
      <c r="AI1048232" s="51"/>
    </row>
  </sheetData>
  <sheetProtection algorithmName="SHA-512" hashValue="hrQZyXJ97Bjm7ws/LAS288keSQl+QbaRUQKvhC4PTZmjW1+H7dk9+1YZIqWJ1RUJn9vTG+pt6HUJVIgyBQG2tw==" saltValue="OnaWa0DBL4/agnruX4f9JQ==" spinCount="100000" sheet="1" formatRows="0" deleteRows="0" selectLockedCells="1"/>
  <sortState xmlns:xlrd2="http://schemas.microsoft.com/office/spreadsheetml/2017/richdata2" ref="J1048354:J1048365">
    <sortCondition ref="J1048354"/>
  </sortState>
  <dataConsolidate/>
  <mergeCells count="574">
    <mergeCell ref="AR6:AU6"/>
    <mergeCell ref="AP6:AQ6"/>
    <mergeCell ref="J6:K6"/>
    <mergeCell ref="M6:AO6"/>
    <mergeCell ref="AF14:AF16"/>
    <mergeCell ref="AF17:AF19"/>
    <mergeCell ref="H1048192:AD1048192"/>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D6:F6"/>
    <mergeCell ref="A6:B6"/>
    <mergeCell ref="G6:I6"/>
    <mergeCell ref="D9:D10"/>
    <mergeCell ref="E9:E10"/>
    <mergeCell ref="F9:F10"/>
    <mergeCell ref="J9:J10"/>
    <mergeCell ref="G9:G10"/>
    <mergeCell ref="H9:H10"/>
    <mergeCell ref="J17:J19"/>
    <mergeCell ref="K17:K19"/>
    <mergeCell ref="L17:L19"/>
    <mergeCell ref="A7:A10"/>
    <mergeCell ref="AT7:AW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AR11:AR13"/>
    <mergeCell ref="V17:V19"/>
    <mergeCell ref="S11:S13"/>
    <mergeCell ref="Z11:Z13"/>
    <mergeCell ref="AE11:AE13"/>
    <mergeCell ref="V11:V13"/>
    <mergeCell ref="U11:U13"/>
    <mergeCell ref="P9:T9"/>
    <mergeCell ref="U9:AM9"/>
    <mergeCell ref="AA11:AA13"/>
    <mergeCell ref="AF11:AF13"/>
    <mergeCell ref="K11:K13"/>
    <mergeCell ref="L11:L13"/>
    <mergeCell ref="K9:K10"/>
    <mergeCell ref="M9:M10"/>
    <mergeCell ref="O9:O10"/>
    <mergeCell ref="A20:A22"/>
    <mergeCell ref="M17:M19"/>
    <mergeCell ref="G11:G13"/>
    <mergeCell ref="H11:H13"/>
    <mergeCell ref="I11:I13"/>
    <mergeCell ref="J11:J13"/>
    <mergeCell ref="AJ17:AJ19"/>
    <mergeCell ref="AP11:AP13"/>
    <mergeCell ref="AQ11:AQ13"/>
    <mergeCell ref="AK14:AK16"/>
    <mergeCell ref="AK17:AK19"/>
    <mergeCell ref="AN14:AN16"/>
    <mergeCell ref="AO14:AO16"/>
    <mergeCell ref="AN17:AN19"/>
    <mergeCell ref="AO17:AO19"/>
    <mergeCell ref="B20:C22"/>
    <mergeCell ref="G20:G22"/>
    <mergeCell ref="H20:H22"/>
    <mergeCell ref="I20:I22"/>
    <mergeCell ref="J20:J22"/>
    <mergeCell ref="K20:K22"/>
    <mergeCell ref="L20:L22"/>
    <mergeCell ref="M20:M22"/>
    <mergeCell ref="N20:N22"/>
    <mergeCell ref="AS11:AS13"/>
    <mergeCell ref="B14:C16"/>
    <mergeCell ref="B17:C19"/>
    <mergeCell ref="A62:A64"/>
    <mergeCell ref="A65:A67"/>
    <mergeCell ref="J14:J16"/>
    <mergeCell ref="K14:K16"/>
    <mergeCell ref="A23:A25"/>
    <mergeCell ref="A14:A16"/>
    <mergeCell ref="A41:A43"/>
    <mergeCell ref="A44:A46"/>
    <mergeCell ref="A56:A58"/>
    <mergeCell ref="A59:A61"/>
    <mergeCell ref="A26:A28"/>
    <mergeCell ref="A29:A31"/>
    <mergeCell ref="A32:A34"/>
    <mergeCell ref="A17:A19"/>
    <mergeCell ref="G17:G19"/>
    <mergeCell ref="H17:H19"/>
    <mergeCell ref="A50:A52"/>
    <mergeCell ref="A53:A55"/>
    <mergeCell ref="A11:A13"/>
    <mergeCell ref="A35:A37"/>
    <mergeCell ref="A38:A40"/>
    <mergeCell ref="AZ1048194:BA1048194"/>
    <mergeCell ref="P10:R10"/>
    <mergeCell ref="S14:S16"/>
    <mergeCell ref="S17:S19"/>
    <mergeCell ref="U14:U16"/>
    <mergeCell ref="U17:U19"/>
    <mergeCell ref="Z14:Z16"/>
    <mergeCell ref="Z17:Z19"/>
    <mergeCell ref="AE14:AE16"/>
    <mergeCell ref="AE17:AE19"/>
    <mergeCell ref="AE1048185:AE1048187"/>
    <mergeCell ref="AF1048185:AF1048187"/>
    <mergeCell ref="AJ1048185:AJ1048187"/>
    <mergeCell ref="AK1048185:AK1048187"/>
    <mergeCell ref="AN1048185:AN1048187"/>
    <mergeCell ref="AO1048185:AO1048187"/>
    <mergeCell ref="AP1048185:AP1048187"/>
    <mergeCell ref="AQ1048185:AQ1048187"/>
    <mergeCell ref="AR1048185:AR1048187"/>
    <mergeCell ref="AS1048185:AS1048187"/>
    <mergeCell ref="AJ20:AJ22"/>
    <mergeCell ref="AR23:AR25"/>
    <mergeCell ref="AK20:AK22"/>
    <mergeCell ref="AN20:AN22"/>
    <mergeCell ref="A47:A49"/>
    <mergeCell ref="A1048185:A1048187"/>
    <mergeCell ref="B1048185:C1048187"/>
    <mergeCell ref="G1048185:G1048187"/>
    <mergeCell ref="H1048185:H1048187"/>
    <mergeCell ref="I1048185:I1048187"/>
    <mergeCell ref="J1048185:J1048187"/>
    <mergeCell ref="K1048185:K1048187"/>
    <mergeCell ref="L1048185:L1048187"/>
    <mergeCell ref="M1048185:M1048187"/>
    <mergeCell ref="N1048185:N1048187"/>
    <mergeCell ref="O1048185:O1048187"/>
    <mergeCell ref="R1048185:R1048187"/>
    <mergeCell ref="S1048185:S1048187"/>
    <mergeCell ref="U1048185:U1048187"/>
    <mergeCell ref="V1048185:V1048187"/>
    <mergeCell ref="Z1048185:Z1048187"/>
    <mergeCell ref="AA1048185:AA1048187"/>
    <mergeCell ref="O20:O22"/>
    <mergeCell ref="R20:R22"/>
    <mergeCell ref="S20:S22"/>
    <mergeCell ref="U20:U22"/>
    <mergeCell ref="V20:V22"/>
    <mergeCell ref="Z20:Z22"/>
    <mergeCell ref="AA20:AA22"/>
    <mergeCell ref="AE20:AE22"/>
    <mergeCell ref="AF20:AF22"/>
    <mergeCell ref="AO20:AO22"/>
    <mergeCell ref="AP20:AP22"/>
    <mergeCell ref="AQ20:AQ22"/>
    <mergeCell ref="AR20:AR22"/>
    <mergeCell ref="AS20:AS22"/>
    <mergeCell ref="B23:C25"/>
    <mergeCell ref="G23:G25"/>
    <mergeCell ref="H23:H25"/>
    <mergeCell ref="I23:I25"/>
    <mergeCell ref="J23:J25"/>
    <mergeCell ref="K23:K25"/>
    <mergeCell ref="L23:L25"/>
    <mergeCell ref="M23:M25"/>
    <mergeCell ref="N23:N25"/>
    <mergeCell ref="O23:O25"/>
    <mergeCell ref="R23:R25"/>
    <mergeCell ref="S23:S25"/>
    <mergeCell ref="U23:U25"/>
    <mergeCell ref="V23:V25"/>
    <mergeCell ref="Z23:Z25"/>
    <mergeCell ref="AA23:AA25"/>
    <mergeCell ref="AS23:AS25"/>
    <mergeCell ref="AP23:AP25"/>
    <mergeCell ref="AQ23:AQ25"/>
    <mergeCell ref="B26:C28"/>
    <mergeCell ref="G26:G28"/>
    <mergeCell ref="H26:H28"/>
    <mergeCell ref="I26:I28"/>
    <mergeCell ref="J26:J28"/>
    <mergeCell ref="K26:K28"/>
    <mergeCell ref="L26:L28"/>
    <mergeCell ref="M26:M28"/>
    <mergeCell ref="N26:N28"/>
    <mergeCell ref="O26:O28"/>
    <mergeCell ref="R26:R28"/>
    <mergeCell ref="S26:S28"/>
    <mergeCell ref="U26:U28"/>
    <mergeCell ref="V26:V28"/>
    <mergeCell ref="Z26:Z28"/>
    <mergeCell ref="AA26:AA28"/>
    <mergeCell ref="AE26:AE28"/>
    <mergeCell ref="AF26:AF28"/>
    <mergeCell ref="AK26:AK28"/>
    <mergeCell ref="AN26:AN28"/>
    <mergeCell ref="AO26:AO28"/>
    <mergeCell ref="AE23:AE25"/>
    <mergeCell ref="AF23:AF25"/>
    <mergeCell ref="AJ23:AJ25"/>
    <mergeCell ref="AK23:AK25"/>
    <mergeCell ref="AN23:AN25"/>
    <mergeCell ref="AO23:AO25"/>
    <mergeCell ref="AP26:AP28"/>
    <mergeCell ref="AQ26:AQ28"/>
    <mergeCell ref="AR26:AR28"/>
    <mergeCell ref="AS26:AS28"/>
    <mergeCell ref="B29:C31"/>
    <mergeCell ref="G29:G31"/>
    <mergeCell ref="H29:H31"/>
    <mergeCell ref="I29:I31"/>
    <mergeCell ref="J29:J31"/>
    <mergeCell ref="K29:K31"/>
    <mergeCell ref="L29:L31"/>
    <mergeCell ref="M29:M31"/>
    <mergeCell ref="N29:N31"/>
    <mergeCell ref="O29:O31"/>
    <mergeCell ref="R29:R31"/>
    <mergeCell ref="S29:S31"/>
    <mergeCell ref="U29:U31"/>
    <mergeCell ref="V29:V31"/>
    <mergeCell ref="Z29:Z31"/>
    <mergeCell ref="AA29:AA31"/>
    <mergeCell ref="AE29:AE31"/>
    <mergeCell ref="AF29:AF31"/>
    <mergeCell ref="AJ29:AJ31"/>
    <mergeCell ref="AJ26:AJ28"/>
    <mergeCell ref="AR32:AR34"/>
    <mergeCell ref="AK29:AK31"/>
    <mergeCell ref="AN29:AN31"/>
    <mergeCell ref="AO29:AO31"/>
    <mergeCell ref="AP29:AP31"/>
    <mergeCell ref="AQ29:AQ31"/>
    <mergeCell ref="AR29:AR31"/>
    <mergeCell ref="AS29:AS31"/>
    <mergeCell ref="B32:C34"/>
    <mergeCell ref="G32:G34"/>
    <mergeCell ref="H32:H34"/>
    <mergeCell ref="I32:I34"/>
    <mergeCell ref="J32:J34"/>
    <mergeCell ref="K32:K34"/>
    <mergeCell ref="L32:L34"/>
    <mergeCell ref="M32:M34"/>
    <mergeCell ref="N32:N34"/>
    <mergeCell ref="O32:O34"/>
    <mergeCell ref="R32:R34"/>
    <mergeCell ref="S32:S34"/>
    <mergeCell ref="U32:U34"/>
    <mergeCell ref="V32:V34"/>
    <mergeCell ref="Z32:Z34"/>
    <mergeCell ref="AA32:AA34"/>
    <mergeCell ref="AS32:AS34"/>
    <mergeCell ref="B35:C37"/>
    <mergeCell ref="G35:G37"/>
    <mergeCell ref="H35:H37"/>
    <mergeCell ref="I35:I37"/>
    <mergeCell ref="J35:J37"/>
    <mergeCell ref="K35:K37"/>
    <mergeCell ref="L35:L37"/>
    <mergeCell ref="M35:M37"/>
    <mergeCell ref="N35:N37"/>
    <mergeCell ref="O35:O37"/>
    <mergeCell ref="R35:R37"/>
    <mergeCell ref="S35:S37"/>
    <mergeCell ref="U35:U37"/>
    <mergeCell ref="V35:V37"/>
    <mergeCell ref="Z35:Z37"/>
    <mergeCell ref="AA35:AA37"/>
    <mergeCell ref="AE35:AE37"/>
    <mergeCell ref="AF35:AF37"/>
    <mergeCell ref="AJ35:AJ37"/>
    <mergeCell ref="AK35:AK37"/>
    <mergeCell ref="AN35:AN37"/>
    <mergeCell ref="AO35:AO37"/>
    <mergeCell ref="AE32:AE34"/>
    <mergeCell ref="AF32:AF34"/>
    <mergeCell ref="AJ32:AJ34"/>
    <mergeCell ref="AK32:AK34"/>
    <mergeCell ref="AN32:AN34"/>
    <mergeCell ref="AO32:AO34"/>
    <mergeCell ref="AP32:AP34"/>
    <mergeCell ref="AQ32:AQ34"/>
    <mergeCell ref="AP35:AP37"/>
    <mergeCell ref="AQ35:AQ37"/>
    <mergeCell ref="AR35:AR37"/>
    <mergeCell ref="AS35:AS37"/>
    <mergeCell ref="B38:C40"/>
    <mergeCell ref="G38:G40"/>
    <mergeCell ref="H38:H40"/>
    <mergeCell ref="I38:I40"/>
    <mergeCell ref="J38:J40"/>
    <mergeCell ref="K38:K40"/>
    <mergeCell ref="L38:L40"/>
    <mergeCell ref="M38:M40"/>
    <mergeCell ref="N38:N40"/>
    <mergeCell ref="O38:O40"/>
    <mergeCell ref="R38:R40"/>
    <mergeCell ref="S38:S40"/>
    <mergeCell ref="U38:U40"/>
    <mergeCell ref="V38:V40"/>
    <mergeCell ref="Z38:Z40"/>
    <mergeCell ref="AA38:AA40"/>
    <mergeCell ref="AE38:AE40"/>
    <mergeCell ref="AF38:AF40"/>
    <mergeCell ref="AJ38:AJ40"/>
    <mergeCell ref="AR41:AR43"/>
    <mergeCell ref="AK38:AK40"/>
    <mergeCell ref="AN38:AN40"/>
    <mergeCell ref="AO38:AO40"/>
    <mergeCell ref="AP38:AP40"/>
    <mergeCell ref="AQ38:AQ40"/>
    <mergeCell ref="AR38:AR40"/>
    <mergeCell ref="AS38:AS40"/>
    <mergeCell ref="B41:C43"/>
    <mergeCell ref="G41:G43"/>
    <mergeCell ref="H41:H43"/>
    <mergeCell ref="I41:I43"/>
    <mergeCell ref="J41:J43"/>
    <mergeCell ref="K41:K43"/>
    <mergeCell ref="L41:L43"/>
    <mergeCell ref="M41:M43"/>
    <mergeCell ref="N41:N43"/>
    <mergeCell ref="O41:O43"/>
    <mergeCell ref="R41:R43"/>
    <mergeCell ref="S41:S43"/>
    <mergeCell ref="U41:U43"/>
    <mergeCell ref="V41:V43"/>
    <mergeCell ref="Z41:Z43"/>
    <mergeCell ref="AA41:AA43"/>
    <mergeCell ref="AS41:AS43"/>
    <mergeCell ref="B44:C46"/>
    <mergeCell ref="G44:G46"/>
    <mergeCell ref="H44:H46"/>
    <mergeCell ref="I44:I46"/>
    <mergeCell ref="J44:J46"/>
    <mergeCell ref="K44:K46"/>
    <mergeCell ref="L44:L46"/>
    <mergeCell ref="M44:M46"/>
    <mergeCell ref="N44:N46"/>
    <mergeCell ref="O44:O46"/>
    <mergeCell ref="R44:R46"/>
    <mergeCell ref="S44:S46"/>
    <mergeCell ref="U44:U46"/>
    <mergeCell ref="V44:V46"/>
    <mergeCell ref="Z44:Z46"/>
    <mergeCell ref="AA44:AA46"/>
    <mergeCell ref="AE44:AE46"/>
    <mergeCell ref="AF44:AF46"/>
    <mergeCell ref="AJ44:AJ46"/>
    <mergeCell ref="AK44:AK46"/>
    <mergeCell ref="AN44:AN46"/>
    <mergeCell ref="AO44:AO46"/>
    <mergeCell ref="AE41:AE43"/>
    <mergeCell ref="AF41:AF43"/>
    <mergeCell ref="AJ41:AJ43"/>
    <mergeCell ref="AK41:AK43"/>
    <mergeCell ref="AN41:AN43"/>
    <mergeCell ref="AO41:AO43"/>
    <mergeCell ref="AP41:AP43"/>
    <mergeCell ref="AQ41:AQ43"/>
    <mergeCell ref="AP44:AP46"/>
    <mergeCell ref="AQ44:AQ46"/>
    <mergeCell ref="AR44:AR46"/>
    <mergeCell ref="AS44:AS46"/>
    <mergeCell ref="B47:C49"/>
    <mergeCell ref="G47:G49"/>
    <mergeCell ref="H47:H49"/>
    <mergeCell ref="I47:I49"/>
    <mergeCell ref="J47:J49"/>
    <mergeCell ref="K47:K49"/>
    <mergeCell ref="L47:L49"/>
    <mergeCell ref="M47:M49"/>
    <mergeCell ref="N47:N49"/>
    <mergeCell ref="O47:O49"/>
    <mergeCell ref="R47:R49"/>
    <mergeCell ref="S47:S49"/>
    <mergeCell ref="U47:U49"/>
    <mergeCell ref="V47:V49"/>
    <mergeCell ref="Z47:Z49"/>
    <mergeCell ref="AA47:AA49"/>
    <mergeCell ref="AE47:AE49"/>
    <mergeCell ref="AF47:AF49"/>
    <mergeCell ref="AJ47:AJ49"/>
    <mergeCell ref="AR50:AR52"/>
    <mergeCell ref="AK47:AK49"/>
    <mergeCell ref="AN47:AN49"/>
    <mergeCell ref="AO47:AO49"/>
    <mergeCell ref="AP47:AP49"/>
    <mergeCell ref="AQ47:AQ49"/>
    <mergeCell ref="AR47:AR49"/>
    <mergeCell ref="AS47:AS49"/>
    <mergeCell ref="B50:C52"/>
    <mergeCell ref="G50:G52"/>
    <mergeCell ref="H50:H52"/>
    <mergeCell ref="I50:I52"/>
    <mergeCell ref="J50:J52"/>
    <mergeCell ref="K50:K52"/>
    <mergeCell ref="L50:L52"/>
    <mergeCell ref="M50:M52"/>
    <mergeCell ref="N50:N52"/>
    <mergeCell ref="O50:O52"/>
    <mergeCell ref="R50:R52"/>
    <mergeCell ref="S50:S52"/>
    <mergeCell ref="U50:U52"/>
    <mergeCell ref="V50:V52"/>
    <mergeCell ref="Z50:Z52"/>
    <mergeCell ref="AA50:AA52"/>
    <mergeCell ref="AS50:AS52"/>
    <mergeCell ref="B53:C55"/>
    <mergeCell ref="G53:G55"/>
    <mergeCell ref="H53:H55"/>
    <mergeCell ref="I53:I55"/>
    <mergeCell ref="J53:J55"/>
    <mergeCell ref="K53:K55"/>
    <mergeCell ref="L53:L55"/>
    <mergeCell ref="M53:M55"/>
    <mergeCell ref="N53:N55"/>
    <mergeCell ref="O53:O55"/>
    <mergeCell ref="R53:R55"/>
    <mergeCell ref="S53:S55"/>
    <mergeCell ref="U53:U55"/>
    <mergeCell ref="V53:V55"/>
    <mergeCell ref="Z53:Z55"/>
    <mergeCell ref="AA53:AA55"/>
    <mergeCell ref="AE53:AE55"/>
    <mergeCell ref="AF53:AF55"/>
    <mergeCell ref="AJ53:AJ55"/>
    <mergeCell ref="AK53:AK55"/>
    <mergeCell ref="AN53:AN55"/>
    <mergeCell ref="AO53:AO55"/>
    <mergeCell ref="AE50:AE52"/>
    <mergeCell ref="AF50:AF52"/>
    <mergeCell ref="AJ50:AJ52"/>
    <mergeCell ref="AK50:AK52"/>
    <mergeCell ref="AN50:AN52"/>
    <mergeCell ref="AO50:AO52"/>
    <mergeCell ref="AP50:AP52"/>
    <mergeCell ref="AQ50:AQ52"/>
    <mergeCell ref="AP53:AP55"/>
    <mergeCell ref="AQ53:AQ55"/>
    <mergeCell ref="AR53:AR55"/>
    <mergeCell ref="AS53:AS55"/>
    <mergeCell ref="B56:C58"/>
    <mergeCell ref="G56:G58"/>
    <mergeCell ref="H56:H58"/>
    <mergeCell ref="I56:I58"/>
    <mergeCell ref="J56:J58"/>
    <mergeCell ref="K56:K58"/>
    <mergeCell ref="L56:L58"/>
    <mergeCell ref="M56:M58"/>
    <mergeCell ref="N56:N58"/>
    <mergeCell ref="O56:O58"/>
    <mergeCell ref="R56:R58"/>
    <mergeCell ref="S56:S58"/>
    <mergeCell ref="U56:U58"/>
    <mergeCell ref="V56:V58"/>
    <mergeCell ref="Z56:Z58"/>
    <mergeCell ref="AA56:AA58"/>
    <mergeCell ref="AE56:AE58"/>
    <mergeCell ref="AF56:AF58"/>
    <mergeCell ref="AJ56:AJ58"/>
    <mergeCell ref="AR59:AR61"/>
    <mergeCell ref="AK56:AK58"/>
    <mergeCell ref="AN56:AN58"/>
    <mergeCell ref="AO56:AO58"/>
    <mergeCell ref="AP56:AP58"/>
    <mergeCell ref="AQ56:AQ58"/>
    <mergeCell ref="AR56:AR58"/>
    <mergeCell ref="AS56:AS58"/>
    <mergeCell ref="B59:C61"/>
    <mergeCell ref="G59:G61"/>
    <mergeCell ref="H59:H61"/>
    <mergeCell ref="I59:I61"/>
    <mergeCell ref="J59:J61"/>
    <mergeCell ref="K59:K61"/>
    <mergeCell ref="L59:L61"/>
    <mergeCell ref="M59:M61"/>
    <mergeCell ref="N59:N61"/>
    <mergeCell ref="O59:O61"/>
    <mergeCell ref="R59:R61"/>
    <mergeCell ref="S59:S61"/>
    <mergeCell ref="U59:U61"/>
    <mergeCell ref="V59:V61"/>
    <mergeCell ref="Z59:Z61"/>
    <mergeCell ref="AA59:AA61"/>
    <mergeCell ref="AS59:AS61"/>
    <mergeCell ref="B62:C64"/>
    <mergeCell ref="G62:G64"/>
    <mergeCell ref="H62:H64"/>
    <mergeCell ref="I62:I64"/>
    <mergeCell ref="J62:J64"/>
    <mergeCell ref="K62:K64"/>
    <mergeCell ref="L62:L64"/>
    <mergeCell ref="M62:M64"/>
    <mergeCell ref="N62:N64"/>
    <mergeCell ref="O62:O64"/>
    <mergeCell ref="R62:R64"/>
    <mergeCell ref="S62:S64"/>
    <mergeCell ref="U62:U64"/>
    <mergeCell ref="V62:V64"/>
    <mergeCell ref="Z62:Z64"/>
    <mergeCell ref="AA62:AA64"/>
    <mergeCell ref="AE62:AE64"/>
    <mergeCell ref="AF62:AF64"/>
    <mergeCell ref="AJ62:AJ64"/>
    <mergeCell ref="AK62:AK64"/>
    <mergeCell ref="AN62:AN64"/>
    <mergeCell ref="AO62:AO64"/>
    <mergeCell ref="AE59:AE61"/>
    <mergeCell ref="AF59:AF61"/>
    <mergeCell ref="AJ59:AJ61"/>
    <mergeCell ref="AK59:AK61"/>
    <mergeCell ref="AN59:AN61"/>
    <mergeCell ref="AO59:AO61"/>
    <mergeCell ref="AP59:AP61"/>
    <mergeCell ref="AQ59:AQ61"/>
    <mergeCell ref="AK65:AK67"/>
    <mergeCell ref="AN65:AN67"/>
    <mergeCell ref="AO65:AO67"/>
    <mergeCell ref="AP65:AP67"/>
    <mergeCell ref="AQ65:AQ67"/>
    <mergeCell ref="AJ65:AJ67"/>
    <mergeCell ref="AR65:AR67"/>
    <mergeCell ref="AS65:AS67"/>
    <mergeCell ref="AP62:AP64"/>
    <mergeCell ref="AQ62:AQ64"/>
    <mergeCell ref="AR62:AR64"/>
    <mergeCell ref="AS62:AS64"/>
    <mergeCell ref="B65:C67"/>
    <mergeCell ref="G65:G67"/>
    <mergeCell ref="H65:H67"/>
    <mergeCell ref="I65:I67"/>
    <mergeCell ref="J65:J67"/>
    <mergeCell ref="K65:K67"/>
    <mergeCell ref="L65:L67"/>
    <mergeCell ref="M65:M67"/>
    <mergeCell ref="N65:N67"/>
    <mergeCell ref="O65:O67"/>
    <mergeCell ref="R65:R67"/>
    <mergeCell ref="S65:S67"/>
    <mergeCell ref="U65:U67"/>
    <mergeCell ref="V65:V67"/>
    <mergeCell ref="Z65:Z67"/>
    <mergeCell ref="AA65:AA67"/>
    <mergeCell ref="AE65:AE67"/>
    <mergeCell ref="AF65:AF67"/>
  </mergeCells>
  <conditionalFormatting sqref="L17 L11 L14 K11:K19">
    <cfRule type="containsText" dxfId="1084" priority="4262" operator="containsText" text="MEDIA">
      <formula>NOT(ISERROR(SEARCH("MEDIA",K11)))</formula>
    </cfRule>
    <cfRule type="containsText" dxfId="1083" priority="4263" operator="containsText" text="ALTA">
      <formula>NOT(ISERROR(SEARCH("ALTA",K11)))</formula>
    </cfRule>
    <cfRule type="containsText" dxfId="1082" priority="4264" operator="containsText" text="BAJA">
      <formula>NOT(ISERROR(SEARCH("BAJA",K11)))</formula>
    </cfRule>
  </conditionalFormatting>
  <conditionalFormatting sqref="N11 N14 N17 M11:M22">
    <cfRule type="containsText" dxfId="1081" priority="4259" operator="containsText" text="MEDIO">
      <formula>NOT(ISERROR(SEARCH("MEDIO",M11)))</formula>
    </cfRule>
    <cfRule type="containsText" dxfId="1080" priority="4260" operator="containsText" text="ALTO">
      <formula>NOT(ISERROR(SEARCH("ALTO",M11)))</formula>
    </cfRule>
    <cfRule type="containsText" dxfId="1079" priority="4261" operator="containsText" text="BAJO">
      <formula>NOT(ISERROR(SEARCH("BAJO",M11)))</formula>
    </cfRule>
  </conditionalFormatting>
  <conditionalFormatting sqref="P11:P19">
    <cfRule type="cellIs" dxfId="1078" priority="4258" operator="between">
      <formula>2</formula>
      <formula>3</formula>
    </cfRule>
  </conditionalFormatting>
  <conditionalFormatting sqref="O11:O19">
    <cfRule type="cellIs" dxfId="1077" priority="4255" operator="lessThanOrEqual">
      <formula>3</formula>
    </cfRule>
    <cfRule type="cellIs" dxfId="1076" priority="4256" stopIfTrue="1" operator="between">
      <formula>4</formula>
      <formula>9</formula>
    </cfRule>
    <cfRule type="cellIs" dxfId="1075" priority="4257" operator="greaterThanOrEqual">
      <formula>10</formula>
    </cfRule>
  </conditionalFormatting>
  <conditionalFormatting sqref="AP11:AP19">
    <cfRule type="cellIs" dxfId="1074" priority="4252" operator="lessThanOrEqual">
      <formula>10</formula>
    </cfRule>
    <cfRule type="cellIs" dxfId="1073" priority="4253" stopIfTrue="1" operator="between">
      <formula>11</formula>
      <formula>32</formula>
    </cfRule>
    <cfRule type="cellIs" dxfId="1072" priority="4254" operator="greaterThanOrEqual">
      <formula>36</formula>
    </cfRule>
  </conditionalFormatting>
  <conditionalFormatting sqref="AQ11 AQ14 AQ17">
    <cfRule type="cellIs" dxfId="1071" priority="4249" operator="equal">
      <formula>"LEVE"</formula>
    </cfRule>
    <cfRule type="cellIs" dxfId="1070" priority="4250" operator="equal">
      <formula>"MODERADO"</formula>
    </cfRule>
    <cfRule type="cellIs" dxfId="1069" priority="4251" operator="equal">
      <formula>"GRAVE"</formula>
    </cfRule>
  </conditionalFormatting>
  <conditionalFormatting sqref="K11:K19">
    <cfRule type="containsText" dxfId="1068" priority="4247" operator="containsText" text="MEDIO BAJA">
      <formula>NOT(ISERROR(SEARCH("MEDIO BAJA",K11)))</formula>
    </cfRule>
    <cfRule type="containsText" dxfId="1067" priority="4248" operator="containsText" text="MEDIO ALTA">
      <formula>NOT(ISERROR(SEARCH("MEDIO ALTA",K11)))</formula>
    </cfRule>
  </conditionalFormatting>
  <conditionalFormatting sqref="M11:M22">
    <cfRule type="containsText" dxfId="1066" priority="4245" operator="containsText" text="MEDIO BAJO">
      <formula>NOT(ISERROR(SEARCH("MEDIO BAJO",M11)))</formula>
    </cfRule>
    <cfRule type="containsText" dxfId="1065" priority="4246" operator="containsText" text="MEDIO ALTO">
      <formula>NOT(ISERROR(SEARCH("MEDIO ALTO",M11)))</formula>
    </cfRule>
  </conditionalFormatting>
  <conditionalFormatting sqref="AI11:AJ11 AJ14 AJ17 AI12:AI19">
    <cfRule type="expression" dxfId="1064" priority="4240">
      <formula>P11="No_existen"</formula>
    </cfRule>
  </conditionalFormatting>
  <conditionalFormatting sqref="AM11:AM19 AN11 AN14 AN17 AN20 AN23 AN26 AN29 AN32 AN35 AN38 AN41 AN44 AN47 AN50 AN53 AN56 AN59 AN62 AN65">
    <cfRule type="expression" dxfId="1063" priority="4239">
      <formula>P11="No_existen"</formula>
    </cfRule>
  </conditionalFormatting>
  <conditionalFormatting sqref="AW11:AW19">
    <cfRule type="expression" dxfId="1062" priority="4230">
      <formula>AT11&lt;&gt;"COMPARTIR"</formula>
    </cfRule>
    <cfRule type="expression" dxfId="1061" priority="4236">
      <formula>AT11="ASUMIR"</formula>
    </cfRule>
  </conditionalFormatting>
  <conditionalFormatting sqref="AU15:AU16 AU18:AU19">
    <cfRule type="expression" dxfId="1060" priority="4223">
      <formula>AT15="ASUMIR"</formula>
    </cfRule>
  </conditionalFormatting>
  <conditionalFormatting sqref="AV15:AV16 AV18:AV19">
    <cfRule type="expression" dxfId="1059" priority="4222">
      <formula>AT15="ASUMIR"</formula>
    </cfRule>
  </conditionalFormatting>
  <conditionalFormatting sqref="AL11:AL19">
    <cfRule type="expression" dxfId="1058" priority="4328">
      <formula>Q11="No_existen"</formula>
    </cfRule>
  </conditionalFormatting>
  <conditionalFormatting sqref="AH11:AH19">
    <cfRule type="expression" dxfId="1057" priority="4332">
      <formula>P11="No_existen"</formula>
    </cfRule>
  </conditionalFormatting>
  <conditionalFormatting sqref="AG11:AG19">
    <cfRule type="expression" dxfId="1056" priority="4336">
      <formula>Q11="No_existen"</formula>
    </cfRule>
  </conditionalFormatting>
  <conditionalFormatting sqref="AF14 AF17 AF11">
    <cfRule type="expression" dxfId="1055" priority="4340">
      <formula>Q11="No_existen"</formula>
    </cfRule>
  </conditionalFormatting>
  <conditionalFormatting sqref="AC11:AC19">
    <cfRule type="expression" dxfId="1054" priority="4348">
      <formula>P11="No_existen"</formula>
    </cfRule>
  </conditionalFormatting>
  <conditionalFormatting sqref="AB11:AB19">
    <cfRule type="expression" dxfId="1053" priority="4352">
      <formula>Q11="No_existen"</formula>
    </cfRule>
  </conditionalFormatting>
  <conditionalFormatting sqref="AO11:AO19">
    <cfRule type="containsText" dxfId="1052" priority="4199" operator="containsText" text="DÉBIL">
      <formula>NOT(ISERROR(SEARCH("DÉBIL",AO11)))</formula>
    </cfRule>
    <cfRule type="containsText" dxfId="1051" priority="4200" operator="containsText" text="ACEPTABLE">
      <formula>NOT(ISERROR(SEARCH("ACEPTABLE",AO11)))</formula>
    </cfRule>
    <cfRule type="containsText" dxfId="1050" priority="4201" operator="containsText" text="FUERTE">
      <formula>NOT(ISERROR(SEARCH("FUERTE",AO11)))</formula>
    </cfRule>
  </conditionalFormatting>
  <conditionalFormatting sqref="AA11 AA14 AA17">
    <cfRule type="expression" dxfId="1049" priority="4406">
      <formula>Q11="No_existen"</formula>
    </cfRule>
  </conditionalFormatting>
  <conditionalFormatting sqref="AK11 AK14 AK17">
    <cfRule type="expression" dxfId="1048" priority="4408">
      <formula>Q11="No_existen"</formula>
    </cfRule>
  </conditionalFormatting>
  <conditionalFormatting sqref="Y11:Y19 Y1048185:Y1048187">
    <cfRule type="expression" dxfId="1047" priority="4016">
      <formula>X11="Semiautomatico"</formula>
    </cfRule>
    <cfRule type="expression" dxfId="1046" priority="4022">
      <formula>X11="Manual"</formula>
    </cfRule>
    <cfRule type="expression" dxfId="1045" priority="4196">
      <formula>P11="No_existen"</formula>
    </cfRule>
  </conditionalFormatting>
  <conditionalFormatting sqref="X11:X12">
    <cfRule type="expression" dxfId="1044" priority="4195">
      <formula>$P$12="No_existen"</formula>
    </cfRule>
  </conditionalFormatting>
  <conditionalFormatting sqref="Y12:Y19">
    <cfRule type="expression" dxfId="1043" priority="4194">
      <formula>P12="No_existen"</formula>
    </cfRule>
  </conditionalFormatting>
  <conditionalFormatting sqref="AO11:AO19">
    <cfRule type="containsText" dxfId="1042" priority="4193" operator="containsText" text="INEXISTENTE">
      <formula>NOT(ISERROR(SEARCH("INEXISTENTE",AO11)))</formula>
    </cfRule>
  </conditionalFormatting>
  <conditionalFormatting sqref="X13">
    <cfRule type="expression" dxfId="1041" priority="4188">
      <formula>P13="No_existen"</formula>
    </cfRule>
  </conditionalFormatting>
  <conditionalFormatting sqref="T14">
    <cfRule type="expression" dxfId="1040" priority="4185">
      <formula>P14="No_existen"</formula>
    </cfRule>
  </conditionalFormatting>
  <conditionalFormatting sqref="X14">
    <cfRule type="expression" dxfId="1039" priority="4184">
      <formula>$P$14="No_existen"</formula>
    </cfRule>
  </conditionalFormatting>
  <conditionalFormatting sqref="AD14">
    <cfRule type="expression" dxfId="1038" priority="4183">
      <formula>P14="No_existen"</formula>
    </cfRule>
  </conditionalFormatting>
  <conditionalFormatting sqref="T15">
    <cfRule type="expression" dxfId="1037" priority="4182">
      <formula>P15="No_existen"</formula>
    </cfRule>
  </conditionalFormatting>
  <conditionalFormatting sqref="X15">
    <cfRule type="expression" dxfId="1036" priority="4181">
      <formula>$P$15="No_existen"</formula>
    </cfRule>
  </conditionalFormatting>
  <conditionalFormatting sqref="AD15">
    <cfRule type="expression" dxfId="1035" priority="4180">
      <formula>P15="No_existen"</formula>
    </cfRule>
  </conditionalFormatting>
  <conditionalFormatting sqref="T16">
    <cfRule type="expression" dxfId="1034" priority="4179">
      <formula>P16="No_existen"</formula>
    </cfRule>
  </conditionalFormatting>
  <conditionalFormatting sqref="X16">
    <cfRule type="expression" dxfId="1033" priority="4178">
      <formula>$P$16="No_existen"</formula>
    </cfRule>
  </conditionalFormatting>
  <conditionalFormatting sqref="AD16">
    <cfRule type="expression" dxfId="1032" priority="4177">
      <formula>P16="No_existen"</formula>
    </cfRule>
  </conditionalFormatting>
  <conditionalFormatting sqref="X17">
    <cfRule type="expression" dxfId="1031" priority="4175">
      <formula>$P$17="No_existen"</formula>
    </cfRule>
  </conditionalFormatting>
  <conditionalFormatting sqref="AD18">
    <cfRule type="expression" dxfId="1030" priority="4173">
      <formula>P18="No_existen"</formula>
    </cfRule>
  </conditionalFormatting>
  <conditionalFormatting sqref="X18">
    <cfRule type="expression" dxfId="1029" priority="4172">
      <formula>$P$18="No_existen"</formula>
    </cfRule>
  </conditionalFormatting>
  <conditionalFormatting sqref="T18">
    <cfRule type="expression" dxfId="1028" priority="4171">
      <formula>P18="No_existen"</formula>
    </cfRule>
  </conditionalFormatting>
  <conditionalFormatting sqref="T19">
    <cfRule type="expression" dxfId="1027" priority="4170">
      <formula>P19="No_existen"</formula>
    </cfRule>
  </conditionalFormatting>
  <conditionalFormatting sqref="X19">
    <cfRule type="expression" dxfId="1026" priority="4169">
      <formula>$P$19="No_existen"</formula>
    </cfRule>
  </conditionalFormatting>
  <conditionalFormatting sqref="AD19">
    <cfRule type="expression" dxfId="1025" priority="4168">
      <formula>P19="No_existen"</formula>
    </cfRule>
  </conditionalFormatting>
  <conditionalFormatting sqref="AD14:AD16">
    <cfRule type="expression" dxfId="1024" priority="4020">
      <formula>AC14="No asignado"</formula>
    </cfRule>
  </conditionalFormatting>
  <conditionalFormatting sqref="AD18:AD19">
    <cfRule type="expression" dxfId="1023" priority="4019">
      <formula>AC18="No asignado"</formula>
    </cfRule>
  </conditionalFormatting>
  <conditionalFormatting sqref="AD14:AD16 AD18:AD19">
    <cfRule type="expression" dxfId="1022" priority="4021">
      <formula>AC14="No asignado"</formula>
    </cfRule>
  </conditionalFormatting>
  <conditionalFormatting sqref="AU11:AU13">
    <cfRule type="expression" dxfId="1021" priority="4001">
      <formula>AT11="ASUMIR"</formula>
    </cfRule>
  </conditionalFormatting>
  <conditionalFormatting sqref="AV11:AV13">
    <cfRule type="expression" dxfId="1020" priority="4000">
      <formula>AT11="ASUMIR"</formula>
    </cfRule>
  </conditionalFormatting>
  <conditionalFormatting sqref="T11">
    <cfRule type="expression" dxfId="1019" priority="3999">
      <formula>P11="No_existen"</formula>
    </cfRule>
  </conditionalFormatting>
  <conditionalFormatting sqref="T12">
    <cfRule type="expression" dxfId="1018" priority="3998">
      <formula>P12="No_existen"</formula>
    </cfRule>
  </conditionalFormatting>
  <conditionalFormatting sqref="T13">
    <cfRule type="expression" dxfId="1017" priority="3997">
      <formula>P13="No_existen"</formula>
    </cfRule>
  </conditionalFormatting>
  <conditionalFormatting sqref="AD11">
    <cfRule type="expression" dxfId="1016" priority="3996">
      <formula>$P$11="No_existen"</formula>
    </cfRule>
  </conditionalFormatting>
  <conditionalFormatting sqref="AD11:AD13">
    <cfRule type="expression" dxfId="1015" priority="3995">
      <formula>AC11="No asignado"</formula>
    </cfRule>
  </conditionalFormatting>
  <conditionalFormatting sqref="AD12">
    <cfRule type="expression" dxfId="1014" priority="3994">
      <formula>$P$12="No_existen"</formula>
    </cfRule>
  </conditionalFormatting>
  <conditionalFormatting sqref="AD13">
    <cfRule type="expression" dxfId="1013" priority="3993">
      <formula>$P$13="No_existen"</formula>
    </cfRule>
  </conditionalFormatting>
  <conditionalFormatting sqref="AR11:AS11">
    <cfRule type="cellIs" dxfId="1012" priority="3990" operator="equal">
      <formula>"LEVE"</formula>
    </cfRule>
    <cfRule type="cellIs" dxfId="1011" priority="3991" operator="equal">
      <formula>"MODERADO"</formula>
    </cfRule>
    <cfRule type="cellIs" dxfId="1010" priority="3992" operator="equal">
      <formula>"GRAVE"</formula>
    </cfRule>
  </conditionalFormatting>
  <conditionalFormatting sqref="AR14:AS14">
    <cfRule type="cellIs" dxfId="1009" priority="3987" operator="equal">
      <formula>"LEVE"</formula>
    </cfRule>
    <cfRule type="cellIs" dxfId="1008" priority="3988" operator="equal">
      <formula>"MODERADO"</formula>
    </cfRule>
    <cfRule type="cellIs" dxfId="1007" priority="3989" operator="equal">
      <formula>"GRAVE"</formula>
    </cfRule>
  </conditionalFormatting>
  <conditionalFormatting sqref="AU14">
    <cfRule type="expression" dxfId="1006" priority="3986">
      <formula>AT14="ASUMIR"</formula>
    </cfRule>
  </conditionalFormatting>
  <conditionalFormatting sqref="AV14">
    <cfRule type="expression" dxfId="1005" priority="3985">
      <formula>AT14="ASUMIR"</formula>
    </cfRule>
  </conditionalFormatting>
  <conditionalFormatting sqref="T17">
    <cfRule type="expression" dxfId="1004" priority="3984">
      <formula>P17="No_existen"</formula>
    </cfRule>
  </conditionalFormatting>
  <conditionalFormatting sqref="AD17">
    <cfRule type="expression" dxfId="1003" priority="3983">
      <formula>P17="No_existen"</formula>
    </cfRule>
  </conditionalFormatting>
  <conditionalFormatting sqref="AD17">
    <cfRule type="expression" dxfId="1002" priority="3981">
      <formula>AC17="No asignado"</formula>
    </cfRule>
  </conditionalFormatting>
  <conditionalFormatting sqref="AD17">
    <cfRule type="expression" dxfId="1001" priority="3982">
      <formula>AC17="No asignado"</formula>
    </cfRule>
  </conditionalFormatting>
  <conditionalFormatting sqref="AR17:AS17">
    <cfRule type="cellIs" dxfId="1000" priority="3978" operator="equal">
      <formula>"LEVE"</formula>
    </cfRule>
    <cfRule type="cellIs" dxfId="999" priority="3979" operator="equal">
      <formula>"MODERADO"</formula>
    </cfRule>
    <cfRule type="cellIs" dxfId="998" priority="3980" operator="equal">
      <formula>"GRAVE"</formula>
    </cfRule>
  </conditionalFormatting>
  <conditionalFormatting sqref="AU17">
    <cfRule type="expression" dxfId="997" priority="3977">
      <formula>AT17="ASUMIR"</formula>
    </cfRule>
  </conditionalFormatting>
  <conditionalFormatting sqref="AV17">
    <cfRule type="expression" dxfId="996" priority="3976">
      <formula>AT17="ASUMIR"</formula>
    </cfRule>
  </conditionalFormatting>
  <conditionalFormatting sqref="L1048185 K1048185:K1048187">
    <cfRule type="containsText" dxfId="995" priority="987" operator="containsText" text="MEDIA">
      <formula>NOT(ISERROR(SEARCH("MEDIA",K1048185)))</formula>
    </cfRule>
    <cfRule type="containsText" dxfId="994" priority="988" operator="containsText" text="ALTA">
      <formula>NOT(ISERROR(SEARCH("ALTA",K1048185)))</formula>
    </cfRule>
    <cfRule type="containsText" dxfId="993" priority="989" operator="containsText" text="BAJA">
      <formula>NOT(ISERROR(SEARCH("BAJA",K1048185)))</formula>
    </cfRule>
  </conditionalFormatting>
  <conditionalFormatting sqref="N1048185 M1048185:M1048187">
    <cfRule type="containsText" dxfId="992" priority="984" operator="containsText" text="MEDIO">
      <formula>NOT(ISERROR(SEARCH("MEDIO",M1048185)))</formula>
    </cfRule>
    <cfRule type="containsText" dxfId="991" priority="985" operator="containsText" text="ALTO">
      <formula>NOT(ISERROR(SEARCH("ALTO",M1048185)))</formula>
    </cfRule>
    <cfRule type="containsText" dxfId="990" priority="986" operator="containsText" text="BAJO">
      <formula>NOT(ISERROR(SEARCH("BAJO",M1048185)))</formula>
    </cfRule>
  </conditionalFormatting>
  <conditionalFormatting sqref="P1048185:P1048187">
    <cfRule type="cellIs" dxfId="989" priority="983" operator="between">
      <formula>2</formula>
      <formula>3</formula>
    </cfRule>
  </conditionalFormatting>
  <conditionalFormatting sqref="O1048185:O1048187">
    <cfRule type="cellIs" dxfId="988" priority="980" operator="lessThanOrEqual">
      <formula>3</formula>
    </cfRule>
    <cfRule type="cellIs" dxfId="987" priority="981" stopIfTrue="1" operator="between">
      <formula>4</formula>
      <formula>9</formula>
    </cfRule>
    <cfRule type="cellIs" dxfId="986" priority="982" operator="greaterThanOrEqual">
      <formula>10</formula>
    </cfRule>
  </conditionalFormatting>
  <conditionalFormatting sqref="AP1048185:AP1048187">
    <cfRule type="cellIs" dxfId="985" priority="977" operator="lessThanOrEqual">
      <formula>10</formula>
    </cfRule>
    <cfRule type="cellIs" dxfId="984" priority="978" stopIfTrue="1" operator="between">
      <formula>11</formula>
      <formula>32</formula>
    </cfRule>
    <cfRule type="cellIs" dxfId="983" priority="979" operator="greaterThanOrEqual">
      <formula>36</formula>
    </cfRule>
  </conditionalFormatting>
  <conditionalFormatting sqref="AQ1048185:AS1048185">
    <cfRule type="cellIs" dxfId="982" priority="974" operator="equal">
      <formula>"LEVE"</formula>
    </cfRule>
    <cfRule type="cellIs" dxfId="981" priority="975" operator="equal">
      <formula>"MODERADO"</formula>
    </cfRule>
    <cfRule type="cellIs" dxfId="980" priority="976" operator="equal">
      <formula>"GRAVE"</formula>
    </cfRule>
  </conditionalFormatting>
  <conditionalFormatting sqref="K1048185:K1048187">
    <cfRule type="containsText" dxfId="979" priority="972" operator="containsText" text="MEDIO BAJA">
      <formula>NOT(ISERROR(SEARCH("MEDIO BAJA",K1048185)))</formula>
    </cfRule>
    <cfRule type="containsText" dxfId="978" priority="973" operator="containsText" text="MEDIO ALTA">
      <formula>NOT(ISERROR(SEARCH("MEDIO ALTA",K1048185)))</formula>
    </cfRule>
  </conditionalFormatting>
  <conditionalFormatting sqref="M1048185:M1048187">
    <cfRule type="containsText" dxfId="977" priority="970" operator="containsText" text="MEDIO BAJO">
      <formula>NOT(ISERROR(SEARCH("MEDIO BAJO",M1048185)))</formula>
    </cfRule>
    <cfRule type="containsText" dxfId="976" priority="971" operator="containsText" text="MEDIO ALTO">
      <formula>NOT(ISERROR(SEARCH("MEDIO ALTO",M1048185)))</formula>
    </cfRule>
  </conditionalFormatting>
  <conditionalFormatting sqref="AJ1048185 AI1048185:AI1048187">
    <cfRule type="expression" dxfId="975" priority="969">
      <formula>P1048185="No_existen"</formula>
    </cfRule>
  </conditionalFormatting>
  <conditionalFormatting sqref="AN1048185 AM1048185:AM1048187">
    <cfRule type="expression" dxfId="974" priority="968">
      <formula>P1048185="No_existen"</formula>
    </cfRule>
  </conditionalFormatting>
  <conditionalFormatting sqref="AW1048185:AW1048187">
    <cfRule type="expression" dxfId="973" priority="966">
      <formula>AT1048185&lt;&gt;"COMPARTIR"</formula>
    </cfRule>
    <cfRule type="expression" dxfId="972" priority="967">
      <formula>AT1048185="ASUMIR"</formula>
    </cfRule>
  </conditionalFormatting>
  <conditionalFormatting sqref="AU1048185:AU1048187">
    <cfRule type="expression" dxfId="971" priority="965">
      <formula>AT1048185="ASUMIR"</formula>
    </cfRule>
  </conditionalFormatting>
  <conditionalFormatting sqref="AV1048185:AV1048187">
    <cfRule type="expression" dxfId="970" priority="964">
      <formula>AT1048185="ASUMIR"</formula>
    </cfRule>
  </conditionalFormatting>
  <conditionalFormatting sqref="AL1048185:AL1048187">
    <cfRule type="expression" dxfId="969" priority="990">
      <formula>Q1048185="No_existen"</formula>
    </cfRule>
  </conditionalFormatting>
  <conditionalFormatting sqref="AH1048185:AH1048187">
    <cfRule type="expression" dxfId="968" priority="991">
      <formula>P1048185="No_existen"</formula>
    </cfRule>
  </conditionalFormatting>
  <conditionalFormatting sqref="AG1048185:AG1048187">
    <cfRule type="expression" dxfId="967" priority="992">
      <formula>Q1048185="No_existen"</formula>
    </cfRule>
  </conditionalFormatting>
  <conditionalFormatting sqref="AF1048185">
    <cfRule type="expression" dxfId="966" priority="993">
      <formula>Q1048185="No_existen"</formula>
    </cfRule>
  </conditionalFormatting>
  <conditionalFormatting sqref="AC1048185:AC1048187">
    <cfRule type="expression" dxfId="965" priority="994">
      <formula>P1048185="No_existen"</formula>
    </cfRule>
  </conditionalFormatting>
  <conditionalFormatting sqref="AB1048185:AB1048187">
    <cfRule type="expression" dxfId="964" priority="995">
      <formula>Q1048185="No_existen"</formula>
    </cfRule>
  </conditionalFormatting>
  <conditionalFormatting sqref="AO1048185:AO1048187">
    <cfRule type="containsText" dxfId="963" priority="961" operator="containsText" text="DÉBIL">
      <formula>NOT(ISERROR(SEARCH("DÉBIL",AO1048185)))</formula>
    </cfRule>
    <cfRule type="containsText" dxfId="962" priority="962" operator="containsText" text="ACEPTABLE">
      <formula>NOT(ISERROR(SEARCH("ACEPTABLE",AO1048185)))</formula>
    </cfRule>
    <cfRule type="containsText" dxfId="961" priority="963" operator="containsText" text="FUERTE">
      <formula>NOT(ISERROR(SEARCH("FUERTE",AO1048185)))</formula>
    </cfRule>
  </conditionalFormatting>
  <conditionalFormatting sqref="AA1048185">
    <cfRule type="expression" dxfId="960" priority="996">
      <formula>Q1048185="No_existen"</formula>
    </cfRule>
  </conditionalFormatting>
  <conditionalFormatting sqref="AK1048185">
    <cfRule type="expression" dxfId="959" priority="997">
      <formula>Q1048185="No_existen"</formula>
    </cfRule>
  </conditionalFormatting>
  <conditionalFormatting sqref="Y1048185:Y1048187">
    <cfRule type="expression" dxfId="958" priority="959">
      <formula>P1048185="No_existen"</formula>
    </cfRule>
  </conditionalFormatting>
  <conditionalFormatting sqref="AO1048185:AO1048187">
    <cfRule type="containsText" dxfId="957" priority="958" operator="containsText" text="INEXISTENTE">
      <formula>NOT(ISERROR(SEARCH("INEXISTENTE",AO1048185)))</formula>
    </cfRule>
  </conditionalFormatting>
  <conditionalFormatting sqref="T1048185:T1048187">
    <cfRule type="expression" dxfId="956" priority="957">
      <formula>P1048185="No_existen"</formula>
    </cfRule>
  </conditionalFormatting>
  <conditionalFormatting sqref="X1048185">
    <cfRule type="expression" dxfId="955" priority="956">
      <formula>#REF!="No_existen"</formula>
    </cfRule>
  </conditionalFormatting>
  <conditionalFormatting sqref="X1048186">
    <cfRule type="expression" dxfId="954" priority="955">
      <formula>#REF!="No_existen"</formula>
    </cfRule>
  </conditionalFormatting>
  <conditionalFormatting sqref="AD1048185">
    <cfRule type="expression" dxfId="953" priority="953">
      <formula>P1048185="No_existen"</formula>
    </cfRule>
  </conditionalFormatting>
  <conditionalFormatting sqref="AD1048186">
    <cfRule type="expression" dxfId="952" priority="952">
      <formula>P1048186="No_existen"</formula>
    </cfRule>
  </conditionalFormatting>
  <conditionalFormatting sqref="AD1048187">
    <cfRule type="expression" dxfId="951" priority="951">
      <formula>P1048187="No_existen"</formula>
    </cfRule>
  </conditionalFormatting>
  <conditionalFormatting sqref="AD1048185:AD1048187">
    <cfRule type="expression" dxfId="950" priority="949">
      <formula>AC1048185="No asignado"</formula>
    </cfRule>
  </conditionalFormatting>
  <conditionalFormatting sqref="L20 K20:K22">
    <cfRule type="containsText" dxfId="949" priority="937" operator="containsText" text="MEDIA">
      <formula>NOT(ISERROR(SEARCH("MEDIA",K20)))</formula>
    </cfRule>
    <cfRule type="containsText" dxfId="948" priority="938" operator="containsText" text="ALTA">
      <formula>NOT(ISERROR(SEARCH("ALTA",K20)))</formula>
    </cfRule>
    <cfRule type="containsText" dxfId="947" priority="939" operator="containsText" text="BAJA">
      <formula>NOT(ISERROR(SEARCH("BAJA",K20)))</formula>
    </cfRule>
  </conditionalFormatting>
  <conditionalFormatting sqref="N20">
    <cfRule type="containsText" dxfId="946" priority="934" operator="containsText" text="MEDIO">
      <formula>NOT(ISERROR(SEARCH("MEDIO",N20)))</formula>
    </cfRule>
    <cfRule type="containsText" dxfId="945" priority="935" operator="containsText" text="ALTO">
      <formula>NOT(ISERROR(SEARCH("ALTO",N20)))</formula>
    </cfRule>
    <cfRule type="containsText" dxfId="944" priority="936" operator="containsText" text="BAJO">
      <formula>NOT(ISERROR(SEARCH("BAJO",N20)))</formula>
    </cfRule>
  </conditionalFormatting>
  <conditionalFormatting sqref="P21:P22">
    <cfRule type="cellIs" dxfId="943" priority="933" operator="between">
      <formula>2</formula>
      <formula>3</formula>
    </cfRule>
  </conditionalFormatting>
  <conditionalFormatting sqref="O20:O22">
    <cfRule type="cellIs" dxfId="942" priority="930" operator="lessThanOrEqual">
      <formula>3</formula>
    </cfRule>
    <cfRule type="cellIs" dxfId="941" priority="931" stopIfTrue="1" operator="between">
      <formula>4</formula>
      <formula>9</formula>
    </cfRule>
    <cfRule type="cellIs" dxfId="940" priority="932" operator="greaterThanOrEqual">
      <formula>10</formula>
    </cfRule>
  </conditionalFormatting>
  <conditionalFormatting sqref="AP20:AP22">
    <cfRule type="cellIs" dxfId="939" priority="927" operator="lessThanOrEqual">
      <formula>10</formula>
    </cfRule>
    <cfRule type="cellIs" dxfId="938" priority="928" stopIfTrue="1" operator="between">
      <formula>11</formula>
      <formula>32</formula>
    </cfRule>
    <cfRule type="cellIs" dxfId="937" priority="929" operator="greaterThanOrEqual">
      <formula>36</formula>
    </cfRule>
  </conditionalFormatting>
  <conditionalFormatting sqref="AQ20">
    <cfRule type="cellIs" dxfId="936" priority="924" operator="equal">
      <formula>"LEVE"</formula>
    </cfRule>
    <cfRule type="cellIs" dxfId="935" priority="925" operator="equal">
      <formula>"MODERADO"</formula>
    </cfRule>
    <cfRule type="cellIs" dxfId="934" priority="926" operator="equal">
      <formula>"GRAVE"</formula>
    </cfRule>
  </conditionalFormatting>
  <conditionalFormatting sqref="K20:K22">
    <cfRule type="containsText" dxfId="933" priority="922" operator="containsText" text="MEDIO BAJA">
      <formula>NOT(ISERROR(SEARCH("MEDIO BAJA",K20)))</formula>
    </cfRule>
    <cfRule type="containsText" dxfId="932" priority="923" operator="containsText" text="MEDIO ALTA">
      <formula>NOT(ISERROR(SEARCH("MEDIO ALTA",K20)))</formula>
    </cfRule>
  </conditionalFormatting>
  <conditionalFormatting sqref="AJ20 AI20:AI22">
    <cfRule type="expression" dxfId="931" priority="919">
      <formula>P20="No_existen"</formula>
    </cfRule>
  </conditionalFormatting>
  <conditionalFormatting sqref="AM20:AM22">
    <cfRule type="expression" dxfId="930" priority="918">
      <formula>P20="No_existen"</formula>
    </cfRule>
  </conditionalFormatting>
  <conditionalFormatting sqref="AW20:AW22">
    <cfRule type="expression" dxfId="929" priority="916">
      <formula>AT20&lt;&gt;"COMPARTIR"</formula>
    </cfRule>
    <cfRule type="expression" dxfId="928" priority="917">
      <formula>AT20="ASUMIR"</formula>
    </cfRule>
  </conditionalFormatting>
  <conditionalFormatting sqref="AU22">
    <cfRule type="expression" dxfId="927" priority="915">
      <formula>AT22="ASUMIR"</formula>
    </cfRule>
  </conditionalFormatting>
  <conditionalFormatting sqref="AV22">
    <cfRule type="expression" dxfId="926" priority="914">
      <formula>AT22="ASUMIR"</formula>
    </cfRule>
  </conditionalFormatting>
  <conditionalFormatting sqref="AL20:AL22">
    <cfRule type="expression" dxfId="925" priority="940">
      <formula>Q20="No_existen"</formula>
    </cfRule>
  </conditionalFormatting>
  <conditionalFormatting sqref="AH20:AH22">
    <cfRule type="expression" dxfId="924" priority="941">
      <formula>P20="No_existen"</formula>
    </cfRule>
  </conditionalFormatting>
  <conditionalFormatting sqref="AG20:AG22">
    <cfRule type="expression" dxfId="923" priority="942">
      <formula>Q20="No_existen"</formula>
    </cfRule>
  </conditionalFormatting>
  <conditionalFormatting sqref="AF20">
    <cfRule type="expression" dxfId="922" priority="943">
      <formula>Q20="No_existen"</formula>
    </cfRule>
  </conditionalFormatting>
  <conditionalFormatting sqref="AC20:AC22">
    <cfRule type="expression" dxfId="921" priority="944">
      <formula>P20="No_existen"</formula>
    </cfRule>
  </conditionalFormatting>
  <conditionalFormatting sqref="AB20:AB22">
    <cfRule type="expression" dxfId="920" priority="945">
      <formula>Q20="No_existen"</formula>
    </cfRule>
  </conditionalFormatting>
  <conditionalFormatting sqref="AO20:AO22">
    <cfRule type="containsText" dxfId="919" priority="911" operator="containsText" text="DÉBIL">
      <formula>NOT(ISERROR(SEARCH("DÉBIL",AO20)))</formula>
    </cfRule>
    <cfRule type="containsText" dxfId="918" priority="912" operator="containsText" text="ACEPTABLE">
      <formula>NOT(ISERROR(SEARCH("ACEPTABLE",AO20)))</formula>
    </cfRule>
    <cfRule type="containsText" dxfId="917" priority="913" operator="containsText" text="FUERTE">
      <formula>NOT(ISERROR(SEARCH("FUERTE",AO20)))</formula>
    </cfRule>
  </conditionalFormatting>
  <conditionalFormatting sqref="AA20">
    <cfRule type="expression" dxfId="916" priority="946">
      <formula>Q20="No_existen"</formula>
    </cfRule>
  </conditionalFormatting>
  <conditionalFormatting sqref="AK20">
    <cfRule type="expression" dxfId="915" priority="947">
      <formula>Q20="No_existen"</formula>
    </cfRule>
  </conditionalFormatting>
  <conditionalFormatting sqref="Y20:Y22">
    <cfRule type="expression" dxfId="914" priority="898">
      <formula>X20="Semiautomatico"</formula>
    </cfRule>
    <cfRule type="expression" dxfId="913" priority="900">
      <formula>X20="Manual"</formula>
    </cfRule>
    <cfRule type="expression" dxfId="912" priority="910">
      <formula>P20="No_existen"</formula>
    </cfRule>
  </conditionalFormatting>
  <conditionalFormatting sqref="Y20:Y22">
    <cfRule type="expression" dxfId="911" priority="909">
      <formula>P20="No_existen"</formula>
    </cfRule>
  </conditionalFormatting>
  <conditionalFormatting sqref="AO20:AO22">
    <cfRule type="containsText" dxfId="910" priority="908" operator="containsText" text="INEXISTENTE">
      <formula>NOT(ISERROR(SEARCH("INEXISTENTE",AO20)))</formula>
    </cfRule>
  </conditionalFormatting>
  <conditionalFormatting sqref="T21:T22">
    <cfRule type="expression" dxfId="909" priority="907">
      <formula>P21="No_existen"</formula>
    </cfRule>
  </conditionalFormatting>
  <conditionalFormatting sqref="X20">
    <cfRule type="expression" dxfId="908" priority="906">
      <formula>#REF!="No_existen"</formula>
    </cfRule>
  </conditionalFormatting>
  <conditionalFormatting sqref="X21">
    <cfRule type="expression" dxfId="907" priority="905">
      <formula>#REF!="No_existen"</formula>
    </cfRule>
  </conditionalFormatting>
  <conditionalFormatting sqref="X22">
    <cfRule type="expression" dxfId="906" priority="904">
      <formula>#REF!="No_existen"</formula>
    </cfRule>
  </conditionalFormatting>
  <conditionalFormatting sqref="AD21">
    <cfRule type="expression" dxfId="905" priority="902">
      <formula>P21="No_existen"</formula>
    </cfRule>
  </conditionalFormatting>
  <conditionalFormatting sqref="AD22">
    <cfRule type="expression" dxfId="904" priority="901">
      <formula>P22="No_existen"</formula>
    </cfRule>
  </conditionalFormatting>
  <conditionalFormatting sqref="AD21:AD22">
    <cfRule type="expression" dxfId="903" priority="899">
      <formula>AC21="No asignado"</formula>
    </cfRule>
  </conditionalFormatting>
  <conditionalFormatting sqref="L23 K23:K25">
    <cfRule type="containsText" dxfId="902" priority="887" operator="containsText" text="MEDIA">
      <formula>NOT(ISERROR(SEARCH("MEDIA",K23)))</formula>
    </cfRule>
    <cfRule type="containsText" dxfId="901" priority="888" operator="containsText" text="ALTA">
      <formula>NOT(ISERROR(SEARCH("ALTA",K23)))</formula>
    </cfRule>
    <cfRule type="containsText" dxfId="900" priority="889" operator="containsText" text="BAJA">
      <formula>NOT(ISERROR(SEARCH("BAJA",K23)))</formula>
    </cfRule>
  </conditionalFormatting>
  <conditionalFormatting sqref="N23 M23:M25">
    <cfRule type="containsText" dxfId="899" priority="884" operator="containsText" text="MEDIO">
      <formula>NOT(ISERROR(SEARCH("MEDIO",M23)))</formula>
    </cfRule>
    <cfRule type="containsText" dxfId="898" priority="885" operator="containsText" text="ALTO">
      <formula>NOT(ISERROR(SEARCH("ALTO",M23)))</formula>
    </cfRule>
    <cfRule type="containsText" dxfId="897" priority="886" operator="containsText" text="BAJO">
      <formula>NOT(ISERROR(SEARCH("BAJO",M23)))</formula>
    </cfRule>
  </conditionalFormatting>
  <conditionalFormatting sqref="P23:P25">
    <cfRule type="cellIs" dxfId="896" priority="883" operator="between">
      <formula>2</formula>
      <formula>3</formula>
    </cfRule>
  </conditionalFormatting>
  <conditionalFormatting sqref="O23:O25">
    <cfRule type="cellIs" dxfId="895" priority="880" operator="lessThanOrEqual">
      <formula>3</formula>
    </cfRule>
    <cfRule type="cellIs" dxfId="894" priority="881" stopIfTrue="1" operator="between">
      <formula>4</formula>
      <formula>9</formula>
    </cfRule>
    <cfRule type="cellIs" dxfId="893" priority="882" operator="greaterThanOrEqual">
      <formula>10</formula>
    </cfRule>
  </conditionalFormatting>
  <conditionalFormatting sqref="AP23:AP25">
    <cfRule type="cellIs" dxfId="892" priority="877" operator="lessThanOrEqual">
      <formula>10</formula>
    </cfRule>
    <cfRule type="cellIs" dxfId="891" priority="878" stopIfTrue="1" operator="between">
      <formula>11</formula>
      <formula>32</formula>
    </cfRule>
    <cfRule type="cellIs" dxfId="890" priority="879" operator="greaterThanOrEqual">
      <formula>36</formula>
    </cfRule>
  </conditionalFormatting>
  <conditionalFormatting sqref="AQ23:AS23">
    <cfRule type="cellIs" dxfId="889" priority="874" operator="equal">
      <formula>"LEVE"</formula>
    </cfRule>
    <cfRule type="cellIs" dxfId="888" priority="875" operator="equal">
      <formula>"MODERADO"</formula>
    </cfRule>
    <cfRule type="cellIs" dxfId="887" priority="876" operator="equal">
      <formula>"GRAVE"</formula>
    </cfRule>
  </conditionalFormatting>
  <conditionalFormatting sqref="K23:K25">
    <cfRule type="containsText" dxfId="886" priority="872" operator="containsText" text="MEDIO BAJA">
      <formula>NOT(ISERROR(SEARCH("MEDIO BAJA",K23)))</formula>
    </cfRule>
    <cfRule type="containsText" dxfId="885" priority="873" operator="containsText" text="MEDIO ALTA">
      <formula>NOT(ISERROR(SEARCH("MEDIO ALTA",K23)))</formula>
    </cfRule>
  </conditionalFormatting>
  <conditionalFormatting sqref="M23:M25">
    <cfRule type="containsText" dxfId="884" priority="870" operator="containsText" text="MEDIO BAJO">
      <formula>NOT(ISERROR(SEARCH("MEDIO BAJO",M23)))</formula>
    </cfRule>
    <cfRule type="containsText" dxfId="883" priority="871" operator="containsText" text="MEDIO ALTO">
      <formula>NOT(ISERROR(SEARCH("MEDIO ALTO",M23)))</formula>
    </cfRule>
  </conditionalFormatting>
  <conditionalFormatting sqref="AJ23 AI23:AI25">
    <cfRule type="expression" dxfId="882" priority="869">
      <formula>P23="No_existen"</formula>
    </cfRule>
  </conditionalFormatting>
  <conditionalFormatting sqref="AM23:AM25">
    <cfRule type="expression" dxfId="881" priority="868">
      <formula>P23="No_existen"</formula>
    </cfRule>
  </conditionalFormatting>
  <conditionalFormatting sqref="AW23:AW25">
    <cfRule type="expression" dxfId="880" priority="866">
      <formula>AT23&lt;&gt;"COMPARTIR"</formula>
    </cfRule>
    <cfRule type="expression" dxfId="879" priority="867">
      <formula>AT23="ASUMIR"</formula>
    </cfRule>
  </conditionalFormatting>
  <conditionalFormatting sqref="AU23:AU25">
    <cfRule type="expression" dxfId="878" priority="865">
      <formula>AT23="ASUMIR"</formula>
    </cfRule>
  </conditionalFormatting>
  <conditionalFormatting sqref="AV23:AV25">
    <cfRule type="expression" dxfId="877" priority="864">
      <formula>AT23="ASUMIR"</formula>
    </cfRule>
  </conditionalFormatting>
  <conditionalFormatting sqref="AL23:AL25">
    <cfRule type="expression" dxfId="876" priority="890">
      <formula>Q23="No_existen"</formula>
    </cfRule>
  </conditionalFormatting>
  <conditionalFormatting sqref="AH23:AH25">
    <cfRule type="expression" dxfId="875" priority="891">
      <formula>P23="No_existen"</formula>
    </cfRule>
  </conditionalFormatting>
  <conditionalFormatting sqref="AG23:AG25">
    <cfRule type="expression" dxfId="874" priority="892">
      <formula>Q23="No_existen"</formula>
    </cfRule>
  </conditionalFormatting>
  <conditionalFormatting sqref="AF23">
    <cfRule type="expression" dxfId="873" priority="893">
      <formula>Q23="No_existen"</formula>
    </cfRule>
  </conditionalFormatting>
  <conditionalFormatting sqref="AC23:AC25">
    <cfRule type="expression" dxfId="872" priority="894">
      <formula>P23="No_existen"</formula>
    </cfRule>
  </conditionalFormatting>
  <conditionalFormatting sqref="AB23:AB25">
    <cfRule type="expression" dxfId="871" priority="895">
      <formula>Q23="No_existen"</formula>
    </cfRule>
  </conditionalFormatting>
  <conditionalFormatting sqref="AO23:AO25">
    <cfRule type="containsText" dxfId="870" priority="861" operator="containsText" text="DÉBIL">
      <formula>NOT(ISERROR(SEARCH("DÉBIL",AO23)))</formula>
    </cfRule>
    <cfRule type="containsText" dxfId="869" priority="862" operator="containsText" text="ACEPTABLE">
      <formula>NOT(ISERROR(SEARCH("ACEPTABLE",AO23)))</formula>
    </cfRule>
    <cfRule type="containsText" dxfId="868" priority="863" operator="containsText" text="FUERTE">
      <formula>NOT(ISERROR(SEARCH("FUERTE",AO23)))</formula>
    </cfRule>
  </conditionalFormatting>
  <conditionalFormatting sqref="AA23">
    <cfRule type="expression" dxfId="867" priority="896">
      <formula>Q23="No_existen"</formula>
    </cfRule>
  </conditionalFormatting>
  <conditionalFormatting sqref="AK23">
    <cfRule type="expression" dxfId="866" priority="897">
      <formula>Q23="No_existen"</formula>
    </cfRule>
  </conditionalFormatting>
  <conditionalFormatting sqref="Y23:Y25">
    <cfRule type="expression" dxfId="865" priority="848">
      <formula>X23="Semiautomatico"</formula>
    </cfRule>
    <cfRule type="expression" dxfId="864" priority="850">
      <formula>X23="Manual"</formula>
    </cfRule>
    <cfRule type="expression" dxfId="863" priority="860">
      <formula>P23="No_existen"</formula>
    </cfRule>
  </conditionalFormatting>
  <conditionalFormatting sqref="Y23:Y25">
    <cfRule type="expression" dxfId="862" priority="859">
      <formula>P23="No_existen"</formula>
    </cfRule>
  </conditionalFormatting>
  <conditionalFormatting sqref="AO23:AO25">
    <cfRule type="containsText" dxfId="861" priority="858" operator="containsText" text="INEXISTENTE">
      <formula>NOT(ISERROR(SEARCH("INEXISTENTE",AO23)))</formula>
    </cfRule>
  </conditionalFormatting>
  <conditionalFormatting sqref="T23:T25">
    <cfRule type="expression" dxfId="860" priority="857">
      <formula>P23="No_existen"</formula>
    </cfRule>
  </conditionalFormatting>
  <conditionalFormatting sqref="X23">
    <cfRule type="expression" dxfId="859" priority="856">
      <formula>#REF!="No_existen"</formula>
    </cfRule>
  </conditionalFormatting>
  <conditionalFormatting sqref="X24">
    <cfRule type="expression" dxfId="858" priority="855">
      <formula>#REF!="No_existen"</formula>
    </cfRule>
  </conditionalFormatting>
  <conditionalFormatting sqref="X25">
    <cfRule type="expression" dxfId="857" priority="854">
      <formula>#REF!="No_existen"</formula>
    </cfRule>
  </conditionalFormatting>
  <conditionalFormatting sqref="AD23">
    <cfRule type="expression" dxfId="856" priority="853">
      <formula>P23="No_existen"</formula>
    </cfRule>
  </conditionalFormatting>
  <conditionalFormatting sqref="AD24">
    <cfRule type="expression" dxfId="855" priority="852">
      <formula>P24="No_existen"</formula>
    </cfRule>
  </conditionalFormatting>
  <conditionalFormatting sqref="AD25">
    <cfRule type="expression" dxfId="854" priority="851">
      <formula>P25="No_existen"</formula>
    </cfRule>
  </conditionalFormatting>
  <conditionalFormatting sqref="AD23:AD25">
    <cfRule type="expression" dxfId="853" priority="849">
      <formula>AC23="No asignado"</formula>
    </cfRule>
  </conditionalFormatting>
  <conditionalFormatting sqref="L26 K26:K28">
    <cfRule type="containsText" dxfId="852" priority="837" operator="containsText" text="MEDIA">
      <formula>NOT(ISERROR(SEARCH("MEDIA",K26)))</formula>
    </cfRule>
    <cfRule type="containsText" dxfId="851" priority="838" operator="containsText" text="ALTA">
      <formula>NOT(ISERROR(SEARCH("ALTA",K26)))</formula>
    </cfRule>
    <cfRule type="containsText" dxfId="850" priority="839" operator="containsText" text="BAJA">
      <formula>NOT(ISERROR(SEARCH("BAJA",K26)))</formula>
    </cfRule>
  </conditionalFormatting>
  <conditionalFormatting sqref="N26 M26:M28">
    <cfRule type="containsText" dxfId="849" priority="834" operator="containsText" text="MEDIO">
      <formula>NOT(ISERROR(SEARCH("MEDIO",M26)))</formula>
    </cfRule>
    <cfRule type="containsText" dxfId="848" priority="835" operator="containsText" text="ALTO">
      <formula>NOT(ISERROR(SEARCH("ALTO",M26)))</formula>
    </cfRule>
    <cfRule type="containsText" dxfId="847" priority="836" operator="containsText" text="BAJO">
      <formula>NOT(ISERROR(SEARCH("BAJO",M26)))</formula>
    </cfRule>
  </conditionalFormatting>
  <conditionalFormatting sqref="P26:P28">
    <cfRule type="cellIs" dxfId="846" priority="833" operator="between">
      <formula>2</formula>
      <formula>3</formula>
    </cfRule>
  </conditionalFormatting>
  <conditionalFormatting sqref="O26:O28">
    <cfRule type="cellIs" dxfId="845" priority="830" operator="lessThanOrEqual">
      <formula>3</formula>
    </cfRule>
    <cfRule type="cellIs" dxfId="844" priority="831" stopIfTrue="1" operator="between">
      <formula>4</formula>
      <formula>9</formula>
    </cfRule>
    <cfRule type="cellIs" dxfId="843" priority="832" operator="greaterThanOrEqual">
      <formula>10</formula>
    </cfRule>
  </conditionalFormatting>
  <conditionalFormatting sqref="AP26:AP28">
    <cfRule type="cellIs" dxfId="842" priority="827" operator="lessThanOrEqual">
      <formula>10</formula>
    </cfRule>
    <cfRule type="cellIs" dxfId="841" priority="828" stopIfTrue="1" operator="between">
      <formula>11</formula>
      <formula>32</formula>
    </cfRule>
    <cfRule type="cellIs" dxfId="840" priority="829" operator="greaterThanOrEqual">
      <formula>36</formula>
    </cfRule>
  </conditionalFormatting>
  <conditionalFormatting sqref="AQ26:AS26">
    <cfRule type="cellIs" dxfId="839" priority="824" operator="equal">
      <formula>"LEVE"</formula>
    </cfRule>
    <cfRule type="cellIs" dxfId="838" priority="825" operator="equal">
      <formula>"MODERADO"</formula>
    </cfRule>
    <cfRule type="cellIs" dxfId="837" priority="826" operator="equal">
      <formula>"GRAVE"</formula>
    </cfRule>
  </conditionalFormatting>
  <conditionalFormatting sqref="K26:K28">
    <cfRule type="containsText" dxfId="836" priority="822" operator="containsText" text="MEDIO BAJA">
      <formula>NOT(ISERROR(SEARCH("MEDIO BAJA",K26)))</formula>
    </cfRule>
    <cfRule type="containsText" dxfId="835" priority="823" operator="containsText" text="MEDIO ALTA">
      <formula>NOT(ISERROR(SEARCH("MEDIO ALTA",K26)))</formula>
    </cfRule>
  </conditionalFormatting>
  <conditionalFormatting sqref="M26:M28">
    <cfRule type="containsText" dxfId="834" priority="820" operator="containsText" text="MEDIO BAJO">
      <formula>NOT(ISERROR(SEARCH("MEDIO BAJO",M26)))</formula>
    </cfRule>
    <cfRule type="containsText" dxfId="833" priority="821" operator="containsText" text="MEDIO ALTO">
      <formula>NOT(ISERROR(SEARCH("MEDIO ALTO",M26)))</formula>
    </cfRule>
  </conditionalFormatting>
  <conditionalFormatting sqref="AJ26 AI26:AI28">
    <cfRule type="expression" dxfId="832" priority="819">
      <formula>P26="No_existen"</formula>
    </cfRule>
  </conditionalFormatting>
  <conditionalFormatting sqref="AM26:AM28">
    <cfRule type="expression" dxfId="831" priority="818">
      <formula>P26="No_existen"</formula>
    </cfRule>
  </conditionalFormatting>
  <conditionalFormatting sqref="AW26:AW28">
    <cfRule type="expression" dxfId="830" priority="816">
      <formula>AT26&lt;&gt;"COMPARTIR"</formula>
    </cfRule>
    <cfRule type="expression" dxfId="829" priority="817">
      <formula>AT26="ASUMIR"</formula>
    </cfRule>
  </conditionalFormatting>
  <conditionalFormatting sqref="AU26:AU28">
    <cfRule type="expression" dxfId="828" priority="815">
      <formula>AT26="ASUMIR"</formula>
    </cfRule>
  </conditionalFormatting>
  <conditionalFormatting sqref="AV26:AV28">
    <cfRule type="expression" dxfId="827" priority="814">
      <formula>AT26="ASUMIR"</formula>
    </cfRule>
  </conditionalFormatting>
  <conditionalFormatting sqref="AL26:AL28">
    <cfRule type="expression" dxfId="826" priority="840">
      <formula>Q26="No_existen"</formula>
    </cfRule>
  </conditionalFormatting>
  <conditionalFormatting sqref="AH26:AH28">
    <cfRule type="expression" dxfId="825" priority="841">
      <formula>P26="No_existen"</formula>
    </cfRule>
  </conditionalFormatting>
  <conditionalFormatting sqref="AG26:AG28">
    <cfRule type="expression" dxfId="824" priority="842">
      <formula>Q26="No_existen"</formula>
    </cfRule>
  </conditionalFormatting>
  <conditionalFormatting sqref="AF26">
    <cfRule type="expression" dxfId="823" priority="843">
      <formula>Q26="No_existen"</formula>
    </cfRule>
  </conditionalFormatting>
  <conditionalFormatting sqref="AC26:AC28">
    <cfRule type="expression" dxfId="822" priority="844">
      <formula>P26="No_existen"</formula>
    </cfRule>
  </conditionalFormatting>
  <conditionalFormatting sqref="AB26:AB28">
    <cfRule type="expression" dxfId="821" priority="845">
      <formula>Q26="No_existen"</formula>
    </cfRule>
  </conditionalFormatting>
  <conditionalFormatting sqref="AO26:AO28">
    <cfRule type="containsText" dxfId="820" priority="811" operator="containsText" text="DÉBIL">
      <formula>NOT(ISERROR(SEARCH("DÉBIL",AO26)))</formula>
    </cfRule>
    <cfRule type="containsText" dxfId="819" priority="812" operator="containsText" text="ACEPTABLE">
      <formula>NOT(ISERROR(SEARCH("ACEPTABLE",AO26)))</formula>
    </cfRule>
    <cfRule type="containsText" dxfId="818" priority="813" operator="containsText" text="FUERTE">
      <formula>NOT(ISERROR(SEARCH("FUERTE",AO26)))</formula>
    </cfRule>
  </conditionalFormatting>
  <conditionalFormatting sqref="AA26">
    <cfRule type="expression" dxfId="817" priority="846">
      <formula>Q26="No_existen"</formula>
    </cfRule>
  </conditionalFormatting>
  <conditionalFormatting sqref="AK26">
    <cfRule type="expression" dxfId="816" priority="847">
      <formula>Q26="No_existen"</formula>
    </cfRule>
  </conditionalFormatting>
  <conditionalFormatting sqref="Y26:Y28">
    <cfRule type="expression" dxfId="815" priority="798">
      <formula>X26="Semiautomatico"</formula>
    </cfRule>
    <cfRule type="expression" dxfId="814" priority="800">
      <formula>X26="Manual"</formula>
    </cfRule>
    <cfRule type="expression" dxfId="813" priority="810">
      <formula>P26="No_existen"</formula>
    </cfRule>
  </conditionalFormatting>
  <conditionalFormatting sqref="Y26:Y28">
    <cfRule type="expression" dxfId="812" priority="809">
      <formula>P26="No_existen"</formula>
    </cfRule>
  </conditionalFormatting>
  <conditionalFormatting sqref="AO26:AO28">
    <cfRule type="containsText" dxfId="811" priority="808" operator="containsText" text="INEXISTENTE">
      <formula>NOT(ISERROR(SEARCH("INEXISTENTE",AO26)))</formula>
    </cfRule>
  </conditionalFormatting>
  <conditionalFormatting sqref="T26:T28">
    <cfRule type="expression" dxfId="810" priority="807">
      <formula>P26="No_existen"</formula>
    </cfRule>
  </conditionalFormatting>
  <conditionalFormatting sqref="X26">
    <cfRule type="expression" dxfId="809" priority="806">
      <formula>#REF!="No_existen"</formula>
    </cfRule>
  </conditionalFormatting>
  <conditionalFormatting sqref="X27">
    <cfRule type="expression" dxfId="808" priority="805">
      <formula>#REF!="No_existen"</formula>
    </cfRule>
  </conditionalFormatting>
  <conditionalFormatting sqref="X28">
    <cfRule type="expression" dxfId="807" priority="804">
      <formula>#REF!="No_existen"</formula>
    </cfRule>
  </conditionalFormatting>
  <conditionalFormatting sqref="AD26">
    <cfRule type="expression" dxfId="806" priority="803">
      <formula>P26="No_existen"</formula>
    </cfRule>
  </conditionalFormatting>
  <conditionalFormatting sqref="AD27">
    <cfRule type="expression" dxfId="805" priority="802">
      <formula>P27="No_existen"</formula>
    </cfRule>
  </conditionalFormatting>
  <conditionalFormatting sqref="AD28">
    <cfRule type="expression" dxfId="804" priority="801">
      <formula>P28="No_existen"</formula>
    </cfRule>
  </conditionalFormatting>
  <conditionalFormatting sqref="AD26:AD28">
    <cfRule type="expression" dxfId="803" priority="799">
      <formula>AC26="No asignado"</formula>
    </cfRule>
  </conditionalFormatting>
  <conditionalFormatting sqref="L29 K29:K31">
    <cfRule type="containsText" dxfId="802" priority="787" operator="containsText" text="MEDIA">
      <formula>NOT(ISERROR(SEARCH("MEDIA",K29)))</formula>
    </cfRule>
    <cfRule type="containsText" dxfId="801" priority="788" operator="containsText" text="ALTA">
      <formula>NOT(ISERROR(SEARCH("ALTA",K29)))</formula>
    </cfRule>
    <cfRule type="containsText" dxfId="800" priority="789" operator="containsText" text="BAJA">
      <formula>NOT(ISERROR(SEARCH("BAJA",K29)))</formula>
    </cfRule>
  </conditionalFormatting>
  <conditionalFormatting sqref="N29 M29:M31">
    <cfRule type="containsText" dxfId="799" priority="784" operator="containsText" text="MEDIO">
      <formula>NOT(ISERROR(SEARCH("MEDIO",M29)))</formula>
    </cfRule>
    <cfRule type="containsText" dxfId="798" priority="785" operator="containsText" text="ALTO">
      <formula>NOT(ISERROR(SEARCH("ALTO",M29)))</formula>
    </cfRule>
    <cfRule type="containsText" dxfId="797" priority="786" operator="containsText" text="BAJO">
      <formula>NOT(ISERROR(SEARCH("BAJO",M29)))</formula>
    </cfRule>
  </conditionalFormatting>
  <conditionalFormatting sqref="P29:P31">
    <cfRule type="cellIs" dxfId="796" priority="783" operator="between">
      <formula>2</formula>
      <formula>3</formula>
    </cfRule>
  </conditionalFormatting>
  <conditionalFormatting sqref="O29:O31">
    <cfRule type="cellIs" dxfId="795" priority="780" operator="lessThanOrEqual">
      <formula>3</formula>
    </cfRule>
    <cfRule type="cellIs" dxfId="794" priority="781" stopIfTrue="1" operator="between">
      <formula>4</formula>
      <formula>9</formula>
    </cfRule>
    <cfRule type="cellIs" dxfId="793" priority="782" operator="greaterThanOrEqual">
      <formula>10</formula>
    </cfRule>
  </conditionalFormatting>
  <conditionalFormatting sqref="AP29:AP31">
    <cfRule type="cellIs" dxfId="792" priority="777" operator="lessThanOrEqual">
      <formula>10</formula>
    </cfRule>
    <cfRule type="cellIs" dxfId="791" priority="778" stopIfTrue="1" operator="between">
      <formula>11</formula>
      <formula>32</formula>
    </cfRule>
    <cfRule type="cellIs" dxfId="790" priority="779" operator="greaterThanOrEqual">
      <formula>36</formula>
    </cfRule>
  </conditionalFormatting>
  <conditionalFormatting sqref="AQ29:AS29">
    <cfRule type="cellIs" dxfId="789" priority="774" operator="equal">
      <formula>"LEVE"</formula>
    </cfRule>
    <cfRule type="cellIs" dxfId="788" priority="775" operator="equal">
      <formula>"MODERADO"</formula>
    </cfRule>
    <cfRule type="cellIs" dxfId="787" priority="776" operator="equal">
      <formula>"GRAVE"</formula>
    </cfRule>
  </conditionalFormatting>
  <conditionalFormatting sqref="K29:K31">
    <cfRule type="containsText" dxfId="786" priority="772" operator="containsText" text="MEDIO BAJA">
      <formula>NOT(ISERROR(SEARCH("MEDIO BAJA",K29)))</formula>
    </cfRule>
    <cfRule type="containsText" dxfId="785" priority="773" operator="containsText" text="MEDIO ALTA">
      <formula>NOT(ISERROR(SEARCH("MEDIO ALTA",K29)))</formula>
    </cfRule>
  </conditionalFormatting>
  <conditionalFormatting sqref="M29:M31">
    <cfRule type="containsText" dxfId="784" priority="770" operator="containsText" text="MEDIO BAJO">
      <formula>NOT(ISERROR(SEARCH("MEDIO BAJO",M29)))</formula>
    </cfRule>
    <cfRule type="containsText" dxfId="783" priority="771" operator="containsText" text="MEDIO ALTO">
      <formula>NOT(ISERROR(SEARCH("MEDIO ALTO",M29)))</formula>
    </cfRule>
  </conditionalFormatting>
  <conditionalFormatting sqref="AJ29 AI29:AI31">
    <cfRule type="expression" dxfId="782" priority="769">
      <formula>P29="No_existen"</formula>
    </cfRule>
  </conditionalFormatting>
  <conditionalFormatting sqref="AM29:AM31">
    <cfRule type="expression" dxfId="781" priority="768">
      <formula>P29="No_existen"</formula>
    </cfRule>
  </conditionalFormatting>
  <conditionalFormatting sqref="AW29:AW31">
    <cfRule type="expression" dxfId="780" priority="766">
      <formula>AT29&lt;&gt;"COMPARTIR"</formula>
    </cfRule>
    <cfRule type="expression" dxfId="779" priority="767">
      <formula>AT29="ASUMIR"</formula>
    </cfRule>
  </conditionalFormatting>
  <conditionalFormatting sqref="AU29:AU31">
    <cfRule type="expression" dxfId="778" priority="765">
      <formula>AT29="ASUMIR"</formula>
    </cfRule>
  </conditionalFormatting>
  <conditionalFormatting sqref="AV29:AV31">
    <cfRule type="expression" dxfId="777" priority="764">
      <formula>AT29="ASUMIR"</formula>
    </cfRule>
  </conditionalFormatting>
  <conditionalFormatting sqref="AL29:AL31">
    <cfRule type="expression" dxfId="776" priority="790">
      <formula>Q29="No_existen"</formula>
    </cfRule>
  </conditionalFormatting>
  <conditionalFormatting sqref="AH29:AH31">
    <cfRule type="expression" dxfId="775" priority="791">
      <formula>P29="No_existen"</formula>
    </cfRule>
  </conditionalFormatting>
  <conditionalFormatting sqref="AG29:AG31">
    <cfRule type="expression" dxfId="774" priority="792">
      <formula>Q29="No_existen"</formula>
    </cfRule>
  </conditionalFormatting>
  <conditionalFormatting sqref="AF29">
    <cfRule type="expression" dxfId="773" priority="793">
      <formula>Q29="No_existen"</formula>
    </cfRule>
  </conditionalFormatting>
  <conditionalFormatting sqref="AC29:AC31">
    <cfRule type="expression" dxfId="772" priority="794">
      <formula>P29="No_existen"</formula>
    </cfRule>
  </conditionalFormatting>
  <conditionalFormatting sqref="AB29:AB31">
    <cfRule type="expression" dxfId="771" priority="795">
      <formula>Q29="No_existen"</formula>
    </cfRule>
  </conditionalFormatting>
  <conditionalFormatting sqref="AO29:AO31">
    <cfRule type="containsText" dxfId="770" priority="761" operator="containsText" text="DÉBIL">
      <formula>NOT(ISERROR(SEARCH("DÉBIL",AO29)))</formula>
    </cfRule>
    <cfRule type="containsText" dxfId="769" priority="762" operator="containsText" text="ACEPTABLE">
      <formula>NOT(ISERROR(SEARCH("ACEPTABLE",AO29)))</formula>
    </cfRule>
    <cfRule type="containsText" dxfId="768" priority="763" operator="containsText" text="FUERTE">
      <formula>NOT(ISERROR(SEARCH("FUERTE",AO29)))</formula>
    </cfRule>
  </conditionalFormatting>
  <conditionalFormatting sqref="AA29">
    <cfRule type="expression" dxfId="767" priority="796">
      <formula>Q29="No_existen"</formula>
    </cfRule>
  </conditionalFormatting>
  <conditionalFormatting sqref="AK29">
    <cfRule type="expression" dxfId="766" priority="797">
      <formula>Q29="No_existen"</formula>
    </cfRule>
  </conditionalFormatting>
  <conditionalFormatting sqref="Y29:Y31">
    <cfRule type="expression" dxfId="765" priority="748">
      <formula>X29="Semiautomatico"</formula>
    </cfRule>
    <cfRule type="expression" dxfId="764" priority="750">
      <formula>X29="Manual"</formula>
    </cfRule>
    <cfRule type="expression" dxfId="763" priority="760">
      <formula>P29="No_existen"</formula>
    </cfRule>
  </conditionalFormatting>
  <conditionalFormatting sqref="Y29:Y31">
    <cfRule type="expression" dxfId="762" priority="759">
      <formula>P29="No_existen"</formula>
    </cfRule>
  </conditionalFormatting>
  <conditionalFormatting sqref="AO29:AO31">
    <cfRule type="containsText" dxfId="761" priority="758" operator="containsText" text="INEXISTENTE">
      <formula>NOT(ISERROR(SEARCH("INEXISTENTE",AO29)))</formula>
    </cfRule>
  </conditionalFormatting>
  <conditionalFormatting sqref="T29:T31">
    <cfRule type="expression" dxfId="760" priority="757">
      <formula>P29="No_existen"</formula>
    </cfRule>
  </conditionalFormatting>
  <conditionalFormatting sqref="X29">
    <cfRule type="expression" dxfId="759" priority="756">
      <formula>#REF!="No_existen"</formula>
    </cfRule>
  </conditionalFormatting>
  <conditionalFormatting sqref="X30">
    <cfRule type="expression" dxfId="758" priority="755">
      <formula>#REF!="No_existen"</formula>
    </cfRule>
  </conditionalFormatting>
  <conditionalFormatting sqref="X31">
    <cfRule type="expression" dxfId="757" priority="754">
      <formula>#REF!="No_existen"</formula>
    </cfRule>
  </conditionalFormatting>
  <conditionalFormatting sqref="AD29">
    <cfRule type="expression" dxfId="756" priority="753">
      <formula>P29="No_existen"</formula>
    </cfRule>
  </conditionalFormatting>
  <conditionalFormatting sqref="AD30">
    <cfRule type="expression" dxfId="755" priority="752">
      <formula>P30="No_existen"</formula>
    </cfRule>
  </conditionalFormatting>
  <conditionalFormatting sqref="AD31">
    <cfRule type="expression" dxfId="754" priority="751">
      <formula>P31="No_existen"</formula>
    </cfRule>
  </conditionalFormatting>
  <conditionalFormatting sqref="AD29:AD31">
    <cfRule type="expression" dxfId="753" priority="749">
      <formula>AC29="No asignado"</formula>
    </cfRule>
  </conditionalFormatting>
  <conditionalFormatting sqref="L32 K32:K34">
    <cfRule type="containsText" dxfId="752" priority="737" operator="containsText" text="MEDIA">
      <formula>NOT(ISERROR(SEARCH("MEDIA",K32)))</formula>
    </cfRule>
    <cfRule type="containsText" dxfId="751" priority="738" operator="containsText" text="ALTA">
      <formula>NOT(ISERROR(SEARCH("ALTA",K32)))</formula>
    </cfRule>
    <cfRule type="containsText" dxfId="750" priority="739" operator="containsText" text="BAJA">
      <formula>NOT(ISERROR(SEARCH("BAJA",K32)))</formula>
    </cfRule>
  </conditionalFormatting>
  <conditionalFormatting sqref="N32 M32:M34">
    <cfRule type="containsText" dxfId="749" priority="734" operator="containsText" text="MEDIO">
      <formula>NOT(ISERROR(SEARCH("MEDIO",M32)))</formula>
    </cfRule>
    <cfRule type="containsText" dxfId="748" priority="735" operator="containsText" text="ALTO">
      <formula>NOT(ISERROR(SEARCH("ALTO",M32)))</formula>
    </cfRule>
    <cfRule type="containsText" dxfId="747" priority="736" operator="containsText" text="BAJO">
      <formula>NOT(ISERROR(SEARCH("BAJO",M32)))</formula>
    </cfRule>
  </conditionalFormatting>
  <conditionalFormatting sqref="P32:P34">
    <cfRule type="cellIs" dxfId="746" priority="733" operator="between">
      <formula>2</formula>
      <formula>3</formula>
    </cfRule>
  </conditionalFormatting>
  <conditionalFormatting sqref="O32:O34">
    <cfRule type="cellIs" dxfId="745" priority="730" operator="lessThanOrEqual">
      <formula>3</formula>
    </cfRule>
    <cfRule type="cellIs" dxfId="744" priority="731" stopIfTrue="1" operator="between">
      <formula>4</formula>
      <formula>9</formula>
    </cfRule>
    <cfRule type="cellIs" dxfId="743" priority="732" operator="greaterThanOrEqual">
      <formula>10</formula>
    </cfRule>
  </conditionalFormatting>
  <conditionalFormatting sqref="AP32:AP34">
    <cfRule type="cellIs" dxfId="742" priority="727" operator="lessThanOrEqual">
      <formula>10</formula>
    </cfRule>
    <cfRule type="cellIs" dxfId="741" priority="728" stopIfTrue="1" operator="between">
      <formula>11</formula>
      <formula>32</formula>
    </cfRule>
    <cfRule type="cellIs" dxfId="740" priority="729" operator="greaterThanOrEqual">
      <formula>36</formula>
    </cfRule>
  </conditionalFormatting>
  <conditionalFormatting sqref="AQ32:AS32">
    <cfRule type="cellIs" dxfId="739" priority="724" operator="equal">
      <formula>"LEVE"</formula>
    </cfRule>
    <cfRule type="cellIs" dxfId="738" priority="725" operator="equal">
      <formula>"MODERADO"</formula>
    </cfRule>
    <cfRule type="cellIs" dxfId="737" priority="726" operator="equal">
      <formula>"GRAVE"</formula>
    </cfRule>
  </conditionalFormatting>
  <conditionalFormatting sqref="K32:K34">
    <cfRule type="containsText" dxfId="736" priority="722" operator="containsText" text="MEDIO BAJA">
      <formula>NOT(ISERROR(SEARCH("MEDIO BAJA",K32)))</formula>
    </cfRule>
    <cfRule type="containsText" dxfId="735" priority="723" operator="containsText" text="MEDIO ALTA">
      <formula>NOT(ISERROR(SEARCH("MEDIO ALTA",K32)))</formula>
    </cfRule>
  </conditionalFormatting>
  <conditionalFormatting sqref="M32:M34">
    <cfRule type="containsText" dxfId="734" priority="720" operator="containsText" text="MEDIO BAJO">
      <formula>NOT(ISERROR(SEARCH("MEDIO BAJO",M32)))</formula>
    </cfRule>
    <cfRule type="containsText" dxfId="733" priority="721" operator="containsText" text="MEDIO ALTO">
      <formula>NOT(ISERROR(SEARCH("MEDIO ALTO",M32)))</formula>
    </cfRule>
  </conditionalFormatting>
  <conditionalFormatting sqref="AJ32 AI32:AI34">
    <cfRule type="expression" dxfId="732" priority="719">
      <formula>P32="No_existen"</formula>
    </cfRule>
  </conditionalFormatting>
  <conditionalFormatting sqref="AM32:AM34">
    <cfRule type="expression" dxfId="731" priority="718">
      <formula>P32="No_existen"</formula>
    </cfRule>
  </conditionalFormatting>
  <conditionalFormatting sqref="AW32:AW34">
    <cfRule type="expression" dxfId="730" priority="716">
      <formula>AT32&lt;&gt;"COMPARTIR"</formula>
    </cfRule>
    <cfRule type="expression" dxfId="729" priority="717">
      <formula>AT32="ASUMIR"</formula>
    </cfRule>
  </conditionalFormatting>
  <conditionalFormatting sqref="AU32:AU34">
    <cfRule type="expression" dxfId="728" priority="715">
      <formula>AT32="ASUMIR"</formula>
    </cfRule>
  </conditionalFormatting>
  <conditionalFormatting sqref="AV32:AV34">
    <cfRule type="expression" dxfId="727" priority="714">
      <formula>AT32="ASUMIR"</formula>
    </cfRule>
  </conditionalFormatting>
  <conditionalFormatting sqref="AL32:AL34">
    <cfRule type="expression" dxfId="726" priority="740">
      <formula>Q32="No_existen"</formula>
    </cfRule>
  </conditionalFormatting>
  <conditionalFormatting sqref="AH32:AH34">
    <cfRule type="expression" dxfId="725" priority="741">
      <formula>P32="No_existen"</formula>
    </cfRule>
  </conditionalFormatting>
  <conditionalFormatting sqref="AG32:AG34">
    <cfRule type="expression" dxfId="724" priority="742">
      <formula>Q32="No_existen"</formula>
    </cfRule>
  </conditionalFormatting>
  <conditionalFormatting sqref="AF32">
    <cfRule type="expression" dxfId="723" priority="743">
      <formula>Q32="No_existen"</formula>
    </cfRule>
  </conditionalFormatting>
  <conditionalFormatting sqref="AC32:AC34">
    <cfRule type="expression" dxfId="722" priority="744">
      <formula>P32="No_existen"</formula>
    </cfRule>
  </conditionalFormatting>
  <conditionalFormatting sqref="AB32:AB34">
    <cfRule type="expression" dxfId="721" priority="745">
      <formula>Q32="No_existen"</formula>
    </cfRule>
  </conditionalFormatting>
  <conditionalFormatting sqref="AO32:AO34">
    <cfRule type="containsText" dxfId="720" priority="711" operator="containsText" text="DÉBIL">
      <formula>NOT(ISERROR(SEARCH("DÉBIL",AO32)))</formula>
    </cfRule>
    <cfRule type="containsText" dxfId="719" priority="712" operator="containsText" text="ACEPTABLE">
      <formula>NOT(ISERROR(SEARCH("ACEPTABLE",AO32)))</formula>
    </cfRule>
    <cfRule type="containsText" dxfId="718" priority="713" operator="containsText" text="FUERTE">
      <formula>NOT(ISERROR(SEARCH("FUERTE",AO32)))</formula>
    </cfRule>
  </conditionalFormatting>
  <conditionalFormatting sqref="AA32">
    <cfRule type="expression" dxfId="717" priority="746">
      <formula>Q32="No_existen"</formula>
    </cfRule>
  </conditionalFormatting>
  <conditionalFormatting sqref="AK32">
    <cfRule type="expression" dxfId="716" priority="747">
      <formula>Q32="No_existen"</formula>
    </cfRule>
  </conditionalFormatting>
  <conditionalFormatting sqref="Y32:Y34">
    <cfRule type="expression" dxfId="715" priority="698">
      <formula>X32="Semiautomatico"</formula>
    </cfRule>
    <cfRule type="expression" dxfId="714" priority="700">
      <formula>X32="Manual"</formula>
    </cfRule>
    <cfRule type="expression" dxfId="713" priority="710">
      <formula>P32="No_existen"</formula>
    </cfRule>
  </conditionalFormatting>
  <conditionalFormatting sqref="Y32:Y34">
    <cfRule type="expression" dxfId="712" priority="709">
      <formula>P32="No_existen"</formula>
    </cfRule>
  </conditionalFormatting>
  <conditionalFormatting sqref="AO32:AO34">
    <cfRule type="containsText" dxfId="711" priority="708" operator="containsText" text="INEXISTENTE">
      <formula>NOT(ISERROR(SEARCH("INEXISTENTE",AO32)))</formula>
    </cfRule>
  </conditionalFormatting>
  <conditionalFormatting sqref="T32:T34">
    <cfRule type="expression" dxfId="710" priority="707">
      <formula>P32="No_existen"</formula>
    </cfRule>
  </conditionalFormatting>
  <conditionalFormatting sqref="X32">
    <cfRule type="expression" dxfId="709" priority="706">
      <formula>#REF!="No_existen"</formula>
    </cfRule>
  </conditionalFormatting>
  <conditionalFormatting sqref="X33">
    <cfRule type="expression" dxfId="708" priority="705">
      <formula>#REF!="No_existen"</formula>
    </cfRule>
  </conditionalFormatting>
  <conditionalFormatting sqref="X34">
    <cfRule type="expression" dxfId="707" priority="704">
      <formula>#REF!="No_existen"</formula>
    </cfRule>
  </conditionalFormatting>
  <conditionalFormatting sqref="AD32">
    <cfRule type="expression" dxfId="706" priority="703">
      <formula>P32="No_existen"</formula>
    </cfRule>
  </conditionalFormatting>
  <conditionalFormatting sqref="AD33">
    <cfRule type="expression" dxfId="705" priority="702">
      <formula>P33="No_existen"</formula>
    </cfRule>
  </conditionalFormatting>
  <conditionalFormatting sqref="AD34">
    <cfRule type="expression" dxfId="704" priority="701">
      <formula>P34="No_existen"</formula>
    </cfRule>
  </conditionalFormatting>
  <conditionalFormatting sqref="AD32:AD34">
    <cfRule type="expression" dxfId="703" priority="699">
      <formula>AC32="No asignado"</formula>
    </cfRule>
  </conditionalFormatting>
  <conditionalFormatting sqref="L35 K35:K37">
    <cfRule type="containsText" dxfId="702" priority="687" operator="containsText" text="MEDIA">
      <formula>NOT(ISERROR(SEARCH("MEDIA",K35)))</formula>
    </cfRule>
    <cfRule type="containsText" dxfId="701" priority="688" operator="containsText" text="ALTA">
      <formula>NOT(ISERROR(SEARCH("ALTA",K35)))</formula>
    </cfRule>
    <cfRule type="containsText" dxfId="700" priority="689" operator="containsText" text="BAJA">
      <formula>NOT(ISERROR(SEARCH("BAJA",K35)))</formula>
    </cfRule>
  </conditionalFormatting>
  <conditionalFormatting sqref="N35 M35:M37">
    <cfRule type="containsText" dxfId="699" priority="684" operator="containsText" text="MEDIO">
      <formula>NOT(ISERROR(SEARCH("MEDIO",M35)))</formula>
    </cfRule>
    <cfRule type="containsText" dxfId="698" priority="685" operator="containsText" text="ALTO">
      <formula>NOT(ISERROR(SEARCH("ALTO",M35)))</formula>
    </cfRule>
    <cfRule type="containsText" dxfId="697" priority="686" operator="containsText" text="BAJO">
      <formula>NOT(ISERROR(SEARCH("BAJO",M35)))</formula>
    </cfRule>
  </conditionalFormatting>
  <conditionalFormatting sqref="P35:P37">
    <cfRule type="cellIs" dxfId="696" priority="683" operator="between">
      <formula>2</formula>
      <formula>3</formula>
    </cfRule>
  </conditionalFormatting>
  <conditionalFormatting sqref="O35:O37">
    <cfRule type="cellIs" dxfId="695" priority="680" operator="lessThanOrEqual">
      <formula>3</formula>
    </cfRule>
    <cfRule type="cellIs" dxfId="694" priority="681" stopIfTrue="1" operator="between">
      <formula>4</formula>
      <formula>9</formula>
    </cfRule>
    <cfRule type="cellIs" dxfId="693" priority="682" operator="greaterThanOrEqual">
      <formula>10</formula>
    </cfRule>
  </conditionalFormatting>
  <conditionalFormatting sqref="AP35:AP37">
    <cfRule type="cellIs" dxfId="692" priority="677" operator="lessThanOrEqual">
      <formula>10</formula>
    </cfRule>
    <cfRule type="cellIs" dxfId="691" priority="678" stopIfTrue="1" operator="between">
      <formula>11</formula>
      <formula>32</formula>
    </cfRule>
    <cfRule type="cellIs" dxfId="690" priority="679" operator="greaterThanOrEqual">
      <formula>36</formula>
    </cfRule>
  </conditionalFormatting>
  <conditionalFormatting sqref="AQ35:AS35">
    <cfRule type="cellIs" dxfId="689" priority="674" operator="equal">
      <formula>"LEVE"</formula>
    </cfRule>
    <cfRule type="cellIs" dxfId="688" priority="675" operator="equal">
      <formula>"MODERADO"</formula>
    </cfRule>
    <cfRule type="cellIs" dxfId="687" priority="676" operator="equal">
      <formula>"GRAVE"</formula>
    </cfRule>
  </conditionalFormatting>
  <conditionalFormatting sqref="K35:K37">
    <cfRule type="containsText" dxfId="686" priority="672" operator="containsText" text="MEDIO BAJA">
      <formula>NOT(ISERROR(SEARCH("MEDIO BAJA",K35)))</formula>
    </cfRule>
    <cfRule type="containsText" dxfId="685" priority="673" operator="containsText" text="MEDIO ALTA">
      <formula>NOT(ISERROR(SEARCH("MEDIO ALTA",K35)))</formula>
    </cfRule>
  </conditionalFormatting>
  <conditionalFormatting sqref="M35:M37">
    <cfRule type="containsText" dxfId="684" priority="670" operator="containsText" text="MEDIO BAJO">
      <formula>NOT(ISERROR(SEARCH("MEDIO BAJO",M35)))</formula>
    </cfRule>
    <cfRule type="containsText" dxfId="683" priority="671" operator="containsText" text="MEDIO ALTO">
      <formula>NOT(ISERROR(SEARCH("MEDIO ALTO",M35)))</formula>
    </cfRule>
  </conditionalFormatting>
  <conditionalFormatting sqref="AJ35 AI35:AI37">
    <cfRule type="expression" dxfId="682" priority="669">
      <formula>P35="No_existen"</formula>
    </cfRule>
  </conditionalFormatting>
  <conditionalFormatting sqref="AM35:AM37">
    <cfRule type="expression" dxfId="681" priority="668">
      <formula>P35="No_existen"</formula>
    </cfRule>
  </conditionalFormatting>
  <conditionalFormatting sqref="AW35:AW37">
    <cfRule type="expression" dxfId="680" priority="666">
      <formula>AT35&lt;&gt;"COMPARTIR"</formula>
    </cfRule>
    <cfRule type="expression" dxfId="679" priority="667">
      <formula>AT35="ASUMIR"</formula>
    </cfRule>
  </conditionalFormatting>
  <conditionalFormatting sqref="AU35:AU37">
    <cfRule type="expression" dxfId="678" priority="665">
      <formula>AT35="ASUMIR"</formula>
    </cfRule>
  </conditionalFormatting>
  <conditionalFormatting sqref="AV35:AV37">
    <cfRule type="expression" dxfId="677" priority="664">
      <formula>AT35="ASUMIR"</formula>
    </cfRule>
  </conditionalFormatting>
  <conditionalFormatting sqref="AL35:AL37">
    <cfRule type="expression" dxfId="676" priority="690">
      <formula>Q35="No_existen"</formula>
    </cfRule>
  </conditionalFormatting>
  <conditionalFormatting sqref="AH35:AH37">
    <cfRule type="expression" dxfId="675" priority="691">
      <formula>P35="No_existen"</formula>
    </cfRule>
  </conditionalFormatting>
  <conditionalFormatting sqref="AG35:AG37">
    <cfRule type="expression" dxfId="674" priority="692">
      <formula>Q35="No_existen"</formula>
    </cfRule>
  </conditionalFormatting>
  <conditionalFormatting sqref="AF35">
    <cfRule type="expression" dxfId="673" priority="693">
      <formula>Q35="No_existen"</formula>
    </cfRule>
  </conditionalFormatting>
  <conditionalFormatting sqref="AC35:AC37">
    <cfRule type="expression" dxfId="672" priority="694">
      <formula>P35="No_existen"</formula>
    </cfRule>
  </conditionalFormatting>
  <conditionalFormatting sqref="AB35:AB37">
    <cfRule type="expression" dxfId="671" priority="695">
      <formula>Q35="No_existen"</formula>
    </cfRule>
  </conditionalFormatting>
  <conditionalFormatting sqref="AO35:AO37">
    <cfRule type="containsText" dxfId="670" priority="661" operator="containsText" text="DÉBIL">
      <formula>NOT(ISERROR(SEARCH("DÉBIL",AO35)))</formula>
    </cfRule>
    <cfRule type="containsText" dxfId="669" priority="662" operator="containsText" text="ACEPTABLE">
      <formula>NOT(ISERROR(SEARCH("ACEPTABLE",AO35)))</formula>
    </cfRule>
    <cfRule type="containsText" dxfId="668" priority="663" operator="containsText" text="FUERTE">
      <formula>NOT(ISERROR(SEARCH("FUERTE",AO35)))</formula>
    </cfRule>
  </conditionalFormatting>
  <conditionalFormatting sqref="AA35">
    <cfRule type="expression" dxfId="667" priority="696">
      <formula>Q35="No_existen"</formula>
    </cfRule>
  </conditionalFormatting>
  <conditionalFormatting sqref="AK35">
    <cfRule type="expression" dxfId="666" priority="697">
      <formula>Q35="No_existen"</formula>
    </cfRule>
  </conditionalFormatting>
  <conditionalFormatting sqref="Y35:Y37">
    <cfRule type="expression" dxfId="665" priority="648">
      <formula>X35="Semiautomatico"</formula>
    </cfRule>
    <cfRule type="expression" dxfId="664" priority="650">
      <formula>X35="Manual"</formula>
    </cfRule>
    <cfRule type="expression" dxfId="663" priority="660">
      <formula>P35="No_existen"</formula>
    </cfRule>
  </conditionalFormatting>
  <conditionalFormatting sqref="Y35:Y37">
    <cfRule type="expression" dxfId="662" priority="659">
      <formula>P35="No_existen"</formula>
    </cfRule>
  </conditionalFormatting>
  <conditionalFormatting sqref="AO35:AO37">
    <cfRule type="containsText" dxfId="661" priority="658" operator="containsText" text="INEXISTENTE">
      <formula>NOT(ISERROR(SEARCH("INEXISTENTE",AO35)))</formula>
    </cfRule>
  </conditionalFormatting>
  <conditionalFormatting sqref="T35:T37">
    <cfRule type="expression" dxfId="660" priority="657">
      <formula>P35="No_existen"</formula>
    </cfRule>
  </conditionalFormatting>
  <conditionalFormatting sqref="X35">
    <cfRule type="expression" dxfId="659" priority="656">
      <formula>#REF!="No_existen"</formula>
    </cfRule>
  </conditionalFormatting>
  <conditionalFormatting sqref="X36">
    <cfRule type="expression" dxfId="658" priority="655">
      <formula>#REF!="No_existen"</formula>
    </cfRule>
  </conditionalFormatting>
  <conditionalFormatting sqref="X37">
    <cfRule type="expression" dxfId="657" priority="654">
      <formula>#REF!="No_existen"</formula>
    </cfRule>
  </conditionalFormatting>
  <conditionalFormatting sqref="AD35">
    <cfRule type="expression" dxfId="656" priority="653">
      <formula>P35="No_existen"</formula>
    </cfRule>
  </conditionalFormatting>
  <conditionalFormatting sqref="AD36">
    <cfRule type="expression" dxfId="655" priority="652">
      <formula>P36="No_existen"</formula>
    </cfRule>
  </conditionalFormatting>
  <conditionalFormatting sqref="AD37">
    <cfRule type="expression" dxfId="654" priority="651">
      <formula>P37="No_existen"</formula>
    </cfRule>
  </conditionalFormatting>
  <conditionalFormatting sqref="AD35:AD37">
    <cfRule type="expression" dxfId="653" priority="649">
      <formula>AC35="No asignado"</formula>
    </cfRule>
  </conditionalFormatting>
  <conditionalFormatting sqref="L38 K38:K40">
    <cfRule type="containsText" dxfId="652" priority="637" operator="containsText" text="MEDIA">
      <formula>NOT(ISERROR(SEARCH("MEDIA",K38)))</formula>
    </cfRule>
    <cfRule type="containsText" dxfId="651" priority="638" operator="containsText" text="ALTA">
      <formula>NOT(ISERROR(SEARCH("ALTA",K38)))</formula>
    </cfRule>
    <cfRule type="containsText" dxfId="650" priority="639" operator="containsText" text="BAJA">
      <formula>NOT(ISERROR(SEARCH("BAJA",K38)))</formula>
    </cfRule>
  </conditionalFormatting>
  <conditionalFormatting sqref="N38 M38:M40">
    <cfRule type="containsText" dxfId="649" priority="634" operator="containsText" text="MEDIO">
      <formula>NOT(ISERROR(SEARCH("MEDIO",M38)))</formula>
    </cfRule>
    <cfRule type="containsText" dxfId="648" priority="635" operator="containsText" text="ALTO">
      <formula>NOT(ISERROR(SEARCH("ALTO",M38)))</formula>
    </cfRule>
    <cfRule type="containsText" dxfId="647" priority="636" operator="containsText" text="BAJO">
      <formula>NOT(ISERROR(SEARCH("BAJO",M38)))</formula>
    </cfRule>
  </conditionalFormatting>
  <conditionalFormatting sqref="P38:P40">
    <cfRule type="cellIs" dxfId="646" priority="633" operator="between">
      <formula>2</formula>
      <formula>3</formula>
    </cfRule>
  </conditionalFormatting>
  <conditionalFormatting sqref="O38:O40">
    <cfRule type="cellIs" dxfId="645" priority="630" operator="lessThanOrEqual">
      <formula>3</formula>
    </cfRule>
    <cfRule type="cellIs" dxfId="644" priority="631" stopIfTrue="1" operator="between">
      <formula>4</formula>
      <formula>9</formula>
    </cfRule>
    <cfRule type="cellIs" dxfId="643" priority="632" operator="greaterThanOrEqual">
      <formula>10</formula>
    </cfRule>
  </conditionalFormatting>
  <conditionalFormatting sqref="AP38:AP40">
    <cfRule type="cellIs" dxfId="642" priority="627" operator="lessThanOrEqual">
      <formula>10</formula>
    </cfRule>
    <cfRule type="cellIs" dxfId="641" priority="628" stopIfTrue="1" operator="between">
      <formula>11</formula>
      <formula>32</formula>
    </cfRule>
    <cfRule type="cellIs" dxfId="640" priority="629" operator="greaterThanOrEqual">
      <formula>36</formula>
    </cfRule>
  </conditionalFormatting>
  <conditionalFormatting sqref="AQ38:AS38">
    <cfRule type="cellIs" dxfId="639" priority="624" operator="equal">
      <formula>"LEVE"</formula>
    </cfRule>
    <cfRule type="cellIs" dxfId="638" priority="625" operator="equal">
      <formula>"MODERADO"</formula>
    </cfRule>
    <cfRule type="cellIs" dxfId="637" priority="626" operator="equal">
      <formula>"GRAVE"</formula>
    </cfRule>
  </conditionalFormatting>
  <conditionalFormatting sqref="K38:K40">
    <cfRule type="containsText" dxfId="636" priority="622" operator="containsText" text="MEDIO BAJA">
      <formula>NOT(ISERROR(SEARCH("MEDIO BAJA",K38)))</formula>
    </cfRule>
    <cfRule type="containsText" dxfId="635" priority="623" operator="containsText" text="MEDIO ALTA">
      <formula>NOT(ISERROR(SEARCH("MEDIO ALTA",K38)))</formula>
    </cfRule>
  </conditionalFormatting>
  <conditionalFormatting sqref="M38:M40">
    <cfRule type="containsText" dxfId="634" priority="620" operator="containsText" text="MEDIO BAJO">
      <formula>NOT(ISERROR(SEARCH("MEDIO BAJO",M38)))</formula>
    </cfRule>
    <cfRule type="containsText" dxfId="633" priority="621" operator="containsText" text="MEDIO ALTO">
      <formula>NOT(ISERROR(SEARCH("MEDIO ALTO",M38)))</formula>
    </cfRule>
  </conditionalFormatting>
  <conditionalFormatting sqref="AJ38 AI38:AI40">
    <cfRule type="expression" dxfId="632" priority="619">
      <formula>P38="No_existen"</formula>
    </cfRule>
  </conditionalFormatting>
  <conditionalFormatting sqref="AM38:AM40">
    <cfRule type="expression" dxfId="631" priority="618">
      <formula>P38="No_existen"</formula>
    </cfRule>
  </conditionalFormatting>
  <conditionalFormatting sqref="AW38:AW40">
    <cfRule type="expression" dxfId="630" priority="616">
      <formula>AT38&lt;&gt;"COMPARTIR"</formula>
    </cfRule>
    <cfRule type="expression" dxfId="629" priority="617">
      <formula>AT38="ASUMIR"</formula>
    </cfRule>
  </conditionalFormatting>
  <conditionalFormatting sqref="AU38:AU40">
    <cfRule type="expression" dxfId="628" priority="615">
      <formula>AT38="ASUMIR"</formula>
    </cfRule>
  </conditionalFormatting>
  <conditionalFormatting sqref="AV38:AV40">
    <cfRule type="expression" dxfId="627" priority="614">
      <formula>AT38="ASUMIR"</formula>
    </cfRule>
  </conditionalFormatting>
  <conditionalFormatting sqref="AL38:AL40">
    <cfRule type="expression" dxfId="626" priority="640">
      <formula>Q38="No_existen"</formula>
    </cfRule>
  </conditionalFormatting>
  <conditionalFormatting sqref="AH38:AH40">
    <cfRule type="expression" dxfId="625" priority="641">
      <formula>P38="No_existen"</formula>
    </cfRule>
  </conditionalFormatting>
  <conditionalFormatting sqref="AG38:AG40">
    <cfRule type="expression" dxfId="624" priority="642">
      <formula>Q38="No_existen"</formula>
    </cfRule>
  </conditionalFormatting>
  <conditionalFormatting sqref="AF38">
    <cfRule type="expression" dxfId="623" priority="643">
      <formula>Q38="No_existen"</formula>
    </cfRule>
  </conditionalFormatting>
  <conditionalFormatting sqref="AC38:AC40">
    <cfRule type="expression" dxfId="622" priority="644">
      <formula>P38="No_existen"</formula>
    </cfRule>
  </conditionalFormatting>
  <conditionalFormatting sqref="AB38:AB40">
    <cfRule type="expression" dxfId="621" priority="645">
      <formula>Q38="No_existen"</formula>
    </cfRule>
  </conditionalFormatting>
  <conditionalFormatting sqref="AO38:AO40">
    <cfRule type="containsText" dxfId="620" priority="611" operator="containsText" text="DÉBIL">
      <formula>NOT(ISERROR(SEARCH("DÉBIL",AO38)))</formula>
    </cfRule>
    <cfRule type="containsText" dxfId="619" priority="612" operator="containsText" text="ACEPTABLE">
      <formula>NOT(ISERROR(SEARCH("ACEPTABLE",AO38)))</formula>
    </cfRule>
    <cfRule type="containsText" dxfId="618" priority="613" operator="containsText" text="FUERTE">
      <formula>NOT(ISERROR(SEARCH("FUERTE",AO38)))</formula>
    </cfRule>
  </conditionalFormatting>
  <conditionalFormatting sqref="AA38">
    <cfRule type="expression" dxfId="617" priority="646">
      <formula>Q38="No_existen"</formula>
    </cfRule>
  </conditionalFormatting>
  <conditionalFormatting sqref="AK38">
    <cfRule type="expression" dxfId="616" priority="647">
      <formula>Q38="No_existen"</formula>
    </cfRule>
  </conditionalFormatting>
  <conditionalFormatting sqref="Y38:Y40">
    <cfRule type="expression" dxfId="615" priority="598">
      <formula>X38="Semiautomatico"</formula>
    </cfRule>
    <cfRule type="expression" dxfId="614" priority="600">
      <formula>X38="Manual"</formula>
    </cfRule>
    <cfRule type="expression" dxfId="613" priority="610">
      <formula>P38="No_existen"</formula>
    </cfRule>
  </conditionalFormatting>
  <conditionalFormatting sqref="Y38:Y40">
    <cfRule type="expression" dxfId="612" priority="609">
      <formula>P38="No_existen"</formula>
    </cfRule>
  </conditionalFormatting>
  <conditionalFormatting sqref="AO38:AO40">
    <cfRule type="containsText" dxfId="611" priority="608" operator="containsText" text="INEXISTENTE">
      <formula>NOT(ISERROR(SEARCH("INEXISTENTE",AO38)))</formula>
    </cfRule>
  </conditionalFormatting>
  <conditionalFormatting sqref="T38:T40">
    <cfRule type="expression" dxfId="610" priority="607">
      <formula>P38="No_existen"</formula>
    </cfRule>
  </conditionalFormatting>
  <conditionalFormatting sqref="X38">
    <cfRule type="expression" dxfId="609" priority="606">
      <formula>#REF!="No_existen"</formula>
    </cfRule>
  </conditionalFormatting>
  <conditionalFormatting sqref="X39">
    <cfRule type="expression" dxfId="608" priority="605">
      <formula>#REF!="No_existen"</formula>
    </cfRule>
  </conditionalFormatting>
  <conditionalFormatting sqref="X40">
    <cfRule type="expression" dxfId="607" priority="604">
      <formula>#REF!="No_existen"</formula>
    </cfRule>
  </conditionalFormatting>
  <conditionalFormatting sqref="AD38">
    <cfRule type="expression" dxfId="606" priority="603">
      <formula>P38="No_existen"</formula>
    </cfRule>
  </conditionalFormatting>
  <conditionalFormatting sqref="AD39">
    <cfRule type="expression" dxfId="605" priority="602">
      <formula>P39="No_existen"</formula>
    </cfRule>
  </conditionalFormatting>
  <conditionalFormatting sqref="AD40">
    <cfRule type="expression" dxfId="604" priority="601">
      <formula>P40="No_existen"</formula>
    </cfRule>
  </conditionalFormatting>
  <conditionalFormatting sqref="AD38:AD40">
    <cfRule type="expression" dxfId="603" priority="599">
      <formula>AC38="No asignado"</formula>
    </cfRule>
  </conditionalFormatting>
  <conditionalFormatting sqref="L41 K41:K43">
    <cfRule type="containsText" dxfId="602" priority="587" operator="containsText" text="MEDIA">
      <formula>NOT(ISERROR(SEARCH("MEDIA",K41)))</formula>
    </cfRule>
    <cfRule type="containsText" dxfId="601" priority="588" operator="containsText" text="ALTA">
      <formula>NOT(ISERROR(SEARCH("ALTA",K41)))</formula>
    </cfRule>
    <cfRule type="containsText" dxfId="600" priority="589" operator="containsText" text="BAJA">
      <formula>NOT(ISERROR(SEARCH("BAJA",K41)))</formula>
    </cfRule>
  </conditionalFormatting>
  <conditionalFormatting sqref="N41 M41:M43">
    <cfRule type="containsText" dxfId="599" priority="584" operator="containsText" text="MEDIO">
      <formula>NOT(ISERROR(SEARCH("MEDIO",M41)))</formula>
    </cfRule>
    <cfRule type="containsText" dxfId="598" priority="585" operator="containsText" text="ALTO">
      <formula>NOT(ISERROR(SEARCH("ALTO",M41)))</formula>
    </cfRule>
    <cfRule type="containsText" dxfId="597" priority="586" operator="containsText" text="BAJO">
      <formula>NOT(ISERROR(SEARCH("BAJO",M41)))</formula>
    </cfRule>
  </conditionalFormatting>
  <conditionalFormatting sqref="P41:P43">
    <cfRule type="cellIs" dxfId="596" priority="583" operator="between">
      <formula>2</formula>
      <formula>3</formula>
    </cfRule>
  </conditionalFormatting>
  <conditionalFormatting sqref="O41:O43">
    <cfRule type="cellIs" dxfId="595" priority="580" operator="lessThanOrEqual">
      <formula>3</formula>
    </cfRule>
    <cfRule type="cellIs" dxfId="594" priority="581" stopIfTrue="1" operator="between">
      <formula>4</formula>
      <formula>9</formula>
    </cfRule>
    <cfRule type="cellIs" dxfId="593" priority="582" operator="greaterThanOrEqual">
      <formula>10</formula>
    </cfRule>
  </conditionalFormatting>
  <conditionalFormatting sqref="AP41:AP43">
    <cfRule type="cellIs" dxfId="592" priority="577" operator="lessThanOrEqual">
      <formula>10</formula>
    </cfRule>
    <cfRule type="cellIs" dxfId="591" priority="578" stopIfTrue="1" operator="between">
      <formula>11</formula>
      <formula>32</formula>
    </cfRule>
    <cfRule type="cellIs" dxfId="590" priority="579" operator="greaterThanOrEqual">
      <formula>36</formula>
    </cfRule>
  </conditionalFormatting>
  <conditionalFormatting sqref="AQ41:AS41">
    <cfRule type="cellIs" dxfId="589" priority="574" operator="equal">
      <formula>"LEVE"</formula>
    </cfRule>
    <cfRule type="cellIs" dxfId="588" priority="575" operator="equal">
      <formula>"MODERADO"</formula>
    </cfRule>
    <cfRule type="cellIs" dxfId="587" priority="576" operator="equal">
      <formula>"GRAVE"</formula>
    </cfRule>
  </conditionalFormatting>
  <conditionalFormatting sqref="K41:K43">
    <cfRule type="containsText" dxfId="586" priority="572" operator="containsText" text="MEDIO BAJA">
      <formula>NOT(ISERROR(SEARCH("MEDIO BAJA",K41)))</formula>
    </cfRule>
    <cfRule type="containsText" dxfId="585" priority="573" operator="containsText" text="MEDIO ALTA">
      <formula>NOT(ISERROR(SEARCH("MEDIO ALTA",K41)))</formula>
    </cfRule>
  </conditionalFormatting>
  <conditionalFormatting sqref="M41:M43">
    <cfRule type="containsText" dxfId="584" priority="570" operator="containsText" text="MEDIO BAJO">
      <formula>NOT(ISERROR(SEARCH("MEDIO BAJO",M41)))</formula>
    </cfRule>
    <cfRule type="containsText" dxfId="583" priority="571" operator="containsText" text="MEDIO ALTO">
      <formula>NOT(ISERROR(SEARCH("MEDIO ALTO",M41)))</formula>
    </cfRule>
  </conditionalFormatting>
  <conditionalFormatting sqref="AJ41 AI41:AI43">
    <cfRule type="expression" dxfId="582" priority="569">
      <formula>P41="No_existen"</formula>
    </cfRule>
  </conditionalFormatting>
  <conditionalFormatting sqref="AM41:AM43">
    <cfRule type="expression" dxfId="581" priority="568">
      <formula>P41="No_existen"</formula>
    </cfRule>
  </conditionalFormatting>
  <conditionalFormatting sqref="AW41:AW43">
    <cfRule type="expression" dxfId="580" priority="566">
      <formula>AT41&lt;&gt;"COMPARTIR"</formula>
    </cfRule>
    <cfRule type="expression" dxfId="579" priority="567">
      <formula>AT41="ASUMIR"</formula>
    </cfRule>
  </conditionalFormatting>
  <conditionalFormatting sqref="AU41:AU43">
    <cfRule type="expression" dxfId="578" priority="565">
      <formula>AT41="ASUMIR"</formula>
    </cfRule>
  </conditionalFormatting>
  <conditionalFormatting sqref="AV41:AV43">
    <cfRule type="expression" dxfId="577" priority="564">
      <formula>AT41="ASUMIR"</formula>
    </cfRule>
  </conditionalFormatting>
  <conditionalFormatting sqref="AL41:AL43">
    <cfRule type="expression" dxfId="576" priority="590">
      <formula>Q41="No_existen"</formula>
    </cfRule>
  </conditionalFormatting>
  <conditionalFormatting sqref="AH41:AH43">
    <cfRule type="expression" dxfId="575" priority="591">
      <formula>P41="No_existen"</formula>
    </cfRule>
  </conditionalFormatting>
  <conditionalFormatting sqref="AG41:AG43">
    <cfRule type="expression" dxfId="574" priority="592">
      <formula>Q41="No_existen"</formula>
    </cfRule>
  </conditionalFormatting>
  <conditionalFormatting sqref="AF41">
    <cfRule type="expression" dxfId="573" priority="593">
      <formula>Q41="No_existen"</formula>
    </cfRule>
  </conditionalFormatting>
  <conditionalFormatting sqref="AC41:AC43">
    <cfRule type="expression" dxfId="572" priority="594">
      <formula>P41="No_existen"</formula>
    </cfRule>
  </conditionalFormatting>
  <conditionalFormatting sqref="AB41:AB43">
    <cfRule type="expression" dxfId="571" priority="595">
      <formula>Q41="No_existen"</formula>
    </cfRule>
  </conditionalFormatting>
  <conditionalFormatting sqref="AO41:AO43">
    <cfRule type="containsText" dxfId="570" priority="561" operator="containsText" text="DÉBIL">
      <formula>NOT(ISERROR(SEARCH("DÉBIL",AO41)))</formula>
    </cfRule>
    <cfRule type="containsText" dxfId="569" priority="562" operator="containsText" text="ACEPTABLE">
      <formula>NOT(ISERROR(SEARCH("ACEPTABLE",AO41)))</formula>
    </cfRule>
    <cfRule type="containsText" dxfId="568" priority="563" operator="containsText" text="FUERTE">
      <formula>NOT(ISERROR(SEARCH("FUERTE",AO41)))</formula>
    </cfRule>
  </conditionalFormatting>
  <conditionalFormatting sqref="AA41">
    <cfRule type="expression" dxfId="567" priority="596">
      <formula>Q41="No_existen"</formula>
    </cfRule>
  </conditionalFormatting>
  <conditionalFormatting sqref="AK41">
    <cfRule type="expression" dxfId="566" priority="597">
      <formula>Q41="No_existen"</formula>
    </cfRule>
  </conditionalFormatting>
  <conditionalFormatting sqref="Y41:Y43">
    <cfRule type="expression" dxfId="565" priority="548">
      <formula>X41="Semiautomatico"</formula>
    </cfRule>
    <cfRule type="expression" dxfId="564" priority="550">
      <formula>X41="Manual"</formula>
    </cfRule>
    <cfRule type="expression" dxfId="563" priority="560">
      <formula>P41="No_existen"</formula>
    </cfRule>
  </conditionalFormatting>
  <conditionalFormatting sqref="Y41:Y43">
    <cfRule type="expression" dxfId="562" priority="559">
      <formula>P41="No_existen"</formula>
    </cfRule>
  </conditionalFormatting>
  <conditionalFormatting sqref="AO41:AO43">
    <cfRule type="containsText" dxfId="561" priority="558" operator="containsText" text="INEXISTENTE">
      <formula>NOT(ISERROR(SEARCH("INEXISTENTE",AO41)))</formula>
    </cfRule>
  </conditionalFormatting>
  <conditionalFormatting sqref="T41:T43">
    <cfRule type="expression" dxfId="560" priority="557">
      <formula>P41="No_existen"</formula>
    </cfRule>
  </conditionalFormatting>
  <conditionalFormatting sqref="X41">
    <cfRule type="expression" dxfId="559" priority="556">
      <formula>#REF!="No_existen"</formula>
    </cfRule>
  </conditionalFormatting>
  <conditionalFormatting sqref="X42">
    <cfRule type="expression" dxfId="558" priority="555">
      <formula>#REF!="No_existen"</formula>
    </cfRule>
  </conditionalFormatting>
  <conditionalFormatting sqref="X43">
    <cfRule type="expression" dxfId="557" priority="554">
      <formula>#REF!="No_existen"</formula>
    </cfRule>
  </conditionalFormatting>
  <conditionalFormatting sqref="AD41">
    <cfRule type="expression" dxfId="556" priority="553">
      <formula>P41="No_existen"</formula>
    </cfRule>
  </conditionalFormatting>
  <conditionalFormatting sqref="AD42">
    <cfRule type="expression" dxfId="555" priority="552">
      <formula>P42="No_existen"</formula>
    </cfRule>
  </conditionalFormatting>
  <conditionalFormatting sqref="AD43">
    <cfRule type="expression" dxfId="554" priority="551">
      <formula>P43="No_existen"</formula>
    </cfRule>
  </conditionalFormatting>
  <conditionalFormatting sqref="AD41:AD43">
    <cfRule type="expression" dxfId="553" priority="549">
      <formula>AC41="No asignado"</formula>
    </cfRule>
  </conditionalFormatting>
  <conditionalFormatting sqref="L44 K44:K46">
    <cfRule type="containsText" dxfId="552" priority="537" operator="containsText" text="MEDIA">
      <formula>NOT(ISERROR(SEARCH("MEDIA",K44)))</formula>
    </cfRule>
    <cfRule type="containsText" dxfId="551" priority="538" operator="containsText" text="ALTA">
      <formula>NOT(ISERROR(SEARCH("ALTA",K44)))</formula>
    </cfRule>
    <cfRule type="containsText" dxfId="550" priority="539" operator="containsText" text="BAJA">
      <formula>NOT(ISERROR(SEARCH("BAJA",K44)))</formula>
    </cfRule>
  </conditionalFormatting>
  <conditionalFormatting sqref="N44 M44:M46">
    <cfRule type="containsText" dxfId="549" priority="534" operator="containsText" text="MEDIO">
      <formula>NOT(ISERROR(SEARCH("MEDIO",M44)))</formula>
    </cfRule>
    <cfRule type="containsText" dxfId="548" priority="535" operator="containsText" text="ALTO">
      <formula>NOT(ISERROR(SEARCH("ALTO",M44)))</formula>
    </cfRule>
    <cfRule type="containsText" dxfId="547" priority="536" operator="containsText" text="BAJO">
      <formula>NOT(ISERROR(SEARCH("BAJO",M44)))</formula>
    </cfRule>
  </conditionalFormatting>
  <conditionalFormatting sqref="P44:P46">
    <cfRule type="cellIs" dxfId="546" priority="533" operator="between">
      <formula>2</formula>
      <formula>3</formula>
    </cfRule>
  </conditionalFormatting>
  <conditionalFormatting sqref="O44:O46">
    <cfRule type="cellIs" dxfId="545" priority="530" operator="lessThanOrEqual">
      <formula>3</formula>
    </cfRule>
    <cfRule type="cellIs" dxfId="544" priority="531" stopIfTrue="1" operator="between">
      <formula>4</formula>
      <formula>9</formula>
    </cfRule>
    <cfRule type="cellIs" dxfId="543" priority="532" operator="greaterThanOrEqual">
      <formula>10</formula>
    </cfRule>
  </conditionalFormatting>
  <conditionalFormatting sqref="AP44:AP46">
    <cfRule type="cellIs" dxfId="542" priority="527" operator="lessThanOrEqual">
      <formula>10</formula>
    </cfRule>
    <cfRule type="cellIs" dxfId="541" priority="528" stopIfTrue="1" operator="between">
      <formula>11</formula>
      <formula>32</formula>
    </cfRule>
    <cfRule type="cellIs" dxfId="540" priority="529" operator="greaterThanOrEqual">
      <formula>36</formula>
    </cfRule>
  </conditionalFormatting>
  <conditionalFormatting sqref="AQ44:AS44">
    <cfRule type="cellIs" dxfId="539" priority="524" operator="equal">
      <formula>"LEVE"</formula>
    </cfRule>
    <cfRule type="cellIs" dxfId="538" priority="525" operator="equal">
      <formula>"MODERADO"</formula>
    </cfRule>
    <cfRule type="cellIs" dxfId="537" priority="526" operator="equal">
      <formula>"GRAVE"</formula>
    </cfRule>
  </conditionalFormatting>
  <conditionalFormatting sqref="K44:K46">
    <cfRule type="containsText" dxfId="536" priority="522" operator="containsText" text="MEDIO BAJA">
      <formula>NOT(ISERROR(SEARCH("MEDIO BAJA",K44)))</formula>
    </cfRule>
    <cfRule type="containsText" dxfId="535" priority="523" operator="containsText" text="MEDIO ALTA">
      <formula>NOT(ISERROR(SEARCH("MEDIO ALTA",K44)))</formula>
    </cfRule>
  </conditionalFormatting>
  <conditionalFormatting sqref="M44:M46">
    <cfRule type="containsText" dxfId="534" priority="520" operator="containsText" text="MEDIO BAJO">
      <formula>NOT(ISERROR(SEARCH("MEDIO BAJO",M44)))</formula>
    </cfRule>
    <cfRule type="containsText" dxfId="533" priority="521" operator="containsText" text="MEDIO ALTO">
      <formula>NOT(ISERROR(SEARCH("MEDIO ALTO",M44)))</formula>
    </cfRule>
  </conditionalFormatting>
  <conditionalFormatting sqref="AJ44 AI44:AI46">
    <cfRule type="expression" dxfId="532" priority="519">
      <formula>P44="No_existen"</formula>
    </cfRule>
  </conditionalFormatting>
  <conditionalFormatting sqref="AM44:AM46">
    <cfRule type="expression" dxfId="531" priority="518">
      <formula>P44="No_existen"</formula>
    </cfRule>
  </conditionalFormatting>
  <conditionalFormatting sqref="AW44:AW46">
    <cfRule type="expression" dxfId="530" priority="516">
      <formula>AT44&lt;&gt;"COMPARTIR"</formula>
    </cfRule>
    <cfRule type="expression" dxfId="529" priority="517">
      <formula>AT44="ASUMIR"</formula>
    </cfRule>
  </conditionalFormatting>
  <conditionalFormatting sqref="AU44:AU46">
    <cfRule type="expression" dxfId="528" priority="515">
      <formula>AT44="ASUMIR"</formula>
    </cfRule>
  </conditionalFormatting>
  <conditionalFormatting sqref="AV44:AV46">
    <cfRule type="expression" dxfId="527" priority="514">
      <formula>AT44="ASUMIR"</formula>
    </cfRule>
  </conditionalFormatting>
  <conditionalFormatting sqref="AL44:AL46">
    <cfRule type="expression" dxfId="526" priority="540">
      <formula>Q44="No_existen"</formula>
    </cfRule>
  </conditionalFormatting>
  <conditionalFormatting sqref="AH44:AH46">
    <cfRule type="expression" dxfId="525" priority="541">
      <formula>P44="No_existen"</formula>
    </cfRule>
  </conditionalFormatting>
  <conditionalFormatting sqref="AG44:AG46">
    <cfRule type="expression" dxfId="524" priority="542">
      <formula>Q44="No_existen"</formula>
    </cfRule>
  </conditionalFormatting>
  <conditionalFormatting sqref="AF44">
    <cfRule type="expression" dxfId="523" priority="543">
      <formula>Q44="No_existen"</formula>
    </cfRule>
  </conditionalFormatting>
  <conditionalFormatting sqref="AC44:AC46">
    <cfRule type="expression" dxfId="522" priority="544">
      <formula>P44="No_existen"</formula>
    </cfRule>
  </conditionalFormatting>
  <conditionalFormatting sqref="AB44:AB46">
    <cfRule type="expression" dxfId="521" priority="545">
      <formula>Q44="No_existen"</formula>
    </cfRule>
  </conditionalFormatting>
  <conditionalFormatting sqref="AO44:AO46">
    <cfRule type="containsText" dxfId="520" priority="511" operator="containsText" text="DÉBIL">
      <formula>NOT(ISERROR(SEARCH("DÉBIL",AO44)))</formula>
    </cfRule>
    <cfRule type="containsText" dxfId="519" priority="512" operator="containsText" text="ACEPTABLE">
      <formula>NOT(ISERROR(SEARCH("ACEPTABLE",AO44)))</formula>
    </cfRule>
    <cfRule type="containsText" dxfId="518" priority="513" operator="containsText" text="FUERTE">
      <formula>NOT(ISERROR(SEARCH("FUERTE",AO44)))</formula>
    </cfRule>
  </conditionalFormatting>
  <conditionalFormatting sqref="AA44">
    <cfRule type="expression" dxfId="517" priority="546">
      <formula>Q44="No_existen"</formula>
    </cfRule>
  </conditionalFormatting>
  <conditionalFormatting sqref="AK44">
    <cfRule type="expression" dxfId="516" priority="547">
      <formula>Q44="No_existen"</formula>
    </cfRule>
  </conditionalFormatting>
  <conditionalFormatting sqref="Y44:Y46">
    <cfRule type="expression" dxfId="515" priority="498">
      <formula>X44="Semiautomatico"</formula>
    </cfRule>
    <cfRule type="expression" dxfId="514" priority="500">
      <formula>X44="Manual"</formula>
    </cfRule>
    <cfRule type="expression" dxfId="513" priority="510">
      <formula>P44="No_existen"</formula>
    </cfRule>
  </conditionalFormatting>
  <conditionalFormatting sqref="Y44:Y46">
    <cfRule type="expression" dxfId="512" priority="509">
      <formula>P44="No_existen"</formula>
    </cfRule>
  </conditionalFormatting>
  <conditionalFormatting sqref="AO44:AO46">
    <cfRule type="containsText" dxfId="511" priority="508" operator="containsText" text="INEXISTENTE">
      <formula>NOT(ISERROR(SEARCH("INEXISTENTE",AO44)))</formula>
    </cfRule>
  </conditionalFormatting>
  <conditionalFormatting sqref="T44:T46">
    <cfRule type="expression" dxfId="510" priority="507">
      <formula>P44="No_existen"</formula>
    </cfRule>
  </conditionalFormatting>
  <conditionalFormatting sqref="X44">
    <cfRule type="expression" dxfId="509" priority="506">
      <formula>#REF!="No_existen"</formula>
    </cfRule>
  </conditionalFormatting>
  <conditionalFormatting sqref="X45">
    <cfRule type="expression" dxfId="508" priority="505">
      <formula>#REF!="No_existen"</formula>
    </cfRule>
  </conditionalFormatting>
  <conditionalFormatting sqref="X46">
    <cfRule type="expression" dxfId="507" priority="504">
      <formula>#REF!="No_existen"</formula>
    </cfRule>
  </conditionalFormatting>
  <conditionalFormatting sqref="AD44">
    <cfRule type="expression" dxfId="506" priority="503">
      <formula>P44="No_existen"</formula>
    </cfRule>
  </conditionalFormatting>
  <conditionalFormatting sqref="AD45">
    <cfRule type="expression" dxfId="505" priority="502">
      <formula>P45="No_existen"</formula>
    </cfRule>
  </conditionalFormatting>
  <conditionalFormatting sqref="AD46">
    <cfRule type="expression" dxfId="504" priority="501">
      <formula>P46="No_existen"</formula>
    </cfRule>
  </conditionalFormatting>
  <conditionalFormatting sqref="AD44:AD46">
    <cfRule type="expression" dxfId="503" priority="499">
      <formula>AC44="No asignado"</formula>
    </cfRule>
  </conditionalFormatting>
  <conditionalFormatting sqref="L47 K47:K49">
    <cfRule type="containsText" dxfId="502" priority="487" operator="containsText" text="MEDIA">
      <formula>NOT(ISERROR(SEARCH("MEDIA",K47)))</formula>
    </cfRule>
    <cfRule type="containsText" dxfId="501" priority="488" operator="containsText" text="ALTA">
      <formula>NOT(ISERROR(SEARCH("ALTA",K47)))</formula>
    </cfRule>
    <cfRule type="containsText" dxfId="500" priority="489" operator="containsText" text="BAJA">
      <formula>NOT(ISERROR(SEARCH("BAJA",K47)))</formula>
    </cfRule>
  </conditionalFormatting>
  <conditionalFormatting sqref="N47 M47:M49">
    <cfRule type="containsText" dxfId="499" priority="484" operator="containsText" text="MEDIO">
      <formula>NOT(ISERROR(SEARCH("MEDIO",M47)))</formula>
    </cfRule>
    <cfRule type="containsText" dxfId="498" priority="485" operator="containsText" text="ALTO">
      <formula>NOT(ISERROR(SEARCH("ALTO",M47)))</formula>
    </cfRule>
    <cfRule type="containsText" dxfId="497" priority="486" operator="containsText" text="BAJO">
      <formula>NOT(ISERROR(SEARCH("BAJO",M47)))</formula>
    </cfRule>
  </conditionalFormatting>
  <conditionalFormatting sqref="P47:P49">
    <cfRule type="cellIs" dxfId="496" priority="483" operator="between">
      <formula>2</formula>
      <formula>3</formula>
    </cfRule>
  </conditionalFormatting>
  <conditionalFormatting sqref="O47:O49">
    <cfRule type="cellIs" dxfId="495" priority="480" operator="lessThanOrEqual">
      <formula>3</formula>
    </cfRule>
    <cfRule type="cellIs" dxfId="494" priority="481" stopIfTrue="1" operator="between">
      <formula>4</formula>
      <formula>9</formula>
    </cfRule>
    <cfRule type="cellIs" dxfId="493" priority="482" operator="greaterThanOrEqual">
      <formula>10</formula>
    </cfRule>
  </conditionalFormatting>
  <conditionalFormatting sqref="AP47:AP49">
    <cfRule type="cellIs" dxfId="492" priority="477" operator="lessThanOrEqual">
      <formula>10</formula>
    </cfRule>
    <cfRule type="cellIs" dxfId="491" priority="478" stopIfTrue="1" operator="between">
      <formula>11</formula>
      <formula>32</formula>
    </cfRule>
    <cfRule type="cellIs" dxfId="490" priority="479" operator="greaterThanOrEqual">
      <formula>36</formula>
    </cfRule>
  </conditionalFormatting>
  <conditionalFormatting sqref="AQ47:AS47">
    <cfRule type="cellIs" dxfId="489" priority="474" operator="equal">
      <formula>"LEVE"</formula>
    </cfRule>
    <cfRule type="cellIs" dxfId="488" priority="475" operator="equal">
      <formula>"MODERADO"</formula>
    </cfRule>
    <cfRule type="cellIs" dxfId="487" priority="476" operator="equal">
      <formula>"GRAVE"</formula>
    </cfRule>
  </conditionalFormatting>
  <conditionalFormatting sqref="K47:K49">
    <cfRule type="containsText" dxfId="486" priority="472" operator="containsText" text="MEDIO BAJA">
      <formula>NOT(ISERROR(SEARCH("MEDIO BAJA",K47)))</formula>
    </cfRule>
    <cfRule type="containsText" dxfId="485" priority="473" operator="containsText" text="MEDIO ALTA">
      <formula>NOT(ISERROR(SEARCH("MEDIO ALTA",K47)))</formula>
    </cfRule>
  </conditionalFormatting>
  <conditionalFormatting sqref="M47:M49">
    <cfRule type="containsText" dxfId="484" priority="470" operator="containsText" text="MEDIO BAJO">
      <formula>NOT(ISERROR(SEARCH("MEDIO BAJO",M47)))</formula>
    </cfRule>
    <cfRule type="containsText" dxfId="483" priority="471" operator="containsText" text="MEDIO ALTO">
      <formula>NOT(ISERROR(SEARCH("MEDIO ALTO",M47)))</formula>
    </cfRule>
  </conditionalFormatting>
  <conditionalFormatting sqref="AJ47 AI47:AI49">
    <cfRule type="expression" dxfId="482" priority="469">
      <formula>P47="No_existen"</formula>
    </cfRule>
  </conditionalFormatting>
  <conditionalFormatting sqref="AM47:AM49">
    <cfRule type="expression" dxfId="481" priority="468">
      <formula>P47="No_existen"</formula>
    </cfRule>
  </conditionalFormatting>
  <conditionalFormatting sqref="AW47:AW49">
    <cfRule type="expression" dxfId="480" priority="466">
      <formula>AT47&lt;&gt;"COMPARTIR"</formula>
    </cfRule>
    <cfRule type="expression" dxfId="479" priority="467">
      <formula>AT47="ASUMIR"</formula>
    </cfRule>
  </conditionalFormatting>
  <conditionalFormatting sqref="AU47:AU49">
    <cfRule type="expression" dxfId="478" priority="465">
      <formula>AT47="ASUMIR"</formula>
    </cfRule>
  </conditionalFormatting>
  <conditionalFormatting sqref="AV47:AV49">
    <cfRule type="expression" dxfId="477" priority="464">
      <formula>AT47="ASUMIR"</formula>
    </cfRule>
  </conditionalFormatting>
  <conditionalFormatting sqref="AL47:AL49">
    <cfRule type="expression" dxfId="476" priority="490">
      <formula>Q47="No_existen"</formula>
    </cfRule>
  </conditionalFormatting>
  <conditionalFormatting sqref="AH47:AH49">
    <cfRule type="expression" dxfId="475" priority="491">
      <formula>P47="No_existen"</formula>
    </cfRule>
  </conditionalFormatting>
  <conditionalFormatting sqref="AG47:AG49">
    <cfRule type="expression" dxfId="474" priority="492">
      <formula>Q47="No_existen"</formula>
    </cfRule>
  </conditionalFormatting>
  <conditionalFormatting sqref="AF47">
    <cfRule type="expression" dxfId="473" priority="493">
      <formula>Q47="No_existen"</formula>
    </cfRule>
  </conditionalFormatting>
  <conditionalFormatting sqref="AC47:AC49">
    <cfRule type="expression" dxfId="472" priority="494">
      <formula>P47="No_existen"</formula>
    </cfRule>
  </conditionalFormatting>
  <conditionalFormatting sqref="AB47:AB49">
    <cfRule type="expression" dxfId="471" priority="495">
      <formula>Q47="No_existen"</formula>
    </cfRule>
  </conditionalFormatting>
  <conditionalFormatting sqref="AO47:AO49">
    <cfRule type="containsText" dxfId="470" priority="461" operator="containsText" text="DÉBIL">
      <formula>NOT(ISERROR(SEARCH("DÉBIL",AO47)))</formula>
    </cfRule>
    <cfRule type="containsText" dxfId="469" priority="462" operator="containsText" text="ACEPTABLE">
      <formula>NOT(ISERROR(SEARCH("ACEPTABLE",AO47)))</formula>
    </cfRule>
    <cfRule type="containsText" dxfId="468" priority="463" operator="containsText" text="FUERTE">
      <formula>NOT(ISERROR(SEARCH("FUERTE",AO47)))</formula>
    </cfRule>
  </conditionalFormatting>
  <conditionalFormatting sqref="AA47">
    <cfRule type="expression" dxfId="467" priority="496">
      <formula>Q47="No_existen"</formula>
    </cfRule>
  </conditionalFormatting>
  <conditionalFormatting sqref="AK47">
    <cfRule type="expression" dxfId="466" priority="497">
      <formula>Q47="No_existen"</formula>
    </cfRule>
  </conditionalFormatting>
  <conditionalFormatting sqref="Y47:Y49">
    <cfRule type="expression" dxfId="465" priority="448">
      <formula>X47="Semiautomatico"</formula>
    </cfRule>
    <cfRule type="expression" dxfId="464" priority="450">
      <formula>X47="Manual"</formula>
    </cfRule>
    <cfRule type="expression" dxfId="463" priority="460">
      <formula>P47="No_existen"</formula>
    </cfRule>
  </conditionalFormatting>
  <conditionalFormatting sqref="Y47:Y49">
    <cfRule type="expression" dxfId="462" priority="459">
      <formula>P47="No_existen"</formula>
    </cfRule>
  </conditionalFormatting>
  <conditionalFormatting sqref="AO47:AO49">
    <cfRule type="containsText" dxfId="461" priority="458" operator="containsText" text="INEXISTENTE">
      <formula>NOT(ISERROR(SEARCH("INEXISTENTE",AO47)))</formula>
    </cfRule>
  </conditionalFormatting>
  <conditionalFormatting sqref="T47:T49">
    <cfRule type="expression" dxfId="460" priority="457">
      <formula>P47="No_existen"</formula>
    </cfRule>
  </conditionalFormatting>
  <conditionalFormatting sqref="X47">
    <cfRule type="expression" dxfId="459" priority="456">
      <formula>#REF!="No_existen"</formula>
    </cfRule>
  </conditionalFormatting>
  <conditionalFormatting sqref="X48">
    <cfRule type="expression" dxfId="458" priority="455">
      <formula>#REF!="No_existen"</formula>
    </cfRule>
  </conditionalFormatting>
  <conditionalFormatting sqref="X49">
    <cfRule type="expression" dxfId="457" priority="454">
      <formula>#REF!="No_existen"</formula>
    </cfRule>
  </conditionalFormatting>
  <conditionalFormatting sqref="AD47">
    <cfRule type="expression" dxfId="456" priority="453">
      <formula>P47="No_existen"</formula>
    </cfRule>
  </conditionalFormatting>
  <conditionalFormatting sqref="AD48">
    <cfRule type="expression" dxfId="455" priority="452">
      <formula>P48="No_existen"</formula>
    </cfRule>
  </conditionalFormatting>
  <conditionalFormatting sqref="AD49">
    <cfRule type="expression" dxfId="454" priority="451">
      <formula>P49="No_existen"</formula>
    </cfRule>
  </conditionalFormatting>
  <conditionalFormatting sqref="AD47:AD49">
    <cfRule type="expression" dxfId="453" priority="449">
      <formula>AC47="No asignado"</formula>
    </cfRule>
  </conditionalFormatting>
  <conditionalFormatting sqref="L50 K50:K52">
    <cfRule type="containsText" dxfId="452" priority="437" operator="containsText" text="MEDIA">
      <formula>NOT(ISERROR(SEARCH("MEDIA",K50)))</formula>
    </cfRule>
    <cfRule type="containsText" dxfId="451" priority="438" operator="containsText" text="ALTA">
      <formula>NOT(ISERROR(SEARCH("ALTA",K50)))</formula>
    </cfRule>
    <cfRule type="containsText" dxfId="450" priority="439" operator="containsText" text="BAJA">
      <formula>NOT(ISERROR(SEARCH("BAJA",K50)))</formula>
    </cfRule>
  </conditionalFormatting>
  <conditionalFormatting sqref="N50 M50:M52">
    <cfRule type="containsText" dxfId="449" priority="434" operator="containsText" text="MEDIO">
      <formula>NOT(ISERROR(SEARCH("MEDIO",M50)))</formula>
    </cfRule>
    <cfRule type="containsText" dxfId="448" priority="435" operator="containsText" text="ALTO">
      <formula>NOT(ISERROR(SEARCH("ALTO",M50)))</formula>
    </cfRule>
    <cfRule type="containsText" dxfId="447" priority="436" operator="containsText" text="BAJO">
      <formula>NOT(ISERROR(SEARCH("BAJO",M50)))</formula>
    </cfRule>
  </conditionalFormatting>
  <conditionalFormatting sqref="P50:P52">
    <cfRule type="cellIs" dxfId="446" priority="433" operator="between">
      <formula>2</formula>
      <formula>3</formula>
    </cfRule>
  </conditionalFormatting>
  <conditionalFormatting sqref="O50:O52">
    <cfRule type="cellIs" dxfId="445" priority="430" operator="lessThanOrEqual">
      <formula>3</formula>
    </cfRule>
    <cfRule type="cellIs" dxfId="444" priority="431" stopIfTrue="1" operator="between">
      <formula>4</formula>
      <formula>9</formula>
    </cfRule>
    <cfRule type="cellIs" dxfId="443" priority="432" operator="greaterThanOrEqual">
      <formula>10</formula>
    </cfRule>
  </conditionalFormatting>
  <conditionalFormatting sqref="AP50:AP52">
    <cfRule type="cellIs" dxfId="442" priority="427" operator="lessThanOrEqual">
      <formula>10</formula>
    </cfRule>
    <cfRule type="cellIs" dxfId="441" priority="428" stopIfTrue="1" operator="between">
      <formula>11</formula>
      <formula>32</formula>
    </cfRule>
    <cfRule type="cellIs" dxfId="440" priority="429" operator="greaterThanOrEqual">
      <formula>36</formula>
    </cfRule>
  </conditionalFormatting>
  <conditionalFormatting sqref="AQ50:AS50">
    <cfRule type="cellIs" dxfId="439" priority="424" operator="equal">
      <formula>"LEVE"</formula>
    </cfRule>
    <cfRule type="cellIs" dxfId="438" priority="425" operator="equal">
      <formula>"MODERADO"</formula>
    </cfRule>
    <cfRule type="cellIs" dxfId="437" priority="426" operator="equal">
      <formula>"GRAVE"</formula>
    </cfRule>
  </conditionalFormatting>
  <conditionalFormatting sqref="K50:K52">
    <cfRule type="containsText" dxfId="436" priority="422" operator="containsText" text="MEDIO BAJA">
      <formula>NOT(ISERROR(SEARCH("MEDIO BAJA",K50)))</formula>
    </cfRule>
    <cfRule type="containsText" dxfId="435" priority="423" operator="containsText" text="MEDIO ALTA">
      <formula>NOT(ISERROR(SEARCH("MEDIO ALTA",K50)))</formula>
    </cfRule>
  </conditionalFormatting>
  <conditionalFormatting sqref="M50:M52">
    <cfRule type="containsText" dxfId="434" priority="420" operator="containsText" text="MEDIO BAJO">
      <formula>NOT(ISERROR(SEARCH("MEDIO BAJO",M50)))</formula>
    </cfRule>
    <cfRule type="containsText" dxfId="433" priority="421" operator="containsText" text="MEDIO ALTO">
      <formula>NOT(ISERROR(SEARCH("MEDIO ALTO",M50)))</formula>
    </cfRule>
  </conditionalFormatting>
  <conditionalFormatting sqref="AJ50 AI50:AI52">
    <cfRule type="expression" dxfId="432" priority="419">
      <formula>P50="No_existen"</formula>
    </cfRule>
  </conditionalFormatting>
  <conditionalFormatting sqref="AM50:AM52">
    <cfRule type="expression" dxfId="431" priority="418">
      <formula>P50="No_existen"</formula>
    </cfRule>
  </conditionalFormatting>
  <conditionalFormatting sqref="AW50:AW52">
    <cfRule type="expression" dxfId="430" priority="416">
      <formula>AT50&lt;&gt;"COMPARTIR"</formula>
    </cfRule>
    <cfRule type="expression" dxfId="429" priority="417">
      <formula>AT50="ASUMIR"</formula>
    </cfRule>
  </conditionalFormatting>
  <conditionalFormatting sqref="AU50:AU52">
    <cfRule type="expression" dxfId="428" priority="415">
      <formula>AT50="ASUMIR"</formula>
    </cfRule>
  </conditionalFormatting>
  <conditionalFormatting sqref="AV50:AV52">
    <cfRule type="expression" dxfId="427" priority="414">
      <formula>AT50="ASUMIR"</formula>
    </cfRule>
  </conditionalFormatting>
  <conditionalFormatting sqref="AL50:AL52">
    <cfRule type="expression" dxfId="426" priority="440">
      <formula>Q50="No_existen"</formula>
    </cfRule>
  </conditionalFormatting>
  <conditionalFormatting sqref="AH50:AH52">
    <cfRule type="expression" dxfId="425" priority="441">
      <formula>P50="No_existen"</formula>
    </cfRule>
  </conditionalFormatting>
  <conditionalFormatting sqref="AG50:AG52">
    <cfRule type="expression" dxfId="424" priority="442">
      <formula>Q50="No_existen"</formula>
    </cfRule>
  </conditionalFormatting>
  <conditionalFormatting sqref="AF50">
    <cfRule type="expression" dxfId="423" priority="443">
      <formula>Q50="No_existen"</formula>
    </cfRule>
  </conditionalFormatting>
  <conditionalFormatting sqref="AC50:AC52">
    <cfRule type="expression" dxfId="422" priority="444">
      <formula>P50="No_existen"</formula>
    </cfRule>
  </conditionalFormatting>
  <conditionalFormatting sqref="AB50:AB52">
    <cfRule type="expression" dxfId="421" priority="445">
      <formula>Q50="No_existen"</formula>
    </cfRule>
  </conditionalFormatting>
  <conditionalFormatting sqref="AO50:AO52">
    <cfRule type="containsText" dxfId="420" priority="411" operator="containsText" text="DÉBIL">
      <formula>NOT(ISERROR(SEARCH("DÉBIL",AO50)))</formula>
    </cfRule>
    <cfRule type="containsText" dxfId="419" priority="412" operator="containsText" text="ACEPTABLE">
      <formula>NOT(ISERROR(SEARCH("ACEPTABLE",AO50)))</formula>
    </cfRule>
    <cfRule type="containsText" dxfId="418" priority="413" operator="containsText" text="FUERTE">
      <formula>NOT(ISERROR(SEARCH("FUERTE",AO50)))</formula>
    </cfRule>
  </conditionalFormatting>
  <conditionalFormatting sqref="AA50">
    <cfRule type="expression" dxfId="417" priority="446">
      <formula>Q50="No_existen"</formula>
    </cfRule>
  </conditionalFormatting>
  <conditionalFormatting sqref="AK50">
    <cfRule type="expression" dxfId="416" priority="447">
      <formula>Q50="No_existen"</formula>
    </cfRule>
  </conditionalFormatting>
  <conditionalFormatting sqref="Y50:Y52">
    <cfRule type="expression" dxfId="415" priority="398">
      <formula>X50="Semiautomatico"</formula>
    </cfRule>
    <cfRule type="expression" dxfId="414" priority="400">
      <formula>X50="Manual"</formula>
    </cfRule>
    <cfRule type="expression" dxfId="413" priority="410">
      <formula>P50="No_existen"</formula>
    </cfRule>
  </conditionalFormatting>
  <conditionalFormatting sqref="Y50:Y52">
    <cfRule type="expression" dxfId="412" priority="409">
      <formula>P50="No_existen"</formula>
    </cfRule>
  </conditionalFormatting>
  <conditionalFormatting sqref="AO50:AO52">
    <cfRule type="containsText" dxfId="411" priority="408" operator="containsText" text="INEXISTENTE">
      <formula>NOT(ISERROR(SEARCH("INEXISTENTE",AO50)))</formula>
    </cfRule>
  </conditionalFormatting>
  <conditionalFormatting sqref="T50:T52">
    <cfRule type="expression" dxfId="410" priority="407">
      <formula>P50="No_existen"</formula>
    </cfRule>
  </conditionalFormatting>
  <conditionalFormatting sqref="X50">
    <cfRule type="expression" dxfId="409" priority="406">
      <formula>#REF!="No_existen"</formula>
    </cfRule>
  </conditionalFormatting>
  <conditionalFormatting sqref="X51">
    <cfRule type="expression" dxfId="408" priority="405">
      <formula>#REF!="No_existen"</formula>
    </cfRule>
  </conditionalFormatting>
  <conditionalFormatting sqref="X52">
    <cfRule type="expression" dxfId="407" priority="404">
      <formula>#REF!="No_existen"</formula>
    </cfRule>
  </conditionalFormatting>
  <conditionalFormatting sqref="AD50">
    <cfRule type="expression" dxfId="406" priority="403">
      <formula>P50="No_existen"</formula>
    </cfRule>
  </conditionalFormatting>
  <conditionalFormatting sqref="AD51">
    <cfRule type="expression" dxfId="405" priority="402">
      <formula>P51="No_existen"</formula>
    </cfRule>
  </conditionalFormatting>
  <conditionalFormatting sqref="AD52">
    <cfRule type="expression" dxfId="404" priority="401">
      <formula>P52="No_existen"</formula>
    </cfRule>
  </conditionalFormatting>
  <conditionalFormatting sqref="AD50:AD52">
    <cfRule type="expression" dxfId="403" priority="399">
      <formula>AC50="No asignado"</formula>
    </cfRule>
  </conditionalFormatting>
  <conditionalFormatting sqref="L53 K53:K55">
    <cfRule type="containsText" dxfId="402" priority="387" operator="containsText" text="MEDIA">
      <formula>NOT(ISERROR(SEARCH("MEDIA",K53)))</formula>
    </cfRule>
    <cfRule type="containsText" dxfId="401" priority="388" operator="containsText" text="ALTA">
      <formula>NOT(ISERROR(SEARCH("ALTA",K53)))</formula>
    </cfRule>
    <cfRule type="containsText" dxfId="400" priority="389" operator="containsText" text="BAJA">
      <formula>NOT(ISERROR(SEARCH("BAJA",K53)))</formula>
    </cfRule>
  </conditionalFormatting>
  <conditionalFormatting sqref="N53 M53:M55">
    <cfRule type="containsText" dxfId="399" priority="384" operator="containsText" text="MEDIO">
      <formula>NOT(ISERROR(SEARCH("MEDIO",M53)))</formula>
    </cfRule>
    <cfRule type="containsText" dxfId="398" priority="385" operator="containsText" text="ALTO">
      <formula>NOT(ISERROR(SEARCH("ALTO",M53)))</formula>
    </cfRule>
    <cfRule type="containsText" dxfId="397" priority="386" operator="containsText" text="BAJO">
      <formula>NOT(ISERROR(SEARCH("BAJO",M53)))</formula>
    </cfRule>
  </conditionalFormatting>
  <conditionalFormatting sqref="P53:P55">
    <cfRule type="cellIs" dxfId="396" priority="383" operator="between">
      <formula>2</formula>
      <formula>3</formula>
    </cfRule>
  </conditionalFormatting>
  <conditionalFormatting sqref="O53:O55">
    <cfRule type="cellIs" dxfId="395" priority="380" operator="lessThanOrEqual">
      <formula>3</formula>
    </cfRule>
    <cfRule type="cellIs" dxfId="394" priority="381" stopIfTrue="1" operator="between">
      <formula>4</formula>
      <formula>9</formula>
    </cfRule>
    <cfRule type="cellIs" dxfId="393" priority="382" operator="greaterThanOrEqual">
      <formula>10</formula>
    </cfRule>
  </conditionalFormatting>
  <conditionalFormatting sqref="AP53:AP55">
    <cfRule type="cellIs" dxfId="392" priority="377" operator="lessThanOrEqual">
      <formula>10</formula>
    </cfRule>
    <cfRule type="cellIs" dxfId="391" priority="378" stopIfTrue="1" operator="between">
      <formula>11</formula>
      <formula>32</formula>
    </cfRule>
    <cfRule type="cellIs" dxfId="390" priority="379" operator="greaterThanOrEqual">
      <formula>36</formula>
    </cfRule>
  </conditionalFormatting>
  <conditionalFormatting sqref="AQ53:AS53">
    <cfRule type="cellIs" dxfId="389" priority="374" operator="equal">
      <formula>"LEVE"</formula>
    </cfRule>
    <cfRule type="cellIs" dxfId="388" priority="375" operator="equal">
      <formula>"MODERADO"</formula>
    </cfRule>
    <cfRule type="cellIs" dxfId="387" priority="376" operator="equal">
      <formula>"GRAVE"</formula>
    </cfRule>
  </conditionalFormatting>
  <conditionalFormatting sqref="K53:K55">
    <cfRule type="containsText" dxfId="386" priority="372" operator="containsText" text="MEDIO BAJA">
      <formula>NOT(ISERROR(SEARCH("MEDIO BAJA",K53)))</formula>
    </cfRule>
    <cfRule type="containsText" dxfId="385" priority="373" operator="containsText" text="MEDIO ALTA">
      <formula>NOT(ISERROR(SEARCH("MEDIO ALTA",K53)))</formula>
    </cfRule>
  </conditionalFormatting>
  <conditionalFormatting sqref="M53:M55">
    <cfRule type="containsText" dxfId="384" priority="370" operator="containsText" text="MEDIO BAJO">
      <formula>NOT(ISERROR(SEARCH("MEDIO BAJO",M53)))</formula>
    </cfRule>
    <cfRule type="containsText" dxfId="383" priority="371" operator="containsText" text="MEDIO ALTO">
      <formula>NOT(ISERROR(SEARCH("MEDIO ALTO",M53)))</formula>
    </cfRule>
  </conditionalFormatting>
  <conditionalFormatting sqref="AJ53 AI53:AI55">
    <cfRule type="expression" dxfId="382" priority="369">
      <formula>P53="No_existen"</formula>
    </cfRule>
  </conditionalFormatting>
  <conditionalFormatting sqref="AM53:AM55">
    <cfRule type="expression" dxfId="381" priority="368">
      <formula>P53="No_existen"</formula>
    </cfRule>
  </conditionalFormatting>
  <conditionalFormatting sqref="AW53:AW55">
    <cfRule type="expression" dxfId="380" priority="366">
      <formula>AT53&lt;&gt;"COMPARTIR"</formula>
    </cfRule>
    <cfRule type="expression" dxfId="379" priority="367">
      <formula>AT53="ASUMIR"</formula>
    </cfRule>
  </conditionalFormatting>
  <conditionalFormatting sqref="AU53:AU55">
    <cfRule type="expression" dxfId="378" priority="365">
      <formula>AT53="ASUMIR"</formula>
    </cfRule>
  </conditionalFormatting>
  <conditionalFormatting sqref="AV53:AV55">
    <cfRule type="expression" dxfId="377" priority="364">
      <formula>AT53="ASUMIR"</formula>
    </cfRule>
  </conditionalFormatting>
  <conditionalFormatting sqref="AL53:AL55">
    <cfRule type="expression" dxfId="376" priority="390">
      <formula>Q53="No_existen"</formula>
    </cfRule>
  </conditionalFormatting>
  <conditionalFormatting sqref="AH53:AH55">
    <cfRule type="expression" dxfId="375" priority="391">
      <formula>P53="No_existen"</formula>
    </cfRule>
  </conditionalFormatting>
  <conditionalFormatting sqref="AG53:AG55">
    <cfRule type="expression" dxfId="374" priority="392">
      <formula>Q53="No_existen"</formula>
    </cfRule>
  </conditionalFormatting>
  <conditionalFormatting sqref="AF53">
    <cfRule type="expression" dxfId="373" priority="393">
      <formula>Q53="No_existen"</formula>
    </cfRule>
  </conditionalFormatting>
  <conditionalFormatting sqref="AC53:AC55">
    <cfRule type="expression" dxfId="372" priority="394">
      <formula>P53="No_existen"</formula>
    </cfRule>
  </conditionalFormatting>
  <conditionalFormatting sqref="AB53:AB55">
    <cfRule type="expression" dxfId="371" priority="395">
      <formula>Q53="No_existen"</formula>
    </cfRule>
  </conditionalFormatting>
  <conditionalFormatting sqref="AO53:AO55">
    <cfRule type="containsText" dxfId="370" priority="361" operator="containsText" text="DÉBIL">
      <formula>NOT(ISERROR(SEARCH("DÉBIL",AO53)))</formula>
    </cfRule>
    <cfRule type="containsText" dxfId="369" priority="362" operator="containsText" text="ACEPTABLE">
      <formula>NOT(ISERROR(SEARCH("ACEPTABLE",AO53)))</formula>
    </cfRule>
    <cfRule type="containsText" dxfId="368" priority="363" operator="containsText" text="FUERTE">
      <formula>NOT(ISERROR(SEARCH("FUERTE",AO53)))</formula>
    </cfRule>
  </conditionalFormatting>
  <conditionalFormatting sqref="AA53">
    <cfRule type="expression" dxfId="367" priority="396">
      <formula>Q53="No_existen"</formula>
    </cfRule>
  </conditionalFormatting>
  <conditionalFormatting sqref="AK53">
    <cfRule type="expression" dxfId="366" priority="397">
      <formula>Q53="No_existen"</formula>
    </cfRule>
  </conditionalFormatting>
  <conditionalFormatting sqref="Y53:Y55">
    <cfRule type="expression" dxfId="365" priority="348">
      <formula>X53="Semiautomatico"</formula>
    </cfRule>
    <cfRule type="expression" dxfId="364" priority="350">
      <formula>X53="Manual"</formula>
    </cfRule>
    <cfRule type="expression" dxfId="363" priority="360">
      <formula>P53="No_existen"</formula>
    </cfRule>
  </conditionalFormatting>
  <conditionalFormatting sqref="Y53:Y55">
    <cfRule type="expression" dxfId="362" priority="359">
      <formula>P53="No_existen"</formula>
    </cfRule>
  </conditionalFormatting>
  <conditionalFormatting sqref="AO53:AO55">
    <cfRule type="containsText" dxfId="361" priority="358" operator="containsText" text="INEXISTENTE">
      <formula>NOT(ISERROR(SEARCH("INEXISTENTE",AO53)))</formula>
    </cfRule>
  </conditionalFormatting>
  <conditionalFormatting sqref="T53:T55">
    <cfRule type="expression" dxfId="360" priority="357">
      <formula>P53="No_existen"</formula>
    </cfRule>
  </conditionalFormatting>
  <conditionalFormatting sqref="X53">
    <cfRule type="expression" dxfId="359" priority="356">
      <formula>#REF!="No_existen"</formula>
    </cfRule>
  </conditionalFormatting>
  <conditionalFormatting sqref="X54">
    <cfRule type="expression" dxfId="358" priority="355">
      <formula>#REF!="No_existen"</formula>
    </cfRule>
  </conditionalFormatting>
  <conditionalFormatting sqref="X55">
    <cfRule type="expression" dxfId="357" priority="354">
      <formula>#REF!="No_existen"</formula>
    </cfRule>
  </conditionalFormatting>
  <conditionalFormatting sqref="AD53">
    <cfRule type="expression" dxfId="356" priority="353">
      <formula>P53="No_existen"</formula>
    </cfRule>
  </conditionalFormatting>
  <conditionalFormatting sqref="AD54">
    <cfRule type="expression" dxfId="355" priority="352">
      <formula>P54="No_existen"</formula>
    </cfRule>
  </conditionalFormatting>
  <conditionalFormatting sqref="AD55">
    <cfRule type="expression" dxfId="354" priority="351">
      <formula>P55="No_existen"</formula>
    </cfRule>
  </conditionalFormatting>
  <conditionalFormatting sqref="AD53:AD55">
    <cfRule type="expression" dxfId="353" priority="349">
      <formula>AC53="No asignado"</formula>
    </cfRule>
  </conditionalFormatting>
  <conditionalFormatting sqref="L56 K56:K58">
    <cfRule type="containsText" dxfId="352" priority="337" operator="containsText" text="MEDIA">
      <formula>NOT(ISERROR(SEARCH("MEDIA",K56)))</formula>
    </cfRule>
    <cfRule type="containsText" dxfId="351" priority="338" operator="containsText" text="ALTA">
      <formula>NOT(ISERROR(SEARCH("ALTA",K56)))</formula>
    </cfRule>
    <cfRule type="containsText" dxfId="350" priority="339" operator="containsText" text="BAJA">
      <formula>NOT(ISERROR(SEARCH("BAJA",K56)))</formula>
    </cfRule>
  </conditionalFormatting>
  <conditionalFormatting sqref="N56 M56:M58">
    <cfRule type="containsText" dxfId="349" priority="334" operator="containsText" text="MEDIO">
      <formula>NOT(ISERROR(SEARCH("MEDIO",M56)))</formula>
    </cfRule>
    <cfRule type="containsText" dxfId="348" priority="335" operator="containsText" text="ALTO">
      <formula>NOT(ISERROR(SEARCH("ALTO",M56)))</formula>
    </cfRule>
    <cfRule type="containsText" dxfId="347" priority="336" operator="containsText" text="BAJO">
      <formula>NOT(ISERROR(SEARCH("BAJO",M56)))</formula>
    </cfRule>
  </conditionalFormatting>
  <conditionalFormatting sqref="P56:P58">
    <cfRule type="cellIs" dxfId="346" priority="333" operator="between">
      <formula>2</formula>
      <formula>3</formula>
    </cfRule>
  </conditionalFormatting>
  <conditionalFormatting sqref="O56:O58">
    <cfRule type="cellIs" dxfId="345" priority="330" operator="lessThanOrEqual">
      <formula>3</formula>
    </cfRule>
    <cfRule type="cellIs" dxfId="344" priority="331" stopIfTrue="1" operator="between">
      <formula>4</formula>
      <formula>9</formula>
    </cfRule>
    <cfRule type="cellIs" dxfId="343" priority="332" operator="greaterThanOrEqual">
      <formula>10</formula>
    </cfRule>
  </conditionalFormatting>
  <conditionalFormatting sqref="AP56:AP58">
    <cfRule type="cellIs" dxfId="342" priority="327" operator="lessThanOrEqual">
      <formula>10</formula>
    </cfRule>
    <cfRule type="cellIs" dxfId="341" priority="328" stopIfTrue="1" operator="between">
      <formula>11</formula>
      <formula>32</formula>
    </cfRule>
    <cfRule type="cellIs" dxfId="340" priority="329" operator="greaterThanOrEqual">
      <formula>36</formula>
    </cfRule>
  </conditionalFormatting>
  <conditionalFormatting sqref="AQ56:AS56">
    <cfRule type="cellIs" dxfId="339" priority="324" operator="equal">
      <formula>"LEVE"</formula>
    </cfRule>
    <cfRule type="cellIs" dxfId="338" priority="325" operator="equal">
      <formula>"MODERADO"</formula>
    </cfRule>
    <cfRule type="cellIs" dxfId="337" priority="326" operator="equal">
      <formula>"GRAVE"</formula>
    </cfRule>
  </conditionalFormatting>
  <conditionalFormatting sqref="K56:K58">
    <cfRule type="containsText" dxfId="336" priority="322" operator="containsText" text="MEDIO BAJA">
      <formula>NOT(ISERROR(SEARCH("MEDIO BAJA",K56)))</formula>
    </cfRule>
    <cfRule type="containsText" dxfId="335" priority="323" operator="containsText" text="MEDIO ALTA">
      <formula>NOT(ISERROR(SEARCH("MEDIO ALTA",K56)))</formula>
    </cfRule>
  </conditionalFormatting>
  <conditionalFormatting sqref="M56:M58">
    <cfRule type="containsText" dxfId="334" priority="320" operator="containsText" text="MEDIO BAJO">
      <formula>NOT(ISERROR(SEARCH("MEDIO BAJO",M56)))</formula>
    </cfRule>
    <cfRule type="containsText" dxfId="333" priority="321" operator="containsText" text="MEDIO ALTO">
      <formula>NOT(ISERROR(SEARCH("MEDIO ALTO",M56)))</formula>
    </cfRule>
  </conditionalFormatting>
  <conditionalFormatting sqref="AJ56 AI56:AI58">
    <cfRule type="expression" dxfId="332" priority="319">
      <formula>P56="No_existen"</formula>
    </cfRule>
  </conditionalFormatting>
  <conditionalFormatting sqref="AM56:AM58">
    <cfRule type="expression" dxfId="331" priority="318">
      <formula>P56="No_existen"</formula>
    </cfRule>
  </conditionalFormatting>
  <conditionalFormatting sqref="AW56:AW58">
    <cfRule type="expression" dxfId="330" priority="316">
      <formula>AT56&lt;&gt;"COMPARTIR"</formula>
    </cfRule>
    <cfRule type="expression" dxfId="329" priority="317">
      <formula>AT56="ASUMIR"</formula>
    </cfRule>
  </conditionalFormatting>
  <conditionalFormatting sqref="AU56:AU58">
    <cfRule type="expression" dxfId="328" priority="315">
      <formula>AT56="ASUMIR"</formula>
    </cfRule>
  </conditionalFormatting>
  <conditionalFormatting sqref="AV56:AV58">
    <cfRule type="expression" dxfId="327" priority="314">
      <formula>AT56="ASUMIR"</formula>
    </cfRule>
  </conditionalFormatting>
  <conditionalFormatting sqref="AL56:AL58">
    <cfRule type="expression" dxfId="326" priority="340">
      <formula>Q56="No_existen"</formula>
    </cfRule>
  </conditionalFormatting>
  <conditionalFormatting sqref="AH56:AH58">
    <cfRule type="expression" dxfId="325" priority="341">
      <formula>P56="No_existen"</formula>
    </cfRule>
  </conditionalFormatting>
  <conditionalFormatting sqref="AG56:AG58">
    <cfRule type="expression" dxfId="324" priority="342">
      <formula>Q56="No_existen"</formula>
    </cfRule>
  </conditionalFormatting>
  <conditionalFormatting sqref="AF56">
    <cfRule type="expression" dxfId="323" priority="343">
      <formula>Q56="No_existen"</formula>
    </cfRule>
  </conditionalFormatting>
  <conditionalFormatting sqref="AC56:AC58">
    <cfRule type="expression" dxfId="322" priority="344">
      <formula>P56="No_existen"</formula>
    </cfRule>
  </conditionalFormatting>
  <conditionalFormatting sqref="AB56:AB58">
    <cfRule type="expression" dxfId="321" priority="345">
      <formula>Q56="No_existen"</formula>
    </cfRule>
  </conditionalFormatting>
  <conditionalFormatting sqref="AO56:AO58">
    <cfRule type="containsText" dxfId="320" priority="311" operator="containsText" text="DÉBIL">
      <formula>NOT(ISERROR(SEARCH("DÉBIL",AO56)))</formula>
    </cfRule>
    <cfRule type="containsText" dxfId="319" priority="312" operator="containsText" text="ACEPTABLE">
      <formula>NOT(ISERROR(SEARCH("ACEPTABLE",AO56)))</formula>
    </cfRule>
    <cfRule type="containsText" dxfId="318" priority="313" operator="containsText" text="FUERTE">
      <formula>NOT(ISERROR(SEARCH("FUERTE",AO56)))</formula>
    </cfRule>
  </conditionalFormatting>
  <conditionalFormatting sqref="AA56">
    <cfRule type="expression" dxfId="317" priority="346">
      <formula>Q56="No_existen"</formula>
    </cfRule>
  </conditionalFormatting>
  <conditionalFormatting sqref="AK56">
    <cfRule type="expression" dxfId="316" priority="347">
      <formula>Q56="No_existen"</formula>
    </cfRule>
  </conditionalFormatting>
  <conditionalFormatting sqref="Y56:Y58">
    <cfRule type="expression" dxfId="315" priority="298">
      <formula>X56="Semiautomatico"</formula>
    </cfRule>
    <cfRule type="expression" dxfId="314" priority="300">
      <formula>X56="Manual"</formula>
    </cfRule>
    <cfRule type="expression" dxfId="313" priority="310">
      <formula>P56="No_existen"</formula>
    </cfRule>
  </conditionalFormatting>
  <conditionalFormatting sqref="Y56:Y58">
    <cfRule type="expression" dxfId="312" priority="309">
      <formula>P56="No_existen"</formula>
    </cfRule>
  </conditionalFormatting>
  <conditionalFormatting sqref="AO56:AO58">
    <cfRule type="containsText" dxfId="311" priority="308" operator="containsText" text="INEXISTENTE">
      <formula>NOT(ISERROR(SEARCH("INEXISTENTE",AO56)))</formula>
    </cfRule>
  </conditionalFormatting>
  <conditionalFormatting sqref="T56:T58">
    <cfRule type="expression" dxfId="310" priority="307">
      <formula>P56="No_existen"</formula>
    </cfRule>
  </conditionalFormatting>
  <conditionalFormatting sqref="X56">
    <cfRule type="expression" dxfId="309" priority="306">
      <formula>#REF!="No_existen"</formula>
    </cfRule>
  </conditionalFormatting>
  <conditionalFormatting sqref="X57">
    <cfRule type="expression" dxfId="308" priority="305">
      <formula>#REF!="No_existen"</formula>
    </cfRule>
  </conditionalFormatting>
  <conditionalFormatting sqref="X58">
    <cfRule type="expression" dxfId="307" priority="304">
      <formula>#REF!="No_existen"</formula>
    </cfRule>
  </conditionalFormatting>
  <conditionalFormatting sqref="AD56">
    <cfRule type="expression" dxfId="306" priority="303">
      <formula>P56="No_existen"</formula>
    </cfRule>
  </conditionalFormatting>
  <conditionalFormatting sqref="AD57">
    <cfRule type="expression" dxfId="305" priority="302">
      <formula>P57="No_existen"</formula>
    </cfRule>
  </conditionalFormatting>
  <conditionalFormatting sqref="AD58">
    <cfRule type="expression" dxfId="304" priority="301">
      <formula>P58="No_existen"</formula>
    </cfRule>
  </conditionalFormatting>
  <conditionalFormatting sqref="AD56:AD58">
    <cfRule type="expression" dxfId="303" priority="299">
      <formula>AC56="No asignado"</formula>
    </cfRule>
  </conditionalFormatting>
  <conditionalFormatting sqref="L59 K59:K61">
    <cfRule type="containsText" dxfId="302" priority="287" operator="containsText" text="MEDIA">
      <formula>NOT(ISERROR(SEARCH("MEDIA",K59)))</formula>
    </cfRule>
    <cfRule type="containsText" dxfId="301" priority="288" operator="containsText" text="ALTA">
      <formula>NOT(ISERROR(SEARCH("ALTA",K59)))</formula>
    </cfRule>
    <cfRule type="containsText" dxfId="300" priority="289" operator="containsText" text="BAJA">
      <formula>NOT(ISERROR(SEARCH("BAJA",K59)))</formula>
    </cfRule>
  </conditionalFormatting>
  <conditionalFormatting sqref="N59 M59:M61">
    <cfRule type="containsText" dxfId="299" priority="284" operator="containsText" text="MEDIO">
      <formula>NOT(ISERROR(SEARCH("MEDIO",M59)))</formula>
    </cfRule>
    <cfRule type="containsText" dxfId="298" priority="285" operator="containsText" text="ALTO">
      <formula>NOT(ISERROR(SEARCH("ALTO",M59)))</formula>
    </cfRule>
    <cfRule type="containsText" dxfId="297" priority="286" operator="containsText" text="BAJO">
      <formula>NOT(ISERROR(SEARCH("BAJO",M59)))</formula>
    </cfRule>
  </conditionalFormatting>
  <conditionalFormatting sqref="P59:P61">
    <cfRule type="cellIs" dxfId="296" priority="283" operator="between">
      <formula>2</formula>
      <formula>3</formula>
    </cfRule>
  </conditionalFormatting>
  <conditionalFormatting sqref="O59:O61">
    <cfRule type="cellIs" dxfId="295" priority="280" operator="lessThanOrEqual">
      <formula>3</formula>
    </cfRule>
    <cfRule type="cellIs" dxfId="294" priority="281" stopIfTrue="1" operator="between">
      <formula>4</formula>
      <formula>9</formula>
    </cfRule>
    <cfRule type="cellIs" dxfId="293" priority="282" operator="greaterThanOrEqual">
      <formula>10</formula>
    </cfRule>
  </conditionalFormatting>
  <conditionalFormatting sqref="AP59:AP61">
    <cfRule type="cellIs" dxfId="292" priority="277" operator="lessThanOrEqual">
      <formula>10</formula>
    </cfRule>
    <cfRule type="cellIs" dxfId="291" priority="278" stopIfTrue="1" operator="between">
      <formula>11</formula>
      <formula>32</formula>
    </cfRule>
    <cfRule type="cellIs" dxfId="290" priority="279" operator="greaterThanOrEqual">
      <formula>36</formula>
    </cfRule>
  </conditionalFormatting>
  <conditionalFormatting sqref="AQ59:AS59">
    <cfRule type="cellIs" dxfId="289" priority="274" operator="equal">
      <formula>"LEVE"</formula>
    </cfRule>
    <cfRule type="cellIs" dxfId="288" priority="275" operator="equal">
      <formula>"MODERADO"</formula>
    </cfRule>
    <cfRule type="cellIs" dxfId="287" priority="276" operator="equal">
      <formula>"GRAVE"</formula>
    </cfRule>
  </conditionalFormatting>
  <conditionalFormatting sqref="K59:K61">
    <cfRule type="containsText" dxfId="286" priority="272" operator="containsText" text="MEDIO BAJA">
      <formula>NOT(ISERROR(SEARCH("MEDIO BAJA",K59)))</formula>
    </cfRule>
    <cfRule type="containsText" dxfId="285" priority="273" operator="containsText" text="MEDIO ALTA">
      <formula>NOT(ISERROR(SEARCH("MEDIO ALTA",K59)))</formula>
    </cfRule>
  </conditionalFormatting>
  <conditionalFormatting sqref="M59:M61">
    <cfRule type="containsText" dxfId="284" priority="270" operator="containsText" text="MEDIO BAJO">
      <formula>NOT(ISERROR(SEARCH("MEDIO BAJO",M59)))</formula>
    </cfRule>
    <cfRule type="containsText" dxfId="283" priority="271" operator="containsText" text="MEDIO ALTO">
      <formula>NOT(ISERROR(SEARCH("MEDIO ALTO",M59)))</formula>
    </cfRule>
  </conditionalFormatting>
  <conditionalFormatting sqref="AJ59 AI59:AI61">
    <cfRule type="expression" dxfId="282" priority="269">
      <formula>P59="No_existen"</formula>
    </cfRule>
  </conditionalFormatting>
  <conditionalFormatting sqref="AM59:AM61">
    <cfRule type="expression" dxfId="281" priority="268">
      <formula>P59="No_existen"</formula>
    </cfRule>
  </conditionalFormatting>
  <conditionalFormatting sqref="AW59:AW61">
    <cfRule type="expression" dxfId="280" priority="266">
      <formula>AT59&lt;&gt;"COMPARTIR"</formula>
    </cfRule>
    <cfRule type="expression" dxfId="279" priority="267">
      <formula>AT59="ASUMIR"</formula>
    </cfRule>
  </conditionalFormatting>
  <conditionalFormatting sqref="AU59:AU61">
    <cfRule type="expression" dxfId="278" priority="265">
      <formula>AT59="ASUMIR"</formula>
    </cfRule>
  </conditionalFormatting>
  <conditionalFormatting sqref="AV59:AV61">
    <cfRule type="expression" dxfId="277" priority="264">
      <formula>AT59="ASUMIR"</formula>
    </cfRule>
  </conditionalFormatting>
  <conditionalFormatting sqref="AL59:AL61">
    <cfRule type="expression" dxfId="276" priority="290">
      <formula>Q59="No_existen"</formula>
    </cfRule>
  </conditionalFormatting>
  <conditionalFormatting sqref="AH59:AH61">
    <cfRule type="expression" dxfId="275" priority="291">
      <formula>P59="No_existen"</formula>
    </cfRule>
  </conditionalFormatting>
  <conditionalFormatting sqref="AG59:AG61">
    <cfRule type="expression" dxfId="274" priority="292">
      <formula>Q59="No_existen"</formula>
    </cfRule>
  </conditionalFormatting>
  <conditionalFormatting sqref="AF59">
    <cfRule type="expression" dxfId="273" priority="293">
      <formula>Q59="No_existen"</formula>
    </cfRule>
  </conditionalFormatting>
  <conditionalFormatting sqref="AC59:AC61">
    <cfRule type="expression" dxfId="272" priority="294">
      <formula>P59="No_existen"</formula>
    </cfRule>
  </conditionalFormatting>
  <conditionalFormatting sqref="AB59:AB61">
    <cfRule type="expression" dxfId="271" priority="295">
      <formula>Q59="No_existen"</formula>
    </cfRule>
  </conditionalFormatting>
  <conditionalFormatting sqref="AO59:AO61">
    <cfRule type="containsText" dxfId="270" priority="261" operator="containsText" text="DÉBIL">
      <formula>NOT(ISERROR(SEARCH("DÉBIL",AO59)))</formula>
    </cfRule>
    <cfRule type="containsText" dxfId="269" priority="262" operator="containsText" text="ACEPTABLE">
      <formula>NOT(ISERROR(SEARCH("ACEPTABLE",AO59)))</formula>
    </cfRule>
    <cfRule type="containsText" dxfId="268" priority="263" operator="containsText" text="FUERTE">
      <formula>NOT(ISERROR(SEARCH("FUERTE",AO59)))</formula>
    </cfRule>
  </conditionalFormatting>
  <conditionalFormatting sqref="AA59">
    <cfRule type="expression" dxfId="267" priority="296">
      <formula>Q59="No_existen"</formula>
    </cfRule>
  </conditionalFormatting>
  <conditionalFormatting sqref="AK59">
    <cfRule type="expression" dxfId="266" priority="297">
      <formula>Q59="No_existen"</formula>
    </cfRule>
  </conditionalFormatting>
  <conditionalFormatting sqref="Y59:Y61">
    <cfRule type="expression" dxfId="265" priority="248">
      <formula>X59="Semiautomatico"</formula>
    </cfRule>
    <cfRule type="expression" dxfId="264" priority="250">
      <formula>X59="Manual"</formula>
    </cfRule>
    <cfRule type="expression" dxfId="263" priority="260">
      <formula>P59="No_existen"</formula>
    </cfRule>
  </conditionalFormatting>
  <conditionalFormatting sqref="Y59:Y61">
    <cfRule type="expression" dxfId="262" priority="259">
      <formula>P59="No_existen"</formula>
    </cfRule>
  </conditionalFormatting>
  <conditionalFormatting sqref="AO59:AO61">
    <cfRule type="containsText" dxfId="261" priority="258" operator="containsText" text="INEXISTENTE">
      <formula>NOT(ISERROR(SEARCH("INEXISTENTE",AO59)))</formula>
    </cfRule>
  </conditionalFormatting>
  <conditionalFormatting sqref="T59:T61">
    <cfRule type="expression" dxfId="260" priority="257">
      <formula>P59="No_existen"</formula>
    </cfRule>
  </conditionalFormatting>
  <conditionalFormatting sqref="X59">
    <cfRule type="expression" dxfId="259" priority="256">
      <formula>#REF!="No_existen"</formula>
    </cfRule>
  </conditionalFormatting>
  <conditionalFormatting sqref="X60">
    <cfRule type="expression" dxfId="258" priority="255">
      <formula>#REF!="No_existen"</formula>
    </cfRule>
  </conditionalFormatting>
  <conditionalFormatting sqref="X61">
    <cfRule type="expression" dxfId="257" priority="254">
      <formula>#REF!="No_existen"</formula>
    </cfRule>
  </conditionalFormatting>
  <conditionalFormatting sqref="AD59">
    <cfRule type="expression" dxfId="256" priority="253">
      <formula>P59="No_existen"</formula>
    </cfRule>
  </conditionalFormatting>
  <conditionalFormatting sqref="AD60">
    <cfRule type="expression" dxfId="255" priority="252">
      <formula>P60="No_existen"</formula>
    </cfRule>
  </conditionalFormatting>
  <conditionalFormatting sqref="AD61">
    <cfRule type="expression" dxfId="254" priority="251">
      <formula>P61="No_existen"</formula>
    </cfRule>
  </conditionalFormatting>
  <conditionalFormatting sqref="AD59:AD61">
    <cfRule type="expression" dxfId="253" priority="249">
      <formula>AC59="No asignado"</formula>
    </cfRule>
  </conditionalFormatting>
  <conditionalFormatting sqref="L62 K62:K64">
    <cfRule type="containsText" dxfId="252" priority="237" operator="containsText" text="MEDIA">
      <formula>NOT(ISERROR(SEARCH("MEDIA",K62)))</formula>
    </cfRule>
    <cfRule type="containsText" dxfId="251" priority="238" operator="containsText" text="ALTA">
      <formula>NOT(ISERROR(SEARCH("ALTA",K62)))</formula>
    </cfRule>
    <cfRule type="containsText" dxfId="250" priority="239" operator="containsText" text="BAJA">
      <formula>NOT(ISERROR(SEARCH("BAJA",K62)))</formula>
    </cfRule>
  </conditionalFormatting>
  <conditionalFormatting sqref="N62 M62:M64">
    <cfRule type="containsText" dxfId="249" priority="234" operator="containsText" text="MEDIO">
      <formula>NOT(ISERROR(SEARCH("MEDIO",M62)))</formula>
    </cfRule>
    <cfRule type="containsText" dxfId="248" priority="235" operator="containsText" text="ALTO">
      <formula>NOT(ISERROR(SEARCH("ALTO",M62)))</formula>
    </cfRule>
    <cfRule type="containsText" dxfId="247" priority="236" operator="containsText" text="BAJO">
      <formula>NOT(ISERROR(SEARCH("BAJO",M62)))</formula>
    </cfRule>
  </conditionalFormatting>
  <conditionalFormatting sqref="P62:P64">
    <cfRule type="cellIs" dxfId="246" priority="233" operator="between">
      <formula>2</formula>
      <formula>3</formula>
    </cfRule>
  </conditionalFormatting>
  <conditionalFormatting sqref="O62:O64">
    <cfRule type="cellIs" dxfId="245" priority="230" operator="lessThanOrEqual">
      <formula>3</formula>
    </cfRule>
    <cfRule type="cellIs" dxfId="244" priority="231" stopIfTrue="1" operator="between">
      <formula>4</formula>
      <formula>9</formula>
    </cfRule>
    <cfRule type="cellIs" dxfId="243" priority="232" operator="greaterThanOrEqual">
      <formula>10</formula>
    </cfRule>
  </conditionalFormatting>
  <conditionalFormatting sqref="AP62:AP64">
    <cfRule type="cellIs" dxfId="242" priority="227" operator="lessThanOrEqual">
      <formula>10</formula>
    </cfRule>
    <cfRule type="cellIs" dxfId="241" priority="228" stopIfTrue="1" operator="between">
      <formula>11</formula>
      <formula>32</formula>
    </cfRule>
    <cfRule type="cellIs" dxfId="240" priority="229" operator="greaterThanOrEqual">
      <formula>36</formula>
    </cfRule>
  </conditionalFormatting>
  <conditionalFormatting sqref="AQ62:AS62">
    <cfRule type="cellIs" dxfId="239" priority="224" operator="equal">
      <formula>"LEVE"</formula>
    </cfRule>
    <cfRule type="cellIs" dxfId="238" priority="225" operator="equal">
      <formula>"MODERADO"</formula>
    </cfRule>
    <cfRule type="cellIs" dxfId="237" priority="226" operator="equal">
      <formula>"GRAVE"</formula>
    </cfRule>
  </conditionalFormatting>
  <conditionalFormatting sqref="K62:K64">
    <cfRule type="containsText" dxfId="236" priority="222" operator="containsText" text="MEDIO BAJA">
      <formula>NOT(ISERROR(SEARCH("MEDIO BAJA",K62)))</formula>
    </cfRule>
    <cfRule type="containsText" dxfId="235" priority="223" operator="containsText" text="MEDIO ALTA">
      <formula>NOT(ISERROR(SEARCH("MEDIO ALTA",K62)))</formula>
    </cfRule>
  </conditionalFormatting>
  <conditionalFormatting sqref="M62:M64">
    <cfRule type="containsText" dxfId="234" priority="220" operator="containsText" text="MEDIO BAJO">
      <formula>NOT(ISERROR(SEARCH("MEDIO BAJO",M62)))</formula>
    </cfRule>
    <cfRule type="containsText" dxfId="233" priority="221" operator="containsText" text="MEDIO ALTO">
      <formula>NOT(ISERROR(SEARCH("MEDIO ALTO",M62)))</formula>
    </cfRule>
  </conditionalFormatting>
  <conditionalFormatting sqref="AJ62 AI62:AI64">
    <cfRule type="expression" dxfId="232" priority="219">
      <formula>P62="No_existen"</formula>
    </cfRule>
  </conditionalFormatting>
  <conditionalFormatting sqref="AM62:AM64">
    <cfRule type="expression" dxfId="231" priority="218">
      <formula>P62="No_existen"</formula>
    </cfRule>
  </conditionalFormatting>
  <conditionalFormatting sqref="AW62:AW64">
    <cfRule type="expression" dxfId="230" priority="216">
      <formula>AT62&lt;&gt;"COMPARTIR"</formula>
    </cfRule>
    <cfRule type="expression" dxfId="229" priority="217">
      <formula>AT62="ASUMIR"</formula>
    </cfRule>
  </conditionalFormatting>
  <conditionalFormatting sqref="AU62:AU64">
    <cfRule type="expression" dxfId="228" priority="215">
      <formula>AT62="ASUMIR"</formula>
    </cfRule>
  </conditionalFormatting>
  <conditionalFormatting sqref="AV62:AV64">
    <cfRule type="expression" dxfId="227" priority="214">
      <formula>AT62="ASUMIR"</formula>
    </cfRule>
  </conditionalFormatting>
  <conditionalFormatting sqref="AL62:AL64">
    <cfRule type="expression" dxfId="226" priority="240">
      <formula>Q62="No_existen"</formula>
    </cfRule>
  </conditionalFormatting>
  <conditionalFormatting sqref="AH62:AH64">
    <cfRule type="expression" dxfId="225" priority="241">
      <formula>P62="No_existen"</formula>
    </cfRule>
  </conditionalFormatting>
  <conditionalFormatting sqref="AG62:AG64">
    <cfRule type="expression" dxfId="224" priority="242">
      <formula>Q62="No_existen"</formula>
    </cfRule>
  </conditionalFormatting>
  <conditionalFormatting sqref="AF62">
    <cfRule type="expression" dxfId="223" priority="243">
      <formula>Q62="No_existen"</formula>
    </cfRule>
  </conditionalFormatting>
  <conditionalFormatting sqref="AC62:AC64">
    <cfRule type="expression" dxfId="222" priority="244">
      <formula>P62="No_existen"</formula>
    </cfRule>
  </conditionalFormatting>
  <conditionalFormatting sqref="AB62:AB64">
    <cfRule type="expression" dxfId="221" priority="245">
      <formula>Q62="No_existen"</formula>
    </cfRule>
  </conditionalFormatting>
  <conditionalFormatting sqref="AO62:AO64">
    <cfRule type="containsText" dxfId="220" priority="211" operator="containsText" text="DÉBIL">
      <formula>NOT(ISERROR(SEARCH("DÉBIL",AO62)))</formula>
    </cfRule>
    <cfRule type="containsText" dxfId="219" priority="212" operator="containsText" text="ACEPTABLE">
      <formula>NOT(ISERROR(SEARCH("ACEPTABLE",AO62)))</formula>
    </cfRule>
    <cfRule type="containsText" dxfId="218" priority="213" operator="containsText" text="FUERTE">
      <formula>NOT(ISERROR(SEARCH("FUERTE",AO62)))</formula>
    </cfRule>
  </conditionalFormatting>
  <conditionalFormatting sqref="AA62">
    <cfRule type="expression" dxfId="217" priority="246">
      <formula>Q62="No_existen"</formula>
    </cfRule>
  </conditionalFormatting>
  <conditionalFormatting sqref="AK62">
    <cfRule type="expression" dxfId="216" priority="247">
      <formula>Q62="No_existen"</formula>
    </cfRule>
  </conditionalFormatting>
  <conditionalFormatting sqref="Y62:Y64">
    <cfRule type="expression" dxfId="215" priority="198">
      <formula>X62="Semiautomatico"</formula>
    </cfRule>
    <cfRule type="expression" dxfId="214" priority="200">
      <formula>X62="Manual"</formula>
    </cfRule>
    <cfRule type="expression" dxfId="213" priority="210">
      <formula>P62="No_existen"</formula>
    </cfRule>
  </conditionalFormatting>
  <conditionalFormatting sqref="Y62:Y64">
    <cfRule type="expression" dxfId="212" priority="209">
      <formula>P62="No_existen"</formula>
    </cfRule>
  </conditionalFormatting>
  <conditionalFormatting sqref="AO62:AO64">
    <cfRule type="containsText" dxfId="211" priority="208" operator="containsText" text="INEXISTENTE">
      <formula>NOT(ISERROR(SEARCH("INEXISTENTE",AO62)))</formula>
    </cfRule>
  </conditionalFormatting>
  <conditionalFormatting sqref="T62:T64">
    <cfRule type="expression" dxfId="210" priority="207">
      <formula>P62="No_existen"</formula>
    </cfRule>
  </conditionalFormatting>
  <conditionalFormatting sqref="X62">
    <cfRule type="expression" dxfId="209" priority="206">
      <formula>#REF!="No_existen"</formula>
    </cfRule>
  </conditionalFormatting>
  <conditionalFormatting sqref="X63">
    <cfRule type="expression" dxfId="208" priority="205">
      <formula>#REF!="No_existen"</formula>
    </cfRule>
  </conditionalFormatting>
  <conditionalFormatting sqref="X64">
    <cfRule type="expression" dxfId="207" priority="204">
      <formula>#REF!="No_existen"</formula>
    </cfRule>
  </conditionalFormatting>
  <conditionalFormatting sqref="AD62">
    <cfRule type="expression" dxfId="206" priority="203">
      <formula>P62="No_existen"</formula>
    </cfRule>
  </conditionalFormatting>
  <conditionalFormatting sqref="AD63">
    <cfRule type="expression" dxfId="205" priority="202">
      <formula>P63="No_existen"</formula>
    </cfRule>
  </conditionalFormatting>
  <conditionalFormatting sqref="AD64">
    <cfRule type="expression" dxfId="204" priority="201">
      <formula>P64="No_existen"</formula>
    </cfRule>
  </conditionalFormatting>
  <conditionalFormatting sqref="AD62:AD64">
    <cfRule type="expression" dxfId="203" priority="199">
      <formula>AC62="No asignado"</formula>
    </cfRule>
  </conditionalFormatting>
  <conditionalFormatting sqref="L65 K65:K67">
    <cfRule type="containsText" dxfId="202" priority="187" operator="containsText" text="MEDIA">
      <formula>NOT(ISERROR(SEARCH("MEDIA",K65)))</formula>
    </cfRule>
    <cfRule type="containsText" dxfId="201" priority="188" operator="containsText" text="ALTA">
      <formula>NOT(ISERROR(SEARCH("ALTA",K65)))</formula>
    </cfRule>
    <cfRule type="containsText" dxfId="200" priority="189" operator="containsText" text="BAJA">
      <formula>NOT(ISERROR(SEARCH("BAJA",K65)))</formula>
    </cfRule>
  </conditionalFormatting>
  <conditionalFormatting sqref="N65 M65:M67">
    <cfRule type="containsText" dxfId="199" priority="184" operator="containsText" text="MEDIO">
      <formula>NOT(ISERROR(SEARCH("MEDIO",M65)))</formula>
    </cfRule>
    <cfRule type="containsText" dxfId="198" priority="185" operator="containsText" text="ALTO">
      <formula>NOT(ISERROR(SEARCH("ALTO",M65)))</formula>
    </cfRule>
    <cfRule type="containsText" dxfId="197" priority="186" operator="containsText" text="BAJO">
      <formula>NOT(ISERROR(SEARCH("BAJO",M65)))</formula>
    </cfRule>
  </conditionalFormatting>
  <conditionalFormatting sqref="P65:P67">
    <cfRule type="cellIs" dxfId="196" priority="183" operator="between">
      <formula>2</formula>
      <formula>3</formula>
    </cfRule>
  </conditionalFormatting>
  <conditionalFormatting sqref="O65:O67">
    <cfRule type="cellIs" dxfId="195" priority="180" operator="lessThanOrEqual">
      <formula>3</formula>
    </cfRule>
    <cfRule type="cellIs" dxfId="194" priority="181" stopIfTrue="1" operator="between">
      <formula>4</formula>
      <formula>9</formula>
    </cfRule>
    <cfRule type="cellIs" dxfId="193" priority="182" operator="greaterThanOrEqual">
      <formula>10</formula>
    </cfRule>
  </conditionalFormatting>
  <conditionalFormatting sqref="AP65:AP67">
    <cfRule type="cellIs" dxfId="192" priority="177" operator="lessThanOrEqual">
      <formula>10</formula>
    </cfRule>
    <cfRule type="cellIs" dxfId="191" priority="178" stopIfTrue="1" operator="between">
      <formula>11</formula>
      <formula>32</formula>
    </cfRule>
    <cfRule type="cellIs" dxfId="190" priority="179" operator="greaterThanOrEqual">
      <formula>36</formula>
    </cfRule>
  </conditionalFormatting>
  <conditionalFormatting sqref="AQ65:AS65">
    <cfRule type="cellIs" dxfId="189" priority="174" operator="equal">
      <formula>"LEVE"</formula>
    </cfRule>
    <cfRule type="cellIs" dxfId="188" priority="175" operator="equal">
      <formula>"MODERADO"</formula>
    </cfRule>
    <cfRule type="cellIs" dxfId="187" priority="176" operator="equal">
      <formula>"GRAVE"</formula>
    </cfRule>
  </conditionalFormatting>
  <conditionalFormatting sqref="K65:K67">
    <cfRule type="containsText" dxfId="186" priority="172" operator="containsText" text="MEDIO BAJA">
      <formula>NOT(ISERROR(SEARCH("MEDIO BAJA",K65)))</formula>
    </cfRule>
    <cfRule type="containsText" dxfId="185" priority="173" operator="containsText" text="MEDIO ALTA">
      <formula>NOT(ISERROR(SEARCH("MEDIO ALTA",K65)))</formula>
    </cfRule>
  </conditionalFormatting>
  <conditionalFormatting sqref="M65:M67">
    <cfRule type="containsText" dxfId="184" priority="170" operator="containsText" text="MEDIO BAJO">
      <formula>NOT(ISERROR(SEARCH("MEDIO BAJO",M65)))</formula>
    </cfRule>
    <cfRule type="containsText" dxfId="183" priority="171" operator="containsText" text="MEDIO ALTO">
      <formula>NOT(ISERROR(SEARCH("MEDIO ALTO",M65)))</formula>
    </cfRule>
  </conditionalFormatting>
  <conditionalFormatting sqref="AJ65 AI65:AI67">
    <cfRule type="expression" dxfId="182" priority="169">
      <formula>P65="No_existen"</formula>
    </cfRule>
  </conditionalFormatting>
  <conditionalFormatting sqref="AM65:AM67">
    <cfRule type="expression" dxfId="181" priority="168">
      <formula>P65="No_existen"</formula>
    </cfRule>
  </conditionalFormatting>
  <conditionalFormatting sqref="AW65:AW67">
    <cfRule type="expression" dxfId="180" priority="166">
      <formula>AT65&lt;&gt;"COMPARTIR"</formula>
    </cfRule>
    <cfRule type="expression" dxfId="179" priority="167">
      <formula>AT65="ASUMIR"</formula>
    </cfRule>
  </conditionalFormatting>
  <conditionalFormatting sqref="AU65:AU67">
    <cfRule type="expression" dxfId="178" priority="165">
      <formula>AT65="ASUMIR"</formula>
    </cfRule>
  </conditionalFormatting>
  <conditionalFormatting sqref="AV65:AV67">
    <cfRule type="expression" dxfId="177" priority="164">
      <formula>AT65="ASUMIR"</formula>
    </cfRule>
  </conditionalFormatting>
  <conditionalFormatting sqref="AL65:AL67">
    <cfRule type="expression" dxfId="176" priority="190">
      <formula>Q65="No_existen"</formula>
    </cfRule>
  </conditionalFormatting>
  <conditionalFormatting sqref="AH65:AH67">
    <cfRule type="expression" dxfId="175" priority="191">
      <formula>P65="No_existen"</formula>
    </cfRule>
  </conditionalFormatting>
  <conditionalFormatting sqref="AG65:AG67">
    <cfRule type="expression" dxfId="174" priority="192">
      <formula>Q65="No_existen"</formula>
    </cfRule>
  </conditionalFormatting>
  <conditionalFormatting sqref="AF65">
    <cfRule type="expression" dxfId="173" priority="193">
      <formula>Q65="No_existen"</formula>
    </cfRule>
  </conditionalFormatting>
  <conditionalFormatting sqref="AC65:AC67">
    <cfRule type="expression" dxfId="172" priority="194">
      <formula>P65="No_existen"</formula>
    </cfRule>
  </conditionalFormatting>
  <conditionalFormatting sqref="AB65:AB67">
    <cfRule type="expression" dxfId="171" priority="195">
      <formula>Q65="No_existen"</formula>
    </cfRule>
  </conditionalFormatting>
  <conditionalFormatting sqref="AO65:AO67">
    <cfRule type="containsText" dxfId="170" priority="161" operator="containsText" text="DÉBIL">
      <formula>NOT(ISERROR(SEARCH("DÉBIL",AO65)))</formula>
    </cfRule>
    <cfRule type="containsText" dxfId="169" priority="162" operator="containsText" text="ACEPTABLE">
      <formula>NOT(ISERROR(SEARCH("ACEPTABLE",AO65)))</formula>
    </cfRule>
    <cfRule type="containsText" dxfId="168" priority="163" operator="containsText" text="FUERTE">
      <formula>NOT(ISERROR(SEARCH("FUERTE",AO65)))</formula>
    </cfRule>
  </conditionalFormatting>
  <conditionalFormatting sqref="AA65">
    <cfRule type="expression" dxfId="167" priority="196">
      <formula>Q65="No_existen"</formula>
    </cfRule>
  </conditionalFormatting>
  <conditionalFormatting sqref="AK65">
    <cfRule type="expression" dxfId="166" priority="197">
      <formula>Q65="No_existen"</formula>
    </cfRule>
  </conditionalFormatting>
  <conditionalFormatting sqref="Y65:Y67">
    <cfRule type="expression" dxfId="165" priority="148">
      <formula>X65="Semiautomatico"</formula>
    </cfRule>
    <cfRule type="expression" dxfId="164" priority="150">
      <formula>X65="Manual"</formula>
    </cfRule>
    <cfRule type="expression" dxfId="163" priority="160">
      <formula>P65="No_existen"</formula>
    </cfRule>
  </conditionalFormatting>
  <conditionalFormatting sqref="Y65:Y67">
    <cfRule type="expression" dxfId="162" priority="159">
      <formula>P65="No_existen"</formula>
    </cfRule>
  </conditionalFormatting>
  <conditionalFormatting sqref="AO65:AO67">
    <cfRule type="containsText" dxfId="161" priority="158" operator="containsText" text="INEXISTENTE">
      <formula>NOT(ISERROR(SEARCH("INEXISTENTE",AO65)))</formula>
    </cfRule>
  </conditionalFormatting>
  <conditionalFormatting sqref="T65:T67">
    <cfRule type="expression" dxfId="160" priority="157">
      <formula>P65="No_existen"</formula>
    </cfRule>
  </conditionalFormatting>
  <conditionalFormatting sqref="X65">
    <cfRule type="expression" dxfId="159" priority="156">
      <formula>#REF!="No_existen"</formula>
    </cfRule>
  </conditionalFormatting>
  <conditionalFormatting sqref="X66">
    <cfRule type="expression" dxfId="158" priority="155">
      <formula>#REF!="No_existen"</formula>
    </cfRule>
  </conditionalFormatting>
  <conditionalFormatting sqref="X67">
    <cfRule type="expression" dxfId="157" priority="154">
      <formula>#REF!="No_existen"</formula>
    </cfRule>
  </conditionalFormatting>
  <conditionalFormatting sqref="AD65">
    <cfRule type="expression" dxfId="156" priority="153">
      <formula>P65="No_existen"</formula>
    </cfRule>
  </conditionalFormatting>
  <conditionalFormatting sqref="AD66">
    <cfRule type="expression" dxfId="155" priority="152">
      <formula>P66="No_existen"</formula>
    </cfRule>
  </conditionalFormatting>
  <conditionalFormatting sqref="AD67">
    <cfRule type="expression" dxfId="154" priority="151">
      <formula>P67="No_existen"</formula>
    </cfRule>
  </conditionalFormatting>
  <conditionalFormatting sqref="AD65:AD67">
    <cfRule type="expression" dxfId="153" priority="149">
      <formula>AC65="No asignado"</formula>
    </cfRule>
  </conditionalFormatting>
  <conditionalFormatting sqref="P20">
    <cfRule type="cellIs" dxfId="152" priority="9" operator="between">
      <formula>2</formula>
      <formula>3</formula>
    </cfRule>
  </conditionalFormatting>
  <conditionalFormatting sqref="AD20">
    <cfRule type="expression" dxfId="151" priority="6">
      <formula>AC20="No asignado"</formula>
    </cfRule>
    <cfRule type="expression" dxfId="150" priority="8">
      <formula>P20="No_existen"</formula>
    </cfRule>
  </conditionalFormatting>
  <conditionalFormatting sqref="AD20">
    <cfRule type="expression" dxfId="149" priority="7">
      <formula>AC20="No asignado"</formula>
    </cfRule>
  </conditionalFormatting>
  <conditionalFormatting sqref="AR20:AS20">
    <cfRule type="cellIs" dxfId="148" priority="3" operator="equal">
      <formula>"LEVE"</formula>
    </cfRule>
    <cfRule type="cellIs" dxfId="147" priority="4" operator="equal">
      <formula>"MODERADO"</formula>
    </cfRule>
    <cfRule type="cellIs" dxfId="146" priority="5" operator="equal">
      <formula>"GRAVE"</formula>
    </cfRule>
  </conditionalFormatting>
  <conditionalFormatting sqref="AV20:AV21">
    <cfRule type="expression" dxfId="145" priority="2">
      <formula>AT20="ASUMIR"</formula>
    </cfRule>
  </conditionalFormatting>
  <conditionalFormatting sqref="AU20:AU21">
    <cfRule type="expression" dxfId="144" priority="1">
      <formula>AT20="ASUMIR"</formula>
    </cfRule>
  </conditionalFormatting>
  <dataValidations xWindow="501" yWindow="637" count="77">
    <dataValidation type="list" allowBlank="1" showInputMessage="1" showErrorMessage="1" errorTitle="DATO NO VALIDO" error="CELDA DE SELECCIÓN - NO CAMBIAR CONFIGURACIÓN" promptTitle="IMPACTO" prompt="Seleccione el nivel de impacto del riesgo" sqref="M11:M13" xr:uid="{00000000-0002-0000-0000-000000000000}">
      <formula1>INDIRECT($G$11)</formula1>
    </dataValidation>
    <dataValidation type="list" allowBlank="1" showInputMessage="1" showErrorMessage="1" promptTitle="TRATAMIENTO DEL RIESGO" prompt="Defina el tratamiento que se le dará al riesgo" sqref="AT1048185:AT1048187 AT20:AT67" xr:uid="{00000000-0002-0000-0000-000001000000}">
      <formula1>INDIRECT(#REF!)</formula1>
    </dataValidation>
    <dataValidation type="list" allowBlank="1" showInputMessage="1" showErrorMessage="1" promptTitle="TRATAMIENTO DEL RIESGO" prompt="Defina el tratamiento que se le dará al riesgo" sqref="AT17:AT19" xr:uid="{00000000-0002-0000-0000-000002000000}">
      <formula1>INDIRECT($AQ$17)</formula1>
    </dataValidation>
    <dataValidation type="list" allowBlank="1" showInputMessage="1" showErrorMessage="1" promptTitle="TRATAMIENTO DEL RIESGO" prompt="Defina el tratamiento que se le dará al riesgo" sqref="AT14:AT16" xr:uid="{00000000-0002-0000-0000-000003000000}">
      <formula1>INDIRECT($AQ$14)</formula1>
    </dataValidation>
    <dataValidation type="list" allowBlank="1" showInputMessage="1" showErrorMessage="1" promptTitle="TRATAMIENTO DEL RIESGO" prompt="Defina el tratamiento que se le dará al riesgo" sqref="AT11:AT13" xr:uid="{00000000-0002-0000-0000-000004000000}">
      <formula1>INDIRECT($AQ$11)</formula1>
    </dataValidation>
    <dataValidation allowBlank="1" showInputMessage="1" showErrorMessage="1" prompt="Identiique aquellas principales consecuencias que se pueden presentar al momento de que se materialice el riesgo" sqref="J11 J17 J14 J1048185:J1048187 J20:J67" xr:uid="{00000000-0002-0000-0000-000005000000}"/>
    <dataValidation allowBlank="1" showInputMessage="1" showErrorMessage="1" prompt="Describa brevemente en qué consiste el riesgo" sqref="I11 I17 I14 I1048185:I1048187 I20:I67" xr:uid="{00000000-0002-0000-0000-000006000000}"/>
    <dataValidation allowBlank="1" showInputMessage="1" showErrorMessage="1" promptTitle="CONTROL" prompt="Defina el estado del control asociado al riesgo" sqref="Q14:S14 Q11:S11 Q17:S17 Q12:Q13 Q15:Q16 Q18:Q19 Q44:S44 Q45:Q46 Q47:S47 Q48:Q49 Q50:S50 Q51:Q52 Q53:S53 Q54:Q55 Q56:S56 Q57:Q58 Q59:S59 Q60:Q61 Q62:S62 Q63:Q64 Q65:S65 Q66:Q67 Q1048185:S1048185 Q1048186:Q1048187 Q20:S20 Q21:Q22 Q23:S23 Q24:Q25 Q26:S26 Q27:Q28 Q29:S29 Q30:Q31 Q32:S32 Q33:Q34 Q35:S35 Q36:Q37 Q38:S38 Q39:Q40 Q41:S41 Q42:Q43" xr:uid="{00000000-0002-0000-0000-000007000000}"/>
    <dataValidation allowBlank="1" showInputMessage="1" showErrorMessage="1" promptTitle="INDICADOR  DEL RIESGO" prompt="Establezca un indicador que permita monitorear el riesgo" sqref="AY11 AY1048185:AY1048187 AY14:AY67" xr:uid="{00000000-0002-0000-0000-000008000000}"/>
    <dataValidation type="list" allowBlank="1" showInputMessage="1" showErrorMessage="1" sqref="E13" xr:uid="{00000000-0002-0000-0000-000009000000}">
      <formula1>INDIRECT($D$13)</formula1>
    </dataValidation>
    <dataValidation type="list" allowBlank="1" showInputMessage="1" showErrorMessage="1" prompt="Seleccione el tipo de Factor establecido en el contexto" sqref="D11" xr:uid="{00000000-0002-0000-0000-00000A000000}">
      <formula1>FACTOR</formula1>
    </dataValidation>
    <dataValidation type="list" allowBlank="1" showInputMessage="1" showErrorMessage="1" prompt="De acuerdo al tipo factor seleccionado (interno o externo) seleccione el factor específico" sqref="E11" xr:uid="{00000000-0002-0000-0000-00000B000000}">
      <formula1>INDIRECT($D$11)</formula1>
    </dataValidation>
    <dataValidation type="list" allowBlank="1" showInputMessage="1" showErrorMessage="1" errorTitle="DATO NO VALIDO" error="CELDA DE SELECCIÓN - NO CAMBIAR CONFIGURACIÓN" promptTitle="IMPACTO" prompt="Seleccione el nivel de impacto del riesgo" sqref="M14:M16" xr:uid="{00000000-0002-0000-0000-00000C000000}">
      <formula1>INDIRECT($G$14)</formula1>
    </dataValidation>
    <dataValidation type="list" allowBlank="1" showInputMessage="1" showErrorMessage="1" errorTitle="DATO NO VALIDO" error="CELDA DE SELECCIÓN - NO CAMBIAR CONFIGURACIÓN" promptTitle="IMPACTO" prompt="Seleccione el nivel de impacto del riesgo" sqref="M17:M19" xr:uid="{00000000-0002-0000-0000-00000D000000}">
      <formula1>INDIRECT($G$17)</formula1>
    </dataValidation>
    <dataValidation type="list" allowBlank="1" showInputMessage="1" showErrorMessage="1" errorTitle="DATO NO VALIDO" error="CELDA DE SELECCIÓN - NO CAMBIAR CONFIGURACIÓN" promptTitle="IMPACTO" prompt="Seleccione el nivel de impacto del riesgo" sqref="M1048185:M1048187 M20:M67" xr:uid="{00000000-0002-0000-0000-00000E000000}">
      <formula1>INDIRECT(#REF!)</formula1>
    </dataValidation>
    <dataValidation type="list" allowBlank="1" showInputMessage="1" showErrorMessage="1" sqref="E14" xr:uid="{00000000-0002-0000-0000-00000F000000}">
      <formula1>INDIRECT($D$14)</formula1>
    </dataValidation>
    <dataValidation type="list" allowBlank="1" showInputMessage="1" showErrorMessage="1" sqref="E15" xr:uid="{00000000-0002-0000-0000-000010000000}">
      <formula1>INDIRECT($D$15)</formula1>
    </dataValidation>
    <dataValidation type="list" allowBlank="1" showInputMessage="1" showErrorMessage="1" sqref="E16" xr:uid="{00000000-0002-0000-0000-000011000000}">
      <formula1>INDIRECT($D$16)</formula1>
    </dataValidation>
    <dataValidation type="list" allowBlank="1" showInputMessage="1" showErrorMessage="1" sqref="E17" xr:uid="{00000000-0002-0000-0000-000012000000}">
      <formula1>INDIRECT($D$17)</formula1>
    </dataValidation>
    <dataValidation type="list" allowBlank="1" showInputMessage="1" showErrorMessage="1" sqref="E18" xr:uid="{00000000-0002-0000-0000-000013000000}">
      <formula1>INDIRECT($D$18)</formula1>
    </dataValidation>
    <dataValidation type="list" allowBlank="1" showInputMessage="1" showErrorMessage="1" sqref="E19" xr:uid="{00000000-0002-0000-0000-000014000000}">
      <formula1>INDIRECT($D$19)</formula1>
    </dataValidation>
    <dataValidation type="list" allowBlank="1" showInputMessage="1" showErrorMessage="1" sqref="E12" xr:uid="{00000000-0002-0000-0000-000015000000}">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xr:uid="{00000000-0002-0000-0000-000016000000}"/>
    <dataValidation allowBlank="1" showInputMessage="1" showErrorMessage="1" prompt="De acuerdo al análisis de los factores interno y externos que incluyo en el estudio de contexto del proceso, establezca claramente la causa que genera el riesgo." sqref="F11:F16" xr:uid="{00000000-0002-0000-0000-000017000000}"/>
    <dataValidation allowBlank="1" showInputMessage="1" showErrorMessage="1" errorTitle="DATO NO VALIDO" error="CELDA DE SELECCIÓN - NO CAMBIAR CONFIGURACIÓN" promptTitle="IMPACTO" prompt="Seleccione el nivel de impacto del riesgo" sqref="N1048185:N1048187 N11:N67" xr:uid="{00000000-0002-0000-0000-000018000000}"/>
    <dataValidation allowBlank="1" showInputMessage="1" showErrorMessage="1" errorTitle="DATO NO VALIDO" error="CELDA DE SELECCIÓN  - NO CAMBIAR CONFIGURACIÓN" promptTitle="PROBABILIDAD" prompt="Seleccione la probabilidad de ocurrencia del riesgo" sqref="L1048185:L1048187 L11:L67" xr:uid="{00000000-0002-0000-0000-000019000000}"/>
    <dataValidation type="list" allowBlank="1" showInputMessage="1" showErrorMessage="1" errorTitle="DATO NO VALIDO" error="CELDA DE SELECCIÓN  - NO CAMBIAR CONFIGURACIÓN" promptTitle="PROBABILIDAD" prompt="Seleccione la probabilidad de ocurrencia del riesgo" sqref="K1048185:K1048187 K11:K67" xr:uid="{00000000-0002-0000-0000-00001A000000}">
      <formula1>PROBABILIDAD</formula1>
    </dataValidation>
    <dataValidation type="list" allowBlank="1" showInputMessage="1" showErrorMessage="1" sqref="D1048185:D1048187 D12:D67" xr:uid="{00000000-0002-0000-0000-00001B000000}">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048185:H1048187 H11:H67" xr:uid="{00000000-0002-0000-0000-00001C000000}"/>
    <dataValidation type="custom" allowBlank="1" showInputMessage="1" showErrorMessage="1" errorTitle="COMPARTIR" error="Si requiere involucrar otra dependencia elija como Tipo de manejo &quot;COMPARTIR&quot;" sqref="AW1048185:AX1048187 AW11:AX67" xr:uid="{00000000-0002-0000-0000-00001D000000}">
      <formula1>AT11="COMPARTIR"</formula1>
    </dataValidation>
    <dataValidation type="custom" allowBlank="1" showInputMessage="1" showErrorMessage="1" sqref="AU1048185:AU1048187 AU19:AU67" xr:uid="{00000000-0002-0000-0000-00001E000000}">
      <formula1>AT19&lt;&gt;"ASUMIR"</formula1>
    </dataValidation>
    <dataValidation type="list" allowBlank="1" showInputMessage="1" showErrorMessage="1" sqref="E1048185:E1048187 E20:E67" xr:uid="{00000000-0002-0000-0000-00001F000000}">
      <formula1>INDIRECT($D20)</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048185:AV1048187 AV11:AV67" xr:uid="{00000000-0002-0000-0000-000020000000}">
      <formula1>42736</formula1>
    </dataValidation>
    <dataValidation allowBlank="1" showInputMessage="1" showErrorMessage="1" promptTitle="INDICADOR DE RIESGO" prompt="Digite el nombre y la formula del indicador que permita monitorear el riesgo" sqref="AR1048185:AR1048187 AR11:AR67" xr:uid="{00000000-0002-0000-0000-000021000000}"/>
    <dataValidation allowBlank="1" showInputMessage="1" showErrorMessage="1" promptTitle="META" prompt="Establezca la meta para el indicador, definiendo si la meta a cumplir es creciente o decreciente." sqref="AS1048185:AS1048187 AS11:AS67" xr:uid="{00000000-0002-0000-0000-000022000000}"/>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41 AF14 AF17 AF44 AF47 AF50 AF53 AF56 AF59 AF62 AF65 AF1048185 AF20 AF23 AF26 AF29 AF32 AF35 AF38 AF11" xr:uid="{00000000-0002-0000-0000-000023000000}">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048185:P1048187 P11:P67" xr:uid="{00000000-0002-0000-0000-000024000000}">
      <formula1>CONTROLES</formula1>
    </dataValidation>
    <dataValidation type="list" allowBlank="1" showInputMessage="1" showErrorMessage="1" errorTitle="DATO NO VÁLIDO" error="CELDA DE SELECCIÓN - NO CAMBIAR CONFIGURACIÓN" promptTitle="Estado del Control" prompt="Determine el estado del control" sqref="P1048185:P1048187 P11:P67" xr:uid="{00000000-0002-0000-0000-000025000000}">
      <formula1>CONTROLES</formula1>
    </dataValidation>
    <dataValidation type="list" allowBlank="1" showInputMessage="1" showErrorMessage="1" prompt="Seleccione la CLASE de riesgo_x000a_" sqref="G1048185:G1048187 G11:G67" xr:uid="{00000000-0002-0000-0000-000026000000}">
      <formula1>CLASE_RIESGO</formula1>
    </dataValidation>
    <dataValidation allowBlank="1" showInputMessage="1" showErrorMessage="1" promptTitle="Periodicidad" prompt="Determine los intervalos en los cuales aplica el control._x000a__x000a_Si definio NO EXISTE EL CONTROL dejeesta celda en blanco" sqref="AK1048185:AL1048187 AK11:AL67" xr:uid="{00000000-0002-0000-0000-000027000000}"/>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V17:W17 U11:U67 V23:W23 V11:W11 W66:W67 V26:W26 V47:W47 V41:W41 V50:W50 V29:W29 V53:W53 AG11:AG67 V56:W56 V32:W32 V59:W59 V44:W44 V62:W62 V35:W35 V65:W65 W12:W16 V20:W20 AG1048185:AG1048187 V1048185:W1048185 W1048186:W1048187 U1048185:U1048187 Z1048185:AB1048187 V38:W38 V14 W18:W19 W21:W22 W24:W25 W27:W28 W30:W31 W33:W34 W36:W37 W39:W40 W42:W43 W45:W46 W48:W49 W51:W52 W54:W55 W57:W58 W60:W61 W63:W64 Z11:AB67" xr:uid="{00000000-0002-0000-0000-000028000000}"/>
    <dataValidation allowBlank="1" showInputMessage="1" showErrorMessage="1" promptTitle="Tipo de control" prompt="Defina que tipo de control es el que se aplica._x000a__x000a_Si definio NO EXISTE EL CONTROL dejeesta celda en blanco" sqref="AN1048185:AN1048187 AN11:AN67" xr:uid="{00000000-0002-0000-0000-000029000000}"/>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048185:AC1048187 AC12:AC67" xr:uid="{00000000-0002-0000-0000-00002A000000}">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048185:AH1048187 AH11:AH67" xr:uid="{00000000-0002-0000-0000-00002B000000}">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048185:AI1048187 AI11:AI67" xr:uid="{00000000-0002-0000-0000-00002C000000}">
      <formula1>PERIODICIDAD</formula1>
    </dataValidation>
    <dataValidation type="list" allowBlank="1" showInputMessage="1" showErrorMessage="1" promptTitle="Tipo de control" prompt="Defina que tipo de control es el que se aplica._x000a__x000a_Si definio NO EXISTE EL CONTROL deje esta celda en blanco" sqref="AM1048185:AM1048187 AM11:AM67" xr:uid="{00000000-0002-0000-0000-00002D000000}">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048185:AJ1048187 AJ11:AJ67" xr:uid="{00000000-0002-0000-0000-00002E000000}"/>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048185:X1048186 X12:X67" xr:uid="{00000000-0002-0000-0000-00002F000000}">
      <formula1>NIVEL_AUTOMAT</formula1>
    </dataValidation>
    <dataValidation type="custom" allowBlank="1" showInputMessage="1" showErrorMessage="1" sqref="AY10" xr:uid="{00000000-0002-0000-0000-00003000000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048185:AE1048187 AE11:AE67" xr:uid="{00000000-0002-0000-0000-000031000000}"/>
    <dataValidation allowBlank="1" showInputMessage="1" sqref="Y1048193:Y1048576 AD1048193:AD1048576 T1048193:T1048576 AD10 AD1:AD5 Y1:Y5 T1:T5 AD1048188:AD1048191 AD68:AD1048184 T9:T1048191 Y10:Y1048191" xr:uid="{00000000-0002-0000-0000-000032000000}"/>
    <dataValidation allowBlank="1" showErrorMessage="1" promptTitle="Tipo de control" prompt="Defina que tipo de control es el que se aplica._x000a__x000a_Si definio NO EXISTE EL CONTROL dejeesta celda en blanco" sqref="AO1048185:AO1048187 AO11:AO67" xr:uid="{00000000-0002-0000-0000-000033000000}"/>
    <dataValidation allowBlank="1" showInputMessage="1" promptTitle="Digitar su cargo" prompt="Digite:_x000a_Planta:  Nombre del cargo_x000a_Transitorio: Nombre de denominación_x000a_Contratista: Contrato - Orden de servicio_x000a__x000a_Si definió NO ASIGNADO, deje esta celda en blanco" sqref="AD1048185:AD1048187 AD11:AD67" xr:uid="{00000000-0002-0000-0000-000034000000}"/>
    <dataValidation type="list" allowBlank="1" showInputMessage="1" showErrorMessage="1" sqref="C6" xr:uid="{00000000-0002-0000-0000-000035000000}">
      <formula1>MAPA</formula1>
    </dataValidation>
    <dataValidation type="list" allowBlank="1" showInputMessage="1" showErrorMessage="1" sqref="G6" xr:uid="{00000000-0002-0000-0000-000036000000}">
      <formula1>INDIRECT($C$6)</formula1>
    </dataValidation>
    <dataValidation type="list" allowBlank="1" showInputMessage="1" showErrorMessage="1" sqref="B11" xr:uid="{00000000-0002-0000-0000-000037000000}">
      <formula1>INDIRECT(G6)</formula1>
    </dataValidation>
    <dataValidation type="list" allowBlank="1" showInputMessage="1" showErrorMessage="1" sqref="B14:C16" xr:uid="{00000000-0002-0000-0000-000038000000}">
      <formula1>INDIRECT(G6)</formula1>
    </dataValidation>
    <dataValidation type="list" allowBlank="1" showInputMessage="1" showErrorMessage="1" sqref="B17:C19" xr:uid="{00000000-0002-0000-0000-000039000000}">
      <formula1>INDIRECT(G6)</formula1>
    </dataValidation>
    <dataValidation type="list" allowBlank="1" showInputMessage="1" showErrorMessage="1" sqref="B1048185:C1048187" xr:uid="{00000000-0002-0000-0000-00003A000000}">
      <formula1>INDIRECT(G1047997)</formula1>
    </dataValidation>
    <dataValidation type="list" allowBlank="1" showInputMessage="1" showErrorMessage="1" sqref="B20:C22" xr:uid="{00000000-0002-0000-0000-00003B000000}">
      <formula1>INDIRECT(G6)</formula1>
    </dataValidation>
    <dataValidation type="list" allowBlank="1" showInputMessage="1" showErrorMessage="1" sqref="B23:C25" xr:uid="{00000000-0002-0000-0000-00003C000000}">
      <formula1>INDIRECT(G6)</formula1>
    </dataValidation>
    <dataValidation type="list" allowBlank="1" showInputMessage="1" showErrorMessage="1" sqref="B26:C28" xr:uid="{00000000-0002-0000-0000-00003D000000}">
      <formula1>INDIRECT(G6)</formula1>
    </dataValidation>
    <dataValidation type="list" allowBlank="1" showInputMessage="1" showErrorMessage="1" sqref="B29:C31" xr:uid="{00000000-0002-0000-0000-00003E000000}">
      <formula1>INDIRECT(G6)</formula1>
    </dataValidation>
    <dataValidation type="list" allowBlank="1" showInputMessage="1" showErrorMessage="1" sqref="B32:C34" xr:uid="{00000000-0002-0000-0000-00003F000000}">
      <formula1>INDIRECT(G6)</formula1>
    </dataValidation>
    <dataValidation type="list" allowBlank="1" showInputMessage="1" showErrorMessage="1" sqref="B35:C37" xr:uid="{00000000-0002-0000-0000-000040000000}">
      <formula1>INDIRECT(G6)</formula1>
    </dataValidation>
    <dataValidation type="list" allowBlank="1" showInputMessage="1" showErrorMessage="1" sqref="B38:C40" xr:uid="{00000000-0002-0000-0000-000041000000}">
      <formula1>INDIRECT(G6)</formula1>
    </dataValidation>
    <dataValidation type="list" allowBlank="1" showInputMessage="1" showErrorMessage="1" sqref="B41:C43" xr:uid="{00000000-0002-0000-0000-000042000000}">
      <formula1>INDIRECT(G6)</formula1>
    </dataValidation>
    <dataValidation type="list" allowBlank="1" showInputMessage="1" showErrorMessage="1" sqref="B44:C46" xr:uid="{00000000-0002-0000-0000-000043000000}">
      <formula1>INDIRECT(G6)</formula1>
    </dataValidation>
    <dataValidation type="list" allowBlank="1" showInputMessage="1" showErrorMessage="1" sqref="B47:C49" xr:uid="{00000000-0002-0000-0000-000044000000}">
      <formula1>INDIRECT(G6)</formula1>
    </dataValidation>
    <dataValidation type="list" allowBlank="1" showInputMessage="1" showErrorMessage="1" sqref="B50:C52" xr:uid="{00000000-0002-0000-0000-000045000000}">
      <formula1>INDIRECT(G6)</formula1>
    </dataValidation>
    <dataValidation type="list" allowBlank="1" showInputMessage="1" showErrorMessage="1" sqref="B53:C55" xr:uid="{00000000-0002-0000-0000-000046000000}">
      <formula1>INDIRECT(G6)</formula1>
    </dataValidation>
    <dataValidation type="list" allowBlank="1" showInputMessage="1" showErrorMessage="1" sqref="B56:C58" xr:uid="{00000000-0002-0000-0000-000047000000}">
      <formula1>INDIRECT(G6)</formula1>
    </dataValidation>
    <dataValidation type="list" allowBlank="1" showInputMessage="1" showErrorMessage="1" sqref="B59:C61" xr:uid="{00000000-0002-0000-0000-000048000000}">
      <formula1>INDIRECT(G6)</formula1>
    </dataValidation>
    <dataValidation type="list" allowBlank="1" showInputMessage="1" showErrorMessage="1" sqref="B62:C64" xr:uid="{00000000-0002-0000-0000-000049000000}">
      <formula1>INDIRECT(G6)</formula1>
    </dataValidation>
    <dataValidation type="list" allowBlank="1" showInputMessage="1" showErrorMessage="1" sqref="B65:C67" xr:uid="{00000000-0002-0000-0000-00004A000000}">
      <formula1>INDIRECT(G6)</formula1>
    </dataValidation>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 xr:uid="{00000000-0002-0000-0000-00004B000000}">
      <formula1>$X$1048185:$X$1048187</formula1>
    </dataValidation>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 xr:uid="{00000000-0002-0000-0000-00004C000000}">
      <formula1>$AC$1048186:$AC$1048187</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AX87"/>
  <sheetViews>
    <sheetView zoomScale="87" zoomScaleNormal="87" zoomScaleSheetLayoutView="130" workbookViewId="0">
      <pane xSplit="4" ySplit="7" topLeftCell="H17" activePane="bottomRight" state="frozen"/>
      <selection pane="topRight" activeCell="D1" sqref="D1"/>
      <selection pane="bottomLeft" activeCell="A9" sqref="A9"/>
      <selection pane="bottomRight" activeCell="K17" sqref="K17:M19"/>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87"/>
      <c r="B1" s="88"/>
      <c r="C1" s="88"/>
      <c r="D1" s="85"/>
      <c r="E1" s="85"/>
      <c r="F1" s="85"/>
      <c r="G1" s="85"/>
      <c r="H1" s="85"/>
      <c r="I1" s="85"/>
      <c r="J1" s="85"/>
      <c r="K1" s="85"/>
      <c r="L1" s="85"/>
      <c r="M1" s="85"/>
      <c r="N1" s="89"/>
      <c r="O1" s="89"/>
      <c r="P1" s="89"/>
      <c r="Q1" s="194" t="s">
        <v>64</v>
      </c>
      <c r="R1" s="201" t="s">
        <v>434</v>
      </c>
    </row>
    <row r="2" spans="1:50" s="5" customFormat="1" ht="18.75" customHeight="1" x14ac:dyDescent="0.2">
      <c r="A2" s="90"/>
      <c r="B2" s="106"/>
      <c r="C2" s="106"/>
      <c r="D2" s="392" t="s">
        <v>66</v>
      </c>
      <c r="E2" s="392"/>
      <c r="F2" s="392"/>
      <c r="G2" s="392"/>
      <c r="H2" s="392"/>
      <c r="I2" s="392"/>
      <c r="J2" s="392"/>
      <c r="K2" s="392"/>
      <c r="L2" s="392"/>
      <c r="M2" s="392"/>
      <c r="N2" s="24"/>
      <c r="O2" s="24"/>
      <c r="P2" s="24"/>
      <c r="Q2" s="195" t="s">
        <v>424</v>
      </c>
      <c r="R2" s="203">
        <v>2</v>
      </c>
    </row>
    <row r="3" spans="1:50" s="5" customFormat="1" ht="23.25" customHeight="1" x14ac:dyDescent="0.2">
      <c r="A3" s="90"/>
      <c r="B3" s="106"/>
      <c r="C3" s="106"/>
      <c r="D3" s="392" t="s">
        <v>55</v>
      </c>
      <c r="E3" s="392"/>
      <c r="F3" s="392"/>
      <c r="G3" s="392"/>
      <c r="H3" s="392"/>
      <c r="I3" s="392"/>
      <c r="J3" s="392"/>
      <c r="K3" s="392"/>
      <c r="L3" s="392"/>
      <c r="M3" s="392"/>
      <c r="N3" s="24"/>
      <c r="O3" s="24"/>
      <c r="P3" s="24"/>
      <c r="Q3" s="195" t="s">
        <v>425</v>
      </c>
      <c r="R3" s="196">
        <v>43950</v>
      </c>
    </row>
    <row r="4" spans="1:50" s="5" customFormat="1" ht="18.75" customHeight="1" thickBot="1" x14ac:dyDescent="0.25">
      <c r="A4" s="90"/>
      <c r="B4" s="209"/>
      <c r="C4" s="209"/>
      <c r="D4" s="422"/>
      <c r="E4" s="422"/>
      <c r="F4" s="422"/>
      <c r="G4" s="422"/>
      <c r="H4" s="422"/>
      <c r="I4" s="422"/>
      <c r="J4" s="422"/>
      <c r="K4" s="422"/>
      <c r="L4" s="422"/>
      <c r="M4" s="422"/>
      <c r="N4" s="24"/>
      <c r="O4" s="24"/>
      <c r="P4" s="24"/>
      <c r="Q4" s="212" t="s">
        <v>426</v>
      </c>
      <c r="R4" s="213" t="s">
        <v>428</v>
      </c>
    </row>
    <row r="5" spans="1:50" s="209" customFormat="1" ht="65.25" customHeight="1" thickBot="1" x14ac:dyDescent="0.25">
      <c r="A5" s="432" t="s">
        <v>152</v>
      </c>
      <c r="B5" s="433"/>
      <c r="C5" s="250" t="str">
        <f>'01-Mapa de riesgo-UO'!C6</f>
        <v>PROCESOS</v>
      </c>
      <c r="D5" s="434" t="str">
        <f>'01-Mapa de riesgo-UO'!D6</f>
        <v>UNIDAD ORGANIZACIONAL QUE DILIGENCIA EL MAPA DE RIESGOS</v>
      </c>
      <c r="E5" s="434"/>
      <c r="F5" s="427" t="str">
        <f>'01-Mapa de riesgo-UO'!G6</f>
        <v>EXTENSIÓN_PROYECCIÓN_SOCIAL</v>
      </c>
      <c r="G5" s="427"/>
      <c r="H5" s="427"/>
      <c r="I5" s="427"/>
      <c r="J5" s="251" t="s">
        <v>447</v>
      </c>
      <c r="K5" s="427" t="str">
        <f>'01-Mapa de riesgo-UO'!M6</f>
        <v>Promover y facilitar la interacción con la sociedad contribuyendo a la satisfacción de sus demandas, mediante servicios especializados, programas de educación continuada y de proyección social.</v>
      </c>
      <c r="L5" s="427"/>
      <c r="M5" s="427"/>
      <c r="N5" s="427"/>
      <c r="O5" s="257" t="str">
        <f>'01-Mapa de riesgo-UO'!AP6</f>
        <v>REVISADO POR:</v>
      </c>
      <c r="P5" s="253" t="str">
        <f>'01-Mapa de riesgo-UO'!AR6</f>
        <v xml:space="preserve">GRUPO DE RIESGOS </v>
      </c>
      <c r="Q5" s="256" t="str">
        <f>'01-Mapa de riesgo-UO'!AV6</f>
        <v>FECHA ACTUALIZACIÓN</v>
      </c>
      <c r="R5" s="252"/>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row>
    <row r="6" spans="1:50" s="1" customFormat="1" ht="27" customHeight="1" x14ac:dyDescent="0.2">
      <c r="A6" s="424" t="s">
        <v>53</v>
      </c>
      <c r="B6" s="425" t="s">
        <v>430</v>
      </c>
      <c r="C6" s="423" t="s">
        <v>73</v>
      </c>
      <c r="D6" s="423"/>
      <c r="E6" s="423"/>
      <c r="F6" s="423"/>
      <c r="G6" s="423"/>
      <c r="H6" s="423" t="s">
        <v>71</v>
      </c>
      <c r="I6" s="423" t="s">
        <v>2</v>
      </c>
      <c r="J6" s="423" t="s">
        <v>93</v>
      </c>
      <c r="K6" s="423" t="s">
        <v>7</v>
      </c>
      <c r="L6" s="423"/>
      <c r="M6" s="423"/>
      <c r="N6" s="423" t="s">
        <v>3</v>
      </c>
      <c r="O6" s="423" t="s">
        <v>8</v>
      </c>
      <c r="P6" s="423"/>
      <c r="Q6" s="423"/>
      <c r="R6" s="430" t="s">
        <v>3</v>
      </c>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row>
    <row r="7" spans="1:50" s="2" customFormat="1" ht="36.75" customHeight="1" thickBot="1" x14ac:dyDescent="0.25">
      <c r="A7" s="381"/>
      <c r="B7" s="426"/>
      <c r="C7" s="215" t="s">
        <v>69</v>
      </c>
      <c r="D7" s="215" t="s">
        <v>4</v>
      </c>
      <c r="E7" s="215" t="s">
        <v>0</v>
      </c>
      <c r="F7" s="215" t="s">
        <v>54</v>
      </c>
      <c r="G7" s="215" t="s">
        <v>1</v>
      </c>
      <c r="H7" s="362"/>
      <c r="I7" s="362"/>
      <c r="J7" s="362"/>
      <c r="K7" s="362"/>
      <c r="L7" s="362"/>
      <c r="M7" s="362"/>
      <c r="N7" s="362"/>
      <c r="O7" s="362"/>
      <c r="P7" s="362"/>
      <c r="Q7" s="362"/>
      <c r="R7" s="431"/>
    </row>
    <row r="8" spans="1:50" s="2" customFormat="1" ht="62.45" customHeight="1" x14ac:dyDescent="0.2">
      <c r="A8" s="428">
        <v>1</v>
      </c>
      <c r="B8" s="429" t="str">
        <f>'01-Mapa de riesgo-UO'!B11</f>
        <v>VICERRECTORÍA_INVESTIGACIÓN_INNOVACIÓN_EXTENSIÓN</v>
      </c>
      <c r="C8" s="409" t="str">
        <f>'01-Mapa de riesgo-UO'!G11</f>
        <v>Estratégico</v>
      </c>
      <c r="D8" s="409" t="str">
        <f>'01-Mapa de riesgo-UO'!H11</f>
        <v xml:space="preserve">Disminución de proyectos y servicios  de extensión en la Universidad Tecnológica de Pereira. </v>
      </c>
      <c r="E8" s="409" t="str">
        <f>'01-Mapa de riesgo-UO'!I11</f>
        <v xml:space="preserve">Baja demanda de servicios de extensión en el sector externo a la Universidad Tecnológica de Pereira. </v>
      </c>
      <c r="F8" s="249" t="str">
        <f>'01-Mapa de riesgo-UO'!F11</f>
        <v>Mala imagen de los servicios ofrecidos os por la institución.</v>
      </c>
      <c r="G8" s="409" t="str">
        <f>'01-Mapa de riesgo-UO'!J11</f>
        <v xml:space="preserve">Desfinanciación de la Institución por falta de recursos internos. 
Bajo posicionamiento de la institución a nivel local, regional, nacional e internacional. 
Incumplimiento en los indicadores. </v>
      </c>
      <c r="H8" s="437" t="str">
        <f>'01-Mapa de riesgo-UO'!AQ11</f>
        <v>LEVE</v>
      </c>
      <c r="I8" s="214" t="str">
        <f>'01-Mapa de riesgo-UO'!AT11</f>
        <v>ASUMIR</v>
      </c>
      <c r="J8" s="408" t="str">
        <f t="shared" ref="J8" si="0">IF(H8="GRAVE","Debe formularse",IF(H8="MODERADO", "Si el proceso lo requiere","NO"))</f>
        <v>NO</v>
      </c>
      <c r="K8" s="397"/>
      <c r="L8" s="398"/>
      <c r="M8" s="399"/>
      <c r="N8" s="339"/>
      <c r="O8" s="397"/>
      <c r="P8" s="398"/>
      <c r="Q8" s="399"/>
      <c r="R8" s="404"/>
    </row>
    <row r="9" spans="1:50" s="2" customFormat="1" ht="103.5" customHeight="1" x14ac:dyDescent="0.2">
      <c r="A9" s="406"/>
      <c r="B9" s="408"/>
      <c r="C9" s="410"/>
      <c r="D9" s="410"/>
      <c r="E9" s="410"/>
      <c r="F9" s="79" t="str">
        <f>'01-Mapa de riesgo-UO'!F12</f>
        <v xml:space="preserve">Falta de reglamentación y lineamientos claros en temas de extensión universitaria. </v>
      </c>
      <c r="G9" s="410"/>
      <c r="H9" s="411"/>
      <c r="I9" s="103" t="str">
        <f>'01-Mapa de riesgo-UO'!AT12</f>
        <v>ASUMIR</v>
      </c>
      <c r="J9" s="408"/>
      <c r="K9" s="397"/>
      <c r="L9" s="398"/>
      <c r="M9" s="399"/>
      <c r="N9" s="339"/>
      <c r="O9" s="397"/>
      <c r="P9" s="398"/>
      <c r="Q9" s="399"/>
      <c r="R9" s="404"/>
    </row>
    <row r="10" spans="1:50" s="2" customFormat="1" ht="62.45" customHeight="1" x14ac:dyDescent="0.2">
      <c r="A10" s="406"/>
      <c r="B10" s="360"/>
      <c r="C10" s="410"/>
      <c r="D10" s="410"/>
      <c r="E10" s="410"/>
      <c r="F10" s="79" t="str">
        <f>'01-Mapa de riesgo-UO'!F13</f>
        <v>Poca acertividad en la promoción, difusion y visibilidad de los servicios de extensión de la Universidad</v>
      </c>
      <c r="G10" s="410"/>
      <c r="H10" s="411"/>
      <c r="I10" s="104" t="str">
        <f>'01-Mapa de riesgo-UO'!AT13</f>
        <v>ASUMIR</v>
      </c>
      <c r="J10" s="360"/>
      <c r="K10" s="400"/>
      <c r="L10" s="401"/>
      <c r="M10" s="402"/>
      <c r="N10" s="340"/>
      <c r="O10" s="400"/>
      <c r="P10" s="401"/>
      <c r="Q10" s="402"/>
      <c r="R10" s="405"/>
    </row>
    <row r="11" spans="1:50" s="2" customFormat="1" ht="62.45" customHeight="1" x14ac:dyDescent="0.2">
      <c r="A11" s="406">
        <v>2</v>
      </c>
      <c r="B11" s="407" t="str">
        <f>'01-Mapa de riesgo-UO'!B14</f>
        <v>VICERRECTORÍA_INVESTIGACIÓN_INNOVACIÓN_EXTENSIÓN</v>
      </c>
      <c r="C11" s="409" t="str">
        <f>'01-Mapa de riesgo-UO'!G14</f>
        <v>Operacional</v>
      </c>
      <c r="D11" s="435" t="str">
        <f>'01-Mapa de riesgo-UO'!H14</f>
        <v>Disminución en la ejecución de actividades y servicios de extensión universitaria</v>
      </c>
      <c r="E11" s="410" t="str">
        <f>'01-Mapa de riesgo-UO'!I14</f>
        <v>Teniendo en cuenta el estado de emergencia por la pandemia mundial y las medidas de confinamiento adoptadas por el gobierno nacional, no es posible ejecutar muchas actividades de extensión que se planearon de manera presencial, lo cual influye directa e completamente en el ejercicio de actividades de extensión universitaria como procesos de educación continua, eventos academicos, actividades artisticas, recreativas y culturales y ejecución de proyectos sociales.</v>
      </c>
      <c r="F11" s="79" t="str">
        <f>'01-Mapa de riesgo-UO'!F14</f>
        <v>Estado de Emergencia por pandemia muncial COVID 19</v>
      </c>
      <c r="G11" s="410" t="str">
        <f>'01-Mapa de riesgo-UO'!J14</f>
        <v>No cumplimiento de las metas planteadas en cuanto a la ejecución de actividades de extensión universitaria</v>
      </c>
      <c r="H11" s="411" t="str">
        <f>'01-Mapa de riesgo-UO'!AQ14</f>
        <v>GRAVE</v>
      </c>
      <c r="I11" s="103" t="str">
        <f>'01-Mapa de riesgo-UO'!AT14</f>
        <v>REDUCIR</v>
      </c>
      <c r="J11" s="407" t="str">
        <f t="shared" ref="J11:J20" si="1">IF(H11="GRAVE","Debe formularse",IF(H11="MODERADO", "Si el proceso lo requiere","NO"))</f>
        <v>Debe formularse</v>
      </c>
      <c r="K11" s="394" t="s">
        <v>480</v>
      </c>
      <c r="L11" s="395"/>
      <c r="M11" s="396"/>
      <c r="N11" s="338" t="s">
        <v>481</v>
      </c>
      <c r="O11" s="394" t="s">
        <v>482</v>
      </c>
      <c r="P11" s="395"/>
      <c r="Q11" s="396"/>
      <c r="R11" s="338" t="s">
        <v>481</v>
      </c>
    </row>
    <row r="12" spans="1:50" s="2" customFormat="1" ht="62.45" customHeight="1" x14ac:dyDescent="0.2">
      <c r="A12" s="406"/>
      <c r="B12" s="408"/>
      <c r="C12" s="410"/>
      <c r="D12" s="436"/>
      <c r="E12" s="410"/>
      <c r="F12" s="79">
        <f>'01-Mapa de riesgo-UO'!F15</f>
        <v>0</v>
      </c>
      <c r="G12" s="410"/>
      <c r="H12" s="411"/>
      <c r="I12" s="103">
        <f>'01-Mapa de riesgo-UO'!AT15</f>
        <v>0</v>
      </c>
      <c r="J12" s="408"/>
      <c r="K12" s="397"/>
      <c r="L12" s="421"/>
      <c r="M12" s="399"/>
      <c r="N12" s="339"/>
      <c r="O12" s="397"/>
      <c r="P12" s="421"/>
      <c r="Q12" s="399"/>
      <c r="R12" s="339"/>
    </row>
    <row r="13" spans="1:50" s="2" customFormat="1" ht="62.45" customHeight="1" x14ac:dyDescent="0.2">
      <c r="A13" s="406"/>
      <c r="B13" s="360"/>
      <c r="C13" s="410"/>
      <c r="D13" s="409"/>
      <c r="E13" s="410"/>
      <c r="F13" s="79">
        <f>'01-Mapa de riesgo-UO'!F16</f>
        <v>0</v>
      </c>
      <c r="G13" s="410"/>
      <c r="H13" s="411"/>
      <c r="I13" s="103">
        <f>'01-Mapa de riesgo-UO'!AT16</f>
        <v>0</v>
      </c>
      <c r="J13" s="360"/>
      <c r="K13" s="400"/>
      <c r="L13" s="401"/>
      <c r="M13" s="402"/>
      <c r="N13" s="340"/>
      <c r="O13" s="400"/>
      <c r="P13" s="401"/>
      <c r="Q13" s="402"/>
      <c r="R13" s="340"/>
    </row>
    <row r="14" spans="1:50" s="2" customFormat="1" ht="62.45" customHeight="1" x14ac:dyDescent="0.2">
      <c r="A14" s="406">
        <v>3</v>
      </c>
      <c r="B14" s="407" t="str">
        <f>'01-Mapa de riesgo-UO'!B17</f>
        <v>VICERRECTORÍA_INVESTIGACIÓN_INNOVACIÓN_EXTENSIÓN</v>
      </c>
      <c r="C14" s="409" t="str">
        <f>'01-Mapa de riesgo-UO'!G17</f>
        <v>Estratégico</v>
      </c>
      <c r="D14" s="410" t="str">
        <f>'01-Mapa de riesgo-UO'!H17</f>
        <v>Prácticas no legalizadas.</v>
      </c>
      <c r="E14" s="410" t="str">
        <f>'01-Mapa de riesgo-UO'!I17</f>
        <v>No se realiza la legalización de la práctica en el sistema de información ,debido a que no entregan la información requerida de manera oportuna, lo que puede generar estudiantes ejecutando practicas en empresas sin haber legalziado el proceso institucionalmente</v>
      </c>
      <c r="F14" s="79" t="str">
        <f>'01-Mapa de riesgo-UO'!F17</f>
        <v>Falta de compromiso de los estudiantes para la legalización de la práctica, teniendo en cuenta que actualmente es un proceso que se realiza de manera manual.</v>
      </c>
      <c r="G14" s="410" t="str">
        <f>'01-Mapa de riesgo-UO'!J17</f>
        <v>No cumplimiento de las metas establecidas.</v>
      </c>
      <c r="H14" s="411" t="str">
        <f>'01-Mapa de riesgo-UO'!AQ17</f>
        <v>MODERADO</v>
      </c>
      <c r="I14" s="103" t="str">
        <f>'01-Mapa de riesgo-UO'!AT17</f>
        <v>REDUCIR</v>
      </c>
      <c r="J14" s="407" t="str">
        <f t="shared" si="1"/>
        <v>Si el proceso lo requiere</v>
      </c>
      <c r="K14" s="394" t="s">
        <v>483</v>
      </c>
      <c r="L14" s="395"/>
      <c r="M14" s="396"/>
      <c r="N14" s="338" t="s">
        <v>481</v>
      </c>
      <c r="O14" s="394" t="s">
        <v>484</v>
      </c>
      <c r="P14" s="395"/>
      <c r="Q14" s="396"/>
      <c r="R14" s="338" t="s">
        <v>481</v>
      </c>
    </row>
    <row r="15" spans="1:50" s="2" customFormat="1" ht="62.45" customHeight="1" x14ac:dyDescent="0.2">
      <c r="A15" s="406"/>
      <c r="B15" s="408"/>
      <c r="C15" s="410"/>
      <c r="D15" s="410"/>
      <c r="E15" s="410"/>
      <c r="F15" s="79">
        <f>'01-Mapa de riesgo-UO'!F18</f>
        <v>0</v>
      </c>
      <c r="G15" s="410"/>
      <c r="H15" s="411"/>
      <c r="I15" s="103">
        <f>'01-Mapa de riesgo-UO'!AT18</f>
        <v>0</v>
      </c>
      <c r="J15" s="408"/>
      <c r="K15" s="397"/>
      <c r="L15" s="421"/>
      <c r="M15" s="399"/>
      <c r="N15" s="339"/>
      <c r="O15" s="397"/>
      <c r="P15" s="421"/>
      <c r="Q15" s="399"/>
      <c r="R15" s="339"/>
    </row>
    <row r="16" spans="1:50" s="2" customFormat="1" ht="62.45" customHeight="1" x14ac:dyDescent="0.2">
      <c r="A16" s="406"/>
      <c r="B16" s="360"/>
      <c r="C16" s="410"/>
      <c r="D16" s="410"/>
      <c r="E16" s="410"/>
      <c r="F16" s="79">
        <f>'01-Mapa de riesgo-UO'!F19</f>
        <v>0</v>
      </c>
      <c r="G16" s="410"/>
      <c r="H16" s="411"/>
      <c r="I16" s="103">
        <f>'01-Mapa de riesgo-UO'!AT19</f>
        <v>0</v>
      </c>
      <c r="J16" s="360"/>
      <c r="K16" s="400"/>
      <c r="L16" s="401"/>
      <c r="M16" s="402"/>
      <c r="N16" s="340"/>
      <c r="O16" s="400"/>
      <c r="P16" s="401"/>
      <c r="Q16" s="402"/>
      <c r="R16" s="340"/>
    </row>
    <row r="17" spans="1:18" s="2" customFormat="1" ht="62.45" customHeight="1" x14ac:dyDescent="0.2">
      <c r="A17" s="406">
        <v>4</v>
      </c>
      <c r="B17" s="407" t="str">
        <f>'01-Mapa de riesgo-UO'!B20</f>
        <v>VICERRECTORÍA_INVESTIGACIÓN_INNOVACIÓN_EXTENSIÓN</v>
      </c>
      <c r="C17" s="409" t="str">
        <f>'01-Mapa de riesgo-UO'!G20</f>
        <v>financiero</v>
      </c>
      <c r="D17" s="410" t="str">
        <f>'01-Mapa de riesgo-UO'!H20</f>
        <v>Disminución de la inversión institucional en proyectos de Extensión financiados a traves de Convocatorias Internas</v>
      </c>
      <c r="E17" s="410" t="str">
        <f>'01-Mapa de riesgo-UO'!I20</f>
        <v>Disminución de la inversión institucional en proyectos de Extensión financiados a traves de Convocatorias Internas</v>
      </c>
      <c r="F17" s="79" t="str">
        <f>'01-Mapa de riesgo-UO'!F20</f>
        <v>Disminución presupuestal para la financiación de los proyectos de extension</v>
      </c>
      <c r="G17" s="410" t="str">
        <f>'01-Mapa de riesgo-UO'!J20</f>
        <v xml:space="preserve">Reducción en la ejecución y financiación de proyectos y actividades de eztensión universitaria
</v>
      </c>
      <c r="H17" s="411" t="str">
        <f>'01-Mapa de riesgo-UO'!AQ20</f>
        <v>LEVE</v>
      </c>
      <c r="I17" s="288" t="str">
        <f>'01-Mapa de riesgo-UO'!AT20</f>
        <v>REDUCIR</v>
      </c>
      <c r="J17" s="407" t="str">
        <f t="shared" si="1"/>
        <v>NO</v>
      </c>
      <c r="K17" s="394"/>
      <c r="L17" s="395"/>
      <c r="M17" s="396"/>
      <c r="N17" s="338"/>
      <c r="O17" s="394"/>
      <c r="P17" s="395"/>
      <c r="Q17" s="396"/>
      <c r="R17" s="403"/>
    </row>
    <row r="18" spans="1:18" ht="62.45" customHeight="1" x14ac:dyDescent="0.2">
      <c r="A18" s="406"/>
      <c r="B18" s="408"/>
      <c r="C18" s="410"/>
      <c r="D18" s="410"/>
      <c r="E18" s="410"/>
      <c r="F18" s="79">
        <f>'01-Mapa de riesgo-UO'!F21</f>
        <v>0</v>
      </c>
      <c r="G18" s="410"/>
      <c r="H18" s="411"/>
      <c r="I18" s="288" t="str">
        <f>'01-Mapa de riesgo-UO'!AT21</f>
        <v>REDUCIR</v>
      </c>
      <c r="J18" s="408"/>
      <c r="K18" s="397"/>
      <c r="L18" s="398"/>
      <c r="M18" s="399"/>
      <c r="N18" s="339"/>
      <c r="O18" s="397"/>
      <c r="P18" s="398"/>
      <c r="Q18" s="399"/>
      <c r="R18" s="404"/>
    </row>
    <row r="19" spans="1:18" ht="62.45" customHeight="1" x14ac:dyDescent="0.2">
      <c r="A19" s="406"/>
      <c r="B19" s="360"/>
      <c r="C19" s="410"/>
      <c r="D19" s="410"/>
      <c r="E19" s="410"/>
      <c r="F19" s="79">
        <f>'01-Mapa de riesgo-UO'!F22</f>
        <v>0</v>
      </c>
      <c r="G19" s="410"/>
      <c r="H19" s="411"/>
      <c r="I19" s="288">
        <f>'01-Mapa de riesgo-UO'!AT22</f>
        <v>0</v>
      </c>
      <c r="J19" s="360"/>
      <c r="K19" s="400"/>
      <c r="L19" s="401"/>
      <c r="M19" s="402"/>
      <c r="N19" s="340"/>
      <c r="O19" s="400"/>
      <c r="P19" s="401"/>
      <c r="Q19" s="402"/>
      <c r="R19" s="405"/>
    </row>
    <row r="20" spans="1:18" ht="62.45" customHeight="1" x14ac:dyDescent="0.2">
      <c r="A20" s="406">
        <v>5</v>
      </c>
      <c r="B20" s="407">
        <f>'01-Mapa de riesgo-UO'!B23</f>
        <v>0</v>
      </c>
      <c r="C20" s="409">
        <f>'01-Mapa de riesgo-UO'!G23</f>
        <v>0</v>
      </c>
      <c r="D20" s="410">
        <f>'01-Mapa de riesgo-UO'!H23</f>
        <v>0</v>
      </c>
      <c r="E20" s="410">
        <f>'01-Mapa de riesgo-UO'!I23</f>
        <v>0</v>
      </c>
      <c r="F20" s="79">
        <f>'01-Mapa de riesgo-UO'!F23</f>
        <v>0</v>
      </c>
      <c r="G20" s="410" t="e">
        <f>'01-Mapa de riesgo-UO'!#REF!</f>
        <v>#REF!</v>
      </c>
      <c r="H20" s="411" t="e">
        <f>'01-Mapa de riesgo-UO'!#REF!</f>
        <v>#REF!</v>
      </c>
      <c r="I20" s="103" t="e">
        <f>'01-Mapa de riesgo-UO'!#REF!</f>
        <v>#REF!</v>
      </c>
      <c r="J20" s="407" t="e">
        <f t="shared" si="1"/>
        <v>#REF!</v>
      </c>
      <c r="K20" s="394"/>
      <c r="L20" s="395"/>
      <c r="M20" s="396"/>
      <c r="N20" s="338"/>
      <c r="O20" s="394"/>
      <c r="P20" s="395"/>
      <c r="Q20" s="396"/>
      <c r="R20" s="403"/>
    </row>
    <row r="21" spans="1:18" ht="62.45" customHeight="1" x14ac:dyDescent="0.2">
      <c r="A21" s="406"/>
      <c r="B21" s="408"/>
      <c r="C21" s="410"/>
      <c r="D21" s="410"/>
      <c r="E21" s="410"/>
      <c r="F21" s="79">
        <f>'01-Mapa de riesgo-UO'!F24</f>
        <v>0</v>
      </c>
      <c r="G21" s="410"/>
      <c r="H21" s="411"/>
      <c r="I21" s="103" t="e">
        <f>'01-Mapa de riesgo-UO'!#REF!</f>
        <v>#REF!</v>
      </c>
      <c r="J21" s="408"/>
      <c r="K21" s="397"/>
      <c r="L21" s="398"/>
      <c r="M21" s="399"/>
      <c r="N21" s="339"/>
      <c r="O21" s="397"/>
      <c r="P21" s="398"/>
      <c r="Q21" s="399"/>
      <c r="R21" s="404"/>
    </row>
    <row r="22" spans="1:18" ht="62.45" customHeight="1" x14ac:dyDescent="0.2">
      <c r="A22" s="406"/>
      <c r="B22" s="360"/>
      <c r="C22" s="410"/>
      <c r="D22" s="410"/>
      <c r="E22" s="410"/>
      <c r="F22" s="79">
        <f>'01-Mapa de riesgo-UO'!F25</f>
        <v>0</v>
      </c>
      <c r="G22" s="410"/>
      <c r="H22" s="411"/>
      <c r="I22" s="103" t="e">
        <f>'01-Mapa de riesgo-UO'!#REF!</f>
        <v>#REF!</v>
      </c>
      <c r="J22" s="360"/>
      <c r="K22" s="400"/>
      <c r="L22" s="401"/>
      <c r="M22" s="402"/>
      <c r="N22" s="340"/>
      <c r="O22" s="400"/>
      <c r="P22" s="401"/>
      <c r="Q22" s="402"/>
      <c r="R22" s="405"/>
    </row>
    <row r="23" spans="1:18" ht="62.45" customHeight="1" x14ac:dyDescent="0.2">
      <c r="A23" s="406">
        <v>6</v>
      </c>
      <c r="B23" s="407" t="e">
        <f>'01-Mapa de riesgo-UO'!#REF!</f>
        <v>#REF!</v>
      </c>
      <c r="C23" s="409">
        <f>'01-Mapa de riesgo-UO'!G26</f>
        <v>0</v>
      </c>
      <c r="D23" s="410">
        <f>'01-Mapa de riesgo-UO'!H26</f>
        <v>0</v>
      </c>
      <c r="E23" s="410" t="e">
        <f>'01-Mapa de riesgo-UO'!#REF!</f>
        <v>#REF!</v>
      </c>
      <c r="F23" s="79">
        <f>'01-Mapa de riesgo-UO'!F26</f>
        <v>0</v>
      </c>
      <c r="G23" s="410" t="e">
        <f>'01-Mapa de riesgo-UO'!#REF!</f>
        <v>#REF!</v>
      </c>
      <c r="H23" s="411" t="e">
        <f>'01-Mapa de riesgo-UO'!#REF!</f>
        <v>#REF!</v>
      </c>
      <c r="I23" s="103" t="e">
        <f>'01-Mapa de riesgo-UO'!#REF!</f>
        <v>#REF!</v>
      </c>
      <c r="J23" s="407" t="e">
        <f t="shared" ref="J23" si="2">IF(H23="GRAVE","Debe formularse",IF(H23="MODERADO", "Si el proceso lo requiere","NO"))</f>
        <v>#REF!</v>
      </c>
      <c r="K23" s="394"/>
      <c r="L23" s="395"/>
      <c r="M23" s="396"/>
      <c r="N23" s="338"/>
      <c r="O23" s="394"/>
      <c r="P23" s="395"/>
      <c r="Q23" s="396"/>
      <c r="R23" s="403"/>
    </row>
    <row r="24" spans="1:18" ht="62.45" customHeight="1" x14ac:dyDescent="0.2">
      <c r="A24" s="406"/>
      <c r="B24" s="408"/>
      <c r="C24" s="410"/>
      <c r="D24" s="410"/>
      <c r="E24" s="410"/>
      <c r="F24" s="79">
        <f>'01-Mapa de riesgo-UO'!F27</f>
        <v>0</v>
      </c>
      <c r="G24" s="410"/>
      <c r="H24" s="411"/>
      <c r="I24" s="103" t="e">
        <f>'01-Mapa de riesgo-UO'!#REF!</f>
        <v>#REF!</v>
      </c>
      <c r="J24" s="408"/>
      <c r="K24" s="397"/>
      <c r="L24" s="398"/>
      <c r="M24" s="399"/>
      <c r="N24" s="339"/>
      <c r="O24" s="397"/>
      <c r="P24" s="398"/>
      <c r="Q24" s="399"/>
      <c r="R24" s="404"/>
    </row>
    <row r="25" spans="1:18" ht="62.45" customHeight="1" x14ac:dyDescent="0.2">
      <c r="A25" s="406"/>
      <c r="B25" s="360"/>
      <c r="C25" s="410"/>
      <c r="D25" s="410"/>
      <c r="E25" s="410"/>
      <c r="F25" s="79">
        <f>'01-Mapa de riesgo-UO'!F28</f>
        <v>0</v>
      </c>
      <c r="G25" s="410"/>
      <c r="H25" s="411"/>
      <c r="I25" s="103" t="e">
        <f>'01-Mapa de riesgo-UO'!#REF!</f>
        <v>#REF!</v>
      </c>
      <c r="J25" s="360"/>
      <c r="K25" s="400"/>
      <c r="L25" s="401"/>
      <c r="M25" s="402"/>
      <c r="N25" s="340"/>
      <c r="O25" s="400"/>
      <c r="P25" s="401"/>
      <c r="Q25" s="402"/>
      <c r="R25" s="405"/>
    </row>
    <row r="26" spans="1:18" ht="62.45" customHeight="1" x14ac:dyDescent="0.2">
      <c r="A26" s="406">
        <v>7</v>
      </c>
      <c r="B26" s="407" t="e">
        <f>'01-Mapa de riesgo-UO'!#REF!</f>
        <v>#REF!</v>
      </c>
      <c r="C26" s="409">
        <f>'01-Mapa de riesgo-UO'!G29</f>
        <v>0</v>
      </c>
      <c r="D26" s="410" t="e">
        <f>'01-Mapa de riesgo-UO'!#REF!</f>
        <v>#REF!</v>
      </c>
      <c r="E26" s="410" t="e">
        <f>'01-Mapa de riesgo-UO'!#REF!</f>
        <v>#REF!</v>
      </c>
      <c r="F26" s="79">
        <f>'01-Mapa de riesgo-UO'!F29</f>
        <v>0</v>
      </c>
      <c r="G26" s="410" t="e">
        <f>'01-Mapa de riesgo-UO'!#REF!</f>
        <v>#REF!</v>
      </c>
      <c r="H26" s="411" t="e">
        <f>'01-Mapa de riesgo-UO'!#REF!</f>
        <v>#REF!</v>
      </c>
      <c r="I26" s="103" t="e">
        <f>'01-Mapa de riesgo-UO'!#REF!</f>
        <v>#REF!</v>
      </c>
      <c r="J26" s="407" t="e">
        <f t="shared" ref="J26" si="3">IF(H26="GRAVE","Debe formularse",IF(H26="MODERADO", "Si el proceso lo requiere","NO"))</f>
        <v>#REF!</v>
      </c>
      <c r="K26" s="394"/>
      <c r="L26" s="395"/>
      <c r="M26" s="396"/>
      <c r="N26" s="338"/>
      <c r="O26" s="394"/>
      <c r="P26" s="395"/>
      <c r="Q26" s="396"/>
      <c r="R26" s="403"/>
    </row>
    <row r="27" spans="1:18" ht="62.45" customHeight="1" x14ac:dyDescent="0.2">
      <c r="A27" s="406"/>
      <c r="B27" s="408"/>
      <c r="C27" s="410"/>
      <c r="D27" s="410"/>
      <c r="E27" s="410"/>
      <c r="F27" s="79">
        <f>'01-Mapa de riesgo-UO'!F30</f>
        <v>0</v>
      </c>
      <c r="G27" s="410"/>
      <c r="H27" s="411"/>
      <c r="I27" s="103" t="e">
        <f>'01-Mapa de riesgo-UO'!#REF!</f>
        <v>#REF!</v>
      </c>
      <c r="J27" s="408"/>
      <c r="K27" s="397"/>
      <c r="L27" s="398"/>
      <c r="M27" s="399"/>
      <c r="N27" s="339"/>
      <c r="O27" s="397"/>
      <c r="P27" s="398"/>
      <c r="Q27" s="399"/>
      <c r="R27" s="404"/>
    </row>
    <row r="28" spans="1:18" ht="62.45" customHeight="1" x14ac:dyDescent="0.2">
      <c r="A28" s="406"/>
      <c r="B28" s="360"/>
      <c r="C28" s="410"/>
      <c r="D28" s="410"/>
      <c r="E28" s="410"/>
      <c r="F28" s="79">
        <f>'01-Mapa de riesgo-UO'!F31</f>
        <v>0</v>
      </c>
      <c r="G28" s="410"/>
      <c r="H28" s="411"/>
      <c r="I28" s="103" t="e">
        <f>'01-Mapa de riesgo-UO'!#REF!</f>
        <v>#REF!</v>
      </c>
      <c r="J28" s="360"/>
      <c r="K28" s="400"/>
      <c r="L28" s="401"/>
      <c r="M28" s="402"/>
      <c r="N28" s="340"/>
      <c r="O28" s="400"/>
      <c r="P28" s="401"/>
      <c r="Q28" s="402"/>
      <c r="R28" s="405"/>
    </row>
    <row r="29" spans="1:18" ht="62.45" customHeight="1" x14ac:dyDescent="0.2">
      <c r="A29" s="406">
        <v>8</v>
      </c>
      <c r="B29" s="407" t="e">
        <f>'01-Mapa de riesgo-UO'!#REF!</f>
        <v>#REF!</v>
      </c>
      <c r="C29" s="409">
        <f>'01-Mapa de riesgo-UO'!G32</f>
        <v>0</v>
      </c>
      <c r="D29" s="410" t="e">
        <f>'01-Mapa de riesgo-UO'!#REF!</f>
        <v>#REF!</v>
      </c>
      <c r="E29" s="410" t="e">
        <f>'01-Mapa de riesgo-UO'!#REF!</f>
        <v>#REF!</v>
      </c>
      <c r="F29" s="79">
        <f>'01-Mapa de riesgo-UO'!F32</f>
        <v>0</v>
      </c>
      <c r="G29" s="410" t="e">
        <f>'01-Mapa de riesgo-UO'!#REF!</f>
        <v>#REF!</v>
      </c>
      <c r="H29" s="411" t="e">
        <f>'01-Mapa de riesgo-UO'!#REF!</f>
        <v>#REF!</v>
      </c>
      <c r="I29" s="103" t="e">
        <f>'01-Mapa de riesgo-UO'!#REF!</f>
        <v>#REF!</v>
      </c>
      <c r="J29" s="407" t="e">
        <f t="shared" ref="J29" si="4">IF(H29="GRAVE","Debe formularse",IF(H29="MODERADO", "Si el proceso lo requiere","NO"))</f>
        <v>#REF!</v>
      </c>
      <c r="K29" s="394"/>
      <c r="L29" s="395"/>
      <c r="M29" s="396"/>
      <c r="N29" s="338"/>
      <c r="O29" s="394"/>
      <c r="P29" s="395"/>
      <c r="Q29" s="396"/>
      <c r="R29" s="403"/>
    </row>
    <row r="30" spans="1:18" ht="62.45" customHeight="1" x14ac:dyDescent="0.2">
      <c r="A30" s="406"/>
      <c r="B30" s="408"/>
      <c r="C30" s="410"/>
      <c r="D30" s="410"/>
      <c r="E30" s="410"/>
      <c r="F30" s="79" t="e">
        <f>'01-Mapa de riesgo-UO'!#REF!</f>
        <v>#REF!</v>
      </c>
      <c r="G30" s="410"/>
      <c r="H30" s="411"/>
      <c r="I30" s="103" t="e">
        <f>'01-Mapa de riesgo-UO'!#REF!</f>
        <v>#REF!</v>
      </c>
      <c r="J30" s="408"/>
      <c r="K30" s="397"/>
      <c r="L30" s="398"/>
      <c r="M30" s="399"/>
      <c r="N30" s="339"/>
      <c r="O30" s="397"/>
      <c r="P30" s="398"/>
      <c r="Q30" s="399"/>
      <c r="R30" s="404"/>
    </row>
    <row r="31" spans="1:18" ht="62.45" customHeight="1" x14ac:dyDescent="0.2">
      <c r="A31" s="406"/>
      <c r="B31" s="360"/>
      <c r="C31" s="410"/>
      <c r="D31" s="410"/>
      <c r="E31" s="410"/>
      <c r="F31" s="79" t="e">
        <f>'01-Mapa de riesgo-UO'!#REF!</f>
        <v>#REF!</v>
      </c>
      <c r="G31" s="410"/>
      <c r="H31" s="411"/>
      <c r="I31" s="103" t="e">
        <f>'01-Mapa de riesgo-UO'!#REF!</f>
        <v>#REF!</v>
      </c>
      <c r="J31" s="360"/>
      <c r="K31" s="400"/>
      <c r="L31" s="401"/>
      <c r="M31" s="402"/>
      <c r="N31" s="340"/>
      <c r="O31" s="400"/>
      <c r="P31" s="401"/>
      <c r="Q31" s="402"/>
      <c r="R31" s="405"/>
    </row>
    <row r="32" spans="1:18" ht="62.45" customHeight="1" x14ac:dyDescent="0.2">
      <c r="A32" s="406">
        <v>9</v>
      </c>
      <c r="B32" s="407" t="e">
        <f>'01-Mapa de riesgo-UO'!#REF!</f>
        <v>#REF!</v>
      </c>
      <c r="C32" s="409" t="e">
        <f>'01-Mapa de riesgo-UO'!#REF!</f>
        <v>#REF!</v>
      </c>
      <c r="D32" s="410" t="e">
        <f>'01-Mapa de riesgo-UO'!#REF!</f>
        <v>#REF!</v>
      </c>
      <c r="E32" s="410" t="e">
        <f>'01-Mapa de riesgo-UO'!#REF!</f>
        <v>#REF!</v>
      </c>
      <c r="F32" s="79" t="e">
        <f>'01-Mapa de riesgo-UO'!#REF!</f>
        <v>#REF!</v>
      </c>
      <c r="G32" s="410" t="e">
        <f>'01-Mapa de riesgo-UO'!#REF!</f>
        <v>#REF!</v>
      </c>
      <c r="H32" s="411" t="e">
        <f>'01-Mapa de riesgo-UO'!#REF!</f>
        <v>#REF!</v>
      </c>
      <c r="I32" s="103" t="e">
        <f>'01-Mapa de riesgo-UO'!#REF!</f>
        <v>#REF!</v>
      </c>
      <c r="J32" s="407" t="e">
        <f t="shared" ref="J32" si="5">IF(H32="GRAVE","Debe formularse",IF(H32="MODERADO", "Si el proceso lo requiere","NO"))</f>
        <v>#REF!</v>
      </c>
      <c r="K32" s="394"/>
      <c r="L32" s="395"/>
      <c r="M32" s="396"/>
      <c r="N32" s="338"/>
      <c r="O32" s="394"/>
      <c r="P32" s="395"/>
      <c r="Q32" s="396"/>
      <c r="R32" s="403"/>
    </row>
    <row r="33" spans="1:18" ht="62.45" customHeight="1" x14ac:dyDescent="0.2">
      <c r="A33" s="406"/>
      <c r="B33" s="408"/>
      <c r="C33" s="410"/>
      <c r="D33" s="410"/>
      <c r="E33" s="410"/>
      <c r="F33" s="79" t="e">
        <f>'01-Mapa de riesgo-UO'!#REF!</f>
        <v>#REF!</v>
      </c>
      <c r="G33" s="410"/>
      <c r="H33" s="411"/>
      <c r="I33" s="103" t="e">
        <f>'01-Mapa de riesgo-UO'!#REF!</f>
        <v>#REF!</v>
      </c>
      <c r="J33" s="408"/>
      <c r="K33" s="397"/>
      <c r="L33" s="398"/>
      <c r="M33" s="399"/>
      <c r="N33" s="339"/>
      <c r="O33" s="397"/>
      <c r="P33" s="398"/>
      <c r="Q33" s="399"/>
      <c r="R33" s="404"/>
    </row>
    <row r="34" spans="1:18" ht="62.45" customHeight="1" x14ac:dyDescent="0.2">
      <c r="A34" s="406"/>
      <c r="B34" s="360"/>
      <c r="C34" s="410"/>
      <c r="D34" s="410"/>
      <c r="E34" s="410"/>
      <c r="F34" s="79" t="e">
        <f>'01-Mapa de riesgo-UO'!#REF!</f>
        <v>#REF!</v>
      </c>
      <c r="G34" s="410"/>
      <c r="H34" s="411"/>
      <c r="I34" s="103" t="e">
        <f>'01-Mapa de riesgo-UO'!#REF!</f>
        <v>#REF!</v>
      </c>
      <c r="J34" s="360"/>
      <c r="K34" s="400"/>
      <c r="L34" s="401"/>
      <c r="M34" s="402"/>
      <c r="N34" s="340"/>
      <c r="O34" s="400"/>
      <c r="P34" s="401"/>
      <c r="Q34" s="402"/>
      <c r="R34" s="405"/>
    </row>
    <row r="35" spans="1:18" ht="62.45" customHeight="1" x14ac:dyDescent="0.2">
      <c r="A35" s="406">
        <v>10</v>
      </c>
      <c r="B35" s="407" t="e">
        <f>'01-Mapa de riesgo-UO'!#REF!</f>
        <v>#REF!</v>
      </c>
      <c r="C35" s="409" t="e">
        <f>'01-Mapa de riesgo-UO'!#REF!</f>
        <v>#REF!</v>
      </c>
      <c r="D35" s="410" t="e">
        <f>'01-Mapa de riesgo-UO'!#REF!</f>
        <v>#REF!</v>
      </c>
      <c r="E35" s="410" t="e">
        <f>'01-Mapa de riesgo-UO'!#REF!</f>
        <v>#REF!</v>
      </c>
      <c r="F35" s="79" t="e">
        <f>'01-Mapa de riesgo-UO'!#REF!</f>
        <v>#REF!</v>
      </c>
      <c r="G35" s="410" t="e">
        <f>'01-Mapa de riesgo-UO'!#REF!</f>
        <v>#REF!</v>
      </c>
      <c r="H35" s="411" t="e">
        <f>'01-Mapa de riesgo-UO'!#REF!</f>
        <v>#REF!</v>
      </c>
      <c r="I35" s="103" t="e">
        <f>'01-Mapa de riesgo-UO'!#REF!</f>
        <v>#REF!</v>
      </c>
      <c r="J35" s="407" t="e">
        <f t="shared" ref="J35" si="6">IF(H35="GRAVE","Debe formularse",IF(H35="MODERADO", "Si el proceso lo requiere","NO"))</f>
        <v>#REF!</v>
      </c>
      <c r="K35" s="394"/>
      <c r="L35" s="395"/>
      <c r="M35" s="396"/>
      <c r="N35" s="338"/>
      <c r="O35" s="394"/>
      <c r="P35" s="395"/>
      <c r="Q35" s="396"/>
      <c r="R35" s="403"/>
    </row>
    <row r="36" spans="1:18" ht="62.45" customHeight="1" x14ac:dyDescent="0.2">
      <c r="A36" s="406"/>
      <c r="B36" s="408"/>
      <c r="C36" s="410"/>
      <c r="D36" s="410"/>
      <c r="E36" s="410"/>
      <c r="F36" s="79" t="e">
        <f>'01-Mapa de riesgo-UO'!#REF!</f>
        <v>#REF!</v>
      </c>
      <c r="G36" s="410"/>
      <c r="H36" s="411"/>
      <c r="I36" s="103" t="e">
        <f>'01-Mapa de riesgo-UO'!#REF!</f>
        <v>#REF!</v>
      </c>
      <c r="J36" s="408"/>
      <c r="K36" s="397"/>
      <c r="L36" s="398"/>
      <c r="M36" s="399"/>
      <c r="N36" s="339"/>
      <c r="O36" s="397"/>
      <c r="P36" s="398"/>
      <c r="Q36" s="399"/>
      <c r="R36" s="404"/>
    </row>
    <row r="37" spans="1:18" ht="62.45" customHeight="1" x14ac:dyDescent="0.2">
      <c r="A37" s="406"/>
      <c r="B37" s="360"/>
      <c r="C37" s="410"/>
      <c r="D37" s="410"/>
      <c r="E37" s="410"/>
      <c r="F37" s="79" t="e">
        <f>'01-Mapa de riesgo-UO'!#REF!</f>
        <v>#REF!</v>
      </c>
      <c r="G37" s="410"/>
      <c r="H37" s="411"/>
      <c r="I37" s="103" t="e">
        <f>'01-Mapa de riesgo-UO'!#REF!</f>
        <v>#REF!</v>
      </c>
      <c r="J37" s="360"/>
      <c r="K37" s="400"/>
      <c r="L37" s="401"/>
      <c r="M37" s="402"/>
      <c r="N37" s="340"/>
      <c r="O37" s="400"/>
      <c r="P37" s="401"/>
      <c r="Q37" s="402"/>
      <c r="R37" s="405"/>
    </row>
    <row r="38" spans="1:18" ht="62.45" customHeight="1" x14ac:dyDescent="0.2">
      <c r="A38" s="406">
        <v>11</v>
      </c>
      <c r="B38" s="407" t="e">
        <f>'01-Mapa de riesgo-UO'!#REF!</f>
        <v>#REF!</v>
      </c>
      <c r="C38" s="409" t="e">
        <f>'01-Mapa de riesgo-UO'!#REF!</f>
        <v>#REF!</v>
      </c>
      <c r="D38" s="410" t="e">
        <f>'01-Mapa de riesgo-UO'!#REF!</f>
        <v>#REF!</v>
      </c>
      <c r="E38" s="410" t="e">
        <f>'01-Mapa de riesgo-UO'!#REF!</f>
        <v>#REF!</v>
      </c>
      <c r="F38" s="79" t="e">
        <f>'01-Mapa de riesgo-UO'!#REF!</f>
        <v>#REF!</v>
      </c>
      <c r="G38" s="410" t="e">
        <f>'01-Mapa de riesgo-UO'!#REF!</f>
        <v>#REF!</v>
      </c>
      <c r="H38" s="411" t="e">
        <f>'01-Mapa de riesgo-UO'!#REF!</f>
        <v>#REF!</v>
      </c>
      <c r="I38" s="103" t="e">
        <f>'01-Mapa de riesgo-UO'!#REF!</f>
        <v>#REF!</v>
      </c>
      <c r="J38" s="407" t="e">
        <f t="shared" ref="J38" si="7">IF(H38="GRAVE","Debe formularse",IF(H38="MODERADO", "Si el proceso lo requiere","NO"))</f>
        <v>#REF!</v>
      </c>
      <c r="K38" s="394"/>
      <c r="L38" s="395"/>
      <c r="M38" s="396"/>
      <c r="N38" s="338"/>
      <c r="O38" s="394"/>
      <c r="P38" s="395"/>
      <c r="Q38" s="396"/>
      <c r="R38" s="403"/>
    </row>
    <row r="39" spans="1:18" ht="62.45" customHeight="1" x14ac:dyDescent="0.2">
      <c r="A39" s="406"/>
      <c r="B39" s="408"/>
      <c r="C39" s="410"/>
      <c r="D39" s="410"/>
      <c r="E39" s="410"/>
      <c r="F39" s="79" t="e">
        <f>'01-Mapa de riesgo-UO'!#REF!</f>
        <v>#REF!</v>
      </c>
      <c r="G39" s="410"/>
      <c r="H39" s="411"/>
      <c r="I39" s="103" t="e">
        <f>'01-Mapa de riesgo-UO'!#REF!</f>
        <v>#REF!</v>
      </c>
      <c r="J39" s="408"/>
      <c r="K39" s="397"/>
      <c r="L39" s="398"/>
      <c r="M39" s="399"/>
      <c r="N39" s="339"/>
      <c r="O39" s="397"/>
      <c r="P39" s="398"/>
      <c r="Q39" s="399"/>
      <c r="R39" s="404"/>
    </row>
    <row r="40" spans="1:18" ht="62.45" customHeight="1" x14ac:dyDescent="0.2">
      <c r="A40" s="406"/>
      <c r="B40" s="360"/>
      <c r="C40" s="410"/>
      <c r="D40" s="410"/>
      <c r="E40" s="410"/>
      <c r="F40" s="79" t="e">
        <f>'01-Mapa de riesgo-UO'!#REF!</f>
        <v>#REF!</v>
      </c>
      <c r="G40" s="410"/>
      <c r="H40" s="411"/>
      <c r="I40" s="103" t="e">
        <f>'01-Mapa de riesgo-UO'!#REF!</f>
        <v>#REF!</v>
      </c>
      <c r="J40" s="360"/>
      <c r="K40" s="400"/>
      <c r="L40" s="401"/>
      <c r="M40" s="402"/>
      <c r="N40" s="340"/>
      <c r="O40" s="400"/>
      <c r="P40" s="401"/>
      <c r="Q40" s="402"/>
      <c r="R40" s="405"/>
    </row>
    <row r="41" spans="1:18" ht="62.45" customHeight="1" x14ac:dyDescent="0.2">
      <c r="A41" s="406">
        <v>12</v>
      </c>
      <c r="B41" s="407" t="e">
        <f>'01-Mapa de riesgo-UO'!#REF!</f>
        <v>#REF!</v>
      </c>
      <c r="C41" s="409" t="e">
        <f>'01-Mapa de riesgo-UO'!#REF!</f>
        <v>#REF!</v>
      </c>
      <c r="D41" s="410" t="e">
        <f>'01-Mapa de riesgo-UO'!#REF!</f>
        <v>#REF!</v>
      </c>
      <c r="E41" s="410" t="e">
        <f>'01-Mapa de riesgo-UO'!#REF!</f>
        <v>#REF!</v>
      </c>
      <c r="F41" s="79" t="e">
        <f>'01-Mapa de riesgo-UO'!#REF!</f>
        <v>#REF!</v>
      </c>
      <c r="G41" s="410" t="e">
        <f>'01-Mapa de riesgo-UO'!#REF!</f>
        <v>#REF!</v>
      </c>
      <c r="H41" s="411" t="e">
        <f>'01-Mapa de riesgo-UO'!#REF!</f>
        <v>#REF!</v>
      </c>
      <c r="I41" s="103" t="e">
        <f>'01-Mapa de riesgo-UO'!#REF!</f>
        <v>#REF!</v>
      </c>
      <c r="J41" s="407" t="e">
        <f t="shared" ref="J41" si="8">IF(H41="GRAVE","Debe formularse",IF(H41="MODERADO", "Si el proceso lo requiere","NO"))</f>
        <v>#REF!</v>
      </c>
      <c r="K41" s="394"/>
      <c r="L41" s="395"/>
      <c r="M41" s="396"/>
      <c r="N41" s="338"/>
      <c r="O41" s="394"/>
      <c r="P41" s="395"/>
      <c r="Q41" s="396"/>
      <c r="R41" s="403"/>
    </row>
    <row r="42" spans="1:18" ht="62.45" customHeight="1" x14ac:dyDescent="0.2">
      <c r="A42" s="406"/>
      <c r="B42" s="408"/>
      <c r="C42" s="410"/>
      <c r="D42" s="410"/>
      <c r="E42" s="410"/>
      <c r="F42" s="79" t="e">
        <f>'01-Mapa de riesgo-UO'!#REF!</f>
        <v>#REF!</v>
      </c>
      <c r="G42" s="410"/>
      <c r="H42" s="411"/>
      <c r="I42" s="103" t="e">
        <f>'01-Mapa de riesgo-UO'!#REF!</f>
        <v>#REF!</v>
      </c>
      <c r="J42" s="408"/>
      <c r="K42" s="397"/>
      <c r="L42" s="398"/>
      <c r="M42" s="399"/>
      <c r="N42" s="339"/>
      <c r="O42" s="397"/>
      <c r="P42" s="398"/>
      <c r="Q42" s="399"/>
      <c r="R42" s="404"/>
    </row>
    <row r="43" spans="1:18" ht="62.45" customHeight="1" x14ac:dyDescent="0.2">
      <c r="A43" s="406"/>
      <c r="B43" s="360"/>
      <c r="C43" s="410"/>
      <c r="D43" s="410"/>
      <c r="E43" s="410"/>
      <c r="F43" s="79" t="e">
        <f>'01-Mapa de riesgo-UO'!#REF!</f>
        <v>#REF!</v>
      </c>
      <c r="G43" s="410"/>
      <c r="H43" s="411"/>
      <c r="I43" s="103" t="e">
        <f>'01-Mapa de riesgo-UO'!#REF!</f>
        <v>#REF!</v>
      </c>
      <c r="J43" s="360"/>
      <c r="K43" s="400"/>
      <c r="L43" s="401"/>
      <c r="M43" s="402"/>
      <c r="N43" s="340"/>
      <c r="O43" s="400"/>
      <c r="P43" s="401"/>
      <c r="Q43" s="402"/>
      <c r="R43" s="405"/>
    </row>
    <row r="44" spans="1:18" ht="62.45" customHeight="1" x14ac:dyDescent="0.2">
      <c r="A44" s="406">
        <v>13</v>
      </c>
      <c r="B44" s="407" t="e">
        <f>'01-Mapa de riesgo-UO'!#REF!</f>
        <v>#REF!</v>
      </c>
      <c r="C44" s="409" t="e">
        <f>'01-Mapa de riesgo-UO'!#REF!</f>
        <v>#REF!</v>
      </c>
      <c r="D44" s="410" t="e">
        <f>'01-Mapa de riesgo-UO'!#REF!</f>
        <v>#REF!</v>
      </c>
      <c r="E44" s="410" t="e">
        <f>'01-Mapa de riesgo-UO'!#REF!</f>
        <v>#REF!</v>
      </c>
      <c r="F44" s="79" t="e">
        <f>'01-Mapa de riesgo-UO'!#REF!</f>
        <v>#REF!</v>
      </c>
      <c r="G44" s="410" t="e">
        <f>'01-Mapa de riesgo-UO'!#REF!</f>
        <v>#REF!</v>
      </c>
      <c r="H44" s="411" t="e">
        <f>'01-Mapa de riesgo-UO'!#REF!</f>
        <v>#REF!</v>
      </c>
      <c r="I44" s="103" t="e">
        <f>'01-Mapa de riesgo-UO'!#REF!</f>
        <v>#REF!</v>
      </c>
      <c r="J44" s="407" t="e">
        <f t="shared" ref="J44" si="9">IF(H44="GRAVE","Debe formularse",IF(H44="MODERADO", "Si el proceso lo requiere","NO"))</f>
        <v>#REF!</v>
      </c>
      <c r="K44" s="394"/>
      <c r="L44" s="395"/>
      <c r="M44" s="396"/>
      <c r="N44" s="338"/>
      <c r="O44" s="394"/>
      <c r="P44" s="395"/>
      <c r="Q44" s="396"/>
      <c r="R44" s="403"/>
    </row>
    <row r="45" spans="1:18" ht="62.45" customHeight="1" x14ac:dyDescent="0.2">
      <c r="A45" s="406"/>
      <c r="B45" s="408"/>
      <c r="C45" s="410"/>
      <c r="D45" s="410"/>
      <c r="E45" s="410"/>
      <c r="F45" s="79" t="e">
        <f>'01-Mapa de riesgo-UO'!#REF!</f>
        <v>#REF!</v>
      </c>
      <c r="G45" s="410"/>
      <c r="H45" s="411"/>
      <c r="I45" s="103" t="e">
        <f>'01-Mapa de riesgo-UO'!#REF!</f>
        <v>#REF!</v>
      </c>
      <c r="J45" s="408"/>
      <c r="K45" s="397"/>
      <c r="L45" s="398"/>
      <c r="M45" s="399"/>
      <c r="N45" s="339"/>
      <c r="O45" s="397"/>
      <c r="P45" s="398"/>
      <c r="Q45" s="399"/>
      <c r="R45" s="404"/>
    </row>
    <row r="46" spans="1:18" ht="62.45" customHeight="1" x14ac:dyDescent="0.2">
      <c r="A46" s="406"/>
      <c r="B46" s="360"/>
      <c r="C46" s="410"/>
      <c r="D46" s="410"/>
      <c r="E46" s="410"/>
      <c r="F46" s="79" t="e">
        <f>'01-Mapa de riesgo-UO'!#REF!</f>
        <v>#REF!</v>
      </c>
      <c r="G46" s="410"/>
      <c r="H46" s="411"/>
      <c r="I46" s="103" t="e">
        <f>'01-Mapa de riesgo-UO'!#REF!</f>
        <v>#REF!</v>
      </c>
      <c r="J46" s="360"/>
      <c r="K46" s="400"/>
      <c r="L46" s="401"/>
      <c r="M46" s="402"/>
      <c r="N46" s="340"/>
      <c r="O46" s="400"/>
      <c r="P46" s="401"/>
      <c r="Q46" s="402"/>
      <c r="R46" s="405"/>
    </row>
    <row r="47" spans="1:18" ht="62.45" customHeight="1" x14ac:dyDescent="0.2">
      <c r="A47" s="406">
        <v>14</v>
      </c>
      <c r="B47" s="407" t="e">
        <f>'01-Mapa de riesgo-UO'!#REF!</f>
        <v>#REF!</v>
      </c>
      <c r="C47" s="409" t="e">
        <f>'01-Mapa de riesgo-UO'!#REF!</f>
        <v>#REF!</v>
      </c>
      <c r="D47" s="410" t="e">
        <f>'01-Mapa de riesgo-UO'!#REF!</f>
        <v>#REF!</v>
      </c>
      <c r="E47" s="410" t="e">
        <f>'01-Mapa de riesgo-UO'!#REF!</f>
        <v>#REF!</v>
      </c>
      <c r="F47" s="79" t="e">
        <f>'01-Mapa de riesgo-UO'!#REF!</f>
        <v>#REF!</v>
      </c>
      <c r="G47" s="410" t="e">
        <f>'01-Mapa de riesgo-UO'!#REF!</f>
        <v>#REF!</v>
      </c>
      <c r="H47" s="411" t="e">
        <f>'01-Mapa de riesgo-UO'!#REF!</f>
        <v>#REF!</v>
      </c>
      <c r="I47" s="103" t="e">
        <f>'01-Mapa de riesgo-UO'!#REF!</f>
        <v>#REF!</v>
      </c>
      <c r="J47" s="407" t="e">
        <f t="shared" ref="J47" si="10">IF(H47="GRAVE","Debe formularse",IF(H47="MODERADO", "Si el proceso lo requiere","NO"))</f>
        <v>#REF!</v>
      </c>
      <c r="K47" s="394"/>
      <c r="L47" s="395"/>
      <c r="M47" s="396"/>
      <c r="N47" s="338"/>
      <c r="O47" s="394"/>
      <c r="P47" s="395"/>
      <c r="Q47" s="396"/>
      <c r="R47" s="403"/>
    </row>
    <row r="48" spans="1:18" ht="62.45" customHeight="1" x14ac:dyDescent="0.2">
      <c r="A48" s="406"/>
      <c r="B48" s="408"/>
      <c r="C48" s="410"/>
      <c r="D48" s="410"/>
      <c r="E48" s="410"/>
      <c r="F48" s="79" t="e">
        <f>'01-Mapa de riesgo-UO'!#REF!</f>
        <v>#REF!</v>
      </c>
      <c r="G48" s="410"/>
      <c r="H48" s="411"/>
      <c r="I48" s="103" t="e">
        <f>'01-Mapa de riesgo-UO'!#REF!</f>
        <v>#REF!</v>
      </c>
      <c r="J48" s="408"/>
      <c r="K48" s="397"/>
      <c r="L48" s="398"/>
      <c r="M48" s="399"/>
      <c r="N48" s="339"/>
      <c r="O48" s="397"/>
      <c r="P48" s="398"/>
      <c r="Q48" s="399"/>
      <c r="R48" s="404"/>
    </row>
    <row r="49" spans="1:18" ht="62.45" customHeight="1" x14ac:dyDescent="0.2">
      <c r="A49" s="406"/>
      <c r="B49" s="360"/>
      <c r="C49" s="410"/>
      <c r="D49" s="410"/>
      <c r="E49" s="410"/>
      <c r="F49" s="79" t="e">
        <f>'01-Mapa de riesgo-UO'!#REF!</f>
        <v>#REF!</v>
      </c>
      <c r="G49" s="410"/>
      <c r="H49" s="411"/>
      <c r="I49" s="103" t="e">
        <f>'01-Mapa de riesgo-UO'!#REF!</f>
        <v>#REF!</v>
      </c>
      <c r="J49" s="360"/>
      <c r="K49" s="400"/>
      <c r="L49" s="401"/>
      <c r="M49" s="402"/>
      <c r="N49" s="340"/>
      <c r="O49" s="400"/>
      <c r="P49" s="401"/>
      <c r="Q49" s="402"/>
      <c r="R49" s="405"/>
    </row>
    <row r="50" spans="1:18" ht="62.45" customHeight="1" x14ac:dyDescent="0.2">
      <c r="A50" s="406">
        <v>15</v>
      </c>
      <c r="B50" s="407" t="e">
        <f>'01-Mapa de riesgo-UO'!#REF!</f>
        <v>#REF!</v>
      </c>
      <c r="C50" s="409" t="e">
        <f>'01-Mapa de riesgo-UO'!#REF!</f>
        <v>#REF!</v>
      </c>
      <c r="D50" s="410" t="e">
        <f>'01-Mapa de riesgo-UO'!#REF!</f>
        <v>#REF!</v>
      </c>
      <c r="E50" s="410" t="e">
        <f>'01-Mapa de riesgo-UO'!#REF!</f>
        <v>#REF!</v>
      </c>
      <c r="F50" s="79" t="e">
        <f>'01-Mapa de riesgo-UO'!#REF!</f>
        <v>#REF!</v>
      </c>
      <c r="G50" s="410" t="e">
        <f>'01-Mapa de riesgo-UO'!#REF!</f>
        <v>#REF!</v>
      </c>
      <c r="H50" s="411" t="e">
        <f>'01-Mapa de riesgo-UO'!#REF!</f>
        <v>#REF!</v>
      </c>
      <c r="I50" s="103" t="e">
        <f>'01-Mapa de riesgo-UO'!#REF!</f>
        <v>#REF!</v>
      </c>
      <c r="J50" s="407" t="e">
        <f t="shared" ref="J50" si="11">IF(H50="GRAVE","Debe formularse",IF(H50="MODERADO", "Si el proceso lo requiere","NO"))</f>
        <v>#REF!</v>
      </c>
      <c r="K50" s="394"/>
      <c r="L50" s="395"/>
      <c r="M50" s="396"/>
      <c r="N50" s="338"/>
      <c r="O50" s="394"/>
      <c r="P50" s="395"/>
      <c r="Q50" s="396"/>
      <c r="R50" s="403"/>
    </row>
    <row r="51" spans="1:18" ht="62.45" customHeight="1" x14ac:dyDescent="0.2">
      <c r="A51" s="406"/>
      <c r="B51" s="408"/>
      <c r="C51" s="410"/>
      <c r="D51" s="410"/>
      <c r="E51" s="410"/>
      <c r="F51" s="79" t="e">
        <f>'01-Mapa de riesgo-UO'!#REF!</f>
        <v>#REF!</v>
      </c>
      <c r="G51" s="410"/>
      <c r="H51" s="411"/>
      <c r="I51" s="103" t="e">
        <f>'01-Mapa de riesgo-UO'!#REF!</f>
        <v>#REF!</v>
      </c>
      <c r="J51" s="408"/>
      <c r="K51" s="397"/>
      <c r="L51" s="398"/>
      <c r="M51" s="399"/>
      <c r="N51" s="339"/>
      <c r="O51" s="397"/>
      <c r="P51" s="398"/>
      <c r="Q51" s="399"/>
      <c r="R51" s="404"/>
    </row>
    <row r="52" spans="1:18" ht="62.45" customHeight="1" x14ac:dyDescent="0.2">
      <c r="A52" s="406"/>
      <c r="B52" s="360"/>
      <c r="C52" s="410"/>
      <c r="D52" s="410"/>
      <c r="E52" s="410"/>
      <c r="F52" s="79" t="e">
        <f>'01-Mapa de riesgo-UO'!#REF!</f>
        <v>#REF!</v>
      </c>
      <c r="G52" s="410"/>
      <c r="H52" s="411"/>
      <c r="I52" s="103" t="e">
        <f>'01-Mapa de riesgo-UO'!#REF!</f>
        <v>#REF!</v>
      </c>
      <c r="J52" s="360"/>
      <c r="K52" s="400"/>
      <c r="L52" s="401"/>
      <c r="M52" s="402"/>
      <c r="N52" s="340"/>
      <c r="O52" s="400"/>
      <c r="P52" s="401"/>
      <c r="Q52" s="402"/>
      <c r="R52" s="405"/>
    </row>
    <row r="53" spans="1:18" ht="62.45" customHeight="1" x14ac:dyDescent="0.2">
      <c r="A53" s="406">
        <v>16</v>
      </c>
      <c r="B53" s="407" t="e">
        <f>'01-Mapa de riesgo-UO'!#REF!</f>
        <v>#REF!</v>
      </c>
      <c r="C53" s="409" t="e">
        <f>'01-Mapa de riesgo-UO'!#REF!</f>
        <v>#REF!</v>
      </c>
      <c r="D53" s="410" t="e">
        <f>'01-Mapa de riesgo-UO'!#REF!</f>
        <v>#REF!</v>
      </c>
      <c r="E53" s="410" t="e">
        <f>'01-Mapa de riesgo-UO'!#REF!</f>
        <v>#REF!</v>
      </c>
      <c r="F53" s="79" t="e">
        <f>'01-Mapa de riesgo-UO'!#REF!</f>
        <v>#REF!</v>
      </c>
      <c r="G53" s="410" t="e">
        <f>'01-Mapa de riesgo-UO'!#REF!</f>
        <v>#REF!</v>
      </c>
      <c r="H53" s="411" t="e">
        <f>'01-Mapa de riesgo-UO'!#REF!</f>
        <v>#REF!</v>
      </c>
      <c r="I53" s="103" t="e">
        <f>'01-Mapa de riesgo-UO'!#REF!</f>
        <v>#REF!</v>
      </c>
      <c r="J53" s="407" t="e">
        <f t="shared" ref="J53" si="12">IF(H53="GRAVE","Debe formularse",IF(H53="MODERADO", "Si el proceso lo requiere","NO"))</f>
        <v>#REF!</v>
      </c>
      <c r="K53" s="394"/>
      <c r="L53" s="395"/>
      <c r="M53" s="396"/>
      <c r="N53" s="338"/>
      <c r="O53" s="394"/>
      <c r="P53" s="395"/>
      <c r="Q53" s="396"/>
      <c r="R53" s="403"/>
    </row>
    <row r="54" spans="1:18" ht="62.45" customHeight="1" x14ac:dyDescent="0.2">
      <c r="A54" s="406"/>
      <c r="B54" s="408"/>
      <c r="C54" s="410"/>
      <c r="D54" s="410"/>
      <c r="E54" s="410"/>
      <c r="F54" s="79" t="e">
        <f>'01-Mapa de riesgo-UO'!#REF!</f>
        <v>#REF!</v>
      </c>
      <c r="G54" s="410"/>
      <c r="H54" s="411"/>
      <c r="I54" s="103" t="e">
        <f>'01-Mapa de riesgo-UO'!#REF!</f>
        <v>#REF!</v>
      </c>
      <c r="J54" s="408"/>
      <c r="K54" s="397"/>
      <c r="L54" s="398"/>
      <c r="M54" s="399"/>
      <c r="N54" s="339"/>
      <c r="O54" s="397"/>
      <c r="P54" s="398"/>
      <c r="Q54" s="399"/>
      <c r="R54" s="404"/>
    </row>
    <row r="55" spans="1:18" ht="62.45" customHeight="1" x14ac:dyDescent="0.2">
      <c r="A55" s="406"/>
      <c r="B55" s="360"/>
      <c r="C55" s="410"/>
      <c r="D55" s="410"/>
      <c r="E55" s="410"/>
      <c r="F55" s="79" t="e">
        <f>'01-Mapa de riesgo-UO'!#REF!</f>
        <v>#REF!</v>
      </c>
      <c r="G55" s="410"/>
      <c r="H55" s="411"/>
      <c r="I55" s="103" t="e">
        <f>'01-Mapa de riesgo-UO'!#REF!</f>
        <v>#REF!</v>
      </c>
      <c r="J55" s="360"/>
      <c r="K55" s="400"/>
      <c r="L55" s="401"/>
      <c r="M55" s="402"/>
      <c r="N55" s="340"/>
      <c r="O55" s="400"/>
      <c r="P55" s="401"/>
      <c r="Q55" s="402"/>
      <c r="R55" s="405"/>
    </row>
    <row r="56" spans="1:18" ht="62.45" customHeight="1" x14ac:dyDescent="0.2">
      <c r="A56" s="406">
        <v>17</v>
      </c>
      <c r="B56" s="407" t="e">
        <f>'01-Mapa de riesgo-UO'!#REF!</f>
        <v>#REF!</v>
      </c>
      <c r="C56" s="409" t="e">
        <f>'01-Mapa de riesgo-UO'!#REF!</f>
        <v>#REF!</v>
      </c>
      <c r="D56" s="410" t="e">
        <f>'01-Mapa de riesgo-UO'!#REF!</f>
        <v>#REF!</v>
      </c>
      <c r="E56" s="410" t="e">
        <f>'01-Mapa de riesgo-UO'!#REF!</f>
        <v>#REF!</v>
      </c>
      <c r="F56" s="79" t="e">
        <f>'01-Mapa de riesgo-UO'!#REF!</f>
        <v>#REF!</v>
      </c>
      <c r="G56" s="410" t="e">
        <f>'01-Mapa de riesgo-UO'!#REF!</f>
        <v>#REF!</v>
      </c>
      <c r="H56" s="411" t="e">
        <f>'01-Mapa de riesgo-UO'!#REF!</f>
        <v>#REF!</v>
      </c>
      <c r="I56" s="103" t="e">
        <f>'01-Mapa de riesgo-UO'!#REF!</f>
        <v>#REF!</v>
      </c>
      <c r="J56" s="407" t="e">
        <f t="shared" ref="J56" si="13">IF(H56="GRAVE","Debe formularse",IF(H56="MODERADO", "Si el proceso lo requiere","NO"))</f>
        <v>#REF!</v>
      </c>
      <c r="K56" s="394"/>
      <c r="L56" s="395"/>
      <c r="M56" s="396"/>
      <c r="N56" s="338"/>
      <c r="O56" s="394"/>
      <c r="P56" s="395"/>
      <c r="Q56" s="396"/>
      <c r="R56" s="403"/>
    </row>
    <row r="57" spans="1:18" ht="62.45" customHeight="1" x14ac:dyDescent="0.2">
      <c r="A57" s="406"/>
      <c r="B57" s="408"/>
      <c r="C57" s="410"/>
      <c r="D57" s="410"/>
      <c r="E57" s="410"/>
      <c r="F57" s="79" t="e">
        <f>'01-Mapa de riesgo-UO'!#REF!</f>
        <v>#REF!</v>
      </c>
      <c r="G57" s="410"/>
      <c r="H57" s="411"/>
      <c r="I57" s="103" t="e">
        <f>'01-Mapa de riesgo-UO'!#REF!</f>
        <v>#REF!</v>
      </c>
      <c r="J57" s="408"/>
      <c r="K57" s="397"/>
      <c r="L57" s="398"/>
      <c r="M57" s="399"/>
      <c r="N57" s="339"/>
      <c r="O57" s="397"/>
      <c r="P57" s="398"/>
      <c r="Q57" s="399"/>
      <c r="R57" s="404"/>
    </row>
    <row r="58" spans="1:18" ht="62.45" customHeight="1" x14ac:dyDescent="0.2">
      <c r="A58" s="406"/>
      <c r="B58" s="360"/>
      <c r="C58" s="410"/>
      <c r="D58" s="410"/>
      <c r="E58" s="410"/>
      <c r="F58" s="79" t="e">
        <f>'01-Mapa de riesgo-UO'!#REF!</f>
        <v>#REF!</v>
      </c>
      <c r="G58" s="410"/>
      <c r="H58" s="411"/>
      <c r="I58" s="103" t="e">
        <f>'01-Mapa de riesgo-UO'!#REF!</f>
        <v>#REF!</v>
      </c>
      <c r="J58" s="360"/>
      <c r="K58" s="400"/>
      <c r="L58" s="401"/>
      <c r="M58" s="402"/>
      <c r="N58" s="340"/>
      <c r="O58" s="400"/>
      <c r="P58" s="401"/>
      <c r="Q58" s="402"/>
      <c r="R58" s="405"/>
    </row>
    <row r="59" spans="1:18" ht="62.45" customHeight="1" x14ac:dyDescent="0.2">
      <c r="A59" s="406">
        <v>18</v>
      </c>
      <c r="B59" s="407" t="e">
        <f>'01-Mapa de riesgo-UO'!#REF!</f>
        <v>#REF!</v>
      </c>
      <c r="C59" s="409" t="e">
        <f>'01-Mapa de riesgo-UO'!#REF!</f>
        <v>#REF!</v>
      </c>
      <c r="D59" s="410" t="e">
        <f>'01-Mapa de riesgo-UO'!#REF!</f>
        <v>#REF!</v>
      </c>
      <c r="E59" s="410" t="e">
        <f>'01-Mapa de riesgo-UO'!#REF!</f>
        <v>#REF!</v>
      </c>
      <c r="F59" s="79" t="e">
        <f>'01-Mapa de riesgo-UO'!#REF!</f>
        <v>#REF!</v>
      </c>
      <c r="G59" s="410" t="e">
        <f>'01-Mapa de riesgo-UO'!#REF!</f>
        <v>#REF!</v>
      </c>
      <c r="H59" s="411" t="e">
        <f>'01-Mapa de riesgo-UO'!#REF!</f>
        <v>#REF!</v>
      </c>
      <c r="I59" s="103" t="e">
        <f>'01-Mapa de riesgo-UO'!#REF!</f>
        <v>#REF!</v>
      </c>
      <c r="J59" s="407" t="e">
        <f t="shared" ref="J59" si="14">IF(H59="GRAVE","Debe formularse",IF(H59="MODERADO", "Si el proceso lo requiere","NO"))</f>
        <v>#REF!</v>
      </c>
      <c r="K59" s="394"/>
      <c r="L59" s="395"/>
      <c r="M59" s="396"/>
      <c r="N59" s="338"/>
      <c r="O59" s="394"/>
      <c r="P59" s="395"/>
      <c r="Q59" s="396"/>
      <c r="R59" s="403"/>
    </row>
    <row r="60" spans="1:18" ht="62.45" customHeight="1" x14ac:dyDescent="0.2">
      <c r="A60" s="406"/>
      <c r="B60" s="408"/>
      <c r="C60" s="410"/>
      <c r="D60" s="410"/>
      <c r="E60" s="410"/>
      <c r="F60" s="79" t="e">
        <f>'01-Mapa de riesgo-UO'!#REF!</f>
        <v>#REF!</v>
      </c>
      <c r="G60" s="410"/>
      <c r="H60" s="411"/>
      <c r="I60" s="103" t="e">
        <f>'01-Mapa de riesgo-UO'!#REF!</f>
        <v>#REF!</v>
      </c>
      <c r="J60" s="408"/>
      <c r="K60" s="397"/>
      <c r="L60" s="398"/>
      <c r="M60" s="399"/>
      <c r="N60" s="339"/>
      <c r="O60" s="397"/>
      <c r="P60" s="398"/>
      <c r="Q60" s="399"/>
      <c r="R60" s="404"/>
    </row>
    <row r="61" spans="1:18" ht="62.45" customHeight="1" x14ac:dyDescent="0.2">
      <c r="A61" s="406"/>
      <c r="B61" s="360"/>
      <c r="C61" s="410"/>
      <c r="D61" s="410"/>
      <c r="E61" s="410"/>
      <c r="F61" s="79" t="e">
        <f>'01-Mapa de riesgo-UO'!#REF!</f>
        <v>#REF!</v>
      </c>
      <c r="G61" s="410"/>
      <c r="H61" s="411"/>
      <c r="I61" s="103" t="e">
        <f>'01-Mapa de riesgo-UO'!#REF!</f>
        <v>#REF!</v>
      </c>
      <c r="J61" s="360"/>
      <c r="K61" s="400"/>
      <c r="L61" s="401"/>
      <c r="M61" s="402"/>
      <c r="N61" s="340"/>
      <c r="O61" s="400"/>
      <c r="P61" s="401"/>
      <c r="Q61" s="402"/>
      <c r="R61" s="405"/>
    </row>
    <row r="62" spans="1:18" ht="62.45" customHeight="1" x14ac:dyDescent="0.2">
      <c r="A62" s="406">
        <v>19</v>
      </c>
      <c r="B62" s="407" t="e">
        <f>'01-Mapa de riesgo-UO'!#REF!</f>
        <v>#REF!</v>
      </c>
      <c r="C62" s="409" t="e">
        <f>'01-Mapa de riesgo-UO'!#REF!</f>
        <v>#REF!</v>
      </c>
      <c r="D62" s="410" t="e">
        <f>'01-Mapa de riesgo-UO'!#REF!</f>
        <v>#REF!</v>
      </c>
      <c r="E62" s="410" t="e">
        <f>'01-Mapa de riesgo-UO'!#REF!</f>
        <v>#REF!</v>
      </c>
      <c r="F62" s="79" t="e">
        <f>'01-Mapa de riesgo-UO'!#REF!</f>
        <v>#REF!</v>
      </c>
      <c r="G62" s="410" t="e">
        <f>'01-Mapa de riesgo-UO'!#REF!</f>
        <v>#REF!</v>
      </c>
      <c r="H62" s="411" t="e">
        <f>'01-Mapa de riesgo-UO'!#REF!</f>
        <v>#REF!</v>
      </c>
      <c r="I62" s="103" t="e">
        <f>'01-Mapa de riesgo-UO'!#REF!</f>
        <v>#REF!</v>
      </c>
      <c r="J62" s="407" t="e">
        <f t="shared" ref="J62" si="15">IF(H62="GRAVE","Debe formularse",IF(H62="MODERADO", "Si el proceso lo requiere","NO"))</f>
        <v>#REF!</v>
      </c>
      <c r="K62" s="394"/>
      <c r="L62" s="395"/>
      <c r="M62" s="396"/>
      <c r="N62" s="338"/>
      <c r="O62" s="394"/>
      <c r="P62" s="395"/>
      <c r="Q62" s="396"/>
      <c r="R62" s="403"/>
    </row>
    <row r="63" spans="1:18" ht="62.45" customHeight="1" x14ac:dyDescent="0.2">
      <c r="A63" s="406"/>
      <c r="B63" s="408"/>
      <c r="C63" s="410"/>
      <c r="D63" s="410"/>
      <c r="E63" s="410"/>
      <c r="F63" s="79" t="e">
        <f>'01-Mapa de riesgo-UO'!#REF!</f>
        <v>#REF!</v>
      </c>
      <c r="G63" s="410"/>
      <c r="H63" s="411"/>
      <c r="I63" s="103" t="e">
        <f>'01-Mapa de riesgo-UO'!#REF!</f>
        <v>#REF!</v>
      </c>
      <c r="J63" s="408"/>
      <c r="K63" s="397"/>
      <c r="L63" s="398"/>
      <c r="M63" s="399"/>
      <c r="N63" s="339"/>
      <c r="O63" s="397"/>
      <c r="P63" s="398"/>
      <c r="Q63" s="399"/>
      <c r="R63" s="404"/>
    </row>
    <row r="64" spans="1:18" ht="62.45" customHeight="1" x14ac:dyDescent="0.2">
      <c r="A64" s="406"/>
      <c r="B64" s="360"/>
      <c r="C64" s="410"/>
      <c r="D64" s="410"/>
      <c r="E64" s="410"/>
      <c r="F64" s="79" t="e">
        <f>'01-Mapa de riesgo-UO'!#REF!</f>
        <v>#REF!</v>
      </c>
      <c r="G64" s="410"/>
      <c r="H64" s="411"/>
      <c r="I64" s="103" t="e">
        <f>'01-Mapa de riesgo-UO'!#REF!</f>
        <v>#REF!</v>
      </c>
      <c r="J64" s="360"/>
      <c r="K64" s="400"/>
      <c r="L64" s="401"/>
      <c r="M64" s="402"/>
      <c r="N64" s="340"/>
      <c r="O64" s="400"/>
      <c r="P64" s="401"/>
      <c r="Q64" s="402"/>
      <c r="R64" s="405"/>
    </row>
    <row r="65" spans="1:18" ht="62.45" customHeight="1" x14ac:dyDescent="0.2">
      <c r="A65" s="406">
        <v>20</v>
      </c>
      <c r="B65" s="407" t="e">
        <f>'01-Mapa de riesgo-UO'!#REF!</f>
        <v>#REF!</v>
      </c>
      <c r="C65" s="409" t="e">
        <f>'01-Mapa de riesgo-UO'!#REF!</f>
        <v>#REF!</v>
      </c>
      <c r="D65" s="410" t="e">
        <f>'01-Mapa de riesgo-UO'!#REF!</f>
        <v>#REF!</v>
      </c>
      <c r="E65" s="410" t="e">
        <f>'01-Mapa de riesgo-UO'!#REF!</f>
        <v>#REF!</v>
      </c>
      <c r="F65" s="79" t="e">
        <f>'01-Mapa de riesgo-UO'!#REF!</f>
        <v>#REF!</v>
      </c>
      <c r="G65" s="410" t="e">
        <f>'01-Mapa de riesgo-UO'!#REF!</f>
        <v>#REF!</v>
      </c>
      <c r="H65" s="411" t="e">
        <f>'01-Mapa de riesgo-UO'!#REF!</f>
        <v>#REF!</v>
      </c>
      <c r="I65" s="103" t="e">
        <f>'01-Mapa de riesgo-UO'!#REF!</f>
        <v>#REF!</v>
      </c>
      <c r="J65" s="407" t="e">
        <f t="shared" ref="J65" si="16">IF(H65="GRAVE","Debe formularse",IF(H65="MODERADO", "Si el proceso lo requiere","NO"))</f>
        <v>#REF!</v>
      </c>
      <c r="K65" s="394"/>
      <c r="L65" s="395"/>
      <c r="M65" s="396"/>
      <c r="N65" s="338"/>
      <c r="O65" s="394"/>
      <c r="P65" s="395"/>
      <c r="Q65" s="396"/>
      <c r="R65" s="403"/>
    </row>
    <row r="66" spans="1:18" ht="62.45" customHeight="1" x14ac:dyDescent="0.2">
      <c r="A66" s="406"/>
      <c r="B66" s="408"/>
      <c r="C66" s="410"/>
      <c r="D66" s="410"/>
      <c r="E66" s="410"/>
      <c r="F66" s="79" t="e">
        <f>'01-Mapa de riesgo-UO'!#REF!</f>
        <v>#REF!</v>
      </c>
      <c r="G66" s="410"/>
      <c r="H66" s="411"/>
      <c r="I66" s="103" t="e">
        <f>'01-Mapa de riesgo-UO'!#REF!</f>
        <v>#REF!</v>
      </c>
      <c r="J66" s="408"/>
      <c r="K66" s="397"/>
      <c r="L66" s="398"/>
      <c r="M66" s="399"/>
      <c r="N66" s="339"/>
      <c r="O66" s="397"/>
      <c r="P66" s="398"/>
      <c r="Q66" s="399"/>
      <c r="R66" s="404"/>
    </row>
    <row r="67" spans="1:18" ht="62.45" customHeight="1" thickBot="1" x14ac:dyDescent="0.25">
      <c r="A67" s="417"/>
      <c r="B67" s="418"/>
      <c r="C67" s="419"/>
      <c r="D67" s="419"/>
      <c r="E67" s="419"/>
      <c r="F67" s="80" t="e">
        <f>'01-Mapa de riesgo-UO'!#REF!</f>
        <v>#REF!</v>
      </c>
      <c r="G67" s="419"/>
      <c r="H67" s="420"/>
      <c r="I67" s="105" t="e">
        <f>'01-Mapa de riesgo-UO'!#REF!</f>
        <v>#REF!</v>
      </c>
      <c r="J67" s="418"/>
      <c r="K67" s="412"/>
      <c r="L67" s="413"/>
      <c r="M67" s="414"/>
      <c r="N67" s="415"/>
      <c r="O67" s="412"/>
      <c r="P67" s="413"/>
      <c r="Q67" s="414"/>
      <c r="R67" s="416"/>
    </row>
    <row r="68" spans="1:18" ht="62.45" customHeight="1" x14ac:dyDescent="0.2">
      <c r="A68" s="406">
        <v>21</v>
      </c>
      <c r="B68" s="407" t="e">
        <f>'01-Mapa de riesgo-UO'!#REF!</f>
        <v>#REF!</v>
      </c>
      <c r="C68" s="409" t="e">
        <f>'01-Mapa de riesgo-UO'!#REF!</f>
        <v>#REF!</v>
      </c>
      <c r="D68" s="410" t="e">
        <f>'01-Mapa de riesgo-UO'!#REF!</f>
        <v>#REF!</v>
      </c>
      <c r="E68" s="410" t="e">
        <f>'01-Mapa de riesgo-UO'!#REF!</f>
        <v>#REF!</v>
      </c>
      <c r="F68" s="79" t="e">
        <f>'01-Mapa de riesgo-UO'!#REF!</f>
        <v>#REF!</v>
      </c>
      <c r="G68" s="410" t="e">
        <f>'01-Mapa de riesgo-UO'!#REF!</f>
        <v>#REF!</v>
      </c>
      <c r="H68" s="411" t="e">
        <f>'01-Mapa de riesgo-UO'!#REF!</f>
        <v>#REF!</v>
      </c>
      <c r="I68" s="103" t="e">
        <f>'01-Mapa de riesgo-UO'!#REF!</f>
        <v>#REF!</v>
      </c>
      <c r="J68" s="407" t="e">
        <f t="shared" ref="J68" si="17">IF(H68="GRAVE","Debe formularse",IF(H68="MODERADO", "Si el proceso lo requiere","NO"))</f>
        <v>#REF!</v>
      </c>
      <c r="K68" s="394"/>
      <c r="L68" s="395"/>
      <c r="M68" s="396"/>
      <c r="N68" s="338"/>
      <c r="O68" s="394"/>
      <c r="P68" s="395"/>
      <c r="Q68" s="396"/>
      <c r="R68" s="403"/>
    </row>
    <row r="69" spans="1:18" ht="62.45" customHeight="1" x14ac:dyDescent="0.2">
      <c r="A69" s="406"/>
      <c r="B69" s="408"/>
      <c r="C69" s="410"/>
      <c r="D69" s="410"/>
      <c r="E69" s="410"/>
      <c r="F69" s="79" t="e">
        <f>'01-Mapa de riesgo-UO'!#REF!</f>
        <v>#REF!</v>
      </c>
      <c r="G69" s="410"/>
      <c r="H69" s="411"/>
      <c r="I69" s="103" t="e">
        <f>'01-Mapa de riesgo-UO'!#REF!</f>
        <v>#REF!</v>
      </c>
      <c r="J69" s="408"/>
      <c r="K69" s="397"/>
      <c r="L69" s="398"/>
      <c r="M69" s="399"/>
      <c r="N69" s="339"/>
      <c r="O69" s="397"/>
      <c r="P69" s="398"/>
      <c r="Q69" s="399"/>
      <c r="R69" s="404"/>
    </row>
    <row r="70" spans="1:18" ht="62.45" customHeight="1" x14ac:dyDescent="0.2">
      <c r="A70" s="406"/>
      <c r="B70" s="360"/>
      <c r="C70" s="410"/>
      <c r="D70" s="410"/>
      <c r="E70" s="410"/>
      <c r="F70" s="79" t="e">
        <f>'01-Mapa de riesgo-UO'!#REF!</f>
        <v>#REF!</v>
      </c>
      <c r="G70" s="410"/>
      <c r="H70" s="411"/>
      <c r="I70" s="103" t="e">
        <f>'01-Mapa de riesgo-UO'!#REF!</f>
        <v>#REF!</v>
      </c>
      <c r="J70" s="360"/>
      <c r="K70" s="400"/>
      <c r="L70" s="401"/>
      <c r="M70" s="402"/>
      <c r="N70" s="340"/>
      <c r="O70" s="400"/>
      <c r="P70" s="401"/>
      <c r="Q70" s="402"/>
      <c r="R70" s="405"/>
    </row>
    <row r="71" spans="1:18" ht="62.45" customHeight="1" x14ac:dyDescent="0.2">
      <c r="A71" s="406">
        <v>22</v>
      </c>
      <c r="B71" s="407" t="e">
        <f>'01-Mapa de riesgo-UO'!#REF!</f>
        <v>#REF!</v>
      </c>
      <c r="C71" s="409" t="e">
        <f>'01-Mapa de riesgo-UO'!#REF!</f>
        <v>#REF!</v>
      </c>
      <c r="D71" s="410" t="e">
        <f>'01-Mapa de riesgo-UO'!#REF!</f>
        <v>#REF!</v>
      </c>
      <c r="E71" s="410" t="e">
        <f>'01-Mapa de riesgo-UO'!#REF!</f>
        <v>#REF!</v>
      </c>
      <c r="F71" s="79" t="e">
        <f>'01-Mapa de riesgo-UO'!#REF!</f>
        <v>#REF!</v>
      </c>
      <c r="G71" s="410" t="e">
        <f>'01-Mapa de riesgo-UO'!#REF!</f>
        <v>#REF!</v>
      </c>
      <c r="H71" s="411" t="e">
        <f>'01-Mapa de riesgo-UO'!#REF!</f>
        <v>#REF!</v>
      </c>
      <c r="I71" s="103" t="e">
        <f>'01-Mapa de riesgo-UO'!#REF!</f>
        <v>#REF!</v>
      </c>
      <c r="J71" s="407" t="e">
        <f t="shared" ref="J71" si="18">IF(H71="GRAVE","Debe formularse",IF(H71="MODERADO", "Si el proceso lo requiere","NO"))</f>
        <v>#REF!</v>
      </c>
      <c r="K71" s="394"/>
      <c r="L71" s="395"/>
      <c r="M71" s="396"/>
      <c r="N71" s="338"/>
      <c r="O71" s="394"/>
      <c r="P71" s="395"/>
      <c r="Q71" s="396"/>
      <c r="R71" s="403"/>
    </row>
    <row r="72" spans="1:18" ht="62.45" customHeight="1" x14ac:dyDescent="0.2">
      <c r="A72" s="406"/>
      <c r="B72" s="408"/>
      <c r="C72" s="410"/>
      <c r="D72" s="410"/>
      <c r="E72" s="410"/>
      <c r="F72" s="79" t="e">
        <f>'01-Mapa de riesgo-UO'!#REF!</f>
        <v>#REF!</v>
      </c>
      <c r="G72" s="410"/>
      <c r="H72" s="411"/>
      <c r="I72" s="103" t="e">
        <f>'01-Mapa de riesgo-UO'!#REF!</f>
        <v>#REF!</v>
      </c>
      <c r="J72" s="408"/>
      <c r="K72" s="397"/>
      <c r="L72" s="398"/>
      <c r="M72" s="399"/>
      <c r="N72" s="339"/>
      <c r="O72" s="397"/>
      <c r="P72" s="398"/>
      <c r="Q72" s="399"/>
      <c r="R72" s="404"/>
    </row>
    <row r="73" spans="1:18" ht="62.45" customHeight="1" thickBot="1" x14ac:dyDescent="0.25">
      <c r="A73" s="406"/>
      <c r="B73" s="360"/>
      <c r="C73" s="410"/>
      <c r="D73" s="410"/>
      <c r="E73" s="410"/>
      <c r="F73" s="79" t="e">
        <f>'01-Mapa de riesgo-UO'!#REF!</f>
        <v>#REF!</v>
      </c>
      <c r="G73" s="410"/>
      <c r="H73" s="411"/>
      <c r="I73" s="105" t="e">
        <f>'01-Mapa de riesgo-UO'!#REF!</f>
        <v>#REF!</v>
      </c>
      <c r="J73" s="360"/>
      <c r="K73" s="400"/>
      <c r="L73" s="401"/>
      <c r="M73" s="402"/>
      <c r="N73" s="340"/>
      <c r="O73" s="400"/>
      <c r="P73" s="401"/>
      <c r="Q73" s="402"/>
      <c r="R73" s="405"/>
    </row>
    <row r="74" spans="1:18" s="17" customFormat="1" x14ac:dyDescent="0.2">
      <c r="D74" s="18"/>
      <c r="E74" s="18"/>
      <c r="F74" s="18"/>
      <c r="G74" s="18"/>
      <c r="H74" s="18"/>
    </row>
    <row r="75" spans="1:18" s="17" customFormat="1" x14ac:dyDescent="0.2">
      <c r="D75" s="18"/>
      <c r="E75" s="18"/>
      <c r="F75" s="18"/>
      <c r="G75" s="18"/>
      <c r="H75" s="18"/>
    </row>
    <row r="76" spans="1:18" s="17" customFormat="1" x14ac:dyDescent="0.2">
      <c r="D76" s="18"/>
      <c r="E76" s="18"/>
      <c r="F76" s="18"/>
      <c r="G76" s="18"/>
      <c r="H76" s="18"/>
    </row>
    <row r="77" spans="1:18" s="17" customFormat="1" x14ac:dyDescent="0.2">
      <c r="D77" s="18"/>
      <c r="E77" s="18"/>
      <c r="F77" s="18"/>
      <c r="G77" s="18"/>
      <c r="H77" s="18"/>
    </row>
    <row r="78" spans="1:18" s="17" customFormat="1" x14ac:dyDescent="0.2">
      <c r="D78" s="18"/>
      <c r="E78" s="18"/>
      <c r="F78" s="18"/>
      <c r="G78" s="18"/>
      <c r="H78" s="18"/>
    </row>
    <row r="79" spans="1:18" s="17" customFormat="1" x14ac:dyDescent="0.2">
      <c r="D79" s="18"/>
      <c r="E79" s="18"/>
      <c r="F79" s="18"/>
      <c r="G79" s="18"/>
      <c r="H79" s="18"/>
    </row>
    <row r="80" spans="1:18" s="17" customFormat="1" x14ac:dyDescent="0.2">
      <c r="D80" s="18"/>
      <c r="E80" s="18"/>
      <c r="F80" s="18"/>
      <c r="G80" s="18"/>
      <c r="H80" s="18"/>
    </row>
    <row r="81" spans="4:8" s="17" customFormat="1" x14ac:dyDescent="0.2">
      <c r="D81" s="18"/>
      <c r="E81" s="18"/>
      <c r="F81" s="18"/>
      <c r="G81" s="18"/>
      <c r="H81" s="18"/>
    </row>
    <row r="82" spans="4:8" s="17" customFormat="1" x14ac:dyDescent="0.2">
      <c r="D82" s="18"/>
      <c r="E82" s="18"/>
      <c r="F82" s="18"/>
      <c r="G82" s="18"/>
      <c r="H82" s="18"/>
    </row>
    <row r="83" spans="4:8" s="17" customFormat="1" x14ac:dyDescent="0.2">
      <c r="D83" s="18"/>
      <c r="E83" s="18"/>
      <c r="F83" s="18"/>
      <c r="G83" s="18"/>
      <c r="H83" s="18"/>
    </row>
    <row r="84" spans="4:8" s="17" customFormat="1" x14ac:dyDescent="0.2">
      <c r="D84" s="18"/>
      <c r="E84" s="18"/>
      <c r="F84" s="18"/>
      <c r="G84" s="18"/>
      <c r="H84" s="18"/>
    </row>
    <row r="85" spans="4:8" s="17" customFormat="1" x14ac:dyDescent="0.2">
      <c r="D85" s="18"/>
      <c r="E85" s="18"/>
      <c r="F85" s="18"/>
      <c r="G85" s="18"/>
      <c r="H85" s="18"/>
    </row>
    <row r="86" spans="4:8" s="17" customFormat="1" x14ac:dyDescent="0.2">
      <c r="D86" s="18"/>
      <c r="E86" s="18"/>
      <c r="F86" s="18"/>
      <c r="G86" s="18"/>
      <c r="H86" s="18"/>
    </row>
    <row r="87" spans="4:8" s="17" customFormat="1" x14ac:dyDescent="0.2">
      <c r="D87" s="18"/>
      <c r="E87" s="18"/>
      <c r="F87" s="18"/>
      <c r="G87" s="18"/>
      <c r="H87" s="18"/>
    </row>
  </sheetData>
  <sheetProtection algorithmName="SHA-512" hashValue="cwx/mCM9nBJfUXNG16w4ekrRJ99qHpT23nchU/+Dk5mKRwgwG8oQ8GSu1Do9RuvG0PRRKvl+5t9CFdRH+gw8Qw==" saltValue="6Kb8xNlm310zgnzxHHVBFw==" spinCount="100000" sheet="1" formatRows="0" insertRows="0" deleteRows="0" selectLockedCells="1"/>
  <mergeCells count="281">
    <mergeCell ref="J11:J13"/>
    <mergeCell ref="A11:A13"/>
    <mergeCell ref="C11:C13"/>
    <mergeCell ref="D11:D13"/>
    <mergeCell ref="E11:E13"/>
    <mergeCell ref="H8:H10"/>
    <mergeCell ref="J8:J10"/>
    <mergeCell ref="O6:Q7"/>
    <mergeCell ref="K8:M10"/>
    <mergeCell ref="N8:N10"/>
    <mergeCell ref="O8:Q10"/>
    <mergeCell ref="G8:G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A14:A16"/>
    <mergeCell ref="C14:C16"/>
    <mergeCell ref="D14:D16"/>
    <mergeCell ref="E14:E16"/>
    <mergeCell ref="B11:B13"/>
    <mergeCell ref="B14:B16"/>
    <mergeCell ref="A8:A10"/>
    <mergeCell ref="C8:C10"/>
    <mergeCell ref="D8:D10"/>
    <mergeCell ref="E8:E10"/>
    <mergeCell ref="B8:B10"/>
    <mergeCell ref="D2:M2"/>
    <mergeCell ref="D3:M3"/>
    <mergeCell ref="D4:M4"/>
    <mergeCell ref="I6:I7"/>
    <mergeCell ref="K6:M7"/>
    <mergeCell ref="A6:A7"/>
    <mergeCell ref="N6:N7"/>
    <mergeCell ref="H6:H7"/>
    <mergeCell ref="J6:J7"/>
    <mergeCell ref="C6:G6"/>
    <mergeCell ref="B6:B7"/>
    <mergeCell ref="F5:I5"/>
    <mergeCell ref="K5:N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K65:M67"/>
    <mergeCell ref="N65:N67"/>
    <mergeCell ref="O65:Q67"/>
    <mergeCell ref="R65:R67"/>
    <mergeCell ref="N59:N61"/>
    <mergeCell ref="O59:Q61"/>
    <mergeCell ref="R59:R61"/>
    <mergeCell ref="K62:M64"/>
    <mergeCell ref="N62:N64"/>
    <mergeCell ref="O62:Q64"/>
    <mergeCell ref="R62:R64"/>
    <mergeCell ref="K59:M6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s>
  <phoneticPr fontId="4" type="noConversion"/>
  <conditionalFormatting sqref="H8:H67">
    <cfRule type="cellIs" dxfId="143" priority="67" stopIfTrue="1" operator="equal">
      <formula>"GRAVE"</formula>
    </cfRule>
    <cfRule type="cellIs" dxfId="142" priority="68" stopIfTrue="1" operator="equal">
      <formula>"MODERADO"</formula>
    </cfRule>
    <cfRule type="cellIs" dxfId="141" priority="69" stopIfTrue="1" operator="equal">
      <formula>"LEVE"</formula>
    </cfRule>
  </conditionalFormatting>
  <conditionalFormatting sqref="J8:J67">
    <cfRule type="containsText" dxfId="140" priority="47" operator="containsText" text="Si el proceso lo requiere">
      <formula>NOT(ISERROR(SEARCH("Si el proceso lo requiere",J8)))</formula>
    </cfRule>
    <cfRule type="containsText" dxfId="139" priority="49" operator="containsText" text="Debe formularse">
      <formula>NOT(ISERROR(SEARCH("Debe formularse",J8)))</formula>
    </cfRule>
  </conditionalFormatting>
  <conditionalFormatting sqref="J14:J16">
    <cfRule type="containsText" dxfId="138" priority="48" operator="containsText" text="SI el proceso lo requiere">
      <formula>NOT(ISERROR(SEARCH("SI el proceso lo requiere",J14)))</formula>
    </cfRule>
  </conditionalFormatting>
  <conditionalFormatting sqref="J8:J67">
    <cfRule type="cellIs" dxfId="137" priority="46" operator="equal">
      <formula>"NO"</formula>
    </cfRule>
  </conditionalFormatting>
  <conditionalFormatting sqref="K8 K17:M17 K20:M20 K23:M23 K26:M26 K29:M29 K32:M32 K35:M35 K38:M38 K41:M41 K44:M44 K47:M47 K50:M50 K53:M53 K56:M56 K59:M59 K62:M62 K65:M65">
    <cfRule type="expression" dxfId="136" priority="45">
      <formula>J8="NO"</formula>
    </cfRule>
  </conditionalFormatting>
  <conditionalFormatting sqref="N8:N10 N17:N67">
    <cfRule type="expression" dxfId="135" priority="44">
      <formula>J8="NO"</formula>
    </cfRule>
  </conditionalFormatting>
  <conditionalFormatting sqref="O8:Q10 O17:Q67">
    <cfRule type="expression" dxfId="134" priority="43">
      <formula>J8="NO"</formula>
    </cfRule>
  </conditionalFormatting>
  <conditionalFormatting sqref="R8:R10 R17:R67">
    <cfRule type="expression" dxfId="133" priority="42">
      <formula>J8="NO"</formula>
    </cfRule>
  </conditionalFormatting>
  <conditionalFormatting sqref="H68:H70">
    <cfRule type="cellIs" dxfId="132" priority="26" stopIfTrue="1" operator="equal">
      <formula>"GRAVE"</formula>
    </cfRule>
    <cfRule type="cellIs" dxfId="131" priority="27" stopIfTrue="1" operator="equal">
      <formula>"MODERADO"</formula>
    </cfRule>
    <cfRule type="cellIs" dxfId="130" priority="28" stopIfTrue="1" operator="equal">
      <formula>"LEVE"</formula>
    </cfRule>
  </conditionalFormatting>
  <conditionalFormatting sqref="J68:J70">
    <cfRule type="containsText" dxfId="129" priority="24" operator="containsText" text="Si el proceso lo requiere">
      <formula>NOT(ISERROR(SEARCH("Si el proceso lo requiere",J68)))</formula>
    </cfRule>
    <cfRule type="containsText" dxfId="128" priority="25" operator="containsText" text="Debe formularse">
      <formula>NOT(ISERROR(SEARCH("Debe formularse",J68)))</formula>
    </cfRule>
  </conditionalFormatting>
  <conditionalFormatting sqref="J68:J70">
    <cfRule type="cellIs" dxfId="127" priority="23" operator="equal">
      <formula>"NO"</formula>
    </cfRule>
  </conditionalFormatting>
  <conditionalFormatting sqref="K68:M68">
    <cfRule type="expression" dxfId="126" priority="22">
      <formula>J68="NO"</formula>
    </cfRule>
  </conditionalFormatting>
  <conditionalFormatting sqref="N68:N70">
    <cfRule type="expression" dxfId="125" priority="21">
      <formula>J68="NO"</formula>
    </cfRule>
  </conditionalFormatting>
  <conditionalFormatting sqref="O68:Q70">
    <cfRule type="expression" dxfId="124" priority="20">
      <formula>J68="NO"</formula>
    </cfRule>
  </conditionalFormatting>
  <conditionalFormatting sqref="R68:R70">
    <cfRule type="expression" dxfId="123" priority="19">
      <formula>J68="NO"</formula>
    </cfRule>
  </conditionalFormatting>
  <conditionalFormatting sqref="H71:H73">
    <cfRule type="cellIs" dxfId="122" priority="16" stopIfTrue="1" operator="equal">
      <formula>"GRAVE"</formula>
    </cfRule>
    <cfRule type="cellIs" dxfId="121" priority="17" stopIfTrue="1" operator="equal">
      <formula>"MODERADO"</formula>
    </cfRule>
    <cfRule type="cellIs" dxfId="120" priority="18" stopIfTrue="1" operator="equal">
      <formula>"LEVE"</formula>
    </cfRule>
  </conditionalFormatting>
  <conditionalFormatting sqref="J71:J73">
    <cfRule type="containsText" dxfId="119" priority="14" operator="containsText" text="Si el proceso lo requiere">
      <formula>NOT(ISERROR(SEARCH("Si el proceso lo requiere",J71)))</formula>
    </cfRule>
    <cfRule type="containsText" dxfId="118" priority="15" operator="containsText" text="Debe formularse">
      <formula>NOT(ISERROR(SEARCH("Debe formularse",J71)))</formula>
    </cfRule>
  </conditionalFormatting>
  <conditionalFormatting sqref="J71:J73">
    <cfRule type="cellIs" dxfId="117" priority="13" operator="equal">
      <formula>"NO"</formula>
    </cfRule>
  </conditionalFormatting>
  <conditionalFormatting sqref="K71:M71">
    <cfRule type="expression" dxfId="116" priority="12">
      <formula>J71="NO"</formula>
    </cfRule>
  </conditionalFormatting>
  <conditionalFormatting sqref="N71:N73">
    <cfRule type="expression" dxfId="115" priority="11">
      <formula>J71="NO"</formula>
    </cfRule>
  </conditionalFormatting>
  <conditionalFormatting sqref="O71:Q73">
    <cfRule type="expression" dxfId="114" priority="10">
      <formula>J71="NO"</formula>
    </cfRule>
  </conditionalFormatting>
  <conditionalFormatting sqref="R71:R73">
    <cfRule type="expression" dxfId="113" priority="9">
      <formula>J71="NO"</formula>
    </cfRule>
  </conditionalFormatting>
  <conditionalFormatting sqref="K11:M11">
    <cfRule type="expression" dxfId="112" priority="8">
      <formula>J11="NO"</formula>
    </cfRule>
  </conditionalFormatting>
  <conditionalFormatting sqref="N11:N13">
    <cfRule type="expression" dxfId="111" priority="7">
      <formula>J11="NO"</formula>
    </cfRule>
  </conditionalFormatting>
  <conditionalFormatting sqref="O11:Q13">
    <cfRule type="expression" dxfId="110" priority="6">
      <formula>J11="NO"</formula>
    </cfRule>
  </conditionalFormatting>
  <conditionalFormatting sqref="R11:R13">
    <cfRule type="expression" dxfId="109" priority="5">
      <formula>N11="NO"</formula>
    </cfRule>
  </conditionalFormatting>
  <conditionalFormatting sqref="K14:M14">
    <cfRule type="expression" dxfId="108" priority="4">
      <formula>J14="NO"</formula>
    </cfRule>
  </conditionalFormatting>
  <conditionalFormatting sqref="N14:N16">
    <cfRule type="expression" dxfId="107" priority="3">
      <formula>J14="NO"</formula>
    </cfRule>
  </conditionalFormatting>
  <conditionalFormatting sqref="O14:Q16">
    <cfRule type="expression" dxfId="106" priority="2">
      <formula>J14="NO"</formula>
    </cfRule>
  </conditionalFormatting>
  <conditionalFormatting sqref="R14:R16">
    <cfRule type="expression" dxfId="105" priority="1">
      <formula>N14="NO"</formula>
    </cfRule>
  </conditionalFormatting>
  <dataValidations xWindow="1466" yWindow="553" count="6">
    <dataValidation allowBlank="1" showInputMessage="1" showErrorMessage="1" promptTitle="TRATAMIENTO DEL RIESGO" prompt="Defina el tratamiento a dar el riesgo" sqref="I8:I73" xr:uid="{00000000-0002-0000-0100-000000000000}"/>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xr:uid="{00000000-0002-0000-0100-000001000000}"/>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xr:uid="{00000000-0002-0000-0100-000002000000}"/>
    <dataValidation allowBlank="1" showInputMessage="1" showErrorMessage="1" promptTitle="Responable de recuperación" prompt="Establezca quien es el responsable de liderar la accción de recuperación." sqref="R11 R14 R17 R20 R23 R26 R29 R32 R35 R38 R41 R44 R47 R50 R53 R56 R59 R62 R65 R68 R71" xr:uid="{00000000-0002-0000-0100-000003000000}"/>
    <dataValidation type="custom" allowBlank="1" showInputMessage="1" showErrorMessage="1" sqref="K8 K11:M11 K14:M14 K17:M17 K20:M20 K23:M23 K26:M26 K29:M29 K32:M32 K35:M35 K38:M38 K41:M41 K44:M44 K47:M47 K50:M50 K53:M53 K56:M56 K59:M59 K62:M62 K65:M65 K68:M68 K71:M71" xr:uid="{00000000-0002-0000-0100-000004000000}">
      <formula1>J8&lt;&gt;"NO"</formula1>
    </dataValidation>
    <dataValidation type="list" allowBlank="1" showInputMessage="1" showErrorMessage="1" sqref="U5:AH5 S6:T6" xr:uid="{00000000-0002-0000-0100-000005000000}">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B1048467"/>
  <sheetViews>
    <sheetView zoomScale="70" zoomScaleNormal="70" zoomScaleSheetLayoutView="130" workbookViewId="0">
      <pane xSplit="4" ySplit="7" topLeftCell="S8" activePane="bottomRight" state="frozen"/>
      <selection pane="topRight" activeCell="D1" sqref="D1"/>
      <selection pane="bottomLeft" activeCell="A9" sqref="A9"/>
      <selection pane="bottomRight" activeCell="R9" sqref="R9:S9"/>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4"/>
      <c r="B1" s="85"/>
      <c r="C1" s="92"/>
      <c r="D1" s="92"/>
      <c r="E1" s="92"/>
      <c r="F1" s="92"/>
      <c r="G1" s="92"/>
      <c r="H1" s="92"/>
      <c r="I1" s="92"/>
      <c r="J1" s="92"/>
      <c r="K1" s="92"/>
      <c r="L1" s="92"/>
      <c r="M1" s="92"/>
      <c r="N1" s="92"/>
      <c r="O1" s="92"/>
      <c r="P1" s="92"/>
      <c r="Q1" s="92"/>
      <c r="R1" s="92"/>
      <c r="S1" s="92"/>
      <c r="T1" s="92"/>
      <c r="U1" s="92"/>
      <c r="V1" s="92"/>
      <c r="W1" s="92"/>
      <c r="X1" s="92"/>
      <c r="Y1" s="92"/>
      <c r="Z1" s="194" t="s">
        <v>64</v>
      </c>
      <c r="AA1" s="201" t="s">
        <v>435</v>
      </c>
    </row>
    <row r="2" spans="1:28" s="5" customFormat="1" ht="18.75" customHeight="1" x14ac:dyDescent="0.2">
      <c r="A2" s="86"/>
      <c r="B2" s="108"/>
      <c r="C2" s="422" t="s">
        <v>66</v>
      </c>
      <c r="D2" s="422"/>
      <c r="E2" s="422"/>
      <c r="F2" s="422"/>
      <c r="G2" s="422"/>
      <c r="H2" s="422"/>
      <c r="I2" s="422"/>
      <c r="J2" s="422"/>
      <c r="K2" s="422"/>
      <c r="L2" s="422"/>
      <c r="M2" s="422"/>
      <c r="N2" s="422"/>
      <c r="O2" s="422"/>
      <c r="P2" s="422"/>
      <c r="Q2" s="422"/>
      <c r="R2" s="422"/>
      <c r="S2" s="422"/>
      <c r="T2" s="422"/>
      <c r="U2" s="422"/>
      <c r="V2" s="422"/>
      <c r="W2" s="422"/>
      <c r="X2" s="422"/>
      <c r="Y2" s="422"/>
      <c r="Z2" s="195" t="s">
        <v>424</v>
      </c>
      <c r="AA2" s="203">
        <v>2</v>
      </c>
    </row>
    <row r="3" spans="1:28" s="5" customFormat="1" ht="18.75" customHeight="1" x14ac:dyDescent="0.2">
      <c r="A3" s="86"/>
      <c r="B3" s="108"/>
      <c r="C3" s="422" t="s">
        <v>59</v>
      </c>
      <c r="D3" s="422"/>
      <c r="E3" s="422"/>
      <c r="F3" s="422"/>
      <c r="G3" s="422"/>
      <c r="H3" s="422"/>
      <c r="I3" s="422"/>
      <c r="J3" s="422"/>
      <c r="K3" s="422"/>
      <c r="L3" s="422"/>
      <c r="M3" s="422"/>
      <c r="N3" s="422"/>
      <c r="O3" s="422"/>
      <c r="P3" s="422"/>
      <c r="Q3" s="422"/>
      <c r="R3" s="422"/>
      <c r="S3" s="422"/>
      <c r="T3" s="422"/>
      <c r="U3" s="422"/>
      <c r="V3" s="422"/>
      <c r="W3" s="422"/>
      <c r="X3" s="422"/>
      <c r="Y3" s="422"/>
      <c r="Z3" s="195" t="s">
        <v>425</v>
      </c>
      <c r="AA3" s="196">
        <v>43950</v>
      </c>
    </row>
    <row r="4" spans="1:28" s="5" customFormat="1" ht="18.75" customHeight="1" thickBot="1" x14ac:dyDescent="0.25">
      <c r="A4" s="86"/>
      <c r="B4" s="210"/>
      <c r="C4" s="422"/>
      <c r="D4" s="422"/>
      <c r="E4" s="422"/>
      <c r="F4" s="422"/>
      <c r="G4" s="422"/>
      <c r="H4" s="422"/>
      <c r="I4" s="422"/>
      <c r="J4" s="422"/>
      <c r="K4" s="422"/>
      <c r="L4" s="422"/>
      <c r="M4" s="422"/>
      <c r="N4" s="422"/>
      <c r="O4" s="422"/>
      <c r="P4" s="422"/>
      <c r="Q4" s="422"/>
      <c r="R4" s="422"/>
      <c r="S4" s="422"/>
      <c r="T4" s="422"/>
      <c r="U4" s="422"/>
      <c r="V4" s="422"/>
      <c r="W4" s="422"/>
      <c r="X4" s="422"/>
      <c r="Y4" s="422"/>
      <c r="Z4" s="212" t="s">
        <v>426</v>
      </c>
      <c r="AA4" s="213" t="s">
        <v>429</v>
      </c>
    </row>
    <row r="5" spans="1:28" s="1" customFormat="1" ht="60" customHeight="1" x14ac:dyDescent="0.2">
      <c r="A5" s="460" t="s">
        <v>152</v>
      </c>
      <c r="B5" s="461"/>
      <c r="C5" s="465" t="str">
        <f>'01-Mapa de riesgo-UO'!C6</f>
        <v>PROCESOS</v>
      </c>
      <c r="D5" s="465"/>
      <c r="E5" s="464" t="str">
        <f>'01-Mapa de riesgo-UO'!D6</f>
        <v>UNIDAD ORGANIZACIONAL QUE DILIGENCIA EL MAPA DE RIESGOS</v>
      </c>
      <c r="F5" s="464"/>
      <c r="G5" s="462" t="str">
        <f>'01-Mapa de riesgo-UO'!G6</f>
        <v>EXTENSIÓN_PROYECCIÓN_SOCIAL</v>
      </c>
      <c r="H5" s="462"/>
      <c r="I5" s="462"/>
      <c r="J5" s="462"/>
      <c r="K5" s="462"/>
      <c r="L5" s="463" t="s">
        <v>447</v>
      </c>
      <c r="M5" s="463"/>
      <c r="N5" s="462" t="str">
        <f>'01-Mapa de riesgo-UO'!M6</f>
        <v>Promover y facilitar la interacción con la sociedad contribuyendo a la satisfacción de sus demandas, mediante servicios especializados, programas de educación continuada y de proyección social.</v>
      </c>
      <c r="O5" s="462"/>
      <c r="P5" s="462"/>
      <c r="Q5" s="462"/>
      <c r="R5" s="462"/>
      <c r="S5" s="462"/>
      <c r="T5" s="462"/>
      <c r="U5" s="462"/>
      <c r="V5" s="372" t="s">
        <v>449</v>
      </c>
      <c r="W5" s="372"/>
      <c r="X5" s="462" t="str">
        <f>'01-Mapa de riesgo-UO'!AR6</f>
        <v xml:space="preserve">GRUPO DE RIESGOS </v>
      </c>
      <c r="Y5" s="462"/>
      <c r="Z5" s="255" t="str">
        <f>'01-Mapa de riesgo-UO'!AV6</f>
        <v>FECHA ACTUALIZACIÓN</v>
      </c>
      <c r="AA5" s="254">
        <v>44481</v>
      </c>
    </row>
    <row r="6" spans="1:28" s="1" customFormat="1" ht="32.25" customHeight="1" x14ac:dyDescent="0.2">
      <c r="A6" s="380" t="s">
        <v>53</v>
      </c>
      <c r="B6" s="361" t="str">
        <f>'01-Mapa de riesgo-UO'!B9:C9</f>
        <v>UNIDAD ORGANIZACIONAL/
AREA</v>
      </c>
      <c r="C6" s="361" t="s">
        <v>73</v>
      </c>
      <c r="D6" s="361"/>
      <c r="E6" s="361"/>
      <c r="F6" s="361"/>
      <c r="G6" s="361"/>
      <c r="H6" s="361" t="s">
        <v>71</v>
      </c>
      <c r="I6" s="361" t="s">
        <v>57</v>
      </c>
      <c r="J6" s="361"/>
      <c r="K6" s="361"/>
      <c r="L6" s="361" t="s">
        <v>56</v>
      </c>
      <c r="M6" s="361"/>
      <c r="N6" s="361"/>
      <c r="O6" s="361"/>
      <c r="P6" s="361"/>
      <c r="Q6" s="361"/>
      <c r="R6" s="361"/>
      <c r="S6" s="361"/>
      <c r="T6" s="361" t="s">
        <v>76</v>
      </c>
      <c r="U6" s="361"/>
      <c r="V6" s="361"/>
      <c r="W6" s="361"/>
      <c r="X6" s="361"/>
      <c r="Y6" s="361"/>
      <c r="Z6" s="361"/>
      <c r="AA6" s="439" t="s">
        <v>17</v>
      </c>
    </row>
    <row r="7" spans="1:28" s="2" customFormat="1" ht="38.25" customHeight="1" thickBot="1" x14ac:dyDescent="0.25">
      <c r="A7" s="381"/>
      <c r="B7" s="362"/>
      <c r="C7" s="215" t="s">
        <v>69</v>
      </c>
      <c r="D7" s="215" t="s">
        <v>4</v>
      </c>
      <c r="E7" s="215" t="s">
        <v>0</v>
      </c>
      <c r="F7" s="215" t="s">
        <v>54</v>
      </c>
      <c r="G7" s="215" t="s">
        <v>30</v>
      </c>
      <c r="H7" s="362"/>
      <c r="I7" s="215" t="s">
        <v>61</v>
      </c>
      <c r="J7" s="215" t="s">
        <v>62</v>
      </c>
      <c r="K7" s="215" t="s">
        <v>63</v>
      </c>
      <c r="L7" s="215" t="s">
        <v>83</v>
      </c>
      <c r="M7" s="215" t="s">
        <v>378</v>
      </c>
      <c r="N7" s="215" t="s">
        <v>379</v>
      </c>
      <c r="O7" s="215" t="s">
        <v>58</v>
      </c>
      <c r="P7" s="215" t="s">
        <v>380</v>
      </c>
      <c r="Q7" s="215" t="s">
        <v>384</v>
      </c>
      <c r="R7" s="362" t="s">
        <v>381</v>
      </c>
      <c r="S7" s="362"/>
      <c r="T7" s="215" t="s">
        <v>266</v>
      </c>
      <c r="U7" s="215" t="s">
        <v>267</v>
      </c>
      <c r="V7" s="215" t="s">
        <v>268</v>
      </c>
      <c r="W7" s="362" t="s">
        <v>274</v>
      </c>
      <c r="X7" s="362"/>
      <c r="Y7" s="362" t="s">
        <v>283</v>
      </c>
      <c r="Z7" s="362"/>
      <c r="AA7" s="431"/>
    </row>
    <row r="8" spans="1:28" s="2" customFormat="1" ht="62.45" customHeight="1" x14ac:dyDescent="0.2">
      <c r="A8" s="344">
        <v>1</v>
      </c>
      <c r="B8" s="451" t="str">
        <f>'01-Mapa de riesgo-UO'!B11</f>
        <v>VICERRECTORÍA_INVESTIGACIÓN_INNOVACIÓN_EXTENSIÓN</v>
      </c>
      <c r="C8" s="442" t="str">
        <f>'01-Mapa de riesgo-UO'!G11</f>
        <v>Estratégico</v>
      </c>
      <c r="D8" s="442" t="str">
        <f>'01-Mapa de riesgo-UO'!H11</f>
        <v xml:space="preserve">Disminución de proyectos y servicios  de extensión en la Universidad Tecnológica de Pereira. </v>
      </c>
      <c r="E8" s="442" t="str">
        <f>'01-Mapa de riesgo-UO'!I11</f>
        <v xml:space="preserve">Baja demanda de servicios de extensión en el sector externo a la Universidad Tecnológica de Pereira. </v>
      </c>
      <c r="F8" s="81" t="str">
        <f>'01-Mapa de riesgo-UO'!F11</f>
        <v>Mala imagen de los servicios ofrecidos os por la institución.</v>
      </c>
      <c r="G8" s="442" t="str">
        <f>'01-Mapa de riesgo-UO'!J11</f>
        <v xml:space="preserve">Desfinanciación de la Institución por falta de recursos internos. 
Bajo posicionamiento de la institución a nivel local, regional, nacional e internacional. 
Incumplimiento en los indicadores. </v>
      </c>
      <c r="H8" s="437" t="str">
        <f>'01-Mapa de riesgo-UO'!AQ11</f>
        <v>LEVE</v>
      </c>
      <c r="I8" s="442" t="str">
        <f xml:space="preserve"> '01-Mapa de riesgo-UO'!AR11</f>
        <v>Índice de variación de actividades de extensión: No de Actividades de Extensión por modalidades año 2020 / No de Actividades de Extensión por modalidades año 2019</v>
      </c>
      <c r="J8" s="469">
        <v>0.67393939393939395</v>
      </c>
      <c r="K8" s="471" t="s">
        <v>503</v>
      </c>
      <c r="L8" s="82" t="str">
        <f>IF('01-Mapa de riesgo-UO'!P11="No existen", "No existe control para el riesgo",'01-Mapa de riesgo-UO'!T11)</f>
        <v>Seguimiento a las certificaciónes de cumplimiento y evaluaciones de los servicios  ofrecidos, y retroaliemtación a los responsables</v>
      </c>
      <c r="M8" s="82">
        <f>'01-Mapa de riesgo-UO'!Y11</f>
        <v>0</v>
      </c>
      <c r="N8" s="82" t="str">
        <f>'01-Mapa de riesgo-UO'!AD11</f>
        <v>Contratista Auxiliar y Contratista Técnico Extensión universitaria</v>
      </c>
      <c r="O8" s="83" t="str">
        <f>'01-Mapa de riesgo-UO'!AI11</f>
        <v>Anual</v>
      </c>
      <c r="P8" s="83" t="str">
        <f>'01-Mapa de riesgo-UO'!AM11</f>
        <v>Preventivo</v>
      </c>
      <c r="Q8" s="444" t="str">
        <f>'01-Mapa de riesgo-UO'!AO11</f>
        <v>FUERTE</v>
      </c>
      <c r="R8" s="447" t="s">
        <v>506</v>
      </c>
      <c r="S8" s="447"/>
      <c r="T8" s="110" t="str">
        <f>'01-Mapa de riesgo-UO'!AT11</f>
        <v>ASUMIR</v>
      </c>
      <c r="U8" s="110">
        <f>'01-Mapa de riesgo-UO'!AU11</f>
        <v>0</v>
      </c>
      <c r="V8" s="110">
        <f>IF(T8="COMPARTIR",'01-Mapa de riesgo-UO'!AW11, IF(T8=0, 0,$AW$11))</f>
        <v>0</v>
      </c>
      <c r="W8" s="107"/>
      <c r="X8" s="296"/>
      <c r="Y8" s="107"/>
      <c r="Z8" s="107"/>
      <c r="AA8" s="440" t="s">
        <v>513</v>
      </c>
    </row>
    <row r="9" spans="1:28" s="2" customFormat="1" ht="79.5" customHeight="1" x14ac:dyDescent="0.2">
      <c r="A9" s="331"/>
      <c r="B9" s="452"/>
      <c r="C9" s="443"/>
      <c r="D9" s="443"/>
      <c r="E9" s="443"/>
      <c r="F9" s="81" t="str">
        <f>'01-Mapa de riesgo-UO'!F12</f>
        <v xml:space="preserve">Falta de reglamentación y lineamientos claros en temas de extensión universitaria. </v>
      </c>
      <c r="G9" s="443"/>
      <c r="H9" s="411"/>
      <c r="I9" s="443"/>
      <c r="J9" s="470"/>
      <c r="K9" s="450"/>
      <c r="L9" s="82" t="str">
        <f>IF('01-Mapa de riesgo-UO'!P12="No existen", "No existe control para el riesgo",'01-Mapa de riesgo-UO'!T12)</f>
        <v>Seguimiento al registro de actividades de extensión universitaria</v>
      </c>
      <c r="M9" s="82">
        <f>'01-Mapa de riesgo-UO'!Y12</f>
        <v>0</v>
      </c>
      <c r="N9" s="82" t="str">
        <f>'01-Mapa de riesgo-UO'!AD12</f>
        <v>Contratista Auxiliar Extensión universitaria</v>
      </c>
      <c r="O9" s="83" t="str">
        <f>'01-Mapa de riesgo-UO'!AI12</f>
        <v>Semanal</v>
      </c>
      <c r="P9" s="83" t="str">
        <f>'01-Mapa de riesgo-UO'!AM12</f>
        <v>Preventivo</v>
      </c>
      <c r="Q9" s="444"/>
      <c r="R9" s="447" t="s">
        <v>506</v>
      </c>
      <c r="S9" s="447"/>
      <c r="T9" s="110" t="str">
        <f>'01-Mapa de riesgo-UO'!AT12</f>
        <v>ASUMIR</v>
      </c>
      <c r="U9" s="110">
        <f>'01-Mapa de riesgo-UO'!AU12</f>
        <v>0</v>
      </c>
      <c r="V9" s="110">
        <f>IF(T9="COMPARTIR",'01-Mapa de riesgo-UO'!AW12, IF(T9=0, 0,$AW$12))</f>
        <v>0</v>
      </c>
      <c r="W9" s="107"/>
      <c r="X9" s="271"/>
      <c r="Y9" s="107"/>
      <c r="Z9" s="107"/>
      <c r="AA9" s="441"/>
    </row>
    <row r="10" spans="1:28" s="2" customFormat="1" ht="62.45" customHeight="1" thickBot="1" x14ac:dyDescent="0.25">
      <c r="A10" s="331"/>
      <c r="B10" s="453"/>
      <c r="C10" s="443"/>
      <c r="D10" s="443"/>
      <c r="E10" s="443"/>
      <c r="F10" s="81" t="str">
        <f>'01-Mapa de riesgo-UO'!F13</f>
        <v>Poca acertividad en la promoción, difusion y visibilidad de los servicios de extensión de la Universidad</v>
      </c>
      <c r="G10" s="443"/>
      <c r="H10" s="411"/>
      <c r="I10" s="443"/>
      <c r="J10" s="470"/>
      <c r="K10" s="450"/>
      <c r="L10" s="82" t="str">
        <f>IF('01-Mapa de riesgo-UO'!P13="No existen", "No existe control para el riesgo",'01-Mapa de riesgo-UO'!T13)</f>
        <v>Generación de herramientas de promoción y visibilidad de las actividades de extensión y las capacidades institucionales</v>
      </c>
      <c r="M10" s="82">
        <f>'01-Mapa de riesgo-UO'!Y13</f>
        <v>0</v>
      </c>
      <c r="N10" s="82" t="str">
        <f>'01-Mapa de riesgo-UO'!AD13</f>
        <v>Contratista Tecnico Extensión Universitaria</v>
      </c>
      <c r="O10" s="83" t="str">
        <f>'01-Mapa de riesgo-UO'!AI13</f>
        <v>Semanal</v>
      </c>
      <c r="P10" s="83" t="str">
        <f>'01-Mapa de riesgo-UO'!AM13</f>
        <v>Preventivo</v>
      </c>
      <c r="Q10" s="445"/>
      <c r="R10" s="447" t="s">
        <v>506</v>
      </c>
      <c r="S10" s="447"/>
      <c r="T10" s="110" t="str">
        <f>'01-Mapa de riesgo-UO'!AT13</f>
        <v>ASUMIR</v>
      </c>
      <c r="U10" s="110">
        <f>'01-Mapa de riesgo-UO'!AU13</f>
        <v>0</v>
      </c>
      <c r="V10" s="110">
        <f>IF(T10="COMPARTIR",'01-Mapa de riesgo-UO'!AW13, IF(T10=0, 0,$AW$13))</f>
        <v>0</v>
      </c>
      <c r="W10" s="107"/>
      <c r="X10" s="271"/>
      <c r="Y10" s="107"/>
      <c r="Z10" s="107"/>
      <c r="AA10" s="441"/>
    </row>
    <row r="11" spans="1:28" s="2" customFormat="1" ht="107.45" customHeight="1" x14ac:dyDescent="0.2">
      <c r="A11" s="331">
        <v>2</v>
      </c>
      <c r="B11" s="327" t="str">
        <f>'01-Mapa de riesgo-UO'!B14</f>
        <v>VICERRECTORÍA_INVESTIGACIÓN_INNOVACIÓN_EXTENSIÓN</v>
      </c>
      <c r="C11" s="443" t="str">
        <f>'01-Mapa de riesgo-UO'!G14</f>
        <v>Operacional</v>
      </c>
      <c r="D11" s="443" t="str">
        <f>'01-Mapa de riesgo-UO'!H14</f>
        <v>Disminución en la ejecución de actividades y servicios de extensión universitaria</v>
      </c>
      <c r="E11" s="443" t="str">
        <f>'01-Mapa de riesgo-UO'!I14</f>
        <v>Teniendo en cuenta el estado de emergencia por la pandemia mundial y las medidas de confinamiento adoptadas por el gobierno nacional, no es posible ejecutar muchas actividades de extensión que se planearon de manera presencial, lo cual influye directa e completamente en el ejercicio de actividades de extensión universitaria como procesos de educación continua, eventos academicos, actividades artisticas, recreativas y culturales y ejecución de proyectos sociales.</v>
      </c>
      <c r="F11" s="81" t="str">
        <f>'01-Mapa de riesgo-UO'!F14</f>
        <v>Estado de Emergencia por pandemia muncial COVID 19</v>
      </c>
      <c r="G11" s="443" t="str">
        <f>'01-Mapa de riesgo-UO'!J14</f>
        <v>No cumplimiento de las metas planteadas en cuanto a la ejecución de actividades de extensión universitaria</v>
      </c>
      <c r="H11" s="411" t="str">
        <f>'01-Mapa de riesgo-UO'!AQ14</f>
        <v>GRAVE</v>
      </c>
      <c r="I11" s="442" t="str">
        <f xml:space="preserve"> '01-Mapa de riesgo-UO'!AR14</f>
        <v>Índice de variación de actividades de extensión: No de Actividades de Extensión por modalidades año 2020 / No de Actividades de Extensión por modalidades año 2019</v>
      </c>
      <c r="J11" s="469">
        <v>0.67393939393939395</v>
      </c>
      <c r="K11" s="471" t="s">
        <v>503</v>
      </c>
      <c r="L11" s="82">
        <f>IF('01-Mapa de riesgo-UO'!P14="No existen", "No existe control para el riesgo",'01-Mapa de riesgo-UO'!T14)</f>
        <v>0</v>
      </c>
      <c r="M11" s="82">
        <f>'01-Mapa de riesgo-UO'!Y14</f>
        <v>0</v>
      </c>
      <c r="N11" s="82">
        <f>'01-Mapa de riesgo-UO'!AD14</f>
        <v>0</v>
      </c>
      <c r="O11" s="83">
        <f>'01-Mapa de riesgo-UO'!AI14</f>
        <v>0</v>
      </c>
      <c r="P11" s="83">
        <f>'01-Mapa de riesgo-UO'!AM14</f>
        <v>0</v>
      </c>
      <c r="Q11" s="446" t="str">
        <f>'01-Mapa de riesgo-UO'!AO14</f>
        <v>DÉBIL</v>
      </c>
      <c r="R11" s="447" t="s">
        <v>507</v>
      </c>
      <c r="S11" s="447"/>
      <c r="T11" s="110" t="str">
        <f>'01-Mapa de riesgo-UO'!AT14</f>
        <v>REDUCIR</v>
      </c>
      <c r="U11" s="110" t="str">
        <f>'01-Mapa de riesgo-UO'!AU14</f>
        <v>Se esta promoviendo la ejecución de algunas actividades de manera virtual, para lo cual se habilito una sala de ZOOM con el objetivo de desarrollar por allí algunas actividades como talleres, conferencias, foros, webinar, entre otros</v>
      </c>
      <c r="V11" s="110">
        <f>IF(T11="COMPARTIR",'01-Mapa de riesgo-UO'!AW14, IF(T11=0, 0,$AW$14))</f>
        <v>0</v>
      </c>
      <c r="W11" s="297" t="s">
        <v>269</v>
      </c>
      <c r="X11" s="297" t="s">
        <v>510</v>
      </c>
      <c r="Y11" s="297" t="s">
        <v>275</v>
      </c>
      <c r="Z11" s="107"/>
      <c r="AA11" s="440" t="s">
        <v>513</v>
      </c>
    </row>
    <row r="12" spans="1:28" s="2" customFormat="1" ht="86.25" customHeight="1" x14ac:dyDescent="0.2">
      <c r="A12" s="331"/>
      <c r="B12" s="327"/>
      <c r="C12" s="443"/>
      <c r="D12" s="443"/>
      <c r="E12" s="443"/>
      <c r="F12" s="81">
        <f>'01-Mapa de riesgo-UO'!F15</f>
        <v>0</v>
      </c>
      <c r="G12" s="443"/>
      <c r="H12" s="411"/>
      <c r="I12" s="443"/>
      <c r="J12" s="470"/>
      <c r="K12" s="450"/>
      <c r="L12" s="82">
        <f>IF('01-Mapa de riesgo-UO'!P15="No existen", "No existe control para el riesgo",'01-Mapa de riesgo-UO'!T15)</f>
        <v>0</v>
      </c>
      <c r="M12" s="82">
        <f>'01-Mapa de riesgo-UO'!Y15</f>
        <v>0</v>
      </c>
      <c r="N12" s="82">
        <f>'01-Mapa de riesgo-UO'!AD15</f>
        <v>0</v>
      </c>
      <c r="O12" s="83">
        <f>'01-Mapa de riesgo-UO'!AI15</f>
        <v>0</v>
      </c>
      <c r="P12" s="83">
        <f>'01-Mapa de riesgo-UO'!AM15</f>
        <v>0</v>
      </c>
      <c r="Q12" s="444"/>
      <c r="R12" s="447"/>
      <c r="S12" s="447"/>
      <c r="T12" s="110">
        <f>'01-Mapa de riesgo-UO'!AT15</f>
        <v>0</v>
      </c>
      <c r="U12" s="110">
        <f>'01-Mapa de riesgo-UO'!AU15</f>
        <v>0</v>
      </c>
      <c r="V12" s="110">
        <f>IF(T12="COMPARTIR",'01-Mapa de riesgo-UO'!AW15, IF(T12=0, 0,$AW$14))</f>
        <v>0</v>
      </c>
      <c r="W12" s="107"/>
      <c r="X12" s="107"/>
      <c r="Y12" s="107"/>
      <c r="Z12" s="107"/>
      <c r="AA12" s="441"/>
      <c r="AB12" s="438"/>
    </row>
    <row r="13" spans="1:28" s="2" customFormat="1" ht="62.45" customHeight="1" thickBot="1" x14ac:dyDescent="0.25">
      <c r="A13" s="331"/>
      <c r="B13" s="327"/>
      <c r="C13" s="443"/>
      <c r="D13" s="443"/>
      <c r="E13" s="443"/>
      <c r="F13" s="81">
        <f>'01-Mapa de riesgo-UO'!F16</f>
        <v>0</v>
      </c>
      <c r="G13" s="443"/>
      <c r="H13" s="411"/>
      <c r="I13" s="443"/>
      <c r="J13" s="470"/>
      <c r="K13" s="450"/>
      <c r="L13" s="82">
        <f>IF('01-Mapa de riesgo-UO'!P16="No existen", "No existe control para el riesgo",'01-Mapa de riesgo-UO'!T16)</f>
        <v>0</v>
      </c>
      <c r="M13" s="82">
        <f>'01-Mapa de riesgo-UO'!Y16</f>
        <v>0</v>
      </c>
      <c r="N13" s="82">
        <f>'01-Mapa de riesgo-UO'!AD16</f>
        <v>0</v>
      </c>
      <c r="O13" s="83">
        <f>'01-Mapa de riesgo-UO'!AI16</f>
        <v>0</v>
      </c>
      <c r="P13" s="83">
        <f>'01-Mapa de riesgo-UO'!AM16</f>
        <v>0</v>
      </c>
      <c r="Q13" s="445"/>
      <c r="R13" s="447"/>
      <c r="S13" s="447"/>
      <c r="T13" s="110">
        <f>'01-Mapa de riesgo-UO'!AT16</f>
        <v>0</v>
      </c>
      <c r="U13" s="110">
        <f>'01-Mapa de riesgo-UO'!AU16</f>
        <v>0</v>
      </c>
      <c r="V13" s="110">
        <f>IF(T13="COMPARTIR",'01-Mapa de riesgo-UO'!AW16, IF(T13=0, 0,$AW$14))</f>
        <v>0</v>
      </c>
      <c r="W13" s="107"/>
      <c r="X13" s="107"/>
      <c r="Y13" s="107"/>
      <c r="Z13" s="107"/>
      <c r="AA13" s="441"/>
      <c r="AB13" s="438"/>
    </row>
    <row r="14" spans="1:28" ht="76.900000000000006" customHeight="1" x14ac:dyDescent="0.2">
      <c r="A14" s="331">
        <v>3</v>
      </c>
      <c r="B14" s="327" t="str">
        <f>'01-Mapa de riesgo-UO'!B17</f>
        <v>VICERRECTORÍA_INVESTIGACIÓN_INNOVACIÓN_EXTENSIÓN</v>
      </c>
      <c r="C14" s="443" t="str">
        <f>'01-Mapa de riesgo-UO'!G17</f>
        <v>Estratégico</v>
      </c>
      <c r="D14" s="443" t="str">
        <f>'01-Mapa de riesgo-UO'!H17</f>
        <v>Prácticas no legalizadas.</v>
      </c>
      <c r="E14" s="443" t="str">
        <f>'01-Mapa de riesgo-UO'!I17</f>
        <v>No se realiza la legalización de la práctica en el sistema de información ,debido a que no entregan la información requerida de manera oportuna, lo que puede generar estudiantes ejecutando practicas en empresas sin haber legalziado el proceso institucionalmente</v>
      </c>
      <c r="F14" s="81" t="str">
        <f>'01-Mapa de riesgo-UO'!F17</f>
        <v>Falta de compromiso de los estudiantes para la legalización de la práctica, teniendo en cuenta que actualmente es un proceso que se realiza de manera manual.</v>
      </c>
      <c r="G14" s="443" t="str">
        <f>'01-Mapa de riesgo-UO'!J17</f>
        <v>No cumplimiento de las metas establecidas.</v>
      </c>
      <c r="H14" s="411" t="str">
        <f>'01-Mapa de riesgo-UO'!AQ17</f>
        <v>MODERADO</v>
      </c>
      <c r="I14" s="442" t="str">
        <f>'01-Mapa de riesgo-UO'!AR17</f>
        <v>Número de Prácticas No legalizadas o tramitadas extemporaneamente</v>
      </c>
      <c r="J14" s="472">
        <v>0</v>
      </c>
      <c r="K14" s="450" t="s">
        <v>504</v>
      </c>
      <c r="L14" s="82" t="str">
        <f>IF('01-Mapa de riesgo-UO'!P17="No existen", "No existe control para el riesgo",'01-Mapa de riesgo-UO'!T17)</f>
        <v>Se hace difusión del procedimiento en el taller de practicas y seguimiento constante a los estudiantes, asi como a los directores y auxiliares de los programas academicos</v>
      </c>
      <c r="M14" s="82">
        <f>'01-Mapa de riesgo-UO'!Y17</f>
        <v>0</v>
      </c>
      <c r="N14" s="82" t="str">
        <f>'01-Mapa de riesgo-UO'!AD17</f>
        <v>Profesional y Auxiliar de Practicas Universitarias</v>
      </c>
      <c r="O14" s="83" t="str">
        <f>'01-Mapa de riesgo-UO'!AI17</f>
        <v>Semanal</v>
      </c>
      <c r="P14" s="83" t="str">
        <f>'01-Mapa de riesgo-UO'!AM17</f>
        <v>Preventivo</v>
      </c>
      <c r="Q14" s="446" t="str">
        <f>'01-Mapa de riesgo-UO'!AO17</f>
        <v>ACEPTABLE</v>
      </c>
      <c r="R14" s="447" t="s">
        <v>508</v>
      </c>
      <c r="S14" s="447"/>
      <c r="T14" s="110" t="str">
        <f>'01-Mapa de riesgo-UO'!AT17</f>
        <v>REDUCIR</v>
      </c>
      <c r="U14" s="110" t="str">
        <f>'01-Mapa de riesgo-UO'!AU17</f>
        <v>Definir estrategis de comunicación para evitar la materialización del riesgo</v>
      </c>
      <c r="V14" s="110">
        <f>IF(T14="COMPARTIR",'01-Mapa de riesgo-UO'!AW17, IF(T14=0, 0,$AW$14))</f>
        <v>0</v>
      </c>
      <c r="W14" s="298" t="s">
        <v>269</v>
      </c>
      <c r="X14" s="298" t="s">
        <v>511</v>
      </c>
      <c r="Y14" s="298" t="s">
        <v>275</v>
      </c>
      <c r="Z14" s="107"/>
      <c r="AA14" s="440" t="s">
        <v>513</v>
      </c>
    </row>
    <row r="15" spans="1:28" ht="62.45" customHeight="1" x14ac:dyDescent="0.2">
      <c r="A15" s="331"/>
      <c r="B15" s="327"/>
      <c r="C15" s="443"/>
      <c r="D15" s="443"/>
      <c r="E15" s="443"/>
      <c r="F15" s="81">
        <f>'01-Mapa de riesgo-UO'!F18</f>
        <v>0</v>
      </c>
      <c r="G15" s="443"/>
      <c r="H15" s="411"/>
      <c r="I15" s="443"/>
      <c r="J15" s="470"/>
      <c r="K15" s="450"/>
      <c r="L15" s="82">
        <f>IF('01-Mapa de riesgo-UO'!P18="No existen", "No existe control para el riesgo",'01-Mapa de riesgo-UO'!T18)</f>
        <v>0</v>
      </c>
      <c r="M15" s="82">
        <f>'01-Mapa de riesgo-UO'!Y18</f>
        <v>0</v>
      </c>
      <c r="N15" s="82">
        <f>'01-Mapa de riesgo-UO'!AD18</f>
        <v>0</v>
      </c>
      <c r="O15" s="83">
        <f>'01-Mapa de riesgo-UO'!AI18</f>
        <v>0</v>
      </c>
      <c r="P15" s="83">
        <f>'01-Mapa de riesgo-UO'!AM18</f>
        <v>0</v>
      </c>
      <c r="Q15" s="444"/>
      <c r="R15" s="447"/>
      <c r="S15" s="447"/>
      <c r="T15" s="110">
        <f>'01-Mapa de riesgo-UO'!AT18</f>
        <v>0</v>
      </c>
      <c r="U15" s="110">
        <f>'01-Mapa de riesgo-UO'!AU18</f>
        <v>0</v>
      </c>
      <c r="V15" s="110">
        <f>IF(T15="COMPARTIR",'01-Mapa de riesgo-UO'!AW18, IF(T15=0, 0,$AW$14))</f>
        <v>0</v>
      </c>
      <c r="W15" s="107"/>
      <c r="X15" s="107"/>
      <c r="Y15" s="107"/>
      <c r="Z15" s="107"/>
      <c r="AA15" s="441"/>
    </row>
    <row r="16" spans="1:28" ht="62.45" customHeight="1" thickBot="1" x14ac:dyDescent="0.25">
      <c r="A16" s="331"/>
      <c r="B16" s="327"/>
      <c r="C16" s="443"/>
      <c r="D16" s="443"/>
      <c r="E16" s="443"/>
      <c r="F16" s="81">
        <f>'01-Mapa de riesgo-UO'!F19</f>
        <v>0</v>
      </c>
      <c r="G16" s="443"/>
      <c r="H16" s="411"/>
      <c r="I16" s="443"/>
      <c r="J16" s="470"/>
      <c r="K16" s="450"/>
      <c r="L16" s="82">
        <f>IF('01-Mapa de riesgo-UO'!P19="No existen", "No existe control para el riesgo",'01-Mapa de riesgo-UO'!T19)</f>
        <v>0</v>
      </c>
      <c r="M16" s="82">
        <f>'01-Mapa de riesgo-UO'!Y19</f>
        <v>0</v>
      </c>
      <c r="N16" s="82">
        <f>'01-Mapa de riesgo-UO'!AD19</f>
        <v>0</v>
      </c>
      <c r="O16" s="83">
        <f>'01-Mapa de riesgo-UO'!AI19</f>
        <v>0</v>
      </c>
      <c r="P16" s="83">
        <f>'01-Mapa de riesgo-UO'!AM19</f>
        <v>0</v>
      </c>
      <c r="Q16" s="445"/>
      <c r="R16" s="447"/>
      <c r="S16" s="447"/>
      <c r="T16" s="110">
        <f>'01-Mapa de riesgo-UO'!AT19</f>
        <v>0</v>
      </c>
      <c r="U16" s="110">
        <f>'01-Mapa de riesgo-UO'!AU19</f>
        <v>0</v>
      </c>
      <c r="V16" s="110">
        <f>IF(T16="COMPARTIR",'01-Mapa de riesgo-UO'!AW19, IF(T16=0, 0,$AW$14))</f>
        <v>0</v>
      </c>
      <c r="W16" s="107"/>
      <c r="X16" s="107"/>
      <c r="Y16" s="107"/>
      <c r="Z16" s="107"/>
      <c r="AA16" s="441"/>
    </row>
    <row r="17" spans="1:27" ht="62.45" customHeight="1" x14ac:dyDescent="0.2">
      <c r="A17" s="331">
        <v>4</v>
      </c>
      <c r="B17" s="327" t="str">
        <f>'01-Mapa de riesgo-UO'!B20</f>
        <v>VICERRECTORÍA_INVESTIGACIÓN_INNOVACIÓN_EXTENSIÓN</v>
      </c>
      <c r="C17" s="443" t="str">
        <f>'01-Mapa de riesgo-UO'!G20</f>
        <v>financiero</v>
      </c>
      <c r="D17" s="443" t="str">
        <f>'01-Mapa de riesgo-UO'!H20</f>
        <v>Disminución de la inversión institucional en proyectos de Extensión financiados a traves de Convocatorias Internas</v>
      </c>
      <c r="E17" s="443" t="str">
        <f>'01-Mapa de riesgo-UO'!I20</f>
        <v>Disminución de la inversión institucional en proyectos de Extensión financiados a traves de Convocatorias Internas</v>
      </c>
      <c r="F17" s="81" t="str">
        <f>'01-Mapa de riesgo-UO'!F20</f>
        <v>Disminución presupuestal para la financiación de los proyectos de extension</v>
      </c>
      <c r="G17" s="443" t="str">
        <f>'01-Mapa de riesgo-UO'!J20</f>
        <v xml:space="preserve">Reducción en la ejecución y financiación de proyectos y actividades de eztensión universitaria
</v>
      </c>
      <c r="H17" s="411" t="str">
        <f>'01-Mapa de riesgo-UO'!AQ20</f>
        <v>LEVE</v>
      </c>
      <c r="I17" s="442" t="str">
        <f>'01-Mapa de riesgo-UO'!AR20</f>
        <v>Indice de Variación en el Numero de proyectos de Extensión Financiados internamente, respecto al año anterior: No de proyectos de extensión financiados año 2021 / No de proyectos de extensión financiados año 2020</v>
      </c>
      <c r="J17" s="469">
        <v>0.7142857142857143</v>
      </c>
      <c r="K17" s="450" t="s">
        <v>505</v>
      </c>
      <c r="L17" s="82" t="str">
        <f>IF('01-Mapa de riesgo-UO'!P20="No existen", "No existe control para el riesgo",'01-Mapa de riesgo-UO'!T20)</f>
        <v>Convocatorias periódicas para la financiación de proyectos de Extensión</v>
      </c>
      <c r="M17" s="82">
        <f>'01-Mapa de riesgo-UO'!Y20</f>
        <v>0</v>
      </c>
      <c r="N17" s="82" t="str">
        <f>'01-Mapa de riesgo-UO'!AD20</f>
        <v>Profesional  de Extension Universitaria</v>
      </c>
      <c r="O17" s="290" t="str">
        <f>'01-Mapa de riesgo-UO'!AI20</f>
        <v>mensual</v>
      </c>
      <c r="P17" s="290" t="str">
        <f>'01-Mapa de riesgo-UO'!AM20</f>
        <v>Preventivo</v>
      </c>
      <c r="Q17" s="446" t="str">
        <f>'01-Mapa de riesgo-UO'!AO20</f>
        <v>ACEPTABLE</v>
      </c>
      <c r="R17" s="447" t="s">
        <v>509</v>
      </c>
      <c r="S17" s="447"/>
      <c r="T17" s="110" t="str">
        <f>'01-Mapa de riesgo-UO'!AT20</f>
        <v>REDUCIR</v>
      </c>
      <c r="U17" s="110" t="str">
        <f>'01-Mapa de riesgo-UO'!AU20</f>
        <v>Gestión de nuevos recursos ante la administración central</v>
      </c>
      <c r="V17" s="110">
        <f>IF(T17="COMPARTIR",'01-Mapa de riesgo-UO'!AW20, IF(T17=0, 0,$AW$14))</f>
        <v>0</v>
      </c>
      <c r="W17" s="299" t="s">
        <v>278</v>
      </c>
      <c r="X17" s="299" t="s">
        <v>512</v>
      </c>
      <c r="Y17" s="299" t="s">
        <v>279</v>
      </c>
      <c r="Z17" s="289"/>
      <c r="AA17" s="440" t="s">
        <v>513</v>
      </c>
    </row>
    <row r="18" spans="1:27" ht="62.45" customHeight="1" x14ac:dyDescent="0.2">
      <c r="A18" s="331"/>
      <c r="B18" s="327"/>
      <c r="C18" s="443"/>
      <c r="D18" s="443"/>
      <c r="E18" s="443"/>
      <c r="F18" s="81">
        <f>'01-Mapa de riesgo-UO'!F21</f>
        <v>0</v>
      </c>
      <c r="G18" s="443"/>
      <c r="H18" s="411"/>
      <c r="I18" s="443"/>
      <c r="J18" s="470"/>
      <c r="K18" s="450"/>
      <c r="L18" s="82">
        <f>IF('01-Mapa de riesgo-UO'!P21="No existen", "No existe control para el riesgo",'01-Mapa de riesgo-UO'!T21)</f>
        <v>0</v>
      </c>
      <c r="M18" s="82">
        <f>'01-Mapa de riesgo-UO'!Y21</f>
        <v>0</v>
      </c>
      <c r="N18" s="82">
        <f>'01-Mapa de riesgo-UO'!AD21</f>
        <v>0</v>
      </c>
      <c r="O18" s="290">
        <f>'01-Mapa de riesgo-UO'!AI21</f>
        <v>0</v>
      </c>
      <c r="P18" s="290">
        <f>'01-Mapa de riesgo-UO'!AM21</f>
        <v>0</v>
      </c>
      <c r="Q18" s="444"/>
      <c r="R18" s="447"/>
      <c r="S18" s="447"/>
      <c r="T18" s="110" t="str">
        <f>'01-Mapa de riesgo-UO'!AT21</f>
        <v>REDUCIR</v>
      </c>
      <c r="U18" s="110" t="str">
        <f>'01-Mapa de riesgo-UO'!AU21</f>
        <v>Acompañamiento en la presentación de propuestas ante entidades externas.</v>
      </c>
      <c r="V18" s="110">
        <f>IF(T18="COMPARTIR",'01-Mapa de riesgo-UO'!AW21, IF(T18=0, 0,$AW$14))</f>
        <v>0</v>
      </c>
      <c r="W18" s="107"/>
      <c r="X18" s="107"/>
      <c r="Y18" s="107"/>
      <c r="Z18" s="107"/>
      <c r="AA18" s="441"/>
    </row>
    <row r="19" spans="1:27" ht="62.45" customHeight="1" thickBot="1" x14ac:dyDescent="0.25">
      <c r="A19" s="331"/>
      <c r="B19" s="327"/>
      <c r="C19" s="443"/>
      <c r="D19" s="443"/>
      <c r="E19" s="443"/>
      <c r="F19" s="81">
        <f>'01-Mapa de riesgo-UO'!F22</f>
        <v>0</v>
      </c>
      <c r="G19" s="443"/>
      <c r="H19" s="411"/>
      <c r="I19" s="443"/>
      <c r="J19" s="470"/>
      <c r="K19" s="450"/>
      <c r="L19" s="82">
        <f>IF('01-Mapa de riesgo-UO'!P22="No existen", "No existe control para el riesgo",'01-Mapa de riesgo-UO'!T22)</f>
        <v>0</v>
      </c>
      <c r="M19" s="82">
        <f>'01-Mapa de riesgo-UO'!Y22</f>
        <v>0</v>
      </c>
      <c r="N19" s="82">
        <f>'01-Mapa de riesgo-UO'!AD22</f>
        <v>0</v>
      </c>
      <c r="O19" s="290">
        <f>'01-Mapa de riesgo-UO'!AI22</f>
        <v>0</v>
      </c>
      <c r="P19" s="290">
        <f>'01-Mapa de riesgo-UO'!AM22</f>
        <v>0</v>
      </c>
      <c r="Q19" s="445"/>
      <c r="R19" s="447"/>
      <c r="S19" s="447"/>
      <c r="T19" s="110">
        <f>'01-Mapa de riesgo-UO'!AT22</f>
        <v>0</v>
      </c>
      <c r="U19" s="110">
        <f>'01-Mapa de riesgo-UO'!AU22</f>
        <v>0</v>
      </c>
      <c r="V19" s="110">
        <f>IF(T19="COMPARTIR",'01-Mapa de riesgo-UO'!AW22, IF(T19=0, 0,$AW$14))</f>
        <v>0</v>
      </c>
      <c r="W19" s="107"/>
      <c r="X19" s="107"/>
      <c r="Y19" s="107"/>
      <c r="Z19" s="107"/>
      <c r="AA19" s="441"/>
    </row>
    <row r="20" spans="1:27" ht="62.45" customHeight="1" x14ac:dyDescent="0.2">
      <c r="A20" s="331">
        <v>5</v>
      </c>
      <c r="B20" s="327" t="e">
        <f>'01-Mapa de riesgo-UO'!#REF!</f>
        <v>#REF!</v>
      </c>
      <c r="C20" s="443" t="e">
        <f>'01-Mapa de riesgo-UO'!#REF!</f>
        <v>#REF!</v>
      </c>
      <c r="D20" s="443" t="e">
        <f>'01-Mapa de riesgo-UO'!#REF!</f>
        <v>#REF!</v>
      </c>
      <c r="E20" s="443" t="e">
        <f>'01-Mapa de riesgo-UO'!#REF!</f>
        <v>#REF!</v>
      </c>
      <c r="F20" s="81">
        <f>'01-Mapa de riesgo-UO'!F23</f>
        <v>0</v>
      </c>
      <c r="G20" s="443" t="e">
        <f>'01-Mapa de riesgo-UO'!#REF!</f>
        <v>#REF!</v>
      </c>
      <c r="H20" s="411" t="str">
        <f>'01-Mapa de riesgo-UO'!AQ23</f>
        <v>LEVE</v>
      </c>
      <c r="I20" s="442">
        <f>'01-Mapa de riesgo-UO'!AR23</f>
        <v>0</v>
      </c>
      <c r="J20" s="469"/>
      <c r="K20" s="450"/>
      <c r="L20" s="82">
        <f>IF('01-Mapa de riesgo-UO'!P23="No existen", "No existe control para el riesgo",'01-Mapa de riesgo-UO'!T23)</f>
        <v>0</v>
      </c>
      <c r="M20" s="82">
        <f>'01-Mapa de riesgo-UO'!Y23</f>
        <v>0</v>
      </c>
      <c r="N20" s="82">
        <f>'01-Mapa de riesgo-UO'!AD23</f>
        <v>0</v>
      </c>
      <c r="O20" s="290">
        <f>'01-Mapa de riesgo-UO'!AI23</f>
        <v>0</v>
      </c>
      <c r="P20" s="290">
        <f>'01-Mapa de riesgo-UO'!AM23</f>
        <v>0</v>
      </c>
      <c r="Q20" s="446" t="e">
        <f>'01-Mapa de riesgo-UO'!AO23</f>
        <v>#DIV/0!</v>
      </c>
      <c r="R20" s="447"/>
      <c r="S20" s="447"/>
      <c r="T20" s="110">
        <f>'01-Mapa de riesgo-UO'!AT23</f>
        <v>0</v>
      </c>
      <c r="U20" s="110">
        <f>'01-Mapa de riesgo-UO'!AU23</f>
        <v>0</v>
      </c>
      <c r="V20" s="110">
        <f>IF(T20="COMPARTIR",'01-Mapa de riesgo-UO'!AW23, IF(T20=0, 0,$AW$14))</f>
        <v>0</v>
      </c>
      <c r="W20" s="107"/>
      <c r="X20" s="107"/>
      <c r="Y20" s="107"/>
      <c r="Z20" s="107"/>
      <c r="AA20" s="440"/>
    </row>
    <row r="21" spans="1:27" ht="62.45" customHeight="1" x14ac:dyDescent="0.2">
      <c r="A21" s="331"/>
      <c r="B21" s="327"/>
      <c r="C21" s="443"/>
      <c r="D21" s="443"/>
      <c r="E21" s="443"/>
      <c r="F21" s="81">
        <f>'01-Mapa de riesgo-UO'!F24</f>
        <v>0</v>
      </c>
      <c r="G21" s="443"/>
      <c r="H21" s="411"/>
      <c r="I21" s="443"/>
      <c r="J21" s="470"/>
      <c r="K21" s="450"/>
      <c r="L21" s="82">
        <f>IF('01-Mapa de riesgo-UO'!P24="No existen", "No existe control para el riesgo",'01-Mapa de riesgo-UO'!T24)</f>
        <v>0</v>
      </c>
      <c r="M21" s="82">
        <f>'01-Mapa de riesgo-UO'!Y24</f>
        <v>0</v>
      </c>
      <c r="N21" s="82">
        <f>'01-Mapa de riesgo-UO'!AD24</f>
        <v>0</v>
      </c>
      <c r="O21" s="290">
        <f>'01-Mapa de riesgo-UO'!AI24</f>
        <v>0</v>
      </c>
      <c r="P21" s="290">
        <f>'01-Mapa de riesgo-UO'!AM24</f>
        <v>0</v>
      </c>
      <c r="Q21" s="444"/>
      <c r="R21" s="447"/>
      <c r="S21" s="447"/>
      <c r="T21" s="110">
        <f>'01-Mapa de riesgo-UO'!AT24</f>
        <v>0</v>
      </c>
      <c r="U21" s="110">
        <f>'01-Mapa de riesgo-UO'!AU24</f>
        <v>0</v>
      </c>
      <c r="V21" s="110">
        <f>IF(T21="COMPARTIR",'01-Mapa de riesgo-UO'!AW24, IF(T21=0, 0,$AW$14))</f>
        <v>0</v>
      </c>
      <c r="W21" s="107"/>
      <c r="X21" s="107"/>
      <c r="Y21" s="107"/>
      <c r="Z21" s="107"/>
      <c r="AA21" s="441"/>
    </row>
    <row r="22" spans="1:27" ht="62.45" customHeight="1" thickBot="1" x14ac:dyDescent="0.25">
      <c r="A22" s="331"/>
      <c r="B22" s="327"/>
      <c r="C22" s="443"/>
      <c r="D22" s="443"/>
      <c r="E22" s="443"/>
      <c r="F22" s="81">
        <f>'01-Mapa de riesgo-UO'!F25</f>
        <v>0</v>
      </c>
      <c r="G22" s="443"/>
      <c r="H22" s="411"/>
      <c r="I22" s="443"/>
      <c r="J22" s="470"/>
      <c r="K22" s="450"/>
      <c r="L22" s="82">
        <f>IF('01-Mapa de riesgo-UO'!P25="No existen", "No existe control para el riesgo",'01-Mapa de riesgo-UO'!T25)</f>
        <v>0</v>
      </c>
      <c r="M22" s="82">
        <f>'01-Mapa de riesgo-UO'!Y25</f>
        <v>0</v>
      </c>
      <c r="N22" s="82">
        <f>'01-Mapa de riesgo-UO'!AD25</f>
        <v>0</v>
      </c>
      <c r="O22" s="290">
        <f>'01-Mapa de riesgo-UO'!AI25</f>
        <v>0</v>
      </c>
      <c r="P22" s="290">
        <f>'01-Mapa de riesgo-UO'!AM25</f>
        <v>0</v>
      </c>
      <c r="Q22" s="445"/>
      <c r="R22" s="447"/>
      <c r="S22" s="447"/>
      <c r="T22" s="110">
        <f>'01-Mapa de riesgo-UO'!AT25</f>
        <v>0</v>
      </c>
      <c r="U22" s="110">
        <f>'01-Mapa de riesgo-UO'!AU25</f>
        <v>0</v>
      </c>
      <c r="V22" s="110">
        <f>IF(T22="COMPARTIR",'01-Mapa de riesgo-UO'!AW25, IF(T22=0, 0,$AW$14))</f>
        <v>0</v>
      </c>
      <c r="W22" s="107"/>
      <c r="X22" s="107"/>
      <c r="Y22" s="107"/>
      <c r="Z22" s="107"/>
      <c r="AA22" s="441"/>
    </row>
    <row r="23" spans="1:27" ht="62.45" customHeight="1" x14ac:dyDescent="0.2">
      <c r="A23" s="331">
        <v>6</v>
      </c>
      <c r="B23" s="327" t="e">
        <f>'01-Mapa de riesgo-UO'!#REF!</f>
        <v>#REF!</v>
      </c>
      <c r="C23" s="443" t="e">
        <f>'01-Mapa de riesgo-UO'!#REF!</f>
        <v>#REF!</v>
      </c>
      <c r="D23" s="443" t="e">
        <f>'01-Mapa de riesgo-UO'!#REF!</f>
        <v>#REF!</v>
      </c>
      <c r="E23" s="443" t="e">
        <f>'01-Mapa de riesgo-UO'!#REF!</f>
        <v>#REF!</v>
      </c>
      <c r="F23" s="81">
        <f>'01-Mapa de riesgo-UO'!F26</f>
        <v>0</v>
      </c>
      <c r="G23" s="443" t="e">
        <f>'01-Mapa de riesgo-UO'!#REF!</f>
        <v>#REF!</v>
      </c>
      <c r="H23" s="411" t="e">
        <f>'01-Mapa de riesgo-UO'!#REF!</f>
        <v>#REF!</v>
      </c>
      <c r="I23" s="442" t="e">
        <f>'01-Mapa de riesgo-UO'!#REF!</f>
        <v>#REF!</v>
      </c>
      <c r="J23" s="469"/>
      <c r="K23" s="450"/>
      <c r="L23" s="82">
        <f>IF('01-Mapa de riesgo-UO'!P26="No existen", "No existe control para el riesgo",'01-Mapa de riesgo-UO'!T26)</f>
        <v>0</v>
      </c>
      <c r="M23" s="82">
        <f>'01-Mapa de riesgo-UO'!Y26</f>
        <v>0</v>
      </c>
      <c r="N23" s="82">
        <f>'01-Mapa de riesgo-UO'!AD26</f>
        <v>0</v>
      </c>
      <c r="O23" s="290">
        <f>'01-Mapa de riesgo-UO'!AI26</f>
        <v>0</v>
      </c>
      <c r="P23" s="290">
        <f>'01-Mapa de riesgo-UO'!AM26</f>
        <v>0</v>
      </c>
      <c r="Q23" s="446" t="e">
        <f>'01-Mapa de riesgo-UO'!AO26</f>
        <v>#DIV/0!</v>
      </c>
      <c r="R23" s="447"/>
      <c r="S23" s="447"/>
      <c r="T23" s="110">
        <f>'01-Mapa de riesgo-UO'!AT26</f>
        <v>0</v>
      </c>
      <c r="U23" s="110" t="e">
        <f>'01-Mapa de riesgo-UO'!#REF!</f>
        <v>#REF!</v>
      </c>
      <c r="V23" s="110">
        <f>IF(T23="COMPARTIR",'01-Mapa de riesgo-UO'!AW26, IF(T23=0, 0,$AW$14))</f>
        <v>0</v>
      </c>
      <c r="W23" s="107"/>
      <c r="X23" s="107"/>
      <c r="Y23" s="107"/>
      <c r="Z23" s="107"/>
      <c r="AA23" s="440"/>
    </row>
    <row r="24" spans="1:27" ht="62.45" customHeight="1" x14ac:dyDescent="0.2">
      <c r="A24" s="331"/>
      <c r="B24" s="327"/>
      <c r="C24" s="443"/>
      <c r="D24" s="443"/>
      <c r="E24" s="443"/>
      <c r="F24" s="81">
        <f>'01-Mapa de riesgo-UO'!F27</f>
        <v>0</v>
      </c>
      <c r="G24" s="443"/>
      <c r="H24" s="411"/>
      <c r="I24" s="443"/>
      <c r="J24" s="470"/>
      <c r="K24" s="450"/>
      <c r="L24" s="82">
        <f>IF('01-Mapa de riesgo-UO'!P27="No existen", "No existe control para el riesgo",'01-Mapa de riesgo-UO'!T27)</f>
        <v>0</v>
      </c>
      <c r="M24" s="82">
        <f>'01-Mapa de riesgo-UO'!Y27</f>
        <v>0</v>
      </c>
      <c r="N24" s="82">
        <f>'01-Mapa de riesgo-UO'!AD27</f>
        <v>0</v>
      </c>
      <c r="O24" s="290">
        <f>'01-Mapa de riesgo-UO'!AI27</f>
        <v>0</v>
      </c>
      <c r="P24" s="290">
        <f>'01-Mapa de riesgo-UO'!AM27</f>
        <v>0</v>
      </c>
      <c r="Q24" s="444"/>
      <c r="R24" s="447"/>
      <c r="S24" s="447"/>
      <c r="T24" s="110">
        <f>'01-Mapa de riesgo-UO'!AT27</f>
        <v>0</v>
      </c>
      <c r="U24" s="110" t="e">
        <f>'01-Mapa de riesgo-UO'!#REF!</f>
        <v>#REF!</v>
      </c>
      <c r="V24" s="110">
        <f>IF(T24="COMPARTIR",'01-Mapa de riesgo-UO'!AW27, IF(T24=0, 0,$AW$14))</f>
        <v>0</v>
      </c>
      <c r="W24" s="107"/>
      <c r="X24" s="107"/>
      <c r="Y24" s="107"/>
      <c r="Z24" s="107"/>
      <c r="AA24" s="441"/>
    </row>
    <row r="25" spans="1:27" ht="62.45" customHeight="1" thickBot="1" x14ac:dyDescent="0.25">
      <c r="A25" s="331"/>
      <c r="B25" s="327"/>
      <c r="C25" s="443"/>
      <c r="D25" s="443"/>
      <c r="E25" s="443"/>
      <c r="F25" s="81">
        <f>'01-Mapa de riesgo-UO'!F28</f>
        <v>0</v>
      </c>
      <c r="G25" s="443"/>
      <c r="H25" s="411"/>
      <c r="I25" s="443"/>
      <c r="J25" s="470"/>
      <c r="K25" s="450"/>
      <c r="L25" s="82">
        <f>IF('01-Mapa de riesgo-UO'!P28="No existen", "No existe control para el riesgo",'01-Mapa de riesgo-UO'!T28)</f>
        <v>0</v>
      </c>
      <c r="M25" s="82">
        <f>'01-Mapa de riesgo-UO'!Y28</f>
        <v>0</v>
      </c>
      <c r="N25" s="82">
        <f>'01-Mapa de riesgo-UO'!AD28</f>
        <v>0</v>
      </c>
      <c r="O25" s="290">
        <f>'01-Mapa de riesgo-UO'!AI28</f>
        <v>0</v>
      </c>
      <c r="P25" s="290">
        <f>'01-Mapa de riesgo-UO'!AM28</f>
        <v>0</v>
      </c>
      <c r="Q25" s="445"/>
      <c r="R25" s="447"/>
      <c r="S25" s="447"/>
      <c r="T25" s="110">
        <f>'01-Mapa de riesgo-UO'!AT28</f>
        <v>0</v>
      </c>
      <c r="U25" s="110" t="e">
        <f>'01-Mapa de riesgo-UO'!#REF!</f>
        <v>#REF!</v>
      </c>
      <c r="V25" s="110">
        <f>IF(T25="COMPARTIR",'01-Mapa de riesgo-UO'!AW28, IF(T25=0, 0,$AW$14))</f>
        <v>0</v>
      </c>
      <c r="W25" s="107"/>
      <c r="X25" s="107"/>
      <c r="Y25" s="107"/>
      <c r="Z25" s="107"/>
      <c r="AA25" s="441"/>
    </row>
    <row r="26" spans="1:27" ht="62.45" customHeight="1" x14ac:dyDescent="0.2">
      <c r="A26" s="331">
        <v>7</v>
      </c>
      <c r="B26" s="327" t="e">
        <f>'01-Mapa de riesgo-UO'!#REF!</f>
        <v>#REF!</v>
      </c>
      <c r="C26" s="443" t="e">
        <f>'01-Mapa de riesgo-UO'!#REF!</f>
        <v>#REF!</v>
      </c>
      <c r="D26" s="443" t="e">
        <f>'01-Mapa de riesgo-UO'!#REF!</f>
        <v>#REF!</v>
      </c>
      <c r="E26" s="443" t="e">
        <f>'01-Mapa de riesgo-UO'!#REF!</f>
        <v>#REF!</v>
      </c>
      <c r="F26" s="81">
        <f>'01-Mapa de riesgo-UO'!F29</f>
        <v>0</v>
      </c>
      <c r="G26" s="443" t="e">
        <f>'01-Mapa de riesgo-UO'!#REF!</f>
        <v>#REF!</v>
      </c>
      <c r="H26" s="411" t="e">
        <f>'01-Mapa de riesgo-UO'!#REF!</f>
        <v>#REF!</v>
      </c>
      <c r="I26" s="442" t="e">
        <f>'01-Mapa de riesgo-UO'!#REF!</f>
        <v>#REF!</v>
      </c>
      <c r="J26" s="448"/>
      <c r="K26" s="450"/>
      <c r="L26" s="82">
        <f>IF('01-Mapa de riesgo-UO'!P29="No existen", "No existe control para el riesgo",'01-Mapa de riesgo-UO'!T29)</f>
        <v>0</v>
      </c>
      <c r="M26" s="82">
        <f>'01-Mapa de riesgo-UO'!Y29</f>
        <v>0</v>
      </c>
      <c r="N26" s="82">
        <f>'01-Mapa de riesgo-UO'!AD29</f>
        <v>0</v>
      </c>
      <c r="O26" s="290">
        <f>'01-Mapa de riesgo-UO'!AI29</f>
        <v>0</v>
      </c>
      <c r="P26" s="290">
        <f>'01-Mapa de riesgo-UO'!AM29</f>
        <v>0</v>
      </c>
      <c r="Q26" s="446" t="e">
        <f>'01-Mapa de riesgo-UO'!AO29</f>
        <v>#DIV/0!</v>
      </c>
      <c r="R26" s="447"/>
      <c r="S26" s="447"/>
      <c r="T26" s="110">
        <f>'01-Mapa de riesgo-UO'!AT29</f>
        <v>0</v>
      </c>
      <c r="U26" s="110" t="e">
        <f>'01-Mapa de riesgo-UO'!#REF!</f>
        <v>#REF!</v>
      </c>
      <c r="V26" s="110">
        <f>IF(T26="COMPARTIR",'01-Mapa de riesgo-UO'!AW29, IF(T26=0, 0,$AW$14))</f>
        <v>0</v>
      </c>
      <c r="W26" s="107"/>
      <c r="X26" s="107"/>
      <c r="Y26" s="107"/>
      <c r="Z26" s="107"/>
      <c r="AA26" s="440"/>
    </row>
    <row r="27" spans="1:27" ht="62.45" customHeight="1" x14ac:dyDescent="0.2">
      <c r="A27" s="331"/>
      <c r="B27" s="327"/>
      <c r="C27" s="443"/>
      <c r="D27" s="443"/>
      <c r="E27" s="443"/>
      <c r="F27" s="81">
        <f>'01-Mapa de riesgo-UO'!F30</f>
        <v>0</v>
      </c>
      <c r="G27" s="443"/>
      <c r="H27" s="411"/>
      <c r="I27" s="443"/>
      <c r="J27" s="449"/>
      <c r="K27" s="450"/>
      <c r="L27" s="82">
        <f>IF('01-Mapa de riesgo-UO'!P30="No existen", "No existe control para el riesgo",'01-Mapa de riesgo-UO'!T30)</f>
        <v>0</v>
      </c>
      <c r="M27" s="82">
        <f>'01-Mapa de riesgo-UO'!Y30</f>
        <v>0</v>
      </c>
      <c r="N27" s="82">
        <f>'01-Mapa de riesgo-UO'!AD30</f>
        <v>0</v>
      </c>
      <c r="O27" s="290">
        <f>'01-Mapa de riesgo-UO'!AI30</f>
        <v>0</v>
      </c>
      <c r="P27" s="290">
        <f>'01-Mapa de riesgo-UO'!AM30</f>
        <v>0</v>
      </c>
      <c r="Q27" s="444"/>
      <c r="R27" s="447"/>
      <c r="S27" s="447"/>
      <c r="T27" s="110">
        <f>'01-Mapa de riesgo-UO'!AT30</f>
        <v>0</v>
      </c>
      <c r="U27" s="110" t="e">
        <f>'01-Mapa de riesgo-UO'!#REF!</f>
        <v>#REF!</v>
      </c>
      <c r="V27" s="110">
        <f>IF(T27="COMPARTIR",'01-Mapa de riesgo-UO'!AW30, IF(T27=0, 0,$AW$14))</f>
        <v>0</v>
      </c>
      <c r="W27" s="107"/>
      <c r="X27" s="107"/>
      <c r="Y27" s="107"/>
      <c r="Z27" s="107"/>
      <c r="AA27" s="441"/>
    </row>
    <row r="28" spans="1:27" ht="62.45" customHeight="1" thickBot="1" x14ac:dyDescent="0.25">
      <c r="A28" s="331"/>
      <c r="B28" s="327"/>
      <c r="C28" s="443"/>
      <c r="D28" s="443"/>
      <c r="E28" s="443"/>
      <c r="F28" s="81">
        <f>'01-Mapa de riesgo-UO'!F31</f>
        <v>0</v>
      </c>
      <c r="G28" s="443"/>
      <c r="H28" s="411"/>
      <c r="I28" s="443"/>
      <c r="J28" s="449"/>
      <c r="K28" s="450"/>
      <c r="L28" s="82">
        <f>IF('01-Mapa de riesgo-UO'!P31="No existen", "No existe control para el riesgo",'01-Mapa de riesgo-UO'!T31)</f>
        <v>0</v>
      </c>
      <c r="M28" s="82">
        <f>'01-Mapa de riesgo-UO'!Y31</f>
        <v>0</v>
      </c>
      <c r="N28" s="82">
        <f>'01-Mapa de riesgo-UO'!AD31</f>
        <v>0</v>
      </c>
      <c r="O28" s="290">
        <f>'01-Mapa de riesgo-UO'!AI31</f>
        <v>0</v>
      </c>
      <c r="P28" s="290">
        <f>'01-Mapa de riesgo-UO'!AM31</f>
        <v>0</v>
      </c>
      <c r="Q28" s="445"/>
      <c r="R28" s="447"/>
      <c r="S28" s="447"/>
      <c r="T28" s="110">
        <f>'01-Mapa de riesgo-UO'!AT31</f>
        <v>0</v>
      </c>
      <c r="U28" s="110" t="e">
        <f>'01-Mapa de riesgo-UO'!#REF!</f>
        <v>#REF!</v>
      </c>
      <c r="V28" s="110">
        <f>IF(T28="COMPARTIR",'01-Mapa de riesgo-UO'!AW31, IF(T28=0, 0,$AW$14))</f>
        <v>0</v>
      </c>
      <c r="W28" s="107"/>
      <c r="X28" s="107"/>
      <c r="Y28" s="107"/>
      <c r="Z28" s="107"/>
      <c r="AA28" s="441"/>
    </row>
    <row r="29" spans="1:27" ht="62.45" customHeight="1" x14ac:dyDescent="0.2">
      <c r="A29" s="331">
        <v>8</v>
      </c>
      <c r="B29" s="327" t="e">
        <f>'01-Mapa de riesgo-UO'!#REF!</f>
        <v>#REF!</v>
      </c>
      <c r="C29" s="443" t="e">
        <f>'01-Mapa de riesgo-UO'!#REF!</f>
        <v>#REF!</v>
      </c>
      <c r="D29" s="443" t="e">
        <f>'01-Mapa de riesgo-UO'!#REF!</f>
        <v>#REF!</v>
      </c>
      <c r="E29" s="443" t="e">
        <f>'01-Mapa de riesgo-UO'!#REF!</f>
        <v>#REF!</v>
      </c>
      <c r="F29" s="81">
        <f>'01-Mapa de riesgo-UO'!F32</f>
        <v>0</v>
      </c>
      <c r="G29" s="443" t="e">
        <f>'01-Mapa de riesgo-UO'!#REF!</f>
        <v>#REF!</v>
      </c>
      <c r="H29" s="411" t="e">
        <f>'01-Mapa de riesgo-UO'!#REF!</f>
        <v>#REF!</v>
      </c>
      <c r="I29" s="442" t="e">
        <f>'01-Mapa de riesgo-UO'!#REF!</f>
        <v>#REF!</v>
      </c>
      <c r="J29" s="448"/>
      <c r="K29" s="450"/>
      <c r="L29" s="82">
        <f>IF('01-Mapa de riesgo-UO'!P32="No existen", "No existe control para el riesgo",'01-Mapa de riesgo-UO'!T32)</f>
        <v>0</v>
      </c>
      <c r="M29" s="82">
        <f>'01-Mapa de riesgo-UO'!Y32</f>
        <v>0</v>
      </c>
      <c r="N29" s="82">
        <f>'01-Mapa de riesgo-UO'!AD32</f>
        <v>0</v>
      </c>
      <c r="O29" s="290">
        <f>'01-Mapa de riesgo-UO'!AI32</f>
        <v>0</v>
      </c>
      <c r="P29" s="290">
        <f>'01-Mapa de riesgo-UO'!AM32</f>
        <v>0</v>
      </c>
      <c r="Q29" s="446" t="e">
        <f>'01-Mapa de riesgo-UO'!AO32</f>
        <v>#DIV/0!</v>
      </c>
      <c r="R29" s="447"/>
      <c r="S29" s="447"/>
      <c r="T29" s="110">
        <f>'01-Mapa de riesgo-UO'!AT32</f>
        <v>0</v>
      </c>
      <c r="U29" s="110" t="e">
        <f>'01-Mapa de riesgo-UO'!#REF!</f>
        <v>#REF!</v>
      </c>
      <c r="V29" s="110">
        <f>IF(T29="COMPARTIR",'01-Mapa de riesgo-UO'!AW32, IF(T29=0, 0,$AW$14))</f>
        <v>0</v>
      </c>
      <c r="W29" s="107"/>
      <c r="X29" s="107"/>
      <c r="Y29" s="107"/>
      <c r="Z29" s="107"/>
      <c r="AA29" s="440"/>
    </row>
    <row r="30" spans="1:27" ht="62.45" customHeight="1" x14ac:dyDescent="0.2">
      <c r="A30" s="331"/>
      <c r="B30" s="327"/>
      <c r="C30" s="443"/>
      <c r="D30" s="443"/>
      <c r="E30" s="443"/>
      <c r="F30" s="81">
        <f>'01-Mapa de riesgo-UO'!F33</f>
        <v>0</v>
      </c>
      <c r="G30" s="443"/>
      <c r="H30" s="411"/>
      <c r="I30" s="443"/>
      <c r="J30" s="449"/>
      <c r="K30" s="450"/>
      <c r="L30" s="82">
        <f>IF('01-Mapa de riesgo-UO'!P33="No existen", "No existe control para el riesgo",'01-Mapa de riesgo-UO'!T33)</f>
        <v>0</v>
      </c>
      <c r="M30" s="82">
        <f>'01-Mapa de riesgo-UO'!Y33</f>
        <v>0</v>
      </c>
      <c r="N30" s="82">
        <f>'01-Mapa de riesgo-UO'!AD33</f>
        <v>0</v>
      </c>
      <c r="O30" s="290">
        <f>'01-Mapa de riesgo-UO'!AI33</f>
        <v>0</v>
      </c>
      <c r="P30" s="290">
        <f>'01-Mapa de riesgo-UO'!AM33</f>
        <v>0</v>
      </c>
      <c r="Q30" s="444"/>
      <c r="R30" s="447"/>
      <c r="S30" s="447"/>
      <c r="T30" s="110">
        <f>'01-Mapa de riesgo-UO'!AT33</f>
        <v>0</v>
      </c>
      <c r="U30" s="110" t="e">
        <f>'01-Mapa de riesgo-UO'!#REF!</f>
        <v>#REF!</v>
      </c>
      <c r="V30" s="110">
        <f>IF(T30="COMPARTIR",'01-Mapa de riesgo-UO'!AW33, IF(T30=0, 0,$AW$14))</f>
        <v>0</v>
      </c>
      <c r="W30" s="107"/>
      <c r="X30" s="107"/>
      <c r="Y30" s="107"/>
      <c r="Z30" s="107"/>
      <c r="AA30" s="441"/>
    </row>
    <row r="31" spans="1:27" ht="62.45" customHeight="1" thickBot="1" x14ac:dyDescent="0.25">
      <c r="A31" s="331"/>
      <c r="B31" s="327"/>
      <c r="C31" s="443"/>
      <c r="D31" s="443"/>
      <c r="E31" s="443"/>
      <c r="F31" s="81">
        <f>'01-Mapa de riesgo-UO'!F34</f>
        <v>0</v>
      </c>
      <c r="G31" s="443"/>
      <c r="H31" s="411"/>
      <c r="I31" s="443"/>
      <c r="J31" s="449"/>
      <c r="K31" s="450"/>
      <c r="L31" s="82">
        <f>IF('01-Mapa de riesgo-UO'!P34="No existen", "No existe control para el riesgo",'01-Mapa de riesgo-UO'!T34)</f>
        <v>0</v>
      </c>
      <c r="M31" s="82">
        <f>'01-Mapa de riesgo-UO'!Y34</f>
        <v>0</v>
      </c>
      <c r="N31" s="82">
        <f>'01-Mapa de riesgo-UO'!AD34</f>
        <v>0</v>
      </c>
      <c r="O31" s="290">
        <f>'01-Mapa de riesgo-UO'!AI34</f>
        <v>0</v>
      </c>
      <c r="P31" s="290">
        <f>'01-Mapa de riesgo-UO'!AM34</f>
        <v>0</v>
      </c>
      <c r="Q31" s="445"/>
      <c r="R31" s="447"/>
      <c r="S31" s="447"/>
      <c r="T31" s="110">
        <f>'01-Mapa de riesgo-UO'!AT34</f>
        <v>0</v>
      </c>
      <c r="U31" s="110" t="e">
        <f>'01-Mapa de riesgo-UO'!#REF!</f>
        <v>#REF!</v>
      </c>
      <c r="V31" s="110">
        <f>IF(T31="COMPARTIR",'01-Mapa de riesgo-UO'!AW34, IF(T31=0, 0,$AW$14))</f>
        <v>0</v>
      </c>
      <c r="W31" s="107"/>
      <c r="X31" s="107"/>
      <c r="Y31" s="107"/>
      <c r="Z31" s="107"/>
      <c r="AA31" s="441"/>
    </row>
    <row r="32" spans="1:27" ht="62.45" customHeight="1" x14ac:dyDescent="0.2">
      <c r="A32" s="331">
        <v>9</v>
      </c>
      <c r="B32" s="327" t="e">
        <f>'01-Mapa de riesgo-UO'!#REF!</f>
        <v>#REF!</v>
      </c>
      <c r="C32" s="443" t="e">
        <f>'01-Mapa de riesgo-UO'!#REF!</f>
        <v>#REF!</v>
      </c>
      <c r="D32" s="443" t="e">
        <f>'01-Mapa de riesgo-UO'!#REF!</f>
        <v>#REF!</v>
      </c>
      <c r="E32" s="443" t="e">
        <f>'01-Mapa de riesgo-UO'!#REF!</f>
        <v>#REF!</v>
      </c>
      <c r="F32" s="81">
        <f>'01-Mapa de riesgo-UO'!F35</f>
        <v>0</v>
      </c>
      <c r="G32" s="443" t="e">
        <f>'01-Mapa de riesgo-UO'!#REF!</f>
        <v>#REF!</v>
      </c>
      <c r="H32" s="411" t="e">
        <f>'01-Mapa de riesgo-UO'!#REF!</f>
        <v>#REF!</v>
      </c>
      <c r="I32" s="442" t="e">
        <f>'01-Mapa de riesgo-UO'!#REF!</f>
        <v>#REF!</v>
      </c>
      <c r="J32" s="448"/>
      <c r="K32" s="450"/>
      <c r="L32" s="82">
        <f>IF('01-Mapa de riesgo-UO'!P35="No existen", "No existe control para el riesgo",'01-Mapa de riesgo-UO'!T35)</f>
        <v>0</v>
      </c>
      <c r="M32" s="82">
        <f>'01-Mapa de riesgo-UO'!Y35</f>
        <v>0</v>
      </c>
      <c r="N32" s="82">
        <f>'01-Mapa de riesgo-UO'!AD35</f>
        <v>0</v>
      </c>
      <c r="O32" s="290">
        <f>'01-Mapa de riesgo-UO'!AI35</f>
        <v>0</v>
      </c>
      <c r="P32" s="290">
        <f>'01-Mapa de riesgo-UO'!AM35</f>
        <v>0</v>
      </c>
      <c r="Q32" s="446" t="e">
        <f>'01-Mapa de riesgo-UO'!AO35</f>
        <v>#DIV/0!</v>
      </c>
      <c r="R32" s="447"/>
      <c r="S32" s="447"/>
      <c r="T32" s="110">
        <f>'01-Mapa de riesgo-UO'!AT35</f>
        <v>0</v>
      </c>
      <c r="U32" s="110" t="e">
        <f>'01-Mapa de riesgo-UO'!#REF!</f>
        <v>#REF!</v>
      </c>
      <c r="V32" s="110">
        <f>IF(T32="COMPARTIR",'01-Mapa de riesgo-UO'!AW35, IF(T32=0, 0,$AW$14))</f>
        <v>0</v>
      </c>
      <c r="W32" s="107"/>
      <c r="X32" s="107"/>
      <c r="Y32" s="107"/>
      <c r="Z32" s="107"/>
      <c r="AA32" s="440"/>
    </row>
    <row r="33" spans="1:27" ht="62.45" customHeight="1" x14ac:dyDescent="0.2">
      <c r="A33" s="331"/>
      <c r="B33" s="327"/>
      <c r="C33" s="443"/>
      <c r="D33" s="443"/>
      <c r="E33" s="443"/>
      <c r="F33" s="81">
        <f>'01-Mapa de riesgo-UO'!F36</f>
        <v>0</v>
      </c>
      <c r="G33" s="443"/>
      <c r="H33" s="411"/>
      <c r="I33" s="443"/>
      <c r="J33" s="449"/>
      <c r="K33" s="450"/>
      <c r="L33" s="82">
        <f>IF('01-Mapa de riesgo-UO'!P36="No existen", "No existe control para el riesgo",'01-Mapa de riesgo-UO'!T36)</f>
        <v>0</v>
      </c>
      <c r="M33" s="82">
        <f>'01-Mapa de riesgo-UO'!Y36</f>
        <v>0</v>
      </c>
      <c r="N33" s="82">
        <f>'01-Mapa de riesgo-UO'!AD36</f>
        <v>0</v>
      </c>
      <c r="O33" s="290">
        <f>'01-Mapa de riesgo-UO'!AI36</f>
        <v>0</v>
      </c>
      <c r="P33" s="290">
        <f>'01-Mapa de riesgo-UO'!AM36</f>
        <v>0</v>
      </c>
      <c r="Q33" s="444"/>
      <c r="R33" s="447"/>
      <c r="S33" s="447"/>
      <c r="T33" s="110">
        <f>'01-Mapa de riesgo-UO'!AT36</f>
        <v>0</v>
      </c>
      <c r="U33" s="110" t="e">
        <f>'01-Mapa de riesgo-UO'!#REF!</f>
        <v>#REF!</v>
      </c>
      <c r="V33" s="110">
        <f>IF(T33="COMPARTIR",'01-Mapa de riesgo-UO'!AW36, IF(T33=0, 0,$AW$14))</f>
        <v>0</v>
      </c>
      <c r="W33" s="107"/>
      <c r="X33" s="107"/>
      <c r="Y33" s="107"/>
      <c r="Z33" s="107"/>
      <c r="AA33" s="441"/>
    </row>
    <row r="34" spans="1:27" ht="62.45" customHeight="1" thickBot="1" x14ac:dyDescent="0.25">
      <c r="A34" s="331"/>
      <c r="B34" s="327"/>
      <c r="C34" s="443"/>
      <c r="D34" s="443"/>
      <c r="E34" s="443"/>
      <c r="F34" s="81">
        <f>'01-Mapa de riesgo-UO'!F37</f>
        <v>0</v>
      </c>
      <c r="G34" s="443"/>
      <c r="H34" s="411"/>
      <c r="I34" s="443"/>
      <c r="J34" s="449"/>
      <c r="K34" s="450"/>
      <c r="L34" s="82">
        <f>IF('01-Mapa de riesgo-UO'!P37="No existen", "No existe control para el riesgo",'01-Mapa de riesgo-UO'!T37)</f>
        <v>0</v>
      </c>
      <c r="M34" s="82">
        <f>'01-Mapa de riesgo-UO'!Y37</f>
        <v>0</v>
      </c>
      <c r="N34" s="82">
        <f>'01-Mapa de riesgo-UO'!AD37</f>
        <v>0</v>
      </c>
      <c r="O34" s="290">
        <f>'01-Mapa de riesgo-UO'!AI37</f>
        <v>0</v>
      </c>
      <c r="P34" s="290">
        <f>'01-Mapa de riesgo-UO'!AM37</f>
        <v>0</v>
      </c>
      <c r="Q34" s="445"/>
      <c r="R34" s="447"/>
      <c r="S34" s="447"/>
      <c r="T34" s="110">
        <f>'01-Mapa de riesgo-UO'!AT37</f>
        <v>0</v>
      </c>
      <c r="U34" s="110" t="e">
        <f>'01-Mapa de riesgo-UO'!#REF!</f>
        <v>#REF!</v>
      </c>
      <c r="V34" s="110">
        <f>IF(T34="COMPARTIR",'01-Mapa de riesgo-UO'!AW37, IF(T34=0, 0,$AW$14))</f>
        <v>0</v>
      </c>
      <c r="W34" s="107"/>
      <c r="X34" s="107"/>
      <c r="Y34" s="107"/>
      <c r="Z34" s="107"/>
      <c r="AA34" s="441"/>
    </row>
    <row r="35" spans="1:27" ht="62.45" customHeight="1" x14ac:dyDescent="0.2">
      <c r="A35" s="331">
        <v>10</v>
      </c>
      <c r="B35" s="327" t="e">
        <f>'01-Mapa de riesgo-UO'!#REF!</f>
        <v>#REF!</v>
      </c>
      <c r="C35" s="443" t="e">
        <f>'01-Mapa de riesgo-UO'!#REF!</f>
        <v>#REF!</v>
      </c>
      <c r="D35" s="443" t="e">
        <f>'01-Mapa de riesgo-UO'!#REF!</f>
        <v>#REF!</v>
      </c>
      <c r="E35" s="443" t="e">
        <f>'01-Mapa de riesgo-UO'!#REF!</f>
        <v>#REF!</v>
      </c>
      <c r="F35" s="81">
        <f>'01-Mapa de riesgo-UO'!F38</f>
        <v>0</v>
      </c>
      <c r="G35" s="443" t="e">
        <f>'01-Mapa de riesgo-UO'!#REF!</f>
        <v>#REF!</v>
      </c>
      <c r="H35" s="411" t="e">
        <f>'01-Mapa de riesgo-UO'!#REF!</f>
        <v>#REF!</v>
      </c>
      <c r="I35" s="442" t="e">
        <f>'01-Mapa de riesgo-UO'!#REF!</f>
        <v>#REF!</v>
      </c>
      <c r="J35" s="454"/>
      <c r="K35" s="450"/>
      <c r="L35" s="82">
        <f>IF('01-Mapa de riesgo-UO'!P38="No existen", "No existe control para el riesgo",'01-Mapa de riesgo-UO'!T38)</f>
        <v>0</v>
      </c>
      <c r="M35" s="82">
        <f>'01-Mapa de riesgo-UO'!Y38</f>
        <v>0</v>
      </c>
      <c r="N35" s="82">
        <f>'01-Mapa de riesgo-UO'!AD38</f>
        <v>0</v>
      </c>
      <c r="O35" s="290">
        <f>'01-Mapa de riesgo-UO'!AI38</f>
        <v>0</v>
      </c>
      <c r="P35" s="290">
        <f>'01-Mapa de riesgo-UO'!AM38</f>
        <v>0</v>
      </c>
      <c r="Q35" s="446" t="e">
        <f>'01-Mapa de riesgo-UO'!AO38</f>
        <v>#DIV/0!</v>
      </c>
      <c r="R35" s="447"/>
      <c r="S35" s="447"/>
      <c r="T35" s="110">
        <f>'01-Mapa de riesgo-UO'!AT38</f>
        <v>0</v>
      </c>
      <c r="U35" s="110" t="e">
        <f>'01-Mapa de riesgo-UO'!#REF!</f>
        <v>#REF!</v>
      </c>
      <c r="V35" s="110">
        <f>IF(T35="COMPARTIR",'01-Mapa de riesgo-UO'!AW38, IF(T35=0, 0,$AW$14))</f>
        <v>0</v>
      </c>
      <c r="W35" s="107"/>
      <c r="X35" s="107"/>
      <c r="Y35" s="107"/>
      <c r="Z35" s="107"/>
      <c r="AA35" s="440"/>
    </row>
    <row r="36" spans="1:27" ht="62.45" customHeight="1" x14ac:dyDescent="0.2">
      <c r="A36" s="331"/>
      <c r="B36" s="327"/>
      <c r="C36" s="443"/>
      <c r="D36" s="443"/>
      <c r="E36" s="443"/>
      <c r="F36" s="81">
        <f>'01-Mapa de riesgo-UO'!F39</f>
        <v>0</v>
      </c>
      <c r="G36" s="443"/>
      <c r="H36" s="411"/>
      <c r="I36" s="443"/>
      <c r="J36" s="449"/>
      <c r="K36" s="450"/>
      <c r="L36" s="82">
        <f>IF('01-Mapa de riesgo-UO'!P39="No existen", "No existe control para el riesgo",'01-Mapa de riesgo-UO'!T39)</f>
        <v>0</v>
      </c>
      <c r="M36" s="82">
        <f>'01-Mapa de riesgo-UO'!Y39</f>
        <v>0</v>
      </c>
      <c r="N36" s="82">
        <f>'01-Mapa de riesgo-UO'!AD39</f>
        <v>0</v>
      </c>
      <c r="O36" s="290">
        <f>'01-Mapa de riesgo-UO'!AI39</f>
        <v>0</v>
      </c>
      <c r="P36" s="290">
        <f>'01-Mapa de riesgo-UO'!AM39</f>
        <v>0</v>
      </c>
      <c r="Q36" s="444"/>
      <c r="R36" s="447"/>
      <c r="S36" s="447"/>
      <c r="T36" s="110">
        <f>'01-Mapa de riesgo-UO'!AT39</f>
        <v>0</v>
      </c>
      <c r="U36" s="110" t="e">
        <f>'01-Mapa de riesgo-UO'!#REF!</f>
        <v>#REF!</v>
      </c>
      <c r="V36" s="110">
        <f>IF(T36="COMPARTIR",'01-Mapa de riesgo-UO'!AW39, IF(T36=0, 0,$AW$14))</f>
        <v>0</v>
      </c>
      <c r="W36" s="107"/>
      <c r="X36" s="107"/>
      <c r="Y36" s="107"/>
      <c r="Z36" s="107"/>
      <c r="AA36" s="441"/>
    </row>
    <row r="37" spans="1:27" ht="62.45" customHeight="1" thickBot="1" x14ac:dyDescent="0.25">
      <c r="A37" s="331"/>
      <c r="B37" s="327"/>
      <c r="C37" s="443"/>
      <c r="D37" s="443"/>
      <c r="E37" s="443"/>
      <c r="F37" s="81">
        <f>'01-Mapa de riesgo-UO'!F40</f>
        <v>0</v>
      </c>
      <c r="G37" s="443"/>
      <c r="H37" s="411"/>
      <c r="I37" s="443"/>
      <c r="J37" s="449"/>
      <c r="K37" s="450"/>
      <c r="L37" s="82">
        <f>IF('01-Mapa de riesgo-UO'!P40="No existen", "No existe control para el riesgo",'01-Mapa de riesgo-UO'!T40)</f>
        <v>0</v>
      </c>
      <c r="M37" s="82">
        <f>'01-Mapa de riesgo-UO'!Y40</f>
        <v>0</v>
      </c>
      <c r="N37" s="82">
        <f>'01-Mapa de riesgo-UO'!AD40</f>
        <v>0</v>
      </c>
      <c r="O37" s="290">
        <f>'01-Mapa de riesgo-UO'!AI40</f>
        <v>0</v>
      </c>
      <c r="P37" s="290">
        <f>'01-Mapa de riesgo-UO'!AM40</f>
        <v>0</v>
      </c>
      <c r="Q37" s="445"/>
      <c r="R37" s="447"/>
      <c r="S37" s="447"/>
      <c r="T37" s="110">
        <f>'01-Mapa de riesgo-UO'!AT40</f>
        <v>0</v>
      </c>
      <c r="U37" s="110" t="e">
        <f>'01-Mapa de riesgo-UO'!#REF!</f>
        <v>#REF!</v>
      </c>
      <c r="V37" s="110">
        <f>IF(T37="COMPARTIR",'01-Mapa de riesgo-UO'!AW40, IF(T37=0, 0,$AW$14))</f>
        <v>0</v>
      </c>
      <c r="W37" s="107"/>
      <c r="X37" s="107"/>
      <c r="Y37" s="107"/>
      <c r="Z37" s="107"/>
      <c r="AA37" s="441"/>
    </row>
    <row r="38" spans="1:27" ht="62.45" customHeight="1" x14ac:dyDescent="0.2">
      <c r="A38" s="331">
        <v>11</v>
      </c>
      <c r="B38" s="327" t="e">
        <f>'01-Mapa de riesgo-UO'!#REF!</f>
        <v>#REF!</v>
      </c>
      <c r="C38" s="443" t="e">
        <f>'01-Mapa de riesgo-UO'!#REF!</f>
        <v>#REF!</v>
      </c>
      <c r="D38" s="443" t="e">
        <f>'01-Mapa de riesgo-UO'!#REF!</f>
        <v>#REF!</v>
      </c>
      <c r="E38" s="443" t="e">
        <f>'01-Mapa de riesgo-UO'!#REF!</f>
        <v>#REF!</v>
      </c>
      <c r="F38" s="81" t="e">
        <f>'01-Mapa de riesgo-UO'!#REF!</f>
        <v>#REF!</v>
      </c>
      <c r="G38" s="443" t="e">
        <f>'01-Mapa de riesgo-UO'!#REF!</f>
        <v>#REF!</v>
      </c>
      <c r="H38" s="411" t="e">
        <f>'01-Mapa de riesgo-UO'!#REF!</f>
        <v>#REF!</v>
      </c>
      <c r="I38" s="442" t="e">
        <f>'01-Mapa de riesgo-UO'!#REF!</f>
        <v>#REF!</v>
      </c>
      <c r="J38" s="454"/>
      <c r="K38" s="450"/>
      <c r="L38" s="82">
        <f>IF('01-Mapa de riesgo-UO'!P41="No existen", "No existe control para el riesgo",'01-Mapa de riesgo-UO'!T41)</f>
        <v>0</v>
      </c>
      <c r="M38" s="82">
        <f>'01-Mapa de riesgo-UO'!Y41</f>
        <v>0</v>
      </c>
      <c r="N38" s="82">
        <f>'01-Mapa de riesgo-UO'!AD41</f>
        <v>0</v>
      </c>
      <c r="O38" s="290">
        <f>'01-Mapa de riesgo-UO'!AI41</f>
        <v>0</v>
      </c>
      <c r="P38" s="290">
        <f>'01-Mapa de riesgo-UO'!AM41</f>
        <v>0</v>
      </c>
      <c r="Q38" s="446" t="e">
        <f>'01-Mapa de riesgo-UO'!AO41</f>
        <v>#DIV/0!</v>
      </c>
      <c r="R38" s="447"/>
      <c r="S38" s="447"/>
      <c r="T38" s="110">
        <f>'01-Mapa de riesgo-UO'!AT41</f>
        <v>0</v>
      </c>
      <c r="U38" s="110" t="e">
        <f>'01-Mapa de riesgo-UO'!#REF!</f>
        <v>#REF!</v>
      </c>
      <c r="V38" s="110">
        <f>IF(T38="COMPARTIR",'01-Mapa de riesgo-UO'!AW41, IF(T38=0, 0,$AW$14))</f>
        <v>0</v>
      </c>
      <c r="W38" s="107"/>
      <c r="X38" s="107"/>
      <c r="Y38" s="107"/>
      <c r="Z38" s="107"/>
      <c r="AA38" s="440"/>
    </row>
    <row r="39" spans="1:27" ht="62.45" customHeight="1" x14ac:dyDescent="0.2">
      <c r="A39" s="331"/>
      <c r="B39" s="327"/>
      <c r="C39" s="443"/>
      <c r="D39" s="443"/>
      <c r="E39" s="443"/>
      <c r="F39" s="81" t="e">
        <f>'01-Mapa de riesgo-UO'!#REF!</f>
        <v>#REF!</v>
      </c>
      <c r="G39" s="443"/>
      <c r="H39" s="411"/>
      <c r="I39" s="443"/>
      <c r="J39" s="449"/>
      <c r="K39" s="450"/>
      <c r="L39" s="82">
        <f>IF('01-Mapa de riesgo-UO'!P42="No existen", "No existe control para el riesgo",'01-Mapa de riesgo-UO'!T42)</f>
        <v>0</v>
      </c>
      <c r="M39" s="82">
        <f>'01-Mapa de riesgo-UO'!Y42</f>
        <v>0</v>
      </c>
      <c r="N39" s="82">
        <f>'01-Mapa de riesgo-UO'!AD42</f>
        <v>0</v>
      </c>
      <c r="O39" s="290">
        <f>'01-Mapa de riesgo-UO'!AI42</f>
        <v>0</v>
      </c>
      <c r="P39" s="290">
        <f>'01-Mapa de riesgo-UO'!AM42</f>
        <v>0</v>
      </c>
      <c r="Q39" s="444"/>
      <c r="R39" s="447"/>
      <c r="S39" s="447"/>
      <c r="T39" s="110">
        <f>'01-Mapa de riesgo-UO'!AT42</f>
        <v>0</v>
      </c>
      <c r="U39" s="110" t="e">
        <f>'01-Mapa de riesgo-UO'!#REF!</f>
        <v>#REF!</v>
      </c>
      <c r="V39" s="110">
        <f>IF(T39="COMPARTIR",'01-Mapa de riesgo-UO'!AW42, IF(T39=0, 0,$AW$14))</f>
        <v>0</v>
      </c>
      <c r="W39" s="107"/>
      <c r="X39" s="107"/>
      <c r="Y39" s="107"/>
      <c r="Z39" s="107"/>
      <c r="AA39" s="441"/>
    </row>
    <row r="40" spans="1:27" ht="62.45" customHeight="1" thickBot="1" x14ac:dyDescent="0.25">
      <c r="A40" s="331"/>
      <c r="B40" s="327"/>
      <c r="C40" s="443"/>
      <c r="D40" s="443"/>
      <c r="E40" s="443"/>
      <c r="F40" s="81" t="e">
        <f>'01-Mapa de riesgo-UO'!#REF!</f>
        <v>#REF!</v>
      </c>
      <c r="G40" s="443"/>
      <c r="H40" s="411"/>
      <c r="I40" s="443"/>
      <c r="J40" s="449"/>
      <c r="K40" s="450"/>
      <c r="L40" s="82">
        <f>IF('01-Mapa de riesgo-UO'!P43="No existen", "No existe control para el riesgo",'01-Mapa de riesgo-UO'!T43)</f>
        <v>0</v>
      </c>
      <c r="M40" s="82">
        <f>'01-Mapa de riesgo-UO'!Y43</f>
        <v>0</v>
      </c>
      <c r="N40" s="82">
        <f>'01-Mapa de riesgo-UO'!AD43</f>
        <v>0</v>
      </c>
      <c r="O40" s="290">
        <f>'01-Mapa de riesgo-UO'!AI43</f>
        <v>0</v>
      </c>
      <c r="P40" s="290">
        <f>'01-Mapa de riesgo-UO'!AM43</f>
        <v>0</v>
      </c>
      <c r="Q40" s="445"/>
      <c r="R40" s="447"/>
      <c r="S40" s="447"/>
      <c r="T40" s="110">
        <f>'01-Mapa de riesgo-UO'!AT43</f>
        <v>0</v>
      </c>
      <c r="U40" s="110" t="e">
        <f>'01-Mapa de riesgo-UO'!#REF!</f>
        <v>#REF!</v>
      </c>
      <c r="V40" s="110">
        <f>IF(T40="COMPARTIR",'01-Mapa de riesgo-UO'!AW43, IF(T40=0, 0,$AW$14))</f>
        <v>0</v>
      </c>
      <c r="W40" s="107"/>
      <c r="X40" s="107"/>
      <c r="Y40" s="107"/>
      <c r="Z40" s="107"/>
      <c r="AA40" s="441"/>
    </row>
    <row r="41" spans="1:27" ht="62.45" customHeight="1" x14ac:dyDescent="0.2">
      <c r="A41" s="331">
        <v>12</v>
      </c>
      <c r="B41" s="327" t="e">
        <f>'01-Mapa de riesgo-UO'!#REF!</f>
        <v>#REF!</v>
      </c>
      <c r="C41" s="443" t="e">
        <f>'01-Mapa de riesgo-UO'!#REF!</f>
        <v>#REF!</v>
      </c>
      <c r="D41" s="443" t="e">
        <f>'01-Mapa de riesgo-UO'!#REF!</f>
        <v>#REF!</v>
      </c>
      <c r="E41" s="443" t="e">
        <f>'01-Mapa de riesgo-UO'!#REF!</f>
        <v>#REF!</v>
      </c>
      <c r="F41" s="81" t="e">
        <f>'01-Mapa de riesgo-UO'!#REF!</f>
        <v>#REF!</v>
      </c>
      <c r="G41" s="443" t="e">
        <f>'01-Mapa de riesgo-UO'!#REF!</f>
        <v>#REF!</v>
      </c>
      <c r="H41" s="411" t="e">
        <f>'01-Mapa de riesgo-UO'!#REF!</f>
        <v>#REF!</v>
      </c>
      <c r="I41" s="442" t="e">
        <f>'01-Mapa de riesgo-UO'!#REF!</f>
        <v>#REF!</v>
      </c>
      <c r="J41" s="448"/>
      <c r="K41" s="450"/>
      <c r="L41" s="82">
        <f>IF('01-Mapa de riesgo-UO'!P44="No existen", "No existe control para el riesgo",'01-Mapa de riesgo-UO'!T44)</f>
        <v>0</v>
      </c>
      <c r="M41" s="82">
        <f>'01-Mapa de riesgo-UO'!Y44</f>
        <v>0</v>
      </c>
      <c r="N41" s="82">
        <f>'01-Mapa de riesgo-UO'!AD44</f>
        <v>0</v>
      </c>
      <c r="O41" s="290">
        <f>'01-Mapa de riesgo-UO'!AI44</f>
        <v>0</v>
      </c>
      <c r="P41" s="290">
        <f>'01-Mapa de riesgo-UO'!AM44</f>
        <v>0</v>
      </c>
      <c r="Q41" s="446" t="e">
        <f>'01-Mapa de riesgo-UO'!AO44</f>
        <v>#DIV/0!</v>
      </c>
      <c r="R41" s="447"/>
      <c r="S41" s="447"/>
      <c r="T41" s="110">
        <f>'01-Mapa de riesgo-UO'!AT44</f>
        <v>0</v>
      </c>
      <c r="U41" s="110" t="e">
        <f>'01-Mapa de riesgo-UO'!#REF!</f>
        <v>#REF!</v>
      </c>
      <c r="V41" s="110">
        <f>IF(T41="COMPARTIR",'01-Mapa de riesgo-UO'!AW44, IF(T41=0, 0,$AW$14))</f>
        <v>0</v>
      </c>
      <c r="W41" s="107"/>
      <c r="X41" s="107"/>
      <c r="Y41" s="107"/>
      <c r="Z41" s="107"/>
      <c r="AA41" s="440"/>
    </row>
    <row r="42" spans="1:27" ht="62.45" customHeight="1" x14ac:dyDescent="0.2">
      <c r="A42" s="331"/>
      <c r="B42" s="327"/>
      <c r="C42" s="443"/>
      <c r="D42" s="443"/>
      <c r="E42" s="443"/>
      <c r="F42" s="81" t="e">
        <f>'01-Mapa de riesgo-UO'!#REF!</f>
        <v>#REF!</v>
      </c>
      <c r="G42" s="443"/>
      <c r="H42" s="411"/>
      <c r="I42" s="443"/>
      <c r="J42" s="449"/>
      <c r="K42" s="450"/>
      <c r="L42" s="82">
        <f>IF('01-Mapa de riesgo-UO'!P45="No existen", "No existe control para el riesgo",'01-Mapa de riesgo-UO'!T45)</f>
        <v>0</v>
      </c>
      <c r="M42" s="82">
        <f>'01-Mapa de riesgo-UO'!Y45</f>
        <v>0</v>
      </c>
      <c r="N42" s="82">
        <f>'01-Mapa de riesgo-UO'!AD45</f>
        <v>0</v>
      </c>
      <c r="O42" s="290">
        <f>'01-Mapa de riesgo-UO'!AI45</f>
        <v>0</v>
      </c>
      <c r="P42" s="290">
        <f>'01-Mapa de riesgo-UO'!AM45</f>
        <v>0</v>
      </c>
      <c r="Q42" s="444"/>
      <c r="R42" s="447"/>
      <c r="S42" s="447"/>
      <c r="T42" s="110">
        <f>'01-Mapa de riesgo-UO'!AT45</f>
        <v>0</v>
      </c>
      <c r="U42" s="110" t="e">
        <f>'01-Mapa de riesgo-UO'!#REF!</f>
        <v>#REF!</v>
      </c>
      <c r="V42" s="110">
        <f>IF(T42="COMPARTIR",'01-Mapa de riesgo-UO'!AW45, IF(T42=0, 0,$AW$14))</f>
        <v>0</v>
      </c>
      <c r="W42" s="107"/>
      <c r="X42" s="107"/>
      <c r="Y42" s="107"/>
      <c r="Z42" s="107"/>
      <c r="AA42" s="441"/>
    </row>
    <row r="43" spans="1:27" ht="62.45" customHeight="1" thickBot="1" x14ac:dyDescent="0.25">
      <c r="A43" s="331"/>
      <c r="B43" s="327"/>
      <c r="C43" s="443"/>
      <c r="D43" s="443"/>
      <c r="E43" s="443"/>
      <c r="F43" s="81" t="e">
        <f>'01-Mapa de riesgo-UO'!#REF!</f>
        <v>#REF!</v>
      </c>
      <c r="G43" s="443"/>
      <c r="H43" s="411"/>
      <c r="I43" s="443"/>
      <c r="J43" s="449"/>
      <c r="K43" s="450"/>
      <c r="L43" s="82">
        <f>IF('01-Mapa de riesgo-UO'!P46="No existen", "No existe control para el riesgo",'01-Mapa de riesgo-UO'!T46)</f>
        <v>0</v>
      </c>
      <c r="M43" s="82">
        <f>'01-Mapa de riesgo-UO'!Y46</f>
        <v>0</v>
      </c>
      <c r="N43" s="82">
        <f>'01-Mapa de riesgo-UO'!AD46</f>
        <v>0</v>
      </c>
      <c r="O43" s="290">
        <f>'01-Mapa de riesgo-UO'!AI46</f>
        <v>0</v>
      </c>
      <c r="P43" s="290">
        <f>'01-Mapa de riesgo-UO'!AM46</f>
        <v>0</v>
      </c>
      <c r="Q43" s="445"/>
      <c r="R43" s="447"/>
      <c r="S43" s="447"/>
      <c r="T43" s="110">
        <f>'01-Mapa de riesgo-UO'!AT46</f>
        <v>0</v>
      </c>
      <c r="U43" s="110" t="e">
        <f>'01-Mapa de riesgo-UO'!#REF!</f>
        <v>#REF!</v>
      </c>
      <c r="V43" s="110">
        <f>IF(T43="COMPARTIR",'01-Mapa de riesgo-UO'!AW46, IF(T43=0, 0,$AW$14))</f>
        <v>0</v>
      </c>
      <c r="W43" s="107"/>
      <c r="X43" s="107"/>
      <c r="Y43" s="107"/>
      <c r="Z43" s="107"/>
      <c r="AA43" s="441"/>
    </row>
    <row r="44" spans="1:27" ht="62.45" customHeight="1" x14ac:dyDescent="0.2">
      <c r="A44" s="331">
        <v>13</v>
      </c>
      <c r="B44" s="327" t="e">
        <f>'01-Mapa de riesgo-UO'!#REF!</f>
        <v>#REF!</v>
      </c>
      <c r="C44" s="443" t="e">
        <f>'01-Mapa de riesgo-UO'!#REF!</f>
        <v>#REF!</v>
      </c>
      <c r="D44" s="443" t="e">
        <f>'01-Mapa de riesgo-UO'!#REF!</f>
        <v>#REF!</v>
      </c>
      <c r="E44" s="443" t="e">
        <f>'01-Mapa de riesgo-UO'!#REF!</f>
        <v>#REF!</v>
      </c>
      <c r="F44" s="81" t="e">
        <f>'01-Mapa de riesgo-UO'!#REF!</f>
        <v>#REF!</v>
      </c>
      <c r="G44" s="443" t="e">
        <f>'01-Mapa de riesgo-UO'!#REF!</f>
        <v>#REF!</v>
      </c>
      <c r="H44" s="411" t="e">
        <f>'01-Mapa de riesgo-UO'!#REF!</f>
        <v>#REF!</v>
      </c>
      <c r="I44" s="442" t="e">
        <f>'01-Mapa de riesgo-UO'!#REF!</f>
        <v>#REF!</v>
      </c>
      <c r="J44" s="448"/>
      <c r="K44" s="450"/>
      <c r="L44" s="82">
        <f>IF('01-Mapa de riesgo-UO'!P47="No existen", "No existe control para el riesgo",'01-Mapa de riesgo-UO'!T47)</f>
        <v>0</v>
      </c>
      <c r="M44" s="82">
        <f>'01-Mapa de riesgo-UO'!Y47</f>
        <v>0</v>
      </c>
      <c r="N44" s="82">
        <f>'01-Mapa de riesgo-UO'!AD47</f>
        <v>0</v>
      </c>
      <c r="O44" s="290">
        <f>'01-Mapa de riesgo-UO'!AI47</f>
        <v>0</v>
      </c>
      <c r="P44" s="290">
        <f>'01-Mapa de riesgo-UO'!AM47</f>
        <v>0</v>
      </c>
      <c r="Q44" s="446" t="e">
        <f>'01-Mapa de riesgo-UO'!AO47</f>
        <v>#DIV/0!</v>
      </c>
      <c r="R44" s="447"/>
      <c r="S44" s="447"/>
      <c r="T44" s="110">
        <f>'01-Mapa de riesgo-UO'!AT47</f>
        <v>0</v>
      </c>
      <c r="U44" s="110" t="e">
        <f>'01-Mapa de riesgo-UO'!#REF!</f>
        <v>#REF!</v>
      </c>
      <c r="V44" s="110">
        <f>IF(T44="COMPARTIR",'01-Mapa de riesgo-UO'!AW47, IF(T44=0, 0,$AW$14))</f>
        <v>0</v>
      </c>
      <c r="W44" s="107"/>
      <c r="X44" s="107"/>
      <c r="Y44" s="107"/>
      <c r="Z44" s="107"/>
      <c r="AA44" s="440"/>
    </row>
    <row r="45" spans="1:27" ht="62.45" customHeight="1" x14ac:dyDescent="0.2">
      <c r="A45" s="331"/>
      <c r="B45" s="327"/>
      <c r="C45" s="443"/>
      <c r="D45" s="443"/>
      <c r="E45" s="443"/>
      <c r="F45" s="81" t="e">
        <f>'01-Mapa de riesgo-UO'!#REF!</f>
        <v>#REF!</v>
      </c>
      <c r="G45" s="443"/>
      <c r="H45" s="411"/>
      <c r="I45" s="443"/>
      <c r="J45" s="449"/>
      <c r="K45" s="450"/>
      <c r="L45" s="82">
        <f>IF('01-Mapa de riesgo-UO'!P48="No existen", "No existe control para el riesgo",'01-Mapa de riesgo-UO'!T48)</f>
        <v>0</v>
      </c>
      <c r="M45" s="82">
        <f>'01-Mapa de riesgo-UO'!Y48</f>
        <v>0</v>
      </c>
      <c r="N45" s="82">
        <f>'01-Mapa de riesgo-UO'!AD48</f>
        <v>0</v>
      </c>
      <c r="O45" s="290">
        <f>'01-Mapa de riesgo-UO'!AI48</f>
        <v>0</v>
      </c>
      <c r="P45" s="290">
        <f>'01-Mapa de riesgo-UO'!AM48</f>
        <v>0</v>
      </c>
      <c r="Q45" s="444"/>
      <c r="R45" s="447"/>
      <c r="S45" s="447"/>
      <c r="T45" s="110">
        <f>'01-Mapa de riesgo-UO'!AT48</f>
        <v>0</v>
      </c>
      <c r="U45" s="110" t="e">
        <f>'01-Mapa de riesgo-UO'!#REF!</f>
        <v>#REF!</v>
      </c>
      <c r="V45" s="110">
        <f>IF(T45="COMPARTIR",'01-Mapa de riesgo-UO'!AW48, IF(T45=0, 0,$AW$14))</f>
        <v>0</v>
      </c>
      <c r="W45" s="107"/>
      <c r="X45" s="107"/>
      <c r="Y45" s="107"/>
      <c r="Z45" s="107"/>
      <c r="AA45" s="441"/>
    </row>
    <row r="46" spans="1:27" ht="62.45" customHeight="1" thickBot="1" x14ac:dyDescent="0.25">
      <c r="A46" s="331"/>
      <c r="B46" s="327"/>
      <c r="C46" s="443"/>
      <c r="D46" s="443"/>
      <c r="E46" s="443"/>
      <c r="F46" s="81" t="e">
        <f>'01-Mapa de riesgo-UO'!#REF!</f>
        <v>#REF!</v>
      </c>
      <c r="G46" s="443"/>
      <c r="H46" s="411"/>
      <c r="I46" s="443"/>
      <c r="J46" s="449"/>
      <c r="K46" s="450"/>
      <c r="L46" s="82">
        <f>IF('01-Mapa de riesgo-UO'!P49="No existen", "No existe control para el riesgo",'01-Mapa de riesgo-UO'!T49)</f>
        <v>0</v>
      </c>
      <c r="M46" s="82">
        <f>'01-Mapa de riesgo-UO'!Y49</f>
        <v>0</v>
      </c>
      <c r="N46" s="82">
        <f>'01-Mapa de riesgo-UO'!AD49</f>
        <v>0</v>
      </c>
      <c r="O46" s="290">
        <f>'01-Mapa de riesgo-UO'!AI49</f>
        <v>0</v>
      </c>
      <c r="P46" s="290">
        <f>'01-Mapa de riesgo-UO'!AM49</f>
        <v>0</v>
      </c>
      <c r="Q46" s="445"/>
      <c r="R46" s="447"/>
      <c r="S46" s="447"/>
      <c r="T46" s="110">
        <f>'01-Mapa de riesgo-UO'!AT49</f>
        <v>0</v>
      </c>
      <c r="U46" s="110" t="e">
        <f>'01-Mapa de riesgo-UO'!#REF!</f>
        <v>#REF!</v>
      </c>
      <c r="V46" s="110">
        <f>IF(T46="COMPARTIR",'01-Mapa de riesgo-UO'!AW49, IF(T46=0, 0,$AW$14))</f>
        <v>0</v>
      </c>
      <c r="W46" s="107"/>
      <c r="X46" s="107"/>
      <c r="Y46" s="107"/>
      <c r="Z46" s="107"/>
      <c r="AA46" s="441"/>
    </row>
    <row r="47" spans="1:27" ht="62.45" customHeight="1" x14ac:dyDescent="0.2">
      <c r="A47" s="331">
        <v>14</v>
      </c>
      <c r="B47" s="327" t="e">
        <f>'01-Mapa de riesgo-UO'!#REF!</f>
        <v>#REF!</v>
      </c>
      <c r="C47" s="443" t="e">
        <f>'01-Mapa de riesgo-UO'!#REF!</f>
        <v>#REF!</v>
      </c>
      <c r="D47" s="443" t="e">
        <f>'01-Mapa de riesgo-UO'!#REF!</f>
        <v>#REF!</v>
      </c>
      <c r="E47" s="443" t="e">
        <f>'01-Mapa de riesgo-UO'!#REF!</f>
        <v>#REF!</v>
      </c>
      <c r="F47" s="81" t="e">
        <f>'01-Mapa de riesgo-UO'!#REF!</f>
        <v>#REF!</v>
      </c>
      <c r="G47" s="443" t="e">
        <f>'01-Mapa de riesgo-UO'!#REF!</f>
        <v>#REF!</v>
      </c>
      <c r="H47" s="411" t="e">
        <f>'01-Mapa de riesgo-UO'!#REF!</f>
        <v>#REF!</v>
      </c>
      <c r="I47" s="442" t="e">
        <f>'01-Mapa de riesgo-UO'!#REF!</f>
        <v>#REF!</v>
      </c>
      <c r="J47" s="454"/>
      <c r="K47" s="450"/>
      <c r="L47" s="82">
        <f>IF('01-Mapa de riesgo-UO'!P50="No existen", "No existe control para el riesgo",'01-Mapa de riesgo-UO'!T50)</f>
        <v>0</v>
      </c>
      <c r="M47" s="82">
        <f>'01-Mapa de riesgo-UO'!Y50</f>
        <v>0</v>
      </c>
      <c r="N47" s="82">
        <f>'01-Mapa de riesgo-UO'!AD50</f>
        <v>0</v>
      </c>
      <c r="O47" s="290">
        <f>'01-Mapa de riesgo-UO'!AI50</f>
        <v>0</v>
      </c>
      <c r="P47" s="290">
        <f>'01-Mapa de riesgo-UO'!AM50</f>
        <v>0</v>
      </c>
      <c r="Q47" s="446" t="e">
        <f>'01-Mapa de riesgo-UO'!AO50</f>
        <v>#DIV/0!</v>
      </c>
      <c r="R47" s="447"/>
      <c r="S47" s="447"/>
      <c r="T47" s="110">
        <f>'01-Mapa de riesgo-UO'!AT50</f>
        <v>0</v>
      </c>
      <c r="U47" s="110" t="e">
        <f>'01-Mapa de riesgo-UO'!#REF!</f>
        <v>#REF!</v>
      </c>
      <c r="V47" s="110">
        <f>IF(T47="COMPARTIR",'01-Mapa de riesgo-UO'!AW50, IF(T47=0, 0,$AW$14))</f>
        <v>0</v>
      </c>
      <c r="W47" s="107"/>
      <c r="X47" s="107"/>
      <c r="Y47" s="107"/>
      <c r="Z47" s="107"/>
      <c r="AA47" s="440"/>
    </row>
    <row r="48" spans="1:27" ht="62.45" customHeight="1" x14ac:dyDescent="0.2">
      <c r="A48" s="331"/>
      <c r="B48" s="327"/>
      <c r="C48" s="443"/>
      <c r="D48" s="443"/>
      <c r="E48" s="443"/>
      <c r="F48" s="81" t="e">
        <f>'01-Mapa de riesgo-UO'!#REF!</f>
        <v>#REF!</v>
      </c>
      <c r="G48" s="443"/>
      <c r="H48" s="411"/>
      <c r="I48" s="443"/>
      <c r="J48" s="449"/>
      <c r="K48" s="450"/>
      <c r="L48" s="82">
        <f>IF('01-Mapa de riesgo-UO'!P51="No existen", "No existe control para el riesgo",'01-Mapa de riesgo-UO'!T51)</f>
        <v>0</v>
      </c>
      <c r="M48" s="82">
        <f>'01-Mapa de riesgo-UO'!Y51</f>
        <v>0</v>
      </c>
      <c r="N48" s="82">
        <f>'01-Mapa de riesgo-UO'!AD51</f>
        <v>0</v>
      </c>
      <c r="O48" s="290">
        <f>'01-Mapa de riesgo-UO'!AI51</f>
        <v>0</v>
      </c>
      <c r="P48" s="290">
        <f>'01-Mapa de riesgo-UO'!AM51</f>
        <v>0</v>
      </c>
      <c r="Q48" s="444"/>
      <c r="R48" s="447"/>
      <c r="S48" s="447"/>
      <c r="T48" s="110">
        <f>'01-Mapa de riesgo-UO'!AT51</f>
        <v>0</v>
      </c>
      <c r="U48" s="110" t="e">
        <f>'01-Mapa de riesgo-UO'!#REF!</f>
        <v>#REF!</v>
      </c>
      <c r="V48" s="110">
        <f>IF(T48="COMPARTIR",'01-Mapa de riesgo-UO'!AW51, IF(T48=0, 0,$AW$14))</f>
        <v>0</v>
      </c>
      <c r="W48" s="107"/>
      <c r="X48" s="107"/>
      <c r="Y48" s="107"/>
      <c r="Z48" s="107"/>
      <c r="AA48" s="441"/>
    </row>
    <row r="49" spans="1:27" ht="62.45" customHeight="1" thickBot="1" x14ac:dyDescent="0.25">
      <c r="A49" s="331"/>
      <c r="B49" s="327"/>
      <c r="C49" s="443"/>
      <c r="D49" s="443"/>
      <c r="E49" s="443"/>
      <c r="F49" s="81" t="e">
        <f>'01-Mapa de riesgo-UO'!#REF!</f>
        <v>#REF!</v>
      </c>
      <c r="G49" s="443"/>
      <c r="H49" s="411"/>
      <c r="I49" s="443"/>
      <c r="J49" s="449"/>
      <c r="K49" s="450"/>
      <c r="L49" s="82">
        <f>IF('01-Mapa de riesgo-UO'!P52="No existen", "No existe control para el riesgo",'01-Mapa de riesgo-UO'!T52)</f>
        <v>0</v>
      </c>
      <c r="M49" s="82">
        <f>'01-Mapa de riesgo-UO'!Y52</f>
        <v>0</v>
      </c>
      <c r="N49" s="82">
        <f>'01-Mapa de riesgo-UO'!AD52</f>
        <v>0</v>
      </c>
      <c r="O49" s="290">
        <f>'01-Mapa de riesgo-UO'!AI52</f>
        <v>0</v>
      </c>
      <c r="P49" s="290">
        <f>'01-Mapa de riesgo-UO'!AM52</f>
        <v>0</v>
      </c>
      <c r="Q49" s="445"/>
      <c r="R49" s="447"/>
      <c r="S49" s="447"/>
      <c r="T49" s="110">
        <f>'01-Mapa de riesgo-UO'!AT52</f>
        <v>0</v>
      </c>
      <c r="U49" s="110" t="e">
        <f>'01-Mapa de riesgo-UO'!#REF!</f>
        <v>#REF!</v>
      </c>
      <c r="V49" s="110">
        <f>IF(T49="COMPARTIR",'01-Mapa de riesgo-UO'!AW52, IF(T49=0, 0,$AW$14))</f>
        <v>0</v>
      </c>
      <c r="W49" s="107"/>
      <c r="X49" s="107"/>
      <c r="Y49" s="107"/>
      <c r="Z49" s="107"/>
      <c r="AA49" s="441"/>
    </row>
    <row r="50" spans="1:27" ht="62.45" customHeight="1" x14ac:dyDescent="0.2">
      <c r="A50" s="331">
        <v>15</v>
      </c>
      <c r="B50" s="327" t="e">
        <f>'01-Mapa de riesgo-UO'!#REF!</f>
        <v>#REF!</v>
      </c>
      <c r="C50" s="443" t="e">
        <f>'01-Mapa de riesgo-UO'!#REF!</f>
        <v>#REF!</v>
      </c>
      <c r="D50" s="443" t="e">
        <f>'01-Mapa de riesgo-UO'!#REF!</f>
        <v>#REF!</v>
      </c>
      <c r="E50" s="443" t="e">
        <f>'01-Mapa de riesgo-UO'!#REF!</f>
        <v>#REF!</v>
      </c>
      <c r="F50" s="81" t="e">
        <f>'01-Mapa de riesgo-UO'!#REF!</f>
        <v>#REF!</v>
      </c>
      <c r="G50" s="443" t="e">
        <f>'01-Mapa de riesgo-UO'!#REF!</f>
        <v>#REF!</v>
      </c>
      <c r="H50" s="411" t="e">
        <f>'01-Mapa de riesgo-UO'!#REF!</f>
        <v>#REF!</v>
      </c>
      <c r="I50" s="442" t="e">
        <f>'01-Mapa de riesgo-UO'!#REF!</f>
        <v>#REF!</v>
      </c>
      <c r="J50" s="448"/>
      <c r="K50" s="450"/>
      <c r="L50" s="82">
        <f>IF('01-Mapa de riesgo-UO'!P53="No existen", "No existe control para el riesgo",'01-Mapa de riesgo-UO'!T53)</f>
        <v>0</v>
      </c>
      <c r="M50" s="82">
        <f>'01-Mapa de riesgo-UO'!Y53</f>
        <v>0</v>
      </c>
      <c r="N50" s="82">
        <f>'01-Mapa de riesgo-UO'!AD53</f>
        <v>0</v>
      </c>
      <c r="O50" s="290">
        <f>'01-Mapa de riesgo-UO'!AI53</f>
        <v>0</v>
      </c>
      <c r="P50" s="290">
        <f>'01-Mapa de riesgo-UO'!AM53</f>
        <v>0</v>
      </c>
      <c r="Q50" s="446" t="e">
        <f>'01-Mapa de riesgo-UO'!AO53</f>
        <v>#DIV/0!</v>
      </c>
      <c r="R50" s="447"/>
      <c r="S50" s="447"/>
      <c r="T50" s="110">
        <f>'01-Mapa de riesgo-UO'!AT53</f>
        <v>0</v>
      </c>
      <c r="U50" s="110" t="e">
        <f>'01-Mapa de riesgo-UO'!#REF!</f>
        <v>#REF!</v>
      </c>
      <c r="V50" s="110">
        <f>IF(T50="COMPARTIR",'01-Mapa de riesgo-UO'!AW53, IF(T50=0, 0,$AW$14))</f>
        <v>0</v>
      </c>
      <c r="W50" s="107"/>
      <c r="X50" s="107"/>
      <c r="Y50" s="107"/>
      <c r="Z50" s="107"/>
      <c r="AA50" s="440"/>
    </row>
    <row r="51" spans="1:27" ht="62.45" customHeight="1" x14ac:dyDescent="0.2">
      <c r="A51" s="331"/>
      <c r="B51" s="327"/>
      <c r="C51" s="443"/>
      <c r="D51" s="443"/>
      <c r="E51" s="443"/>
      <c r="F51" s="81" t="e">
        <f>'01-Mapa de riesgo-UO'!#REF!</f>
        <v>#REF!</v>
      </c>
      <c r="G51" s="443"/>
      <c r="H51" s="411"/>
      <c r="I51" s="443"/>
      <c r="J51" s="449"/>
      <c r="K51" s="450"/>
      <c r="L51" s="82">
        <f>IF('01-Mapa de riesgo-UO'!P54="No existen", "No existe control para el riesgo",'01-Mapa de riesgo-UO'!T54)</f>
        <v>0</v>
      </c>
      <c r="M51" s="82">
        <f>'01-Mapa de riesgo-UO'!Y54</f>
        <v>0</v>
      </c>
      <c r="N51" s="82">
        <f>'01-Mapa de riesgo-UO'!AD54</f>
        <v>0</v>
      </c>
      <c r="O51" s="290">
        <f>'01-Mapa de riesgo-UO'!AI54</f>
        <v>0</v>
      </c>
      <c r="P51" s="290">
        <f>'01-Mapa de riesgo-UO'!AM54</f>
        <v>0</v>
      </c>
      <c r="Q51" s="444"/>
      <c r="R51" s="447"/>
      <c r="S51" s="447"/>
      <c r="T51" s="110">
        <f>'01-Mapa de riesgo-UO'!AT54</f>
        <v>0</v>
      </c>
      <c r="U51" s="110" t="e">
        <f>'01-Mapa de riesgo-UO'!#REF!</f>
        <v>#REF!</v>
      </c>
      <c r="V51" s="110">
        <f>IF(T51="COMPARTIR",'01-Mapa de riesgo-UO'!AW54, IF(T51=0, 0,$AW$14))</f>
        <v>0</v>
      </c>
      <c r="W51" s="107"/>
      <c r="X51" s="107"/>
      <c r="Y51" s="107"/>
      <c r="Z51" s="107"/>
      <c r="AA51" s="441"/>
    </row>
    <row r="52" spans="1:27" ht="62.45" customHeight="1" thickBot="1" x14ac:dyDescent="0.25">
      <c r="A52" s="331"/>
      <c r="B52" s="327"/>
      <c r="C52" s="443"/>
      <c r="D52" s="443"/>
      <c r="E52" s="443"/>
      <c r="F52" s="81" t="e">
        <f>'01-Mapa de riesgo-UO'!#REF!</f>
        <v>#REF!</v>
      </c>
      <c r="G52" s="443"/>
      <c r="H52" s="411"/>
      <c r="I52" s="443"/>
      <c r="J52" s="449"/>
      <c r="K52" s="450"/>
      <c r="L52" s="82">
        <f>IF('01-Mapa de riesgo-UO'!P55="No existen", "No existe control para el riesgo",'01-Mapa de riesgo-UO'!T55)</f>
        <v>0</v>
      </c>
      <c r="M52" s="82">
        <f>'01-Mapa de riesgo-UO'!Y55</f>
        <v>0</v>
      </c>
      <c r="N52" s="82">
        <f>'01-Mapa de riesgo-UO'!AD55</f>
        <v>0</v>
      </c>
      <c r="O52" s="290">
        <f>'01-Mapa de riesgo-UO'!AI55</f>
        <v>0</v>
      </c>
      <c r="P52" s="290">
        <f>'01-Mapa de riesgo-UO'!AM55</f>
        <v>0</v>
      </c>
      <c r="Q52" s="445"/>
      <c r="R52" s="447"/>
      <c r="S52" s="447"/>
      <c r="T52" s="110">
        <f>'01-Mapa de riesgo-UO'!AT55</f>
        <v>0</v>
      </c>
      <c r="U52" s="110" t="e">
        <f>'01-Mapa de riesgo-UO'!#REF!</f>
        <v>#REF!</v>
      </c>
      <c r="V52" s="110">
        <f>IF(T52="COMPARTIR",'01-Mapa de riesgo-UO'!AW55, IF(T52=0, 0,$AW$14))</f>
        <v>0</v>
      </c>
      <c r="W52" s="107"/>
      <c r="X52" s="107"/>
      <c r="Y52" s="107"/>
      <c r="Z52" s="107"/>
      <c r="AA52" s="441"/>
    </row>
    <row r="53" spans="1:27" ht="62.45" customHeight="1" x14ac:dyDescent="0.2">
      <c r="A53" s="331">
        <v>16</v>
      </c>
      <c r="B53" s="327" t="e">
        <f>'01-Mapa de riesgo-UO'!#REF!</f>
        <v>#REF!</v>
      </c>
      <c r="C53" s="443" t="e">
        <f>'01-Mapa de riesgo-UO'!#REF!</f>
        <v>#REF!</v>
      </c>
      <c r="D53" s="443" t="e">
        <f>'01-Mapa de riesgo-UO'!#REF!</f>
        <v>#REF!</v>
      </c>
      <c r="E53" s="443" t="e">
        <f>'01-Mapa de riesgo-UO'!#REF!</f>
        <v>#REF!</v>
      </c>
      <c r="F53" s="81" t="e">
        <f>'01-Mapa de riesgo-UO'!#REF!</f>
        <v>#REF!</v>
      </c>
      <c r="G53" s="443" t="e">
        <f>'01-Mapa de riesgo-UO'!#REF!</f>
        <v>#REF!</v>
      </c>
      <c r="H53" s="411" t="e">
        <f>'01-Mapa de riesgo-UO'!#REF!</f>
        <v>#REF!</v>
      </c>
      <c r="I53" s="442" t="e">
        <f>'01-Mapa de riesgo-UO'!#REF!</f>
        <v>#REF!</v>
      </c>
      <c r="J53" s="454"/>
      <c r="K53" s="450"/>
      <c r="L53" s="82">
        <f>IF('01-Mapa de riesgo-UO'!P56="No existen", "No existe control para el riesgo",'01-Mapa de riesgo-UO'!T56)</f>
        <v>0</v>
      </c>
      <c r="M53" s="82">
        <f>'01-Mapa de riesgo-UO'!Y56</f>
        <v>0</v>
      </c>
      <c r="N53" s="82">
        <f>'01-Mapa de riesgo-UO'!AD56</f>
        <v>0</v>
      </c>
      <c r="O53" s="290">
        <f>'01-Mapa de riesgo-UO'!AI56</f>
        <v>0</v>
      </c>
      <c r="P53" s="290">
        <f>'01-Mapa de riesgo-UO'!AM56</f>
        <v>0</v>
      </c>
      <c r="Q53" s="446" t="e">
        <f>'01-Mapa de riesgo-UO'!#REF!</f>
        <v>#REF!</v>
      </c>
      <c r="R53" s="447"/>
      <c r="S53" s="447"/>
      <c r="T53" s="110">
        <f>'01-Mapa de riesgo-UO'!AT56</f>
        <v>0</v>
      </c>
      <c r="U53" s="110" t="e">
        <f>'01-Mapa de riesgo-UO'!#REF!</f>
        <v>#REF!</v>
      </c>
      <c r="V53" s="110">
        <f>IF(T53="COMPARTIR",'01-Mapa de riesgo-UO'!AW56, IF(T53=0, 0,$AW$14))</f>
        <v>0</v>
      </c>
      <c r="W53" s="107"/>
      <c r="X53" s="107"/>
      <c r="Y53" s="107"/>
      <c r="Z53" s="107"/>
      <c r="AA53" s="440"/>
    </row>
    <row r="54" spans="1:27" ht="62.45" customHeight="1" x14ac:dyDescent="0.2">
      <c r="A54" s="331"/>
      <c r="B54" s="327"/>
      <c r="C54" s="443"/>
      <c r="D54" s="443"/>
      <c r="E54" s="443"/>
      <c r="F54" s="81" t="e">
        <f>'01-Mapa de riesgo-UO'!#REF!</f>
        <v>#REF!</v>
      </c>
      <c r="G54" s="443"/>
      <c r="H54" s="411"/>
      <c r="I54" s="443"/>
      <c r="J54" s="449"/>
      <c r="K54" s="450"/>
      <c r="L54" s="82">
        <f>IF('01-Mapa de riesgo-UO'!P57="No existen", "No existe control para el riesgo",'01-Mapa de riesgo-UO'!T57)</f>
        <v>0</v>
      </c>
      <c r="M54" s="82">
        <f>'01-Mapa de riesgo-UO'!Y57</f>
        <v>0</v>
      </c>
      <c r="N54" s="82">
        <f>'01-Mapa de riesgo-UO'!AD57</f>
        <v>0</v>
      </c>
      <c r="O54" s="290">
        <f>'01-Mapa de riesgo-UO'!AI57</f>
        <v>0</v>
      </c>
      <c r="P54" s="290">
        <f>'01-Mapa de riesgo-UO'!AM57</f>
        <v>0</v>
      </c>
      <c r="Q54" s="444"/>
      <c r="R54" s="447"/>
      <c r="S54" s="447"/>
      <c r="T54" s="110">
        <f>'01-Mapa de riesgo-UO'!AT57</f>
        <v>0</v>
      </c>
      <c r="U54" s="110" t="e">
        <f>'01-Mapa de riesgo-UO'!#REF!</f>
        <v>#REF!</v>
      </c>
      <c r="V54" s="110">
        <f>IF(T54="COMPARTIR",'01-Mapa de riesgo-UO'!AW57, IF(T54=0, 0,$AW$14))</f>
        <v>0</v>
      </c>
      <c r="W54" s="107"/>
      <c r="X54" s="107"/>
      <c r="Y54" s="107"/>
      <c r="Z54" s="107"/>
      <c r="AA54" s="441"/>
    </row>
    <row r="55" spans="1:27" ht="62.45" customHeight="1" thickBot="1" x14ac:dyDescent="0.25">
      <c r="A55" s="331"/>
      <c r="B55" s="327"/>
      <c r="C55" s="443"/>
      <c r="D55" s="443"/>
      <c r="E55" s="443"/>
      <c r="F55" s="81" t="e">
        <f>'01-Mapa de riesgo-UO'!#REF!</f>
        <v>#REF!</v>
      </c>
      <c r="G55" s="443"/>
      <c r="H55" s="411"/>
      <c r="I55" s="443"/>
      <c r="J55" s="449"/>
      <c r="K55" s="450"/>
      <c r="L55" s="82">
        <f>IF('01-Mapa de riesgo-UO'!P58="No existen", "No existe control para el riesgo",'01-Mapa de riesgo-UO'!T58)</f>
        <v>0</v>
      </c>
      <c r="M55" s="82">
        <f>'01-Mapa de riesgo-UO'!Y58</f>
        <v>0</v>
      </c>
      <c r="N55" s="82">
        <f>'01-Mapa de riesgo-UO'!AD58</f>
        <v>0</v>
      </c>
      <c r="O55" s="290">
        <f>'01-Mapa de riesgo-UO'!AI58</f>
        <v>0</v>
      </c>
      <c r="P55" s="290">
        <f>'01-Mapa de riesgo-UO'!AM58</f>
        <v>0</v>
      </c>
      <c r="Q55" s="445"/>
      <c r="R55" s="447"/>
      <c r="S55" s="447"/>
      <c r="T55" s="110">
        <f>'01-Mapa de riesgo-UO'!AT58</f>
        <v>0</v>
      </c>
      <c r="U55" s="110" t="e">
        <f>'01-Mapa de riesgo-UO'!#REF!</f>
        <v>#REF!</v>
      </c>
      <c r="V55" s="110">
        <f>IF(T55="COMPARTIR",'01-Mapa de riesgo-UO'!AW58, IF(T55=0, 0,$AW$14))</f>
        <v>0</v>
      </c>
      <c r="W55" s="107"/>
      <c r="X55" s="107"/>
      <c r="Y55" s="107"/>
      <c r="Z55" s="107"/>
      <c r="AA55" s="441"/>
    </row>
    <row r="56" spans="1:27" ht="62.45" customHeight="1" x14ac:dyDescent="0.2">
      <c r="A56" s="331">
        <v>17</v>
      </c>
      <c r="B56" s="327" t="e">
        <f>'01-Mapa de riesgo-UO'!#REF!</f>
        <v>#REF!</v>
      </c>
      <c r="C56" s="443" t="e">
        <f>'01-Mapa de riesgo-UO'!#REF!</f>
        <v>#REF!</v>
      </c>
      <c r="D56" s="443" t="e">
        <f>'01-Mapa de riesgo-UO'!#REF!</f>
        <v>#REF!</v>
      </c>
      <c r="E56" s="443" t="e">
        <f>'01-Mapa de riesgo-UO'!#REF!</f>
        <v>#REF!</v>
      </c>
      <c r="F56" s="81" t="e">
        <f>'01-Mapa de riesgo-UO'!#REF!</f>
        <v>#REF!</v>
      </c>
      <c r="G56" s="443" t="e">
        <f>'01-Mapa de riesgo-UO'!#REF!</f>
        <v>#REF!</v>
      </c>
      <c r="H56" s="411" t="e">
        <f>'01-Mapa de riesgo-UO'!#REF!</f>
        <v>#REF!</v>
      </c>
      <c r="I56" s="442" t="e">
        <f>'01-Mapa de riesgo-UO'!#REF!</f>
        <v>#REF!</v>
      </c>
      <c r="J56" s="454"/>
      <c r="K56" s="450"/>
      <c r="L56" s="82">
        <f>IF('01-Mapa de riesgo-UO'!P59="No existen", "No existe control para el riesgo",'01-Mapa de riesgo-UO'!T59)</f>
        <v>0</v>
      </c>
      <c r="M56" s="82">
        <f>'01-Mapa de riesgo-UO'!Y59</f>
        <v>0</v>
      </c>
      <c r="N56" s="82">
        <f>'01-Mapa de riesgo-UO'!AD59</f>
        <v>0</v>
      </c>
      <c r="O56" s="290">
        <f>'01-Mapa de riesgo-UO'!AI59</f>
        <v>0</v>
      </c>
      <c r="P56" s="290">
        <f>'01-Mapa de riesgo-UO'!AM59</f>
        <v>0</v>
      </c>
      <c r="Q56" s="446" t="e">
        <f>'01-Mapa de riesgo-UO'!#REF!</f>
        <v>#REF!</v>
      </c>
      <c r="R56" s="447"/>
      <c r="S56" s="447"/>
      <c r="T56" s="110">
        <f>'01-Mapa de riesgo-UO'!AT59</f>
        <v>0</v>
      </c>
      <c r="U56" s="110" t="e">
        <f>'01-Mapa de riesgo-UO'!#REF!</f>
        <v>#REF!</v>
      </c>
      <c r="V56" s="110">
        <f>IF(T56="COMPARTIR",'01-Mapa de riesgo-UO'!AW59, IF(T56=0, 0,$AW$14))</f>
        <v>0</v>
      </c>
      <c r="W56" s="107"/>
      <c r="X56" s="107"/>
      <c r="Y56" s="107"/>
      <c r="Z56" s="107"/>
      <c r="AA56" s="440"/>
    </row>
    <row r="57" spans="1:27" ht="62.45" customHeight="1" x14ac:dyDescent="0.2">
      <c r="A57" s="331"/>
      <c r="B57" s="327"/>
      <c r="C57" s="443"/>
      <c r="D57" s="443"/>
      <c r="E57" s="443"/>
      <c r="F57" s="81" t="e">
        <f>'01-Mapa de riesgo-UO'!#REF!</f>
        <v>#REF!</v>
      </c>
      <c r="G57" s="443"/>
      <c r="H57" s="411"/>
      <c r="I57" s="443"/>
      <c r="J57" s="449"/>
      <c r="K57" s="450"/>
      <c r="L57" s="82">
        <f>IF('01-Mapa de riesgo-UO'!P60="No existen", "No existe control para el riesgo",'01-Mapa de riesgo-UO'!T60)</f>
        <v>0</v>
      </c>
      <c r="M57" s="82">
        <f>'01-Mapa de riesgo-UO'!Y60</f>
        <v>0</v>
      </c>
      <c r="N57" s="82">
        <f>'01-Mapa de riesgo-UO'!AD60</f>
        <v>0</v>
      </c>
      <c r="O57" s="290">
        <f>'01-Mapa de riesgo-UO'!AI60</f>
        <v>0</v>
      </c>
      <c r="P57" s="290">
        <f>'01-Mapa de riesgo-UO'!AM60</f>
        <v>0</v>
      </c>
      <c r="Q57" s="444"/>
      <c r="R57" s="447"/>
      <c r="S57" s="447"/>
      <c r="T57" s="110">
        <f>'01-Mapa de riesgo-UO'!AT60</f>
        <v>0</v>
      </c>
      <c r="U57" s="110" t="e">
        <f>'01-Mapa de riesgo-UO'!#REF!</f>
        <v>#REF!</v>
      </c>
      <c r="V57" s="110">
        <f>IF(T57="COMPARTIR",'01-Mapa de riesgo-UO'!AW60, IF(T57=0, 0,$AW$14))</f>
        <v>0</v>
      </c>
      <c r="W57" s="107"/>
      <c r="X57" s="107"/>
      <c r="Y57" s="107"/>
      <c r="Z57" s="107"/>
      <c r="AA57" s="441"/>
    </row>
    <row r="58" spans="1:27" ht="62.45" customHeight="1" thickBot="1" x14ac:dyDescent="0.25">
      <c r="A58" s="331"/>
      <c r="B58" s="327"/>
      <c r="C58" s="443"/>
      <c r="D58" s="443"/>
      <c r="E58" s="443"/>
      <c r="F58" s="81" t="e">
        <f>'01-Mapa de riesgo-UO'!#REF!</f>
        <v>#REF!</v>
      </c>
      <c r="G58" s="443"/>
      <c r="H58" s="411"/>
      <c r="I58" s="443"/>
      <c r="J58" s="449"/>
      <c r="K58" s="450"/>
      <c r="L58" s="82">
        <f>IF('01-Mapa de riesgo-UO'!P61="No existen", "No existe control para el riesgo",'01-Mapa de riesgo-UO'!T61)</f>
        <v>0</v>
      </c>
      <c r="M58" s="82">
        <f>'01-Mapa de riesgo-UO'!Y61</f>
        <v>0</v>
      </c>
      <c r="N58" s="82">
        <f>'01-Mapa de riesgo-UO'!AD61</f>
        <v>0</v>
      </c>
      <c r="O58" s="290">
        <f>'01-Mapa de riesgo-UO'!AI61</f>
        <v>0</v>
      </c>
      <c r="P58" s="290">
        <f>'01-Mapa de riesgo-UO'!AM61</f>
        <v>0</v>
      </c>
      <c r="Q58" s="445"/>
      <c r="R58" s="447"/>
      <c r="S58" s="447"/>
      <c r="T58" s="110">
        <f>'01-Mapa de riesgo-UO'!AT61</f>
        <v>0</v>
      </c>
      <c r="U58" s="110" t="e">
        <f>'01-Mapa de riesgo-UO'!#REF!</f>
        <v>#REF!</v>
      </c>
      <c r="V58" s="110">
        <f>IF(T58="COMPARTIR",'01-Mapa de riesgo-UO'!AW61, IF(T58=0, 0,$AW$14))</f>
        <v>0</v>
      </c>
      <c r="W58" s="107"/>
      <c r="X58" s="107"/>
      <c r="Y58" s="107"/>
      <c r="Z58" s="107"/>
      <c r="AA58" s="441"/>
    </row>
    <row r="59" spans="1:27" ht="62.45" customHeight="1" x14ac:dyDescent="0.2">
      <c r="A59" s="331">
        <v>18</v>
      </c>
      <c r="B59" s="327" t="e">
        <f>'01-Mapa de riesgo-UO'!#REF!</f>
        <v>#REF!</v>
      </c>
      <c r="C59" s="443" t="e">
        <f>'01-Mapa de riesgo-UO'!#REF!</f>
        <v>#REF!</v>
      </c>
      <c r="D59" s="443" t="e">
        <f>'01-Mapa de riesgo-UO'!#REF!</f>
        <v>#REF!</v>
      </c>
      <c r="E59" s="443" t="e">
        <f>'01-Mapa de riesgo-UO'!#REF!</f>
        <v>#REF!</v>
      </c>
      <c r="F59" s="81" t="e">
        <f>'01-Mapa de riesgo-UO'!#REF!</f>
        <v>#REF!</v>
      </c>
      <c r="G59" s="443" t="e">
        <f>'01-Mapa de riesgo-UO'!#REF!</f>
        <v>#REF!</v>
      </c>
      <c r="H59" s="411" t="e">
        <f>'01-Mapa de riesgo-UO'!#REF!</f>
        <v>#REF!</v>
      </c>
      <c r="I59" s="442" t="e">
        <f>'01-Mapa de riesgo-UO'!#REF!</f>
        <v>#REF!</v>
      </c>
      <c r="J59" s="454"/>
      <c r="K59" s="450"/>
      <c r="L59" s="82">
        <f>IF('01-Mapa de riesgo-UO'!P62="No existen", "No existe control para el riesgo",'01-Mapa de riesgo-UO'!T62)</f>
        <v>0</v>
      </c>
      <c r="M59" s="82">
        <f>'01-Mapa de riesgo-UO'!Y62</f>
        <v>0</v>
      </c>
      <c r="N59" s="82">
        <f>'01-Mapa de riesgo-UO'!AD62</f>
        <v>0</v>
      </c>
      <c r="O59" s="290">
        <f>'01-Mapa de riesgo-UO'!AI62</f>
        <v>0</v>
      </c>
      <c r="P59" s="290">
        <f>'01-Mapa de riesgo-UO'!AM62</f>
        <v>0</v>
      </c>
      <c r="Q59" s="446" t="e">
        <f>'01-Mapa de riesgo-UO'!#REF!</f>
        <v>#REF!</v>
      </c>
      <c r="R59" s="447"/>
      <c r="S59" s="447"/>
      <c r="T59" s="110">
        <f>'01-Mapa de riesgo-UO'!AT62</f>
        <v>0</v>
      </c>
      <c r="U59" s="110" t="e">
        <f>'01-Mapa de riesgo-UO'!#REF!</f>
        <v>#REF!</v>
      </c>
      <c r="V59" s="110">
        <f>IF(T59="COMPARTIR",'01-Mapa de riesgo-UO'!AW62, IF(T59=0, 0,$AW$14))</f>
        <v>0</v>
      </c>
      <c r="W59" s="107"/>
      <c r="X59" s="107"/>
      <c r="Y59" s="107"/>
      <c r="Z59" s="107"/>
      <c r="AA59" s="440"/>
    </row>
    <row r="60" spans="1:27" ht="62.45" customHeight="1" x14ac:dyDescent="0.2">
      <c r="A60" s="331"/>
      <c r="B60" s="327"/>
      <c r="C60" s="443"/>
      <c r="D60" s="443"/>
      <c r="E60" s="443"/>
      <c r="F60" s="81" t="e">
        <f>'01-Mapa de riesgo-UO'!#REF!</f>
        <v>#REF!</v>
      </c>
      <c r="G60" s="443"/>
      <c r="H60" s="411"/>
      <c r="I60" s="443"/>
      <c r="J60" s="449"/>
      <c r="K60" s="450"/>
      <c r="L60" s="82">
        <f>IF('01-Mapa de riesgo-UO'!P63="No existen", "No existe control para el riesgo",'01-Mapa de riesgo-UO'!T63)</f>
        <v>0</v>
      </c>
      <c r="M60" s="82">
        <f>'01-Mapa de riesgo-UO'!Y63</f>
        <v>0</v>
      </c>
      <c r="N60" s="82">
        <f>'01-Mapa de riesgo-UO'!AD63</f>
        <v>0</v>
      </c>
      <c r="O60" s="290">
        <f>'01-Mapa de riesgo-UO'!AI63</f>
        <v>0</v>
      </c>
      <c r="P60" s="290">
        <f>'01-Mapa de riesgo-UO'!AM63</f>
        <v>0</v>
      </c>
      <c r="Q60" s="444"/>
      <c r="R60" s="447"/>
      <c r="S60" s="447"/>
      <c r="T60" s="110">
        <f>'01-Mapa de riesgo-UO'!AT63</f>
        <v>0</v>
      </c>
      <c r="U60" s="110" t="e">
        <f>'01-Mapa de riesgo-UO'!#REF!</f>
        <v>#REF!</v>
      </c>
      <c r="V60" s="110">
        <f>IF(T60="COMPARTIR",'01-Mapa de riesgo-UO'!AW63, IF(T60=0, 0,$AW$14))</f>
        <v>0</v>
      </c>
      <c r="W60" s="107"/>
      <c r="X60" s="107"/>
      <c r="Y60" s="107"/>
      <c r="Z60" s="107"/>
      <c r="AA60" s="441"/>
    </row>
    <row r="61" spans="1:27" ht="62.45" customHeight="1" thickBot="1" x14ac:dyDescent="0.25">
      <c r="A61" s="331"/>
      <c r="B61" s="327"/>
      <c r="C61" s="443"/>
      <c r="D61" s="443"/>
      <c r="E61" s="443"/>
      <c r="F61" s="81" t="e">
        <f>'01-Mapa de riesgo-UO'!#REF!</f>
        <v>#REF!</v>
      </c>
      <c r="G61" s="443"/>
      <c r="H61" s="411"/>
      <c r="I61" s="443"/>
      <c r="J61" s="449"/>
      <c r="K61" s="450"/>
      <c r="L61" s="82">
        <f>IF('01-Mapa de riesgo-UO'!P64="No existen", "No existe control para el riesgo",'01-Mapa de riesgo-UO'!T64)</f>
        <v>0</v>
      </c>
      <c r="M61" s="82">
        <f>'01-Mapa de riesgo-UO'!Y64</f>
        <v>0</v>
      </c>
      <c r="N61" s="82">
        <f>'01-Mapa de riesgo-UO'!AD64</f>
        <v>0</v>
      </c>
      <c r="O61" s="290">
        <f>'01-Mapa de riesgo-UO'!AI64</f>
        <v>0</v>
      </c>
      <c r="P61" s="290">
        <f>'01-Mapa de riesgo-UO'!AM64</f>
        <v>0</v>
      </c>
      <c r="Q61" s="445"/>
      <c r="R61" s="447"/>
      <c r="S61" s="447"/>
      <c r="T61" s="110">
        <f>'01-Mapa de riesgo-UO'!AT64</f>
        <v>0</v>
      </c>
      <c r="U61" s="110" t="e">
        <f>'01-Mapa de riesgo-UO'!#REF!</f>
        <v>#REF!</v>
      </c>
      <c r="V61" s="110">
        <f>IF(T61="COMPARTIR",'01-Mapa de riesgo-UO'!AW64, IF(T61=0, 0,$AW$14))</f>
        <v>0</v>
      </c>
      <c r="W61" s="107"/>
      <c r="X61" s="107"/>
      <c r="Y61" s="107"/>
      <c r="Z61" s="107"/>
      <c r="AA61" s="441"/>
    </row>
    <row r="62" spans="1:27" ht="62.45" customHeight="1" x14ac:dyDescent="0.2">
      <c r="A62" s="331">
        <v>19</v>
      </c>
      <c r="B62" s="327" t="e">
        <f>'01-Mapa de riesgo-UO'!#REF!</f>
        <v>#REF!</v>
      </c>
      <c r="C62" s="443" t="e">
        <f>'01-Mapa de riesgo-UO'!#REF!</f>
        <v>#REF!</v>
      </c>
      <c r="D62" s="443" t="e">
        <f>'01-Mapa de riesgo-UO'!#REF!</f>
        <v>#REF!</v>
      </c>
      <c r="E62" s="443" t="e">
        <f>'01-Mapa de riesgo-UO'!#REF!</f>
        <v>#REF!</v>
      </c>
      <c r="F62" s="81" t="e">
        <f>'01-Mapa de riesgo-UO'!#REF!</f>
        <v>#REF!</v>
      </c>
      <c r="G62" s="443" t="e">
        <f>'01-Mapa de riesgo-UO'!#REF!</f>
        <v>#REF!</v>
      </c>
      <c r="H62" s="411" t="e">
        <f>'01-Mapa de riesgo-UO'!#REF!</f>
        <v>#REF!</v>
      </c>
      <c r="I62" s="442" t="e">
        <f>'01-Mapa de riesgo-UO'!#REF!</f>
        <v>#REF!</v>
      </c>
      <c r="J62" s="448"/>
      <c r="K62" s="450"/>
      <c r="L62" s="82">
        <f>IF('01-Mapa de riesgo-UO'!P65="No existen", "No existe control para el riesgo",'01-Mapa de riesgo-UO'!T65)</f>
        <v>0</v>
      </c>
      <c r="M62" s="82">
        <f>'01-Mapa de riesgo-UO'!Y65</f>
        <v>0</v>
      </c>
      <c r="N62" s="82">
        <f>'01-Mapa de riesgo-UO'!AD65</f>
        <v>0</v>
      </c>
      <c r="O62" s="290">
        <f>'01-Mapa de riesgo-UO'!AI65</f>
        <v>0</v>
      </c>
      <c r="P62" s="290">
        <f>'01-Mapa de riesgo-UO'!AM65</f>
        <v>0</v>
      </c>
      <c r="Q62" s="446" t="e">
        <f>'01-Mapa de riesgo-UO'!#REF!</f>
        <v>#REF!</v>
      </c>
      <c r="R62" s="447"/>
      <c r="S62" s="447"/>
      <c r="T62" s="110">
        <f>'01-Mapa de riesgo-UO'!AT65</f>
        <v>0</v>
      </c>
      <c r="U62" s="110" t="e">
        <f>'01-Mapa de riesgo-UO'!#REF!</f>
        <v>#REF!</v>
      </c>
      <c r="V62" s="110">
        <f>IF(T62="COMPARTIR",'01-Mapa de riesgo-UO'!AW65, IF(T62=0, 0,$AW$14))</f>
        <v>0</v>
      </c>
      <c r="W62" s="107"/>
      <c r="X62" s="107"/>
      <c r="Y62" s="107"/>
      <c r="Z62" s="107"/>
      <c r="AA62" s="440"/>
    </row>
    <row r="63" spans="1:27" ht="62.45" customHeight="1" x14ac:dyDescent="0.2">
      <c r="A63" s="331"/>
      <c r="B63" s="327"/>
      <c r="C63" s="443"/>
      <c r="D63" s="443"/>
      <c r="E63" s="443"/>
      <c r="F63" s="81" t="e">
        <f>'01-Mapa de riesgo-UO'!#REF!</f>
        <v>#REF!</v>
      </c>
      <c r="G63" s="443"/>
      <c r="H63" s="411"/>
      <c r="I63" s="443"/>
      <c r="J63" s="449"/>
      <c r="K63" s="450"/>
      <c r="L63" s="82">
        <f>IF('01-Mapa de riesgo-UO'!P66="No existen", "No existe control para el riesgo",'01-Mapa de riesgo-UO'!T66)</f>
        <v>0</v>
      </c>
      <c r="M63" s="82">
        <f>'01-Mapa de riesgo-UO'!Y66</f>
        <v>0</v>
      </c>
      <c r="N63" s="82">
        <f>'01-Mapa de riesgo-UO'!AD66</f>
        <v>0</v>
      </c>
      <c r="O63" s="290">
        <f>'01-Mapa de riesgo-UO'!AI66</f>
        <v>0</v>
      </c>
      <c r="P63" s="290">
        <f>'01-Mapa de riesgo-UO'!AM66</f>
        <v>0</v>
      </c>
      <c r="Q63" s="444"/>
      <c r="R63" s="447"/>
      <c r="S63" s="447"/>
      <c r="T63" s="110">
        <f>'01-Mapa de riesgo-UO'!AT66</f>
        <v>0</v>
      </c>
      <c r="U63" s="110" t="e">
        <f>'01-Mapa de riesgo-UO'!#REF!</f>
        <v>#REF!</v>
      </c>
      <c r="V63" s="110">
        <f>IF(T63="COMPARTIR",'01-Mapa de riesgo-UO'!AW66, IF(T63=0, 0,$AW$14))</f>
        <v>0</v>
      </c>
      <c r="W63" s="107"/>
      <c r="X63" s="107"/>
      <c r="Y63" s="107"/>
      <c r="Z63" s="107"/>
      <c r="AA63" s="441"/>
    </row>
    <row r="64" spans="1:27" ht="62.45" customHeight="1" thickBot="1" x14ac:dyDescent="0.25">
      <c r="A64" s="331"/>
      <c r="B64" s="327"/>
      <c r="C64" s="443"/>
      <c r="D64" s="443"/>
      <c r="E64" s="443"/>
      <c r="F64" s="81" t="e">
        <f>'01-Mapa de riesgo-UO'!#REF!</f>
        <v>#REF!</v>
      </c>
      <c r="G64" s="443"/>
      <c r="H64" s="411"/>
      <c r="I64" s="443"/>
      <c r="J64" s="449"/>
      <c r="K64" s="450"/>
      <c r="L64" s="82">
        <f>IF('01-Mapa de riesgo-UO'!P67="No existen", "No existe control para el riesgo",'01-Mapa de riesgo-UO'!T67)</f>
        <v>0</v>
      </c>
      <c r="M64" s="82">
        <f>'01-Mapa de riesgo-UO'!Y67</f>
        <v>0</v>
      </c>
      <c r="N64" s="82">
        <f>'01-Mapa de riesgo-UO'!AD67</f>
        <v>0</v>
      </c>
      <c r="O64" s="290">
        <f>'01-Mapa de riesgo-UO'!AI67</f>
        <v>0</v>
      </c>
      <c r="P64" s="290">
        <f>'01-Mapa de riesgo-UO'!AM67</f>
        <v>0</v>
      </c>
      <c r="Q64" s="445"/>
      <c r="R64" s="447"/>
      <c r="S64" s="447"/>
      <c r="T64" s="110">
        <f>'01-Mapa de riesgo-UO'!AT67</f>
        <v>0</v>
      </c>
      <c r="U64" s="110" t="e">
        <f>'01-Mapa de riesgo-UO'!#REF!</f>
        <v>#REF!</v>
      </c>
      <c r="V64" s="110">
        <f>IF(T64="COMPARTIR",'01-Mapa de riesgo-UO'!AW67, IF(T64=0, 0,$AW$14))</f>
        <v>0</v>
      </c>
      <c r="W64" s="107"/>
      <c r="X64" s="107"/>
      <c r="Y64" s="107"/>
      <c r="Z64" s="107"/>
      <c r="AA64" s="441"/>
    </row>
    <row r="65" spans="1:27" ht="62.45" customHeight="1" x14ac:dyDescent="0.2">
      <c r="A65" s="331">
        <v>20</v>
      </c>
      <c r="B65" s="327" t="e">
        <f>'01-Mapa de riesgo-UO'!#REF!</f>
        <v>#REF!</v>
      </c>
      <c r="C65" s="443" t="e">
        <f>'01-Mapa de riesgo-UO'!#REF!</f>
        <v>#REF!</v>
      </c>
      <c r="D65" s="443" t="e">
        <f>'01-Mapa de riesgo-UO'!#REF!</f>
        <v>#REF!</v>
      </c>
      <c r="E65" s="443" t="e">
        <f>'01-Mapa de riesgo-UO'!#REF!</f>
        <v>#REF!</v>
      </c>
      <c r="F65" s="81" t="e">
        <f>'01-Mapa de riesgo-UO'!#REF!</f>
        <v>#REF!</v>
      </c>
      <c r="G65" s="443" t="e">
        <f>'01-Mapa de riesgo-UO'!#REF!</f>
        <v>#REF!</v>
      </c>
      <c r="H65" s="411" t="e">
        <f>'01-Mapa de riesgo-UO'!#REF!</f>
        <v>#REF!</v>
      </c>
      <c r="I65" s="442" t="e">
        <f>'01-Mapa de riesgo-UO'!#REF!</f>
        <v>#REF!</v>
      </c>
      <c r="J65" s="448"/>
      <c r="K65" s="450"/>
      <c r="L65" s="82">
        <f>IF('01-Mapa de riesgo-UO'!P68="No existen", "No existe control para el riesgo",'01-Mapa de riesgo-UO'!T68)</f>
        <v>0</v>
      </c>
      <c r="M65" s="82">
        <f>'01-Mapa de riesgo-UO'!Y68</f>
        <v>0</v>
      </c>
      <c r="N65" s="82">
        <f>'01-Mapa de riesgo-UO'!AD68</f>
        <v>0</v>
      </c>
      <c r="O65" s="290">
        <f>'01-Mapa de riesgo-UO'!AI68</f>
        <v>0</v>
      </c>
      <c r="P65" s="290">
        <f>'01-Mapa de riesgo-UO'!AM68</f>
        <v>0</v>
      </c>
      <c r="Q65" s="446" t="e">
        <f>'01-Mapa de riesgo-UO'!#REF!</f>
        <v>#REF!</v>
      </c>
      <c r="R65" s="447"/>
      <c r="S65" s="447"/>
      <c r="T65" s="110">
        <f>'01-Mapa de riesgo-UO'!AT68</f>
        <v>0</v>
      </c>
      <c r="U65" s="110" t="e">
        <f>'01-Mapa de riesgo-UO'!#REF!</f>
        <v>#REF!</v>
      </c>
      <c r="V65" s="110">
        <f>IF(T65="COMPARTIR",'01-Mapa de riesgo-UO'!AW68, IF(T65=0, 0,$AW$14))</f>
        <v>0</v>
      </c>
      <c r="W65" s="107"/>
      <c r="X65" s="107"/>
      <c r="Y65" s="107"/>
      <c r="Z65" s="107"/>
      <c r="AA65" s="440"/>
    </row>
    <row r="66" spans="1:27" ht="62.45" customHeight="1" x14ac:dyDescent="0.2">
      <c r="A66" s="331"/>
      <c r="B66" s="327"/>
      <c r="C66" s="443"/>
      <c r="D66" s="443"/>
      <c r="E66" s="443"/>
      <c r="F66" s="81" t="e">
        <f>'01-Mapa de riesgo-UO'!#REF!</f>
        <v>#REF!</v>
      </c>
      <c r="G66" s="443"/>
      <c r="H66" s="411"/>
      <c r="I66" s="443"/>
      <c r="J66" s="449"/>
      <c r="K66" s="450"/>
      <c r="L66" s="82">
        <f>IF('01-Mapa de riesgo-UO'!P69="No existen", "No existe control para el riesgo",'01-Mapa de riesgo-UO'!T69)</f>
        <v>0</v>
      </c>
      <c r="M66" s="82">
        <f>'01-Mapa de riesgo-UO'!Y69</f>
        <v>0</v>
      </c>
      <c r="N66" s="82">
        <f>'01-Mapa de riesgo-UO'!AD69</f>
        <v>0</v>
      </c>
      <c r="O66" s="290">
        <f>'01-Mapa de riesgo-UO'!AI69</f>
        <v>0</v>
      </c>
      <c r="P66" s="290">
        <f>'01-Mapa de riesgo-UO'!AM69</f>
        <v>0</v>
      </c>
      <c r="Q66" s="444"/>
      <c r="R66" s="447"/>
      <c r="S66" s="447"/>
      <c r="T66" s="110">
        <f>'01-Mapa de riesgo-UO'!AT69</f>
        <v>0</v>
      </c>
      <c r="U66" s="110" t="e">
        <f>'01-Mapa de riesgo-UO'!#REF!</f>
        <v>#REF!</v>
      </c>
      <c r="V66" s="110">
        <f>IF(T66="COMPARTIR",'01-Mapa de riesgo-UO'!AW69, IF(T66=0, 0,$AW$14))</f>
        <v>0</v>
      </c>
      <c r="W66" s="107"/>
      <c r="X66" s="107"/>
      <c r="Y66" s="107"/>
      <c r="Z66" s="107"/>
      <c r="AA66" s="441"/>
    </row>
    <row r="67" spans="1:27" ht="62.45" customHeight="1" thickBot="1" x14ac:dyDescent="0.25">
      <c r="A67" s="331"/>
      <c r="B67" s="327"/>
      <c r="C67" s="443"/>
      <c r="D67" s="443"/>
      <c r="E67" s="443"/>
      <c r="F67" s="81" t="e">
        <f>'01-Mapa de riesgo-UO'!#REF!</f>
        <v>#REF!</v>
      </c>
      <c r="G67" s="443"/>
      <c r="H67" s="411"/>
      <c r="I67" s="443"/>
      <c r="J67" s="449"/>
      <c r="K67" s="450"/>
      <c r="L67" s="82">
        <f>IF('01-Mapa de riesgo-UO'!P70="No existen", "No existe control para el riesgo",'01-Mapa de riesgo-UO'!T70)</f>
        <v>0</v>
      </c>
      <c r="M67" s="82">
        <f>'01-Mapa de riesgo-UO'!Y70</f>
        <v>0</v>
      </c>
      <c r="N67" s="82">
        <f>'01-Mapa de riesgo-UO'!AD70</f>
        <v>0</v>
      </c>
      <c r="O67" s="290">
        <f>'01-Mapa de riesgo-UO'!AI70</f>
        <v>0</v>
      </c>
      <c r="P67" s="290">
        <f>'01-Mapa de riesgo-UO'!AM70</f>
        <v>0</v>
      </c>
      <c r="Q67" s="445"/>
      <c r="R67" s="447"/>
      <c r="S67" s="447"/>
      <c r="T67" s="110">
        <f>'01-Mapa de riesgo-UO'!AT70</f>
        <v>0</v>
      </c>
      <c r="U67" s="110" t="e">
        <f>'01-Mapa de riesgo-UO'!#REF!</f>
        <v>#REF!</v>
      </c>
      <c r="V67" s="110">
        <f>IF(T67="COMPARTIR",'01-Mapa de riesgo-UO'!AW70, IF(T67=0, 0,$AW$14))</f>
        <v>0</v>
      </c>
      <c r="W67" s="107"/>
      <c r="X67" s="107"/>
      <c r="Y67" s="107"/>
      <c r="Z67" s="107"/>
      <c r="AA67" s="441"/>
    </row>
    <row r="68" spans="1:27" ht="62.45" customHeight="1" x14ac:dyDescent="0.2">
      <c r="A68" s="331">
        <v>21</v>
      </c>
      <c r="B68" s="327" t="e">
        <f>'01-Mapa de riesgo-UO'!#REF!</f>
        <v>#REF!</v>
      </c>
      <c r="C68" s="443" t="e">
        <f>'01-Mapa de riesgo-UO'!#REF!</f>
        <v>#REF!</v>
      </c>
      <c r="D68" s="443" t="e">
        <f>'01-Mapa de riesgo-UO'!#REF!</f>
        <v>#REF!</v>
      </c>
      <c r="E68" s="443" t="e">
        <f>'01-Mapa de riesgo-UO'!#REF!</f>
        <v>#REF!</v>
      </c>
      <c r="F68" s="81" t="e">
        <f>'01-Mapa de riesgo-UO'!#REF!</f>
        <v>#REF!</v>
      </c>
      <c r="G68" s="443" t="e">
        <f>'01-Mapa de riesgo-UO'!#REF!</f>
        <v>#REF!</v>
      </c>
      <c r="H68" s="411" t="e">
        <f>'01-Mapa de riesgo-UO'!#REF!</f>
        <v>#REF!</v>
      </c>
      <c r="I68" s="442" t="e">
        <f>'01-Mapa de riesgo-UO'!#REF!</f>
        <v>#REF!</v>
      </c>
      <c r="J68" s="454"/>
      <c r="K68" s="450"/>
      <c r="L68" s="82">
        <f>IF('01-Mapa de riesgo-UO'!P71="No existen", "No existe control para el riesgo",'01-Mapa de riesgo-UO'!T71)</f>
        <v>0</v>
      </c>
      <c r="M68" s="82">
        <f>'01-Mapa de riesgo-UO'!Y71</f>
        <v>0</v>
      </c>
      <c r="N68" s="82">
        <f>'01-Mapa de riesgo-UO'!AD71</f>
        <v>0</v>
      </c>
      <c r="O68" s="290">
        <f>'01-Mapa de riesgo-UO'!AI71</f>
        <v>0</v>
      </c>
      <c r="P68" s="290">
        <f>'01-Mapa de riesgo-UO'!AM71</f>
        <v>0</v>
      </c>
      <c r="Q68" s="446" t="e">
        <f>'01-Mapa de riesgo-UO'!#REF!</f>
        <v>#REF!</v>
      </c>
      <c r="R68" s="447"/>
      <c r="S68" s="447"/>
      <c r="T68" s="110">
        <f>'01-Mapa de riesgo-UO'!AT71</f>
        <v>0</v>
      </c>
      <c r="U68" s="110" t="e">
        <f>'01-Mapa de riesgo-UO'!#REF!</f>
        <v>#REF!</v>
      </c>
      <c r="V68" s="110">
        <f>IF(T68="COMPARTIR",'01-Mapa de riesgo-UO'!AW71, IF(T68=0, 0,$AW$14))</f>
        <v>0</v>
      </c>
      <c r="W68" s="107"/>
      <c r="X68" s="107"/>
      <c r="Y68" s="107"/>
      <c r="Z68" s="107"/>
      <c r="AA68" s="440"/>
    </row>
    <row r="69" spans="1:27" ht="62.45" customHeight="1" x14ac:dyDescent="0.2">
      <c r="A69" s="331"/>
      <c r="B69" s="327"/>
      <c r="C69" s="443"/>
      <c r="D69" s="443"/>
      <c r="E69" s="443"/>
      <c r="F69" s="81" t="e">
        <f>'01-Mapa de riesgo-UO'!#REF!</f>
        <v>#REF!</v>
      </c>
      <c r="G69" s="443"/>
      <c r="H69" s="411"/>
      <c r="I69" s="443"/>
      <c r="J69" s="449"/>
      <c r="K69" s="450"/>
      <c r="L69" s="82">
        <f>IF('01-Mapa de riesgo-UO'!P72="No existen", "No existe control para el riesgo",'01-Mapa de riesgo-UO'!T72)</f>
        <v>0</v>
      </c>
      <c r="M69" s="82">
        <f>'01-Mapa de riesgo-UO'!Y72</f>
        <v>0</v>
      </c>
      <c r="N69" s="82">
        <f>'01-Mapa de riesgo-UO'!AD72</f>
        <v>0</v>
      </c>
      <c r="O69" s="290">
        <f>'01-Mapa de riesgo-UO'!AI72</f>
        <v>0</v>
      </c>
      <c r="P69" s="290">
        <f>'01-Mapa de riesgo-UO'!AM72</f>
        <v>0</v>
      </c>
      <c r="Q69" s="444"/>
      <c r="R69" s="447"/>
      <c r="S69" s="447"/>
      <c r="T69" s="110">
        <f>'01-Mapa de riesgo-UO'!AT72</f>
        <v>0</v>
      </c>
      <c r="U69" s="110" t="e">
        <f>'01-Mapa de riesgo-UO'!#REF!</f>
        <v>#REF!</v>
      </c>
      <c r="V69" s="110">
        <f>IF(T69="COMPARTIR",'01-Mapa de riesgo-UO'!AW72, IF(T69=0, 0,$AW$14))</f>
        <v>0</v>
      </c>
      <c r="W69" s="107"/>
      <c r="X69" s="107"/>
      <c r="Y69" s="107"/>
      <c r="Z69" s="107"/>
      <c r="AA69" s="441"/>
    </row>
    <row r="70" spans="1:27" ht="62.45" customHeight="1" thickBot="1" x14ac:dyDescent="0.25">
      <c r="A70" s="331"/>
      <c r="B70" s="327"/>
      <c r="C70" s="443"/>
      <c r="D70" s="443"/>
      <c r="E70" s="443"/>
      <c r="F70" s="81" t="e">
        <f>'01-Mapa de riesgo-UO'!#REF!</f>
        <v>#REF!</v>
      </c>
      <c r="G70" s="443"/>
      <c r="H70" s="411"/>
      <c r="I70" s="443"/>
      <c r="J70" s="449"/>
      <c r="K70" s="450"/>
      <c r="L70" s="82">
        <f>IF('01-Mapa de riesgo-UO'!P73="No existen", "No existe control para el riesgo",'01-Mapa de riesgo-UO'!T73)</f>
        <v>0</v>
      </c>
      <c r="M70" s="82">
        <f>'01-Mapa de riesgo-UO'!Y73</f>
        <v>0</v>
      </c>
      <c r="N70" s="82">
        <f>'01-Mapa de riesgo-UO'!AD73</f>
        <v>0</v>
      </c>
      <c r="O70" s="290">
        <f>'01-Mapa de riesgo-UO'!AI73</f>
        <v>0</v>
      </c>
      <c r="P70" s="290">
        <f>'01-Mapa de riesgo-UO'!AM73</f>
        <v>0</v>
      </c>
      <c r="Q70" s="445"/>
      <c r="R70" s="447"/>
      <c r="S70" s="447"/>
      <c r="T70" s="110">
        <f>'01-Mapa de riesgo-UO'!AT73</f>
        <v>0</v>
      </c>
      <c r="U70" s="110" t="e">
        <f>'01-Mapa de riesgo-UO'!#REF!</f>
        <v>#REF!</v>
      </c>
      <c r="V70" s="110">
        <f>IF(T70="COMPARTIR",'01-Mapa de riesgo-UO'!AW73, IF(T70=0, 0,$AW$14))</f>
        <v>0</v>
      </c>
      <c r="W70" s="107"/>
      <c r="X70" s="107"/>
      <c r="Y70" s="107"/>
      <c r="Z70" s="107"/>
      <c r="AA70" s="441"/>
    </row>
    <row r="71" spans="1:27" ht="62.45" customHeight="1" x14ac:dyDescent="0.2">
      <c r="A71" s="331">
        <v>22</v>
      </c>
      <c r="B71" s="327" t="e">
        <f>'01-Mapa de riesgo-UO'!#REF!</f>
        <v>#REF!</v>
      </c>
      <c r="C71" s="443" t="e">
        <f>'01-Mapa de riesgo-UO'!#REF!</f>
        <v>#REF!</v>
      </c>
      <c r="D71" s="443" t="e">
        <f>'01-Mapa de riesgo-UO'!#REF!</f>
        <v>#REF!</v>
      </c>
      <c r="E71" s="443" t="e">
        <f>'01-Mapa de riesgo-UO'!#REF!</f>
        <v>#REF!</v>
      </c>
      <c r="F71" s="81" t="e">
        <f>'01-Mapa de riesgo-UO'!#REF!</f>
        <v>#REF!</v>
      </c>
      <c r="G71" s="443" t="e">
        <f>'01-Mapa de riesgo-UO'!#REF!</f>
        <v>#REF!</v>
      </c>
      <c r="H71" s="411" t="e">
        <f>'01-Mapa de riesgo-UO'!#REF!</f>
        <v>#REF!</v>
      </c>
      <c r="I71" s="442" t="e">
        <f>'01-Mapa de riesgo-UO'!#REF!</f>
        <v>#REF!</v>
      </c>
      <c r="J71" s="454"/>
      <c r="K71" s="450"/>
      <c r="L71" s="82">
        <f>IF('01-Mapa de riesgo-UO'!P74="No existen", "No existe control para el riesgo",'01-Mapa de riesgo-UO'!T74)</f>
        <v>0</v>
      </c>
      <c r="M71" s="82">
        <f>'01-Mapa de riesgo-UO'!Y74</f>
        <v>0</v>
      </c>
      <c r="N71" s="82">
        <f>'01-Mapa de riesgo-UO'!AD74</f>
        <v>0</v>
      </c>
      <c r="O71" s="290">
        <f>'01-Mapa de riesgo-UO'!AI74</f>
        <v>0</v>
      </c>
      <c r="P71" s="290">
        <f>'01-Mapa de riesgo-UO'!AM74</f>
        <v>0</v>
      </c>
      <c r="Q71" s="446" t="e">
        <f>'01-Mapa de riesgo-UO'!#REF!</f>
        <v>#REF!</v>
      </c>
      <c r="R71" s="447"/>
      <c r="S71" s="447"/>
      <c r="T71" s="110">
        <f>'01-Mapa de riesgo-UO'!AT74</f>
        <v>0</v>
      </c>
      <c r="U71" s="110" t="e">
        <f>'01-Mapa de riesgo-UO'!#REF!</f>
        <v>#REF!</v>
      </c>
      <c r="V71" s="110">
        <f>IF(T71="COMPARTIR",'01-Mapa de riesgo-UO'!AW74, IF(T71=0, 0,$AW$14))</f>
        <v>0</v>
      </c>
      <c r="W71" s="107"/>
      <c r="X71" s="107"/>
      <c r="Y71" s="107"/>
      <c r="Z71" s="107"/>
      <c r="AA71" s="440"/>
    </row>
    <row r="72" spans="1:27" ht="62.45" customHeight="1" x14ac:dyDescent="0.2">
      <c r="A72" s="331"/>
      <c r="B72" s="327"/>
      <c r="C72" s="443"/>
      <c r="D72" s="443"/>
      <c r="E72" s="443"/>
      <c r="F72" s="81" t="e">
        <f>'01-Mapa de riesgo-UO'!#REF!</f>
        <v>#REF!</v>
      </c>
      <c r="G72" s="443"/>
      <c r="H72" s="411"/>
      <c r="I72" s="443"/>
      <c r="J72" s="449"/>
      <c r="K72" s="450"/>
      <c r="L72" s="82">
        <f>IF('01-Mapa de riesgo-UO'!P75="No existen", "No existe control para el riesgo",'01-Mapa de riesgo-UO'!T75)</f>
        <v>0</v>
      </c>
      <c r="M72" s="82">
        <f>'01-Mapa de riesgo-UO'!Y75</f>
        <v>0</v>
      </c>
      <c r="N72" s="82">
        <f>'01-Mapa de riesgo-UO'!AD75</f>
        <v>0</v>
      </c>
      <c r="O72" s="290">
        <f>'01-Mapa de riesgo-UO'!AI75</f>
        <v>0</v>
      </c>
      <c r="P72" s="290">
        <f>'01-Mapa de riesgo-UO'!AM75</f>
        <v>0</v>
      </c>
      <c r="Q72" s="444"/>
      <c r="R72" s="447"/>
      <c r="S72" s="447"/>
      <c r="T72" s="110">
        <f>'01-Mapa de riesgo-UO'!AT75</f>
        <v>0</v>
      </c>
      <c r="U72" s="110" t="e">
        <f>'01-Mapa de riesgo-UO'!#REF!</f>
        <v>#REF!</v>
      </c>
      <c r="V72" s="110">
        <f>IF(T72="COMPARTIR",'01-Mapa de riesgo-UO'!AW75, IF(T72=0, 0,$AW$14))</f>
        <v>0</v>
      </c>
      <c r="W72" s="107"/>
      <c r="X72" s="107"/>
      <c r="Y72" s="107"/>
      <c r="Z72" s="107"/>
      <c r="AA72" s="441"/>
    </row>
    <row r="73" spans="1:27" ht="62.45" customHeight="1" thickBot="1" x14ac:dyDescent="0.25">
      <c r="A73" s="455"/>
      <c r="B73" s="328"/>
      <c r="C73" s="456"/>
      <c r="D73" s="456"/>
      <c r="E73" s="456"/>
      <c r="F73" s="111" t="e">
        <f>'01-Mapa de riesgo-UO'!#REF!</f>
        <v>#REF!</v>
      </c>
      <c r="G73" s="456"/>
      <c r="H73" s="420"/>
      <c r="I73" s="456"/>
      <c r="J73" s="457"/>
      <c r="K73" s="468"/>
      <c r="L73" s="82">
        <f>IF('01-Mapa de riesgo-UO'!P76="No existen", "No existe control para el riesgo",'01-Mapa de riesgo-UO'!T76)</f>
        <v>0</v>
      </c>
      <c r="M73" s="82">
        <f>'01-Mapa de riesgo-UO'!Y76</f>
        <v>0</v>
      </c>
      <c r="N73" s="82">
        <f>'01-Mapa de riesgo-UO'!AD76</f>
        <v>0</v>
      </c>
      <c r="O73" s="290">
        <f>'01-Mapa de riesgo-UO'!AI76</f>
        <v>0</v>
      </c>
      <c r="P73" s="290">
        <f>'01-Mapa de riesgo-UO'!AM76</f>
        <v>0</v>
      </c>
      <c r="Q73" s="459"/>
      <c r="R73" s="467"/>
      <c r="S73" s="467"/>
      <c r="T73" s="110">
        <f>'01-Mapa de riesgo-UO'!AT76</f>
        <v>0</v>
      </c>
      <c r="U73" s="112" t="e">
        <f>'01-Mapa de riesgo-UO'!#REF!</f>
        <v>#REF!</v>
      </c>
      <c r="V73" s="110">
        <f>IF(T73="COMPARTIR",'01-Mapa de riesgo-UO'!AW76, IF(T73=0, 0,$AW$14))</f>
        <v>0</v>
      </c>
      <c r="W73" s="113"/>
      <c r="X73" s="113"/>
      <c r="Y73" s="113"/>
      <c r="Z73" s="113"/>
      <c r="AA73" s="466"/>
    </row>
    <row r="74" spans="1:27" x14ac:dyDescent="0.2">
      <c r="A74" s="20"/>
      <c r="B74" s="20"/>
      <c r="C74" s="21"/>
      <c r="D74" s="21"/>
      <c r="E74" s="21"/>
      <c r="F74" s="21"/>
      <c r="G74" s="21"/>
      <c r="H74" s="21"/>
      <c r="I74" s="20"/>
      <c r="J74" s="20"/>
      <c r="K74" s="20"/>
      <c r="L74" s="20"/>
      <c r="M74" s="20"/>
      <c r="N74" s="20"/>
      <c r="O74" s="20"/>
      <c r="P74" s="20"/>
      <c r="Q74" s="458"/>
      <c r="R74" s="20"/>
      <c r="S74" s="20"/>
      <c r="T74" s="20"/>
      <c r="U74" s="20"/>
      <c r="V74" s="20"/>
      <c r="W74" s="20"/>
      <c r="X74" s="20"/>
      <c r="Y74" s="20"/>
      <c r="Z74" s="20"/>
      <c r="AA74" s="20"/>
    </row>
    <row r="75" spans="1:27" x14ac:dyDescent="0.2">
      <c r="A75" s="20"/>
      <c r="B75" s="20"/>
      <c r="C75" s="21"/>
      <c r="D75" s="21"/>
      <c r="E75" s="21"/>
      <c r="F75" s="21"/>
      <c r="G75" s="21"/>
      <c r="H75" s="21"/>
      <c r="I75" s="20"/>
      <c r="J75" s="20"/>
      <c r="K75" s="20"/>
      <c r="L75" s="20"/>
      <c r="M75" s="20"/>
      <c r="N75" s="20"/>
      <c r="O75" s="20"/>
      <c r="P75" s="20"/>
      <c r="Q75" s="458"/>
      <c r="R75" s="20"/>
      <c r="S75" s="20"/>
      <c r="T75" s="20"/>
      <c r="U75" s="20"/>
      <c r="V75" s="20"/>
      <c r="W75" s="20"/>
      <c r="X75" s="20"/>
      <c r="Y75" s="20"/>
      <c r="Z75" s="20"/>
      <c r="AA75" s="20"/>
    </row>
    <row r="76" spans="1:27" x14ac:dyDescent="0.2">
      <c r="A76" s="20"/>
      <c r="B76" s="20"/>
      <c r="C76" s="21"/>
      <c r="D76" s="21"/>
      <c r="E76" s="21"/>
      <c r="F76" s="21"/>
      <c r="G76" s="21"/>
      <c r="H76" s="21"/>
      <c r="I76" s="20"/>
      <c r="J76" s="20"/>
      <c r="K76" s="20"/>
      <c r="L76" s="20"/>
      <c r="M76" s="20"/>
      <c r="N76" s="20"/>
      <c r="O76" s="20"/>
      <c r="P76" s="20"/>
      <c r="Q76" s="458"/>
      <c r="R76" s="20"/>
      <c r="S76" s="20"/>
      <c r="T76" s="20"/>
      <c r="U76" s="20"/>
      <c r="V76" s="20"/>
      <c r="W76" s="20"/>
      <c r="X76" s="20"/>
      <c r="Y76" s="20"/>
      <c r="Z76" s="20"/>
      <c r="AA76" s="20"/>
    </row>
    <row r="77" spans="1:27" x14ac:dyDescent="0.2">
      <c r="A77" s="20"/>
      <c r="B77" s="20"/>
      <c r="C77" s="21"/>
      <c r="D77" s="21"/>
      <c r="E77" s="21"/>
      <c r="F77" s="21"/>
      <c r="G77" s="21"/>
      <c r="H77" s="21"/>
      <c r="I77" s="20"/>
      <c r="J77" s="20"/>
      <c r="K77" s="20"/>
      <c r="L77" s="20"/>
      <c r="M77" s="20"/>
      <c r="N77" s="20"/>
      <c r="O77" s="20"/>
      <c r="P77" s="20"/>
      <c r="Q77" s="458"/>
      <c r="R77" s="20"/>
      <c r="S77" s="20"/>
      <c r="T77" s="20"/>
      <c r="U77" s="20"/>
      <c r="V77" s="20"/>
      <c r="W77" s="20"/>
      <c r="X77" s="20"/>
      <c r="Y77" s="20"/>
      <c r="Z77" s="20"/>
      <c r="AA77" s="20"/>
    </row>
    <row r="78" spans="1:27" x14ac:dyDescent="0.2">
      <c r="A78" s="20"/>
      <c r="B78" s="20"/>
      <c r="C78" s="21"/>
      <c r="D78" s="21"/>
      <c r="E78" s="21"/>
      <c r="F78" s="21"/>
      <c r="G78" s="21"/>
      <c r="H78" s="21"/>
      <c r="I78" s="20"/>
      <c r="J78" s="20"/>
      <c r="K78" s="20"/>
      <c r="L78" s="20"/>
      <c r="M78" s="20"/>
      <c r="N78" s="20"/>
      <c r="O78" s="20"/>
      <c r="P78" s="20"/>
      <c r="Q78" s="458"/>
      <c r="R78" s="20"/>
      <c r="S78" s="20"/>
      <c r="T78" s="20"/>
      <c r="U78" s="20"/>
      <c r="V78" s="20"/>
      <c r="W78" s="20"/>
      <c r="X78" s="20"/>
      <c r="Y78" s="20"/>
      <c r="Z78" s="20"/>
      <c r="AA78" s="20"/>
    </row>
    <row r="79" spans="1:27" x14ac:dyDescent="0.2">
      <c r="A79" s="20"/>
      <c r="B79" s="20"/>
      <c r="C79" s="21"/>
      <c r="D79" s="21"/>
      <c r="E79" s="21"/>
      <c r="F79" s="21"/>
      <c r="G79" s="21"/>
      <c r="H79" s="21"/>
      <c r="I79" s="20"/>
      <c r="J79" s="20"/>
      <c r="K79" s="20"/>
      <c r="L79" s="20"/>
      <c r="M79" s="20"/>
      <c r="N79" s="20"/>
      <c r="O79" s="20"/>
      <c r="P79" s="20"/>
      <c r="Q79" s="458"/>
      <c r="R79" s="20"/>
      <c r="S79" s="20"/>
      <c r="T79" s="20"/>
      <c r="U79" s="20"/>
      <c r="V79" s="20"/>
      <c r="W79" s="20"/>
      <c r="X79" s="20"/>
      <c r="Y79" s="20"/>
      <c r="Z79" s="20"/>
      <c r="AA79" s="20"/>
    </row>
    <row r="80" spans="1:27" x14ac:dyDescent="0.2">
      <c r="A80" s="20"/>
      <c r="B80" s="20"/>
      <c r="C80" s="21"/>
      <c r="D80" s="21"/>
      <c r="E80" s="21"/>
      <c r="F80" s="21"/>
      <c r="G80" s="21"/>
      <c r="H80" s="21"/>
      <c r="I80" s="20"/>
      <c r="J80" s="20"/>
      <c r="K80" s="20"/>
      <c r="L80" s="20"/>
      <c r="M80" s="20"/>
      <c r="N80" s="20"/>
      <c r="O80" s="20"/>
      <c r="P80" s="20"/>
      <c r="Q80" s="458"/>
      <c r="R80" s="20"/>
      <c r="S80" s="20"/>
      <c r="T80" s="20"/>
      <c r="U80" s="20"/>
      <c r="V80" s="20"/>
      <c r="W80" s="20"/>
      <c r="X80" s="20"/>
      <c r="Y80" s="20"/>
      <c r="Z80" s="20"/>
      <c r="AA80" s="20"/>
    </row>
    <row r="81" spans="1:27" x14ac:dyDescent="0.2">
      <c r="A81" s="20"/>
      <c r="B81" s="20"/>
      <c r="C81" s="21"/>
      <c r="D81" s="21"/>
      <c r="E81" s="21"/>
      <c r="F81" s="21"/>
      <c r="G81" s="21"/>
      <c r="H81" s="21"/>
      <c r="I81" s="20"/>
      <c r="J81" s="20"/>
      <c r="K81" s="20"/>
      <c r="L81" s="20"/>
      <c r="M81" s="20"/>
      <c r="N81" s="20"/>
      <c r="O81" s="20"/>
      <c r="P81" s="20"/>
      <c r="Q81" s="458"/>
      <c r="R81" s="20"/>
      <c r="S81" s="20"/>
      <c r="T81" s="20"/>
      <c r="U81" s="20"/>
      <c r="V81" s="20"/>
      <c r="W81" s="20"/>
      <c r="X81" s="20"/>
      <c r="Y81" s="20"/>
      <c r="Z81" s="20"/>
      <c r="AA81" s="20"/>
    </row>
    <row r="82" spans="1:27" x14ac:dyDescent="0.2">
      <c r="A82" s="20"/>
      <c r="B82" s="20"/>
      <c r="C82" s="21"/>
      <c r="D82" s="21"/>
      <c r="E82" s="21"/>
      <c r="F82" s="21"/>
      <c r="G82" s="21"/>
      <c r="H82" s="21"/>
      <c r="I82" s="20"/>
      <c r="J82" s="20"/>
      <c r="K82" s="20"/>
      <c r="L82" s="20"/>
      <c r="M82" s="20"/>
      <c r="N82" s="20"/>
      <c r="O82" s="20"/>
      <c r="P82" s="20"/>
      <c r="Q82" s="458"/>
      <c r="R82" s="20"/>
      <c r="S82" s="20"/>
      <c r="T82" s="20"/>
      <c r="U82" s="20"/>
      <c r="V82" s="20"/>
      <c r="W82" s="20"/>
      <c r="X82" s="20"/>
      <c r="Y82" s="20"/>
      <c r="Z82" s="20"/>
      <c r="AA82" s="20"/>
    </row>
    <row r="83" spans="1:27" x14ac:dyDescent="0.2">
      <c r="A83" s="20"/>
      <c r="B83" s="20"/>
      <c r="C83" s="21"/>
      <c r="D83" s="21"/>
      <c r="E83" s="21"/>
      <c r="F83" s="21"/>
      <c r="G83" s="21"/>
      <c r="H83" s="21"/>
      <c r="I83" s="20"/>
      <c r="J83" s="20"/>
      <c r="K83" s="20"/>
      <c r="L83" s="20"/>
      <c r="M83" s="20"/>
      <c r="N83" s="20"/>
      <c r="O83" s="20"/>
      <c r="P83" s="20"/>
      <c r="Q83" s="444" t="e">
        <f>'01-Mapa de riesgo-UO'!#REF!</f>
        <v>#REF!</v>
      </c>
      <c r="R83" s="20"/>
      <c r="S83" s="20"/>
      <c r="T83" s="20"/>
      <c r="U83" s="20"/>
      <c r="V83" s="20"/>
      <c r="W83" s="20"/>
      <c r="X83" s="20"/>
      <c r="Y83" s="20"/>
      <c r="Z83" s="20"/>
      <c r="AA83" s="20"/>
    </row>
    <row r="84" spans="1:27" x14ac:dyDescent="0.2">
      <c r="A84" s="20"/>
      <c r="B84" s="20"/>
      <c r="C84" s="21"/>
      <c r="D84" s="21"/>
      <c r="E84" s="21"/>
      <c r="F84" s="21"/>
      <c r="G84" s="21"/>
      <c r="H84" s="21"/>
      <c r="I84" s="20"/>
      <c r="J84" s="20"/>
      <c r="K84" s="20"/>
      <c r="L84" s="20"/>
      <c r="M84" s="20"/>
      <c r="N84" s="20"/>
      <c r="O84" s="20"/>
      <c r="P84" s="20"/>
      <c r="Q84" s="444"/>
      <c r="R84" s="20"/>
      <c r="S84" s="20"/>
      <c r="T84" s="20"/>
      <c r="U84" s="20"/>
      <c r="V84" s="20"/>
      <c r="W84" s="20"/>
      <c r="X84" s="20"/>
      <c r="Y84" s="20"/>
      <c r="Z84" s="20"/>
      <c r="AA84" s="20"/>
    </row>
    <row r="85" spans="1:27" x14ac:dyDescent="0.2">
      <c r="A85" s="20"/>
      <c r="B85" s="20"/>
      <c r="C85" s="21"/>
      <c r="D85" s="21"/>
      <c r="E85" s="21"/>
      <c r="F85" s="21"/>
      <c r="G85" s="21"/>
      <c r="H85" s="21"/>
      <c r="I85" s="20"/>
      <c r="J85" s="20"/>
      <c r="K85" s="20"/>
      <c r="L85" s="20"/>
      <c r="M85" s="20"/>
      <c r="N85" s="20"/>
      <c r="O85" s="20"/>
      <c r="P85" s="20"/>
      <c r="Q85" s="445"/>
      <c r="R85" s="20"/>
      <c r="S85" s="20"/>
      <c r="T85" s="20"/>
      <c r="U85" s="20"/>
      <c r="V85" s="20"/>
      <c r="W85" s="20"/>
      <c r="X85" s="20"/>
      <c r="Y85" s="20"/>
      <c r="Z85" s="20"/>
      <c r="AA85" s="20"/>
    </row>
    <row r="86" spans="1:27" x14ac:dyDescent="0.2">
      <c r="A86" s="20"/>
      <c r="B86" s="20"/>
      <c r="C86" s="21"/>
      <c r="D86" s="21"/>
      <c r="E86" s="21"/>
      <c r="F86" s="21"/>
      <c r="G86" s="21"/>
      <c r="H86" s="21"/>
      <c r="I86" s="20"/>
      <c r="J86" s="20"/>
      <c r="K86" s="20"/>
      <c r="L86" s="20"/>
      <c r="M86" s="20"/>
      <c r="N86" s="20"/>
      <c r="O86" s="20"/>
      <c r="P86" s="20"/>
      <c r="Q86" s="20"/>
      <c r="R86" s="20"/>
      <c r="S86" s="20"/>
      <c r="T86" s="20"/>
      <c r="U86" s="20"/>
      <c r="V86" s="20"/>
      <c r="W86" s="20"/>
      <c r="X86" s="20"/>
      <c r="Y86" s="20"/>
      <c r="Z86" s="20"/>
      <c r="AA86" s="20"/>
    </row>
    <row r="87" spans="1:27" x14ac:dyDescent="0.2">
      <c r="A87" s="20"/>
      <c r="B87" s="20"/>
      <c r="C87" s="21"/>
      <c r="D87" s="21"/>
      <c r="E87" s="21"/>
      <c r="F87" s="21"/>
      <c r="G87" s="21"/>
      <c r="H87" s="21"/>
      <c r="I87" s="20"/>
      <c r="J87" s="20"/>
      <c r="K87" s="20"/>
      <c r="L87" s="20"/>
      <c r="M87" s="20"/>
      <c r="N87" s="20"/>
      <c r="O87" s="20"/>
      <c r="P87" s="20"/>
      <c r="Q87" s="20"/>
      <c r="R87" s="20"/>
      <c r="S87" s="20"/>
      <c r="T87" s="20"/>
      <c r="U87" s="20"/>
      <c r="V87" s="20"/>
      <c r="W87" s="20"/>
      <c r="X87" s="20"/>
      <c r="Y87" s="20"/>
      <c r="Z87" s="20"/>
      <c r="AA87" s="20"/>
    </row>
    <row r="88" spans="1:27" x14ac:dyDescent="0.2">
      <c r="A88" s="20"/>
      <c r="B88" s="20"/>
      <c r="C88" s="21"/>
      <c r="D88" s="21"/>
      <c r="E88" s="21"/>
      <c r="F88" s="21"/>
      <c r="G88" s="21"/>
      <c r="H88" s="21"/>
      <c r="I88" s="20"/>
      <c r="J88" s="20"/>
      <c r="K88" s="20"/>
      <c r="L88" s="20"/>
      <c r="M88" s="20"/>
      <c r="N88" s="20"/>
      <c r="O88" s="20"/>
      <c r="P88" s="20"/>
      <c r="Q88" s="20"/>
      <c r="R88" s="20"/>
      <c r="S88" s="20"/>
      <c r="T88" s="20"/>
      <c r="U88" s="20"/>
      <c r="V88" s="20"/>
      <c r="W88" s="20"/>
      <c r="X88" s="20"/>
      <c r="Y88" s="20"/>
      <c r="Z88" s="20"/>
      <c r="AA88" s="20"/>
    </row>
    <row r="89" spans="1:27" x14ac:dyDescent="0.2">
      <c r="A89" s="20"/>
      <c r="B89" s="20"/>
      <c r="C89" s="21"/>
      <c r="D89" s="21"/>
      <c r="E89" s="21"/>
      <c r="F89" s="21"/>
      <c r="G89" s="21"/>
      <c r="H89" s="21"/>
      <c r="I89" s="20"/>
      <c r="J89" s="20"/>
      <c r="K89" s="20"/>
      <c r="L89" s="20"/>
      <c r="M89" s="20"/>
      <c r="N89" s="20"/>
      <c r="O89" s="20"/>
      <c r="P89" s="20"/>
      <c r="Q89" s="20"/>
      <c r="R89" s="20"/>
      <c r="S89" s="20"/>
      <c r="T89" s="20"/>
      <c r="U89" s="20"/>
      <c r="V89" s="20"/>
      <c r="W89" s="20"/>
      <c r="X89" s="20"/>
      <c r="Y89" s="20"/>
      <c r="Z89" s="20"/>
      <c r="AA89" s="20"/>
    </row>
    <row r="90" spans="1:27" x14ac:dyDescent="0.2">
      <c r="A90" s="20"/>
      <c r="B90" s="20"/>
      <c r="C90" s="21"/>
      <c r="D90" s="21"/>
      <c r="E90" s="21"/>
      <c r="F90" s="21"/>
      <c r="G90" s="21"/>
      <c r="H90" s="21"/>
      <c r="I90" s="20"/>
      <c r="J90" s="20"/>
      <c r="K90" s="20"/>
      <c r="L90" s="20"/>
      <c r="M90" s="20"/>
      <c r="N90" s="20"/>
      <c r="O90" s="20"/>
      <c r="P90" s="20"/>
      <c r="Q90" s="20"/>
      <c r="R90" s="20"/>
      <c r="S90" s="20"/>
      <c r="T90" s="20"/>
      <c r="U90" s="20"/>
      <c r="V90" s="20"/>
      <c r="W90" s="20"/>
      <c r="X90" s="20"/>
      <c r="Y90" s="20"/>
      <c r="Z90" s="20"/>
      <c r="AA90" s="20"/>
    </row>
    <row r="91" spans="1:27" x14ac:dyDescent="0.2">
      <c r="A91" s="20"/>
      <c r="B91" s="20"/>
      <c r="C91" s="21"/>
      <c r="D91" s="21"/>
      <c r="E91" s="21"/>
      <c r="F91" s="21"/>
      <c r="G91" s="21"/>
      <c r="H91" s="21"/>
      <c r="I91" s="20"/>
      <c r="J91" s="20"/>
      <c r="K91" s="20"/>
      <c r="L91" s="20"/>
      <c r="M91" s="20"/>
      <c r="N91" s="20"/>
      <c r="O91" s="20"/>
      <c r="P91" s="20"/>
      <c r="Q91" s="20"/>
      <c r="R91" s="20"/>
      <c r="S91" s="20"/>
      <c r="T91" s="20"/>
      <c r="U91" s="20"/>
      <c r="V91" s="20"/>
      <c r="W91" s="20"/>
      <c r="X91" s="20"/>
      <c r="Y91" s="20"/>
      <c r="Z91" s="20"/>
      <c r="AA91" s="20"/>
    </row>
    <row r="92" spans="1:27" x14ac:dyDescent="0.2">
      <c r="A92" s="20"/>
      <c r="B92" s="20"/>
      <c r="C92" s="21"/>
      <c r="D92" s="21"/>
      <c r="E92" s="21"/>
      <c r="F92" s="21"/>
      <c r="G92" s="21"/>
      <c r="H92" s="21"/>
      <c r="I92" s="20"/>
      <c r="J92" s="20"/>
      <c r="K92" s="20"/>
      <c r="L92" s="20"/>
      <c r="M92" s="20"/>
      <c r="N92" s="20"/>
      <c r="O92" s="20"/>
      <c r="P92" s="20"/>
      <c r="Q92" s="20"/>
      <c r="R92" s="20"/>
      <c r="S92" s="20"/>
      <c r="T92" s="20"/>
      <c r="U92" s="20"/>
      <c r="V92" s="20"/>
      <c r="W92" s="20"/>
      <c r="X92" s="20"/>
      <c r="Y92" s="20"/>
      <c r="Z92" s="20"/>
      <c r="AA92" s="20"/>
    </row>
    <row r="93" spans="1:27" x14ac:dyDescent="0.2">
      <c r="A93" s="20"/>
      <c r="B93" s="20"/>
      <c r="C93" s="21"/>
      <c r="D93" s="21"/>
      <c r="E93" s="21"/>
      <c r="F93" s="21"/>
      <c r="G93" s="21"/>
      <c r="H93" s="21"/>
      <c r="I93" s="20"/>
      <c r="J93" s="20"/>
      <c r="K93" s="20"/>
      <c r="L93" s="20"/>
      <c r="M93" s="20"/>
      <c r="N93" s="20"/>
      <c r="O93" s="20"/>
      <c r="P93" s="20"/>
      <c r="Q93" s="20"/>
      <c r="R93" s="20"/>
      <c r="S93" s="20"/>
      <c r="T93" s="20"/>
      <c r="U93" s="20"/>
      <c r="V93" s="20"/>
      <c r="W93" s="20"/>
      <c r="X93" s="20"/>
      <c r="Y93" s="20"/>
      <c r="Z93" s="20"/>
      <c r="AA93" s="20"/>
    </row>
    <row r="94" spans="1:27" x14ac:dyDescent="0.2">
      <c r="A94" s="20"/>
      <c r="B94" s="20"/>
      <c r="C94" s="21"/>
      <c r="D94" s="21"/>
      <c r="E94" s="21"/>
      <c r="F94" s="21"/>
      <c r="G94" s="21"/>
      <c r="H94" s="21"/>
      <c r="I94" s="20"/>
      <c r="J94" s="20"/>
      <c r="K94" s="20"/>
      <c r="L94" s="20"/>
      <c r="M94" s="20"/>
      <c r="N94" s="20"/>
      <c r="O94" s="20"/>
      <c r="P94" s="20"/>
      <c r="Q94" s="20"/>
      <c r="R94" s="20"/>
      <c r="S94" s="20"/>
      <c r="T94" s="20"/>
      <c r="U94" s="20"/>
      <c r="V94" s="20"/>
      <c r="W94" s="20"/>
      <c r="X94" s="20"/>
      <c r="Y94" s="20"/>
      <c r="Z94" s="20"/>
      <c r="AA94" s="20"/>
    </row>
    <row r="95" spans="1:27" x14ac:dyDescent="0.2">
      <c r="A95" s="20"/>
      <c r="B95" s="20"/>
      <c r="C95" s="21"/>
      <c r="D95" s="21"/>
      <c r="E95" s="21"/>
      <c r="F95" s="21"/>
      <c r="G95" s="21"/>
      <c r="H95" s="21"/>
      <c r="I95" s="20"/>
      <c r="J95" s="20"/>
      <c r="K95" s="20"/>
      <c r="L95" s="20"/>
      <c r="M95" s="20"/>
      <c r="N95" s="20"/>
      <c r="O95" s="20"/>
      <c r="P95" s="20"/>
      <c r="Q95" s="20"/>
      <c r="R95" s="20"/>
      <c r="S95" s="20"/>
      <c r="T95" s="20"/>
      <c r="U95" s="20"/>
      <c r="V95" s="20"/>
      <c r="W95" s="20"/>
      <c r="X95" s="20"/>
      <c r="Y95" s="20"/>
      <c r="Z95" s="20"/>
      <c r="AA95" s="20"/>
    </row>
    <row r="96" spans="1:27" x14ac:dyDescent="0.2">
      <c r="A96" s="20"/>
      <c r="B96" s="20"/>
      <c r="C96" s="21"/>
      <c r="D96" s="21"/>
      <c r="E96" s="21"/>
      <c r="F96" s="21"/>
      <c r="G96" s="21"/>
      <c r="H96" s="21"/>
      <c r="I96" s="20"/>
      <c r="J96" s="20"/>
      <c r="K96" s="20"/>
      <c r="L96" s="20"/>
      <c r="M96" s="20"/>
      <c r="N96" s="20"/>
      <c r="O96" s="20"/>
      <c r="P96" s="20"/>
      <c r="Q96" s="20"/>
      <c r="R96" s="20"/>
      <c r="S96" s="20"/>
      <c r="T96" s="20"/>
      <c r="U96" s="20"/>
      <c r="V96" s="20"/>
      <c r="W96" s="20"/>
      <c r="X96" s="20"/>
      <c r="Y96" s="20"/>
      <c r="Z96" s="20"/>
      <c r="AA96" s="20"/>
    </row>
    <row r="97" spans="1:27" x14ac:dyDescent="0.2">
      <c r="A97" s="20"/>
      <c r="B97" s="20"/>
      <c r="C97" s="21"/>
      <c r="D97" s="21"/>
      <c r="E97" s="21"/>
      <c r="F97" s="21"/>
      <c r="G97" s="21"/>
      <c r="H97" s="21"/>
      <c r="I97" s="20"/>
      <c r="J97" s="20"/>
      <c r="K97" s="20"/>
      <c r="L97" s="20"/>
      <c r="M97" s="20"/>
      <c r="N97" s="20"/>
      <c r="O97" s="20"/>
      <c r="P97" s="20"/>
      <c r="Q97" s="20"/>
      <c r="R97" s="20"/>
      <c r="S97" s="20"/>
      <c r="T97" s="20"/>
      <c r="U97" s="20"/>
      <c r="V97" s="20"/>
      <c r="W97" s="20"/>
      <c r="X97" s="20"/>
      <c r="Y97" s="20"/>
      <c r="Z97" s="20"/>
      <c r="AA97" s="20"/>
    </row>
    <row r="98" spans="1:27" x14ac:dyDescent="0.2">
      <c r="A98" s="20"/>
      <c r="B98" s="20"/>
      <c r="C98" s="21"/>
      <c r="D98" s="21"/>
      <c r="E98" s="21"/>
      <c r="F98" s="21"/>
      <c r="G98" s="21"/>
      <c r="H98" s="21"/>
      <c r="I98" s="20"/>
      <c r="J98" s="20"/>
      <c r="K98" s="20"/>
      <c r="L98" s="20"/>
      <c r="M98" s="20"/>
      <c r="N98" s="20"/>
      <c r="O98" s="20"/>
      <c r="P98" s="20"/>
      <c r="Q98" s="20"/>
      <c r="R98" s="20"/>
      <c r="S98" s="20"/>
      <c r="T98" s="20"/>
      <c r="U98" s="20"/>
      <c r="V98" s="20"/>
      <c r="W98" s="20"/>
      <c r="X98" s="20"/>
      <c r="Y98" s="20"/>
      <c r="Z98" s="20"/>
      <c r="AA98" s="20"/>
    </row>
    <row r="99" spans="1:27" x14ac:dyDescent="0.2">
      <c r="A99" s="20"/>
      <c r="B99" s="20"/>
      <c r="C99" s="21"/>
      <c r="D99" s="21"/>
      <c r="E99" s="21"/>
      <c r="F99" s="21"/>
      <c r="G99" s="21"/>
      <c r="H99" s="21"/>
      <c r="I99" s="20"/>
      <c r="J99" s="20"/>
      <c r="K99" s="20"/>
      <c r="L99" s="20"/>
      <c r="M99" s="20"/>
      <c r="N99" s="20"/>
      <c r="O99" s="20"/>
      <c r="P99" s="20"/>
      <c r="Q99" s="20"/>
      <c r="R99" s="20"/>
      <c r="S99" s="20"/>
      <c r="T99" s="20"/>
      <c r="U99" s="20"/>
      <c r="V99" s="20"/>
      <c r="W99" s="20"/>
      <c r="X99" s="20"/>
      <c r="Y99" s="20"/>
      <c r="Z99" s="20"/>
      <c r="AA99" s="20"/>
    </row>
    <row r="100" spans="1:27" x14ac:dyDescent="0.2">
      <c r="A100" s="20"/>
      <c r="B100" s="20"/>
      <c r="C100" s="21"/>
      <c r="D100" s="21"/>
      <c r="E100" s="21"/>
      <c r="F100" s="21"/>
      <c r="G100" s="21"/>
      <c r="H100" s="21"/>
      <c r="I100" s="20"/>
      <c r="J100" s="20"/>
      <c r="K100" s="20"/>
      <c r="L100" s="20"/>
      <c r="M100" s="20"/>
      <c r="N100" s="20"/>
      <c r="O100" s="20"/>
      <c r="P100" s="20"/>
      <c r="Q100" s="20"/>
      <c r="R100" s="20"/>
      <c r="S100" s="20"/>
      <c r="T100" s="20"/>
      <c r="U100" s="20"/>
      <c r="V100" s="20"/>
      <c r="W100" s="20"/>
      <c r="X100" s="20"/>
      <c r="Y100" s="20"/>
      <c r="Z100" s="20"/>
      <c r="AA100" s="20"/>
    </row>
    <row r="101" spans="1:27" x14ac:dyDescent="0.2">
      <c r="A101" s="20"/>
      <c r="B101" s="20"/>
      <c r="C101" s="21"/>
      <c r="D101" s="21"/>
      <c r="E101" s="21"/>
      <c r="F101" s="21"/>
      <c r="G101" s="21"/>
      <c r="H101" s="21"/>
      <c r="I101" s="20"/>
      <c r="J101" s="20"/>
      <c r="K101" s="20"/>
      <c r="L101" s="20"/>
      <c r="M101" s="20"/>
      <c r="N101" s="20"/>
      <c r="O101" s="20"/>
      <c r="P101" s="20"/>
      <c r="Q101" s="20"/>
      <c r="R101" s="20"/>
      <c r="S101" s="20"/>
      <c r="T101" s="20"/>
      <c r="U101" s="20"/>
      <c r="V101" s="20"/>
      <c r="W101" s="20"/>
      <c r="X101" s="20"/>
      <c r="Y101" s="20"/>
      <c r="Z101" s="20"/>
      <c r="AA101" s="20"/>
    </row>
    <row r="102" spans="1:27" x14ac:dyDescent="0.2">
      <c r="A102" s="20"/>
      <c r="B102" s="20"/>
      <c r="C102" s="21"/>
      <c r="D102" s="21"/>
      <c r="E102" s="21"/>
      <c r="F102" s="21"/>
      <c r="G102" s="21"/>
      <c r="H102" s="21"/>
      <c r="I102" s="20"/>
      <c r="J102" s="20"/>
      <c r="K102" s="20"/>
      <c r="L102" s="20"/>
      <c r="M102" s="20"/>
      <c r="N102" s="20"/>
      <c r="O102" s="20"/>
      <c r="P102" s="20"/>
      <c r="Q102" s="20"/>
      <c r="R102" s="20"/>
      <c r="S102" s="20"/>
      <c r="T102" s="20"/>
      <c r="U102" s="20"/>
      <c r="V102" s="20"/>
      <c r="W102" s="20"/>
      <c r="X102" s="20"/>
      <c r="Y102" s="20"/>
      <c r="Z102" s="20"/>
      <c r="AA102" s="20"/>
    </row>
    <row r="103" spans="1:27" x14ac:dyDescent="0.2">
      <c r="A103" s="20"/>
      <c r="B103" s="20"/>
      <c r="C103" s="21"/>
      <c r="D103" s="21"/>
      <c r="E103" s="21"/>
      <c r="F103" s="21"/>
      <c r="G103" s="21"/>
      <c r="H103" s="21"/>
      <c r="I103" s="20"/>
      <c r="J103" s="20"/>
      <c r="K103" s="20"/>
      <c r="L103" s="20"/>
      <c r="M103" s="20"/>
      <c r="N103" s="20"/>
      <c r="O103" s="20"/>
      <c r="P103" s="20"/>
      <c r="Q103" s="20"/>
      <c r="R103" s="20"/>
      <c r="S103" s="20"/>
      <c r="T103" s="20"/>
      <c r="U103" s="20"/>
      <c r="V103" s="20"/>
      <c r="W103" s="20"/>
      <c r="X103" s="20"/>
      <c r="Y103" s="20"/>
      <c r="Z103" s="20"/>
      <c r="AA103" s="20"/>
    </row>
    <row r="104" spans="1:27" x14ac:dyDescent="0.2">
      <c r="A104" s="20"/>
      <c r="B104" s="20"/>
      <c r="C104" s="21"/>
      <c r="D104" s="21"/>
      <c r="E104" s="21"/>
      <c r="F104" s="21"/>
      <c r="G104" s="21"/>
      <c r="H104" s="21"/>
      <c r="I104" s="20"/>
      <c r="J104" s="20"/>
      <c r="K104" s="20"/>
      <c r="L104" s="20"/>
      <c r="M104" s="20"/>
      <c r="N104" s="20"/>
      <c r="O104" s="20"/>
      <c r="P104" s="20"/>
      <c r="Q104" s="20"/>
      <c r="R104" s="20"/>
      <c r="S104" s="20"/>
      <c r="T104" s="20"/>
      <c r="U104" s="20"/>
      <c r="V104" s="20"/>
      <c r="W104" s="20"/>
      <c r="X104" s="20"/>
      <c r="Y104" s="20"/>
      <c r="Z104" s="20"/>
      <c r="AA104" s="20"/>
    </row>
    <row r="105" spans="1:27" x14ac:dyDescent="0.2">
      <c r="A105" s="20"/>
      <c r="B105" s="20"/>
      <c r="C105" s="21"/>
      <c r="D105" s="21"/>
      <c r="E105" s="21"/>
      <c r="F105" s="21"/>
      <c r="G105" s="21"/>
      <c r="H105" s="21"/>
      <c r="I105" s="20"/>
      <c r="J105" s="20"/>
      <c r="K105" s="20"/>
      <c r="L105" s="20"/>
      <c r="M105" s="20"/>
      <c r="N105" s="20"/>
      <c r="O105" s="20"/>
      <c r="P105" s="20"/>
      <c r="Q105" s="20"/>
      <c r="R105" s="20"/>
      <c r="S105" s="20"/>
      <c r="T105" s="20"/>
      <c r="U105" s="20"/>
      <c r="V105" s="20"/>
      <c r="W105" s="20"/>
      <c r="X105" s="20"/>
      <c r="Y105" s="20"/>
      <c r="Z105" s="20"/>
      <c r="AA105" s="20"/>
    </row>
    <row r="106" spans="1:27" x14ac:dyDescent="0.2">
      <c r="A106" s="20"/>
      <c r="B106" s="20"/>
      <c r="C106" s="21"/>
      <c r="D106" s="21"/>
      <c r="E106" s="21"/>
      <c r="F106" s="21"/>
      <c r="G106" s="21"/>
      <c r="H106" s="21"/>
      <c r="I106" s="20"/>
      <c r="J106" s="20"/>
      <c r="K106" s="20"/>
      <c r="L106" s="20"/>
      <c r="M106" s="20"/>
      <c r="N106" s="20"/>
      <c r="O106" s="20"/>
      <c r="P106" s="20"/>
      <c r="Q106" s="20"/>
      <c r="R106" s="20"/>
      <c r="S106" s="20"/>
      <c r="T106" s="20"/>
      <c r="U106" s="20"/>
      <c r="V106" s="20"/>
      <c r="W106" s="20"/>
      <c r="X106" s="20"/>
      <c r="Y106" s="20"/>
      <c r="Z106" s="20"/>
      <c r="AA106" s="20"/>
    </row>
    <row r="107" spans="1:27" x14ac:dyDescent="0.2">
      <c r="A107" s="20"/>
      <c r="B107" s="20"/>
      <c r="C107" s="21"/>
      <c r="D107" s="21"/>
      <c r="E107" s="21"/>
      <c r="F107" s="21"/>
      <c r="G107" s="21"/>
      <c r="H107" s="21"/>
      <c r="I107" s="20"/>
      <c r="J107" s="20"/>
      <c r="K107" s="20"/>
      <c r="L107" s="20"/>
      <c r="M107" s="20"/>
      <c r="N107" s="20"/>
      <c r="O107" s="20"/>
      <c r="P107" s="20"/>
      <c r="Q107" s="20"/>
      <c r="R107" s="20"/>
      <c r="S107" s="20"/>
      <c r="T107" s="20"/>
      <c r="U107" s="20"/>
      <c r="V107" s="20"/>
      <c r="W107" s="20"/>
      <c r="X107" s="20"/>
      <c r="Y107" s="20"/>
      <c r="Z107" s="20"/>
      <c r="AA107" s="20"/>
    </row>
    <row r="108" spans="1:27" x14ac:dyDescent="0.2">
      <c r="A108" s="20"/>
      <c r="B108" s="20"/>
      <c r="C108" s="21"/>
      <c r="D108" s="21"/>
      <c r="E108" s="21"/>
      <c r="F108" s="21"/>
      <c r="G108" s="21"/>
      <c r="H108" s="21"/>
      <c r="I108" s="20"/>
      <c r="J108" s="20"/>
      <c r="K108" s="20"/>
      <c r="L108" s="20"/>
      <c r="M108" s="20"/>
      <c r="N108" s="20"/>
      <c r="O108" s="20"/>
      <c r="P108" s="20"/>
      <c r="Q108" s="20"/>
      <c r="R108" s="20"/>
      <c r="S108" s="20"/>
      <c r="T108" s="20"/>
      <c r="U108" s="20"/>
      <c r="V108" s="20"/>
      <c r="W108" s="20"/>
      <c r="X108" s="20"/>
      <c r="Y108" s="20"/>
      <c r="Z108" s="20"/>
      <c r="AA108" s="20"/>
    </row>
    <row r="109" spans="1:27" x14ac:dyDescent="0.2">
      <c r="A109" s="20"/>
      <c r="B109" s="20"/>
      <c r="C109" s="21"/>
      <c r="D109" s="21"/>
      <c r="E109" s="21"/>
      <c r="F109" s="21"/>
      <c r="G109" s="21"/>
      <c r="H109" s="21"/>
      <c r="I109" s="20"/>
      <c r="J109" s="20"/>
      <c r="K109" s="20"/>
      <c r="L109" s="20"/>
      <c r="M109" s="20"/>
      <c r="N109" s="20"/>
      <c r="O109" s="20"/>
      <c r="P109" s="20"/>
      <c r="Q109" s="20"/>
      <c r="R109" s="20"/>
      <c r="S109" s="20"/>
      <c r="T109" s="20"/>
      <c r="U109" s="20"/>
      <c r="V109" s="20"/>
      <c r="W109" s="20"/>
      <c r="X109" s="20"/>
      <c r="Y109" s="20"/>
      <c r="Z109" s="20"/>
      <c r="AA109" s="20"/>
    </row>
    <row r="110" spans="1:27" x14ac:dyDescent="0.2">
      <c r="A110" s="20"/>
      <c r="B110" s="20"/>
      <c r="C110" s="21"/>
      <c r="D110" s="21"/>
      <c r="E110" s="21"/>
      <c r="F110" s="21"/>
      <c r="G110" s="21"/>
      <c r="H110" s="21"/>
      <c r="I110" s="20"/>
      <c r="J110" s="20"/>
      <c r="K110" s="20"/>
      <c r="L110" s="20"/>
      <c r="M110" s="20"/>
      <c r="N110" s="20"/>
      <c r="O110" s="20"/>
      <c r="P110" s="20"/>
      <c r="Q110" s="20"/>
      <c r="R110" s="20"/>
      <c r="S110" s="20"/>
      <c r="T110" s="20"/>
      <c r="U110" s="20"/>
      <c r="V110" s="20"/>
      <c r="W110" s="20"/>
      <c r="X110" s="20"/>
      <c r="Y110" s="20"/>
      <c r="Z110" s="20"/>
      <c r="AA110" s="20"/>
    </row>
    <row r="111" spans="1:27" x14ac:dyDescent="0.2">
      <c r="A111" s="20"/>
      <c r="B111" s="20"/>
      <c r="C111" s="21"/>
      <c r="D111" s="21"/>
      <c r="E111" s="21"/>
      <c r="F111" s="21"/>
      <c r="G111" s="21"/>
      <c r="H111" s="21"/>
      <c r="I111" s="20"/>
      <c r="J111" s="20"/>
      <c r="K111" s="20"/>
      <c r="L111" s="20"/>
      <c r="M111" s="20"/>
      <c r="N111" s="20"/>
      <c r="O111" s="20"/>
      <c r="P111" s="20"/>
      <c r="Q111" s="20"/>
      <c r="R111" s="20"/>
      <c r="S111" s="20"/>
      <c r="T111" s="20"/>
      <c r="U111" s="20"/>
      <c r="V111" s="20"/>
      <c r="W111" s="20"/>
      <c r="X111" s="20"/>
      <c r="Y111" s="20"/>
      <c r="Z111" s="20"/>
      <c r="AA111" s="20"/>
    </row>
    <row r="112" spans="1:27" x14ac:dyDescent="0.2">
      <c r="A112" s="20"/>
      <c r="B112" s="20"/>
      <c r="C112" s="21"/>
      <c r="D112" s="21"/>
      <c r="E112" s="21"/>
      <c r="F112" s="21"/>
      <c r="G112" s="21"/>
      <c r="H112" s="21"/>
      <c r="I112" s="20"/>
      <c r="J112" s="20"/>
      <c r="K112" s="20"/>
      <c r="L112" s="20"/>
      <c r="M112" s="20"/>
      <c r="N112" s="20"/>
      <c r="O112" s="20"/>
      <c r="P112" s="20"/>
      <c r="Q112" s="20"/>
      <c r="R112" s="20"/>
      <c r="S112" s="20"/>
      <c r="T112" s="20"/>
      <c r="U112" s="20"/>
      <c r="V112" s="20"/>
      <c r="W112" s="20"/>
      <c r="X112" s="20"/>
      <c r="Y112" s="20"/>
      <c r="Z112" s="20"/>
      <c r="AA112" s="20"/>
    </row>
    <row r="113" spans="1:27" x14ac:dyDescent="0.2">
      <c r="A113" s="20"/>
      <c r="B113" s="20"/>
      <c r="C113" s="21"/>
      <c r="D113" s="21"/>
      <c r="E113" s="21"/>
      <c r="F113" s="21"/>
      <c r="G113" s="21"/>
      <c r="H113" s="21"/>
      <c r="I113" s="20"/>
      <c r="J113" s="20"/>
      <c r="K113" s="20"/>
      <c r="L113" s="20"/>
      <c r="M113" s="20"/>
      <c r="N113" s="20"/>
      <c r="O113" s="20"/>
      <c r="P113" s="20"/>
      <c r="Q113" s="20"/>
      <c r="R113" s="20"/>
      <c r="S113" s="20"/>
      <c r="T113" s="20"/>
      <c r="U113" s="20"/>
      <c r="V113" s="20"/>
      <c r="W113" s="20"/>
      <c r="X113" s="20"/>
      <c r="Y113" s="20"/>
      <c r="Z113" s="20"/>
      <c r="AA113" s="20"/>
    </row>
    <row r="114" spans="1:27" x14ac:dyDescent="0.2">
      <c r="A114" s="20"/>
      <c r="B114" s="20"/>
      <c r="C114" s="21"/>
      <c r="D114" s="21"/>
      <c r="E114" s="21"/>
      <c r="F114" s="21"/>
      <c r="G114" s="21"/>
      <c r="H114" s="21"/>
      <c r="I114" s="20"/>
      <c r="J114" s="20"/>
      <c r="K114" s="20"/>
      <c r="L114" s="20"/>
      <c r="M114" s="20"/>
      <c r="N114" s="20"/>
      <c r="O114" s="20"/>
      <c r="P114" s="20"/>
      <c r="Q114" s="20"/>
      <c r="R114" s="20"/>
      <c r="S114" s="20"/>
      <c r="T114" s="20"/>
      <c r="U114" s="20"/>
      <c r="V114" s="20"/>
      <c r="W114" s="20"/>
      <c r="X114" s="20"/>
      <c r="Y114" s="20"/>
      <c r="Z114" s="20"/>
      <c r="AA114" s="20"/>
    </row>
    <row r="115" spans="1:27" x14ac:dyDescent="0.2">
      <c r="E115" s="21"/>
      <c r="F115" s="21"/>
      <c r="G115" s="21"/>
      <c r="H115" s="21"/>
    </row>
    <row r="116" spans="1:27" x14ac:dyDescent="0.2">
      <c r="E116" s="21"/>
      <c r="F116" s="21"/>
      <c r="G116" s="21"/>
      <c r="H116" s="21"/>
    </row>
    <row r="117" spans="1:27" x14ac:dyDescent="0.2">
      <c r="E117" s="21"/>
      <c r="F117" s="21"/>
      <c r="G117" s="21"/>
      <c r="H117" s="21"/>
    </row>
    <row r="118" spans="1:27" x14ac:dyDescent="0.2">
      <c r="E118" s="21"/>
      <c r="F118" s="21"/>
      <c r="G118" s="21"/>
      <c r="H118" s="21"/>
    </row>
    <row r="119" spans="1:27" x14ac:dyDescent="0.2">
      <c r="E119" s="21"/>
      <c r="F119" s="21"/>
      <c r="G119" s="21"/>
      <c r="H119" s="21"/>
    </row>
    <row r="120" spans="1:27" x14ac:dyDescent="0.2">
      <c r="E120" s="21"/>
      <c r="F120" s="21"/>
      <c r="G120" s="21"/>
      <c r="H120" s="21"/>
    </row>
    <row r="1048451" spans="21:25" ht="24" x14ac:dyDescent="0.2">
      <c r="U1048451" s="3" t="s">
        <v>277</v>
      </c>
      <c r="V1048451" s="3" t="s">
        <v>278</v>
      </c>
      <c r="W1048451" s="3" t="s">
        <v>269</v>
      </c>
      <c r="X1048451" s="3" t="s">
        <v>270</v>
      </c>
    </row>
    <row r="1048452" spans="21:25" ht="36" x14ac:dyDescent="0.2">
      <c r="U1048452" s="3" t="s">
        <v>278</v>
      </c>
      <c r="V1048452" s="3" t="s">
        <v>279</v>
      </c>
      <c r="W1048452" s="3" t="s">
        <v>275</v>
      </c>
      <c r="X1048452" s="3" t="s">
        <v>280</v>
      </c>
    </row>
    <row r="1048453" spans="21:25" ht="24" x14ac:dyDescent="0.2">
      <c r="U1048453" s="3" t="s">
        <v>269</v>
      </c>
      <c r="V1048453" s="3" t="s">
        <v>281</v>
      </c>
    </row>
    <row r="1048454" spans="21:25" x14ac:dyDescent="0.2">
      <c r="U1048454" s="3" t="s">
        <v>270</v>
      </c>
    </row>
    <row r="1048460" spans="21:25" x14ac:dyDescent="0.2">
      <c r="U1048460" s="3" t="s">
        <v>88</v>
      </c>
      <c r="V1048460" s="3" t="s">
        <v>91</v>
      </c>
      <c r="W1048460" s="3" t="s">
        <v>89</v>
      </c>
      <c r="X1048460" s="3" t="s">
        <v>92</v>
      </c>
      <c r="Y1048460" s="3" t="s">
        <v>90</v>
      </c>
    </row>
    <row r="1048461" spans="21:25" ht="24" x14ac:dyDescent="0.2">
      <c r="V1048461" s="3" t="s">
        <v>278</v>
      </c>
      <c r="W1048461" s="3" t="s">
        <v>278</v>
      </c>
      <c r="X1048461" s="3" t="s">
        <v>278</v>
      </c>
      <c r="Y1048461" s="3" t="s">
        <v>278</v>
      </c>
    </row>
    <row r="1048462" spans="21:25" ht="24" x14ac:dyDescent="0.2">
      <c r="V1048462" s="3" t="s">
        <v>269</v>
      </c>
      <c r="W1048462" s="3" t="s">
        <v>269</v>
      </c>
      <c r="X1048462" s="3" t="s">
        <v>269</v>
      </c>
      <c r="Y1048462" s="3" t="s">
        <v>269</v>
      </c>
    </row>
    <row r="1048463" spans="21:25" ht="24" x14ac:dyDescent="0.2">
      <c r="V1048463" s="3" t="s">
        <v>270</v>
      </c>
      <c r="W1048463" s="3" t="s">
        <v>270</v>
      </c>
      <c r="X1048463" s="3" t="s">
        <v>270</v>
      </c>
      <c r="Y1048463" s="3" t="s">
        <v>270</v>
      </c>
    </row>
    <row r="1048465" spans="6:8" x14ac:dyDescent="0.2">
      <c r="F1048465" s="4" t="s">
        <v>87</v>
      </c>
      <c r="G1048465" s="4" t="s">
        <v>86</v>
      </c>
      <c r="H1048465" s="4" t="s">
        <v>85</v>
      </c>
    </row>
    <row r="1048466" spans="6:8" x14ac:dyDescent="0.2">
      <c r="F1048466" s="4" t="s">
        <v>262</v>
      </c>
      <c r="G1048466" s="4" t="s">
        <v>262</v>
      </c>
      <c r="H1048466" s="4" t="s">
        <v>264</v>
      </c>
    </row>
    <row r="1048467" spans="6:8" x14ac:dyDescent="0.2">
      <c r="G1048467" s="4" t="s">
        <v>263</v>
      </c>
      <c r="H1048467" s="4" t="s">
        <v>265</v>
      </c>
    </row>
  </sheetData>
  <sheetProtection algorithmName="SHA-512" hashValue="gYgc9++d/35Wv3TndcF0sxVdXFJvdbZ+1sNm/+b+nQ+PTkWlF7KYueO89W7mPXxcmxOWTq34y4jjmoGmpdhe6g==" saltValue="CdWooEXwNt+OX07li56FaQ==" spinCount="100000" sheet="1" formatRows="0" insertRows="0" deleteRows="0" selectLockedCells="1"/>
  <dataConsolidate/>
  <mergeCells count="357">
    <mergeCell ref="R17:S17"/>
    <mergeCell ref="R18:S18"/>
    <mergeCell ref="R14:S14"/>
    <mergeCell ref="R15:S15"/>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71:A73"/>
    <mergeCell ref="B71:B73"/>
    <mergeCell ref="C71:C73"/>
    <mergeCell ref="D71:D73"/>
    <mergeCell ref="E71:E73"/>
    <mergeCell ref="G71:G73"/>
    <mergeCell ref="H71:H73"/>
    <mergeCell ref="I71:I73"/>
    <mergeCell ref="J71:J73"/>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K53:K55"/>
    <mergeCell ref="R53:S53"/>
    <mergeCell ref="AA53:AA55"/>
    <mergeCell ref="R54:S54"/>
    <mergeCell ref="R55:S55"/>
    <mergeCell ref="K56:K58"/>
    <mergeCell ref="R56:S56"/>
    <mergeCell ref="AA56:AA58"/>
    <mergeCell ref="R57:S57"/>
    <mergeCell ref="R58:S58"/>
    <mergeCell ref="AA59:AA61"/>
    <mergeCell ref="R60:S60"/>
    <mergeCell ref="R61:S61"/>
    <mergeCell ref="A56:A58"/>
    <mergeCell ref="B56:B58"/>
    <mergeCell ref="C56:C58"/>
    <mergeCell ref="D56:D58"/>
    <mergeCell ref="E56:E58"/>
    <mergeCell ref="G56:G58"/>
    <mergeCell ref="H56:H58"/>
    <mergeCell ref="I56:I58"/>
    <mergeCell ref="J56:J58"/>
    <mergeCell ref="A53:A55"/>
    <mergeCell ref="B53:B55"/>
    <mergeCell ref="C53:C55"/>
    <mergeCell ref="D53:D55"/>
    <mergeCell ref="E53:E55"/>
    <mergeCell ref="G53:G55"/>
    <mergeCell ref="H53:H55"/>
    <mergeCell ref="I53:I55"/>
    <mergeCell ref="J53:J55"/>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K41:K43"/>
    <mergeCell ref="R41:S41"/>
    <mergeCell ref="AA41:AA43"/>
    <mergeCell ref="R42:S42"/>
    <mergeCell ref="R43:S43"/>
    <mergeCell ref="K44:K46"/>
    <mergeCell ref="R44:S44"/>
    <mergeCell ref="AA44:AA46"/>
    <mergeCell ref="R45:S45"/>
    <mergeCell ref="R46:S46"/>
    <mergeCell ref="Q41:Q43"/>
    <mergeCell ref="Q44:Q46"/>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A41:A43"/>
    <mergeCell ref="B41:B43"/>
    <mergeCell ref="C41:C43"/>
    <mergeCell ref="D41:D43"/>
    <mergeCell ref="E41:E43"/>
    <mergeCell ref="G41:G43"/>
    <mergeCell ref="H41:H43"/>
    <mergeCell ref="I41:I43"/>
    <mergeCell ref="J41:J43"/>
    <mergeCell ref="A38:A40"/>
    <mergeCell ref="B38:B40"/>
    <mergeCell ref="C38:C40"/>
    <mergeCell ref="D38:D40"/>
    <mergeCell ref="E38:E40"/>
    <mergeCell ref="G38:G40"/>
    <mergeCell ref="H38:H40"/>
    <mergeCell ref="I38:I40"/>
    <mergeCell ref="J38:J40"/>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5:A37"/>
    <mergeCell ref="B35:B37"/>
    <mergeCell ref="C35:C37"/>
    <mergeCell ref="D35:D37"/>
    <mergeCell ref="E35:E37"/>
    <mergeCell ref="G35:G37"/>
    <mergeCell ref="H35:H37"/>
    <mergeCell ref="I35:I37"/>
    <mergeCell ref="J35:J37"/>
    <mergeCell ref="A32:A34"/>
    <mergeCell ref="B32:B34"/>
    <mergeCell ref="C32:C34"/>
    <mergeCell ref="D32:D34"/>
    <mergeCell ref="E32:E34"/>
    <mergeCell ref="G32:G34"/>
    <mergeCell ref="H32:H34"/>
    <mergeCell ref="I32:I34"/>
    <mergeCell ref="J32:J34"/>
    <mergeCell ref="A29:A31"/>
    <mergeCell ref="B29:B31"/>
    <mergeCell ref="C29:C31"/>
    <mergeCell ref="D29:D31"/>
    <mergeCell ref="E29:E31"/>
    <mergeCell ref="G29:G31"/>
    <mergeCell ref="H29:H31"/>
    <mergeCell ref="I29:I31"/>
    <mergeCell ref="J29:J31"/>
    <mergeCell ref="C2:Y2"/>
    <mergeCell ref="C3:Y3"/>
    <mergeCell ref="C4:Y4"/>
    <mergeCell ref="T6:Z6"/>
    <mergeCell ref="A6:A7"/>
    <mergeCell ref="B6:B7"/>
    <mergeCell ref="C6:G6"/>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J8:J10"/>
    <mergeCell ref="J11:J13"/>
    <mergeCell ref="H20:H22"/>
    <mergeCell ref="I20:I22"/>
    <mergeCell ref="I14:I16"/>
    <mergeCell ref="AA14:AA16"/>
    <mergeCell ref="AA11:AA13"/>
    <mergeCell ref="AA17:AA19"/>
    <mergeCell ref="R20:S20"/>
    <mergeCell ref="AA20:AA22"/>
    <mergeCell ref="R21:S21"/>
    <mergeCell ref="R22:S22"/>
    <mergeCell ref="H17:H19"/>
    <mergeCell ref="H14:H16"/>
    <mergeCell ref="R19:S19"/>
    <mergeCell ref="K11:K13"/>
    <mergeCell ref="K14:K16"/>
    <mergeCell ref="K17:K19"/>
    <mergeCell ref="J20:J22"/>
    <mergeCell ref="K20:K22"/>
    <mergeCell ref="J17:J19"/>
    <mergeCell ref="J14:J16"/>
    <mergeCell ref="R11:S11"/>
    <mergeCell ref="R12:S12"/>
    <mergeCell ref="R13:S13"/>
    <mergeCell ref="R16:S16"/>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H26:H28"/>
    <mergeCell ref="I26:I28"/>
    <mergeCell ref="R28:S28"/>
    <mergeCell ref="J23:J25"/>
    <mergeCell ref="K23:K25"/>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AB12:AB13"/>
    <mergeCell ref="R7:S7"/>
    <mergeCell ref="H6:H7"/>
    <mergeCell ref="AA6:AA7"/>
    <mergeCell ref="I6:K6"/>
    <mergeCell ref="L6:S6"/>
    <mergeCell ref="AA8:AA10"/>
    <mergeCell ref="W7:X7"/>
    <mergeCell ref="H11:H13"/>
    <mergeCell ref="I11:I13"/>
    <mergeCell ref="I8:I10"/>
    <mergeCell ref="Q8:Q10"/>
    <mergeCell ref="Q11:Q13"/>
    <mergeCell ref="H8:H10"/>
    <mergeCell ref="K8:K10"/>
    <mergeCell ref="R8:S8"/>
    <mergeCell ref="R9:S9"/>
    <mergeCell ref="R10:S10"/>
  </mergeCells>
  <phoneticPr fontId="4" type="noConversion"/>
  <conditionalFormatting sqref="H8:H73">
    <cfRule type="cellIs" dxfId="104" priority="135" stopIfTrue="1" operator="equal">
      <formula>1</formula>
    </cfRule>
    <cfRule type="cellIs" dxfId="103" priority="136" stopIfTrue="1" operator="between">
      <formula>1.9</formula>
      <formula>3.1</formula>
    </cfRule>
    <cfRule type="cellIs" dxfId="102" priority="137" stopIfTrue="1" operator="equal">
      <formula>4</formula>
    </cfRule>
  </conditionalFormatting>
  <conditionalFormatting sqref="H8:H73">
    <cfRule type="cellIs" dxfId="101" priority="126" operator="equal">
      <formula>"LEVE"</formula>
    </cfRule>
    <cfRule type="cellIs" dxfId="100" priority="127" operator="equal">
      <formula>"MODERADO"</formula>
    </cfRule>
    <cfRule type="cellIs" dxfId="99" priority="128" operator="equal">
      <formula>"GRAVE"</formula>
    </cfRule>
  </conditionalFormatting>
  <conditionalFormatting sqref="AA8:AA73">
    <cfRule type="containsText" dxfId="98" priority="119" operator="containsText" text="CONTINUA LA ACCIÓN ANTERIOR">
      <formula>NOT(ISERROR(SEARCH("CONTINUA LA ACCIÓN ANTERIOR",AA8)))</formula>
    </cfRule>
    <cfRule type="containsText" dxfId="97" priority="120" operator="containsText" text="REQUIERE NUEVA ACCIÓN">
      <formula>NOT(ISERROR(SEARCH("REQUIERE NUEVA ACCIÓN",AA8)))</formula>
    </cfRule>
    <cfRule type="containsText" dxfId="96" priority="121" operator="containsText" text="RIESGO CONTROLADO">
      <formula>NOT(ISERROR(SEARCH("RIESGO CONTROLADO",AA8)))</formula>
    </cfRule>
  </conditionalFormatting>
  <conditionalFormatting sqref="Y8:Y16 Y18:Y73">
    <cfRule type="beginsWith" dxfId="95" priority="112" operator="beginsWith" text="No eficaz">
      <formula>LEFT(Y8,LEN("No eficaz"))="No eficaz"</formula>
    </cfRule>
  </conditionalFormatting>
  <conditionalFormatting sqref="Y8:Y16 Y18:Y73">
    <cfRule type="beginsWith" dxfId="94" priority="108" operator="beginsWith" text="Eficaz">
      <formula>LEFT(Y8,LEN("Eficaz"))="Eficaz"</formula>
    </cfRule>
  </conditionalFormatting>
  <conditionalFormatting sqref="U8:U73">
    <cfRule type="expression" dxfId="93" priority="107">
      <formula>T8="ASUMIR"</formula>
    </cfRule>
  </conditionalFormatting>
  <conditionalFormatting sqref="V8:V73">
    <cfRule type="expression" dxfId="92" priority="106">
      <formula>T8="ASUMIR"</formula>
    </cfRule>
  </conditionalFormatting>
  <conditionalFormatting sqref="W8:W16 W18:W73">
    <cfRule type="expression" dxfId="91" priority="105">
      <formula>T8="ASUMIR"</formula>
    </cfRule>
  </conditionalFormatting>
  <conditionalFormatting sqref="Y8:Y16 Y18:Y73">
    <cfRule type="expression" dxfId="90" priority="103">
      <formula>T8="ASUMIR"</formula>
    </cfRule>
  </conditionalFormatting>
  <conditionalFormatting sqref="X12:X13 X15:X16 X18:X73">
    <cfRule type="expression" dxfId="89" priority="96">
      <formula>T12="ASUMIR"</formula>
    </cfRule>
  </conditionalFormatting>
  <conditionalFormatting sqref="Z8:Z16 Z18:Z73">
    <cfRule type="expression" dxfId="88" priority="94">
      <formula>T8="ASUMIR"</formula>
    </cfRule>
  </conditionalFormatting>
  <conditionalFormatting sqref="O8:O73">
    <cfRule type="expression" dxfId="87" priority="93">
      <formula>$L$8="No existe control para el riesgo"</formula>
    </cfRule>
  </conditionalFormatting>
  <conditionalFormatting sqref="P8:Q8 Q11 Q14 Q53 Q56 Q59 Q62 Q65 Q68 Q71 Q74 Q77 Q80 Q83 P9:P73 Q17 Q20 Q23 Q26 Q29 Q32 Q35 Q38 Q41 Q44 Q47 Q50">
    <cfRule type="expression" dxfId="86" priority="92">
      <formula>$L$8="No existe control para el riesgo"</formula>
    </cfRule>
  </conditionalFormatting>
  <conditionalFormatting sqref="W8">
    <cfRule type="cellIs" dxfId="85" priority="87" operator="equal">
      <formula>"NO_CUMPLIDA"</formula>
    </cfRule>
  </conditionalFormatting>
  <conditionalFormatting sqref="W9:W16 W18:W73">
    <cfRule type="cellIs" dxfId="84" priority="86" operator="equal">
      <formula>"NO_CUMPLIDA"</formula>
    </cfRule>
  </conditionalFormatting>
  <conditionalFormatting sqref="Z8">
    <cfRule type="expression" dxfId="83" priority="85">
      <formula>$W$8&lt;&gt;"CUMPLIMIENTO_TOTAL"</formula>
    </cfRule>
  </conditionalFormatting>
  <conditionalFormatting sqref="Z9">
    <cfRule type="expression" dxfId="82" priority="83">
      <formula>$W$9&lt;&gt;"CUMPLIMIENTO_TOTAL"</formula>
    </cfRule>
  </conditionalFormatting>
  <conditionalFormatting sqref="Z10">
    <cfRule type="expression" dxfId="81" priority="82">
      <formula>$W$10&lt;&gt;"CUMPLIMIENTO_TOTAL"</formula>
    </cfRule>
  </conditionalFormatting>
  <conditionalFormatting sqref="Z11">
    <cfRule type="expression" dxfId="80" priority="81">
      <formula>$W$11&lt;&gt;"CUMPLIMIENTO_TOTAL"</formula>
    </cfRule>
  </conditionalFormatting>
  <conditionalFormatting sqref="Z12">
    <cfRule type="expression" dxfId="79" priority="80">
      <formula>$W$12&lt;&gt;"CUMPLIMIENTO_TOTAL"</formula>
    </cfRule>
  </conditionalFormatting>
  <conditionalFormatting sqref="Z13">
    <cfRule type="expression" dxfId="78" priority="79">
      <formula>$W$13&lt;&gt;"CUMPLIMIENTO_TOTAL"</formula>
    </cfRule>
  </conditionalFormatting>
  <conditionalFormatting sqref="Z14">
    <cfRule type="expression" dxfId="77" priority="78">
      <formula>$W$14&lt;&gt;"CUMPLIMIENTO_TOTAL"</formula>
    </cfRule>
  </conditionalFormatting>
  <conditionalFormatting sqref="Z15">
    <cfRule type="expression" dxfId="76" priority="77">
      <formula>$W$15&lt;&gt;"CUMPLIMIENTO_TOTAL"</formula>
    </cfRule>
  </conditionalFormatting>
  <conditionalFormatting sqref="Z16">
    <cfRule type="expression" dxfId="75" priority="76">
      <formula>$W$16&lt;&gt;"CUMPLIMIENTO_TOTAL"</formula>
    </cfRule>
  </conditionalFormatting>
  <conditionalFormatting sqref="Z18">
    <cfRule type="expression" dxfId="74" priority="74">
      <formula>$W$18&lt;&gt;"CUMPLIMIENTO_TOTAL"</formula>
    </cfRule>
  </conditionalFormatting>
  <conditionalFormatting sqref="Z19">
    <cfRule type="expression" dxfId="73" priority="73">
      <formula>$W$19&lt;&gt;"CUMPLIMIENTO_TOTAL"</formula>
    </cfRule>
  </conditionalFormatting>
  <conditionalFormatting sqref="Z20">
    <cfRule type="expression" dxfId="72" priority="72">
      <formula>$W$20&lt;&gt;"CUMPLIMIENTO_TOTAL"</formula>
    </cfRule>
  </conditionalFormatting>
  <conditionalFormatting sqref="Z21">
    <cfRule type="expression" dxfId="71" priority="71">
      <formula>$W$21&lt;&gt;"CUMPLIMIENTO_TOTAL"</formula>
    </cfRule>
  </conditionalFormatting>
  <conditionalFormatting sqref="Z22">
    <cfRule type="expression" dxfId="70" priority="70">
      <formula>$W$22&lt;&gt;"CUMPLIMIENTO_TOTAL"</formula>
    </cfRule>
  </conditionalFormatting>
  <conditionalFormatting sqref="Z23">
    <cfRule type="expression" dxfId="69" priority="69">
      <formula>$W$23&lt;&gt;"CUMPLIMIENTO_TOTAL"</formula>
    </cfRule>
  </conditionalFormatting>
  <conditionalFormatting sqref="Z24">
    <cfRule type="expression" dxfId="68" priority="68">
      <formula>$W$24&lt;&gt;"CUMPLIMIENTO_TOTAL"</formula>
    </cfRule>
  </conditionalFormatting>
  <conditionalFormatting sqref="Z25">
    <cfRule type="expression" dxfId="67" priority="67">
      <formula>$W$25&lt;&gt;"CUMPLIMIENTO_TOTAL"</formula>
    </cfRule>
  </conditionalFormatting>
  <conditionalFormatting sqref="Z26">
    <cfRule type="expression" dxfId="66" priority="66">
      <formula>$W$26&lt;&gt;"CUMPLIMIENTO_TOTAL"</formula>
    </cfRule>
  </conditionalFormatting>
  <conditionalFormatting sqref="Z27">
    <cfRule type="expression" dxfId="65" priority="65">
      <formula>$W$27&lt;&gt;"CUMPLIMIENTO_TOTAL"</formula>
    </cfRule>
  </conditionalFormatting>
  <conditionalFormatting sqref="Z28">
    <cfRule type="expression" dxfId="64" priority="64">
      <formula>$W$28&lt;&gt;"CUMPLIMIENTO_TOTAL"</formula>
    </cfRule>
  </conditionalFormatting>
  <conditionalFormatting sqref="Z29">
    <cfRule type="expression" dxfId="63" priority="63">
      <formula>$W$29&lt;&gt;"CUMPLIMIENTO_TOTAL"</formula>
    </cfRule>
  </conditionalFormatting>
  <conditionalFormatting sqref="Z30">
    <cfRule type="expression" dxfId="62" priority="62">
      <formula>$W$30&lt;&gt;"CUMPLIMIENTO_TOTAL"</formula>
    </cfRule>
  </conditionalFormatting>
  <conditionalFormatting sqref="Z31">
    <cfRule type="expression" dxfId="61" priority="61">
      <formula>$W$31&lt;&gt;"CUMPLIMIENTO_TOTAL"</formula>
    </cfRule>
  </conditionalFormatting>
  <conditionalFormatting sqref="Z32">
    <cfRule type="expression" dxfId="60" priority="60">
      <formula>$W$32&lt;&gt;"CUMPLIMIENTO_TOTAL"</formula>
    </cfRule>
  </conditionalFormatting>
  <conditionalFormatting sqref="Z33">
    <cfRule type="expression" dxfId="59" priority="59">
      <formula>$W$33&lt;&gt;"CUMPLIMIENTO_TOTAL"</formula>
    </cfRule>
  </conditionalFormatting>
  <conditionalFormatting sqref="Z34">
    <cfRule type="expression" dxfId="58" priority="58">
      <formula>$W$34&lt;&gt;"CUMPLIMIENTO_TOTAL"</formula>
    </cfRule>
  </conditionalFormatting>
  <conditionalFormatting sqref="Z35">
    <cfRule type="expression" dxfId="57" priority="57">
      <formula>$W$35&lt;&gt;"CUMPLIMIENTO_TOTAL"</formula>
    </cfRule>
  </conditionalFormatting>
  <conditionalFormatting sqref="Z36">
    <cfRule type="expression" dxfId="56" priority="56">
      <formula>$W$36&lt;&gt;"CUMPLIMIENTO_TOTAL"</formula>
    </cfRule>
  </conditionalFormatting>
  <conditionalFormatting sqref="Z37">
    <cfRule type="expression" dxfId="55" priority="55">
      <formula>$W$37&lt;&gt;"CUMPLIMIENTO_TOTAL"</formula>
    </cfRule>
  </conditionalFormatting>
  <conditionalFormatting sqref="Z38">
    <cfRule type="expression" dxfId="54" priority="54">
      <formula>$W$38&lt;&gt;"CUMPLIMIENTO_TOTAL"</formula>
    </cfRule>
  </conditionalFormatting>
  <conditionalFormatting sqref="Z39">
    <cfRule type="expression" dxfId="53" priority="53">
      <formula>$W$39&lt;&gt;"CUMPLIMIENTO_TOTAL"</formula>
    </cfRule>
  </conditionalFormatting>
  <conditionalFormatting sqref="Z40">
    <cfRule type="expression" dxfId="52" priority="52">
      <formula>$W$40&lt;&gt;"CUMPLIMIENTO_TOTAL"</formula>
    </cfRule>
  </conditionalFormatting>
  <conditionalFormatting sqref="Z41">
    <cfRule type="expression" dxfId="51" priority="51">
      <formula>$W$41&lt;&gt;"CUMPLIMIENTO_TOTAL"</formula>
    </cfRule>
  </conditionalFormatting>
  <conditionalFormatting sqref="Z42">
    <cfRule type="expression" dxfId="50" priority="50">
      <formula>$W$42&lt;&gt;"CUMPLIMIENTO_TOTAL"</formula>
    </cfRule>
  </conditionalFormatting>
  <conditionalFormatting sqref="Z43">
    <cfRule type="expression" dxfId="49" priority="49">
      <formula>$W$43&lt;&gt;"CUMPLIMIENTO_TOTAL"</formula>
    </cfRule>
  </conditionalFormatting>
  <conditionalFormatting sqref="Z44">
    <cfRule type="expression" dxfId="48" priority="48">
      <formula>$W$44&lt;&gt;"CUMPLIMIENTO_TOTAL"</formula>
    </cfRule>
  </conditionalFormatting>
  <conditionalFormatting sqref="Z45">
    <cfRule type="expression" dxfId="47" priority="47">
      <formula>$W$45&lt;&gt;"CUMPLIMIENTO_TOTAL"</formula>
    </cfRule>
  </conditionalFormatting>
  <conditionalFormatting sqref="Z46">
    <cfRule type="expression" dxfId="46" priority="46">
      <formula>$W$46&lt;&gt;"CUMPLIMIENTO_TOTAL"</formula>
    </cfRule>
  </conditionalFormatting>
  <conditionalFormatting sqref="Z47">
    <cfRule type="expression" dxfId="45" priority="45">
      <formula>$W$47&lt;&gt;"CUMPLIMIENTO_TOTAL"</formula>
    </cfRule>
  </conditionalFormatting>
  <conditionalFormatting sqref="Z48">
    <cfRule type="expression" dxfId="44" priority="44">
      <formula>$W$48&lt;&gt;"CUMPLIMIENTO_TOTAL"</formula>
    </cfRule>
  </conditionalFormatting>
  <conditionalFormatting sqref="Z49">
    <cfRule type="expression" dxfId="43" priority="43">
      <formula>$W$49&lt;&gt;"CUMPLIMIENTO_TOTAL"</formula>
    </cfRule>
  </conditionalFormatting>
  <conditionalFormatting sqref="Z50">
    <cfRule type="expression" dxfId="42" priority="42">
      <formula>$W$50&lt;&gt;"CUMPLIMIENTO_TOTAL"</formula>
    </cfRule>
  </conditionalFormatting>
  <conditionalFormatting sqref="Z51">
    <cfRule type="expression" dxfId="41" priority="41">
      <formula>$W$51&lt;&gt;"CUMPLIMIENTO_TOTAL"</formula>
    </cfRule>
  </conditionalFormatting>
  <conditionalFormatting sqref="Z52">
    <cfRule type="expression" dxfId="40" priority="40">
      <formula>$W$52&lt;&gt;"CUMPLIMIENTO_TOTAL"</formula>
    </cfRule>
  </conditionalFormatting>
  <conditionalFormatting sqref="Z53">
    <cfRule type="expression" dxfId="39" priority="39">
      <formula>$W$53&lt;&gt;"CUMPLIMIENTO_TOTAL"</formula>
    </cfRule>
  </conditionalFormatting>
  <conditionalFormatting sqref="Z54">
    <cfRule type="expression" dxfId="38" priority="38">
      <formula>$W$54&lt;&gt;"CUMPLIMIENTO_TOTAL"</formula>
    </cfRule>
  </conditionalFormatting>
  <conditionalFormatting sqref="Z55">
    <cfRule type="expression" dxfId="37" priority="37">
      <formula>$W$55&lt;&gt;"CUMPLIMIENTO_TOTAL"</formula>
    </cfRule>
  </conditionalFormatting>
  <conditionalFormatting sqref="Z56">
    <cfRule type="expression" dxfId="36" priority="36">
      <formula>$W$56&lt;&gt;"CUMPLIMIENTO_TOTAL"</formula>
    </cfRule>
  </conditionalFormatting>
  <conditionalFormatting sqref="Z57">
    <cfRule type="expression" dxfId="35" priority="35">
      <formula>$W$57&lt;&gt;"CUMPLIMIENTO_TOTAL"</formula>
    </cfRule>
  </conditionalFormatting>
  <conditionalFormatting sqref="Z58">
    <cfRule type="expression" dxfId="34" priority="34">
      <formula>$W$58&lt;&gt;"CUMPLIMIENTO_TOTAL"</formula>
    </cfRule>
  </conditionalFormatting>
  <conditionalFormatting sqref="Z59">
    <cfRule type="expression" dxfId="33" priority="33">
      <formula>$W$59&lt;&gt;"CUMPLIMIENTO_TOTAL"</formula>
    </cfRule>
  </conditionalFormatting>
  <conditionalFormatting sqref="Z60">
    <cfRule type="expression" dxfId="32" priority="32">
      <formula>$W$60&lt;&gt;"CUMPLIMIENTO_TOTAL"</formula>
    </cfRule>
  </conditionalFormatting>
  <conditionalFormatting sqref="Z61">
    <cfRule type="expression" dxfId="31" priority="31">
      <formula>$W$61&lt;&gt;"CUMPLIMIENTO_TOTAL"</formula>
    </cfRule>
  </conditionalFormatting>
  <conditionalFormatting sqref="Z62">
    <cfRule type="expression" dxfId="30" priority="30">
      <formula>$W$62&lt;&gt;"CUMPLIMIENTO_TOTAL"</formula>
    </cfRule>
  </conditionalFormatting>
  <conditionalFormatting sqref="Z63">
    <cfRule type="expression" dxfId="29" priority="29">
      <formula>$W$63&lt;&gt;"CUMPLIMIENTO_TOTAL"</formula>
    </cfRule>
  </conditionalFormatting>
  <conditionalFormatting sqref="Z64">
    <cfRule type="expression" dxfId="28" priority="28">
      <formula>$W$64&lt;&gt;"CUMPLIMIENTO_TOTAL"</formula>
    </cfRule>
  </conditionalFormatting>
  <conditionalFormatting sqref="Z65">
    <cfRule type="expression" dxfId="27" priority="27">
      <formula>$W$65&lt;&gt;"CUMPLIMIENTO_TOTAL"</formula>
    </cfRule>
  </conditionalFormatting>
  <conditionalFormatting sqref="Z66">
    <cfRule type="expression" dxfId="26" priority="26">
      <formula>$W$66&lt;&gt;"CUMPLIMIENTO_TOTAL"</formula>
    </cfRule>
  </conditionalFormatting>
  <conditionalFormatting sqref="Z67">
    <cfRule type="expression" dxfId="25" priority="25">
      <formula>$W$67&lt;&gt;"CUMPLIMIENTO_TOTAL"</formula>
    </cfRule>
  </conditionalFormatting>
  <conditionalFormatting sqref="Z68">
    <cfRule type="expression" dxfId="24" priority="24">
      <formula>$W$68&lt;&gt;"CUMPLIMIENTO_TOTAL"</formula>
    </cfRule>
  </conditionalFormatting>
  <conditionalFormatting sqref="Z69">
    <cfRule type="expression" dxfId="23" priority="23">
      <formula>$W$69&lt;&gt;"CUMPLIMIENTO_TOTAL"</formula>
    </cfRule>
  </conditionalFormatting>
  <conditionalFormatting sqref="Z70">
    <cfRule type="expression" dxfId="22" priority="22">
      <formula>$W$70&lt;&gt;"CUMPLIMIENTO_TOTAL"</formula>
    </cfRule>
  </conditionalFormatting>
  <conditionalFormatting sqref="Z71">
    <cfRule type="expression" dxfId="21" priority="21">
      <formula>$W$71&lt;&gt;"CUMPLIMIENTO_TOTAL"</formula>
    </cfRule>
  </conditionalFormatting>
  <conditionalFormatting sqref="Z72">
    <cfRule type="expression" dxfId="20" priority="20">
      <formula>$W$72&lt;&gt;"CUMPLIMIENTO_TOTAL"</formula>
    </cfRule>
  </conditionalFormatting>
  <conditionalFormatting sqref="Z73">
    <cfRule type="expression" dxfId="19" priority="19">
      <formula>$W$73&lt;&gt;"CUMPLIMIENTO_TOTAL"</formula>
    </cfRule>
  </conditionalFormatting>
  <conditionalFormatting sqref="Q8:Q73">
    <cfRule type="cellIs" dxfId="18" priority="14" operator="equal">
      <formula>"INEXISTENTE"</formula>
    </cfRule>
    <cfRule type="cellIs" dxfId="17" priority="15" operator="equal">
      <formula>"ACEPTABLE"</formula>
    </cfRule>
    <cfRule type="cellIs" dxfId="16" priority="16" operator="equal">
      <formula>"FUERTE"</formula>
    </cfRule>
    <cfRule type="cellIs" dxfId="15" priority="17" operator="equal">
      <formula>"DÉBIL"</formula>
    </cfRule>
  </conditionalFormatting>
  <conditionalFormatting sqref="X8:X10">
    <cfRule type="expression" dxfId="14" priority="13">
      <formula>T7="ASUMIR"</formula>
    </cfRule>
  </conditionalFormatting>
  <conditionalFormatting sqref="X11">
    <cfRule type="expression" dxfId="13" priority="12">
      <formula>T11="ASUMIR"</formula>
    </cfRule>
  </conditionalFormatting>
  <conditionalFormatting sqref="X14">
    <cfRule type="expression" dxfId="12" priority="11">
      <formula>T14="ASUMIR"</formula>
    </cfRule>
  </conditionalFormatting>
  <conditionalFormatting sqref="W17">
    <cfRule type="expression" dxfId="11" priority="9">
      <formula>T17="ASUMIR"</formula>
    </cfRule>
  </conditionalFormatting>
  <conditionalFormatting sqref="X17">
    <cfRule type="expression" dxfId="10" priority="8">
      <formula>T17="ASUMIR"</formula>
    </cfRule>
  </conditionalFormatting>
  <conditionalFormatting sqref="W17">
    <cfRule type="cellIs" dxfId="9" priority="7" operator="equal">
      <formula>"NO_CUMPLIDA"</formula>
    </cfRule>
  </conditionalFormatting>
  <conditionalFormatting sqref="Y17">
    <cfRule type="beginsWith" dxfId="8" priority="5" operator="beginsWith" text="No eficaz">
      <formula>LEFT(Y17,LEN("No eficaz"))="No eficaz"</formula>
    </cfRule>
  </conditionalFormatting>
  <conditionalFormatting sqref="Y17">
    <cfRule type="beginsWith" dxfId="7" priority="4" operator="beginsWith" text="Eficaz">
      <formula>LEFT(Y17,LEN("Eficaz"))="Eficaz"</formula>
    </cfRule>
  </conditionalFormatting>
  <conditionalFormatting sqref="Y17">
    <cfRule type="expression" dxfId="6" priority="3">
      <formula>T17="ASUMIR"</formula>
    </cfRule>
  </conditionalFormatting>
  <conditionalFormatting sqref="Z17">
    <cfRule type="expression" dxfId="5" priority="2">
      <formula>T17="ASUMIR"</formula>
    </cfRule>
  </conditionalFormatting>
  <conditionalFormatting sqref="Z17">
    <cfRule type="expression" dxfId="4" priority="1">
      <formula>$W$19&lt;&gt;"CUMPLIMIENTO_TOTAL"</formula>
    </cfRule>
  </conditionalFormatting>
  <dataValidations xWindow="211" yWindow="726" count="9">
    <dataValidation allowBlank="1" showInputMessage="1" showErrorMessage="1" promptTitle="FACTORES DE RIESGO" prompt="Seleccione el factor de riesgo interno o externo" sqref="C8:C73" xr:uid="{00000000-0002-0000-0200-000000000000}"/>
    <dataValidation allowBlank="1" showInputMessage="1" showErrorMessage="1" promptTitle="Análisis del indicador" prompt="Describa brevemente el comportamiento del indicador" sqref="K8:K73" xr:uid="{00000000-0002-0000-0200-000001000000}"/>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xr:uid="{00000000-0002-0000-0200-000002000000}"/>
    <dataValidation allowBlank="1" showInputMessage="1" showErrorMessage="1" promptTitle="Acción" prompt="Describa la forma en la cual se ha cumplido con la acción (oportunidad de mejora) que se implementó para tratar el riesgo" sqref="X8:X73" xr:uid="{00000000-0002-0000-0200-000003000000}"/>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xr:uid="{00000000-0002-0000-0200-000004000000}">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xr:uid="{00000000-0002-0000-0200-000005000000}">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xr:uid="{00000000-0002-0000-0200-000006000000}">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xr:uid="{00000000-0002-0000-0200-000007000000}">
      <formula1>INDIRECT(W8)</formula1>
    </dataValidation>
    <dataValidation type="decimal" allowBlank="1" showInputMessage="1" showErrorMessage="1" promptTitle="% De medición del indicador" prompt="Sólo permite números" sqref="J8:J73" xr:uid="{00000000-0002-0000-0200-000008000000}">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39" operator="containsText" id="{5FF8A8BD-18FC-417B-850F-ACA90835F62D}">
            <xm:f>NOT(ISERROR(SEARCH(#REF!,Y8)))</xm:f>
            <xm:f>#REF!</xm:f>
            <x14:dxf>
              <font>
                <color rgb="FF9C0006"/>
              </font>
              <fill>
                <patternFill>
                  <bgColor rgb="FFFFC7CE"/>
                </patternFill>
              </fill>
            </x14:dxf>
          </x14:cfRule>
          <xm:sqref>Y8:Y16 Y18:Y73</xm:sqref>
        </x14:conditionalFormatting>
        <x14:conditionalFormatting xmlns:xm="http://schemas.microsoft.com/office/excel/2006/main">
          <x14:cfRule type="containsText" priority="141" operator="containsText" id="{13013706-2595-4270-A379-FEE68B7EE3BE}">
            <xm:f>NOT(ISERROR(SEARCH(#REF!,W8)))</xm:f>
            <xm:f>#REF!</xm:f>
            <x14:dxf>
              <font>
                <color rgb="FF9C0006"/>
              </font>
              <fill>
                <patternFill>
                  <bgColor rgb="FFFFC7CE"/>
                </patternFill>
              </fill>
            </x14:dxf>
          </x14:cfRule>
          <xm:sqref>W8:W16 W18:W73</xm:sqref>
        </x14:conditionalFormatting>
        <x14:conditionalFormatting xmlns:xm="http://schemas.microsoft.com/office/excel/2006/main">
          <x14:cfRule type="containsText" priority="10" operator="containsText" id="{C57A3D28-97F5-4B5B-A538-7CB04F81EA38}">
            <xm:f>NOT(ISERROR(SEARCH(#REF!,W17)))</xm:f>
            <xm:f>#REF!</xm:f>
            <x14:dxf>
              <font>
                <color rgb="FF9C0006"/>
              </font>
              <fill>
                <patternFill>
                  <bgColor rgb="FFFFC7CE"/>
                </patternFill>
              </fill>
            </x14:dxf>
          </x14:cfRule>
          <xm:sqref>W17</xm:sqref>
        </x14:conditionalFormatting>
        <x14:conditionalFormatting xmlns:xm="http://schemas.microsoft.com/office/excel/2006/main">
          <x14:cfRule type="containsText" priority="6" operator="containsText" id="{2D68EBC9-F702-49E4-9579-7FFB1A048AF0}">
            <xm:f>NOT(ISERROR(SEARCH(#REF!,Y17)))</xm:f>
            <xm:f>#REF!</xm:f>
            <x14:dxf>
              <font>
                <color rgb="FF9C0006"/>
              </font>
              <fill>
                <patternFill>
                  <bgColor rgb="FFFFC7CE"/>
                </patternFill>
              </fill>
            </x14:dxf>
          </x14:cfRule>
          <xm:sqref>Y17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H115"/>
  <sheetViews>
    <sheetView topLeftCell="A76" zoomScale="90" zoomScaleNormal="90" workbookViewId="0">
      <selection activeCell="P86" sqref="P86:S91"/>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12" t="s">
        <v>66</v>
      </c>
      <c r="B1" s="513"/>
      <c r="C1" s="513"/>
      <c r="D1" s="513"/>
      <c r="E1" s="513"/>
      <c r="F1" s="513"/>
      <c r="G1" s="513"/>
      <c r="H1" s="513"/>
      <c r="I1" s="513"/>
      <c r="J1" s="513"/>
      <c r="K1" s="513"/>
      <c r="L1" s="513"/>
      <c r="M1" s="513"/>
      <c r="N1" s="513"/>
      <c r="O1" s="513"/>
      <c r="P1" s="513"/>
      <c r="Q1" s="513"/>
      <c r="R1" s="513"/>
      <c r="S1" s="513"/>
      <c r="T1" s="514"/>
    </row>
    <row r="2" spans="1:34" ht="15.75" x14ac:dyDescent="0.25">
      <c r="A2" s="29"/>
      <c r="B2" s="30"/>
      <c r="C2" s="30"/>
      <c r="D2" s="30"/>
      <c r="E2" s="30"/>
      <c r="F2" s="30"/>
      <c r="G2" s="30"/>
      <c r="H2" s="30"/>
      <c r="I2" s="30"/>
      <c r="J2" s="30"/>
      <c r="K2" s="30"/>
      <c r="L2" s="30"/>
      <c r="M2" s="30"/>
      <c r="N2" s="30"/>
      <c r="O2" s="30"/>
      <c r="P2" s="30"/>
      <c r="Q2" s="30"/>
      <c r="R2" s="41"/>
      <c r="S2" s="41"/>
      <c r="T2" s="31"/>
    </row>
    <row r="3" spans="1:34" ht="15.75" x14ac:dyDescent="0.25">
      <c r="A3" s="509" t="s">
        <v>65</v>
      </c>
      <c r="B3" s="510"/>
      <c r="C3" s="510"/>
      <c r="D3" s="510"/>
      <c r="E3" s="510"/>
      <c r="F3" s="510"/>
      <c r="G3" s="510"/>
      <c r="H3" s="510"/>
      <c r="I3" s="510"/>
      <c r="J3" s="510"/>
      <c r="K3" s="510"/>
      <c r="L3" s="510"/>
      <c r="M3" s="510"/>
      <c r="N3" s="510"/>
      <c r="O3" s="510"/>
      <c r="P3" s="510"/>
      <c r="Q3" s="510"/>
      <c r="R3" s="510"/>
      <c r="S3" s="510"/>
      <c r="T3" s="511"/>
    </row>
    <row r="4" spans="1:34" x14ac:dyDescent="0.2">
      <c r="A4" s="25"/>
      <c r="B4" s="26"/>
      <c r="C4" s="27"/>
      <c r="D4" s="27"/>
      <c r="E4" s="27"/>
      <c r="F4" s="27"/>
      <c r="G4" s="27"/>
      <c r="H4" s="27"/>
      <c r="I4" s="27"/>
      <c r="J4" s="27"/>
      <c r="K4" s="27"/>
      <c r="L4" s="27"/>
      <c r="M4" s="27"/>
      <c r="N4" s="27"/>
      <c r="O4" s="27"/>
      <c r="P4" s="27"/>
      <c r="Q4" s="27"/>
      <c r="R4" s="27"/>
      <c r="S4" s="27"/>
      <c r="T4" s="28"/>
    </row>
    <row r="5" spans="1:34" ht="13.5" thickBot="1" x14ac:dyDescent="0.25">
      <c r="A5" s="32"/>
      <c r="B5" s="32"/>
      <c r="C5" s="33"/>
      <c r="D5" s="33"/>
      <c r="E5" s="33"/>
      <c r="F5" s="33"/>
      <c r="G5" s="33"/>
      <c r="H5" s="33"/>
      <c r="I5" s="33"/>
      <c r="J5" s="33"/>
      <c r="K5" s="33"/>
      <c r="L5" s="33"/>
      <c r="M5" s="33"/>
      <c r="N5" s="33"/>
      <c r="O5" s="33"/>
      <c r="P5" s="33"/>
      <c r="Q5" s="33"/>
      <c r="R5" s="33"/>
      <c r="S5" s="33"/>
      <c r="T5" s="33"/>
    </row>
    <row r="6" spans="1:34" ht="24" customHeight="1" x14ac:dyDescent="0.2">
      <c r="A6" s="34" t="s">
        <v>18</v>
      </c>
      <c r="B6" s="523"/>
      <c r="C6" s="542" t="s">
        <v>81</v>
      </c>
      <c r="D6" s="542"/>
      <c r="E6" s="542"/>
      <c r="F6" s="542"/>
      <c r="G6" s="542"/>
      <c r="H6" s="542"/>
      <c r="I6" s="530"/>
      <c r="J6" s="527"/>
      <c r="K6" s="526" t="s">
        <v>80</v>
      </c>
      <c r="L6" s="526"/>
      <c r="M6" s="526"/>
      <c r="N6" s="526"/>
      <c r="O6" s="526"/>
      <c r="P6" s="526"/>
      <c r="Q6" s="526"/>
      <c r="R6" s="43"/>
      <c r="S6" s="43"/>
      <c r="T6" s="516"/>
    </row>
    <row r="7" spans="1:34" ht="15" customHeight="1" x14ac:dyDescent="0.2">
      <c r="A7" s="521" t="s">
        <v>20</v>
      </c>
      <c r="B7" s="524"/>
      <c r="C7" s="496"/>
      <c r="D7" s="496"/>
      <c r="E7" s="496"/>
      <c r="F7" s="496"/>
      <c r="G7" s="496"/>
      <c r="H7" s="496"/>
      <c r="I7" s="531"/>
      <c r="J7" s="528"/>
      <c r="K7" s="474" t="s">
        <v>94</v>
      </c>
      <c r="L7" s="474"/>
      <c r="M7" s="474"/>
      <c r="N7" s="474"/>
      <c r="O7" s="474"/>
      <c r="P7" s="474"/>
      <c r="Q7" s="474"/>
      <c r="R7" s="474"/>
      <c r="S7" s="474"/>
      <c r="T7" s="517"/>
    </row>
    <row r="8" spans="1:34" ht="15" customHeight="1" x14ac:dyDescent="0.2">
      <c r="A8" s="521"/>
      <c r="B8" s="524"/>
      <c r="C8" s="473" t="s">
        <v>19</v>
      </c>
      <c r="D8" s="473"/>
      <c r="E8" s="473"/>
      <c r="F8" s="473" t="s">
        <v>220</v>
      </c>
      <c r="G8" s="473"/>
      <c r="H8" s="473"/>
      <c r="I8" s="531"/>
      <c r="J8" s="528"/>
      <c r="K8" s="474"/>
      <c r="L8" s="474"/>
      <c r="M8" s="474"/>
      <c r="N8" s="474"/>
      <c r="O8" s="474"/>
      <c r="P8" s="474"/>
      <c r="Q8" s="474"/>
      <c r="R8" s="474"/>
      <c r="S8" s="474"/>
      <c r="T8" s="517"/>
    </row>
    <row r="9" spans="1:34" ht="15" customHeight="1" x14ac:dyDescent="0.2">
      <c r="A9" s="521"/>
      <c r="B9" s="524"/>
      <c r="C9" s="515" t="s">
        <v>32</v>
      </c>
      <c r="D9" s="515"/>
      <c r="E9" s="515"/>
      <c r="F9" s="515" t="s">
        <v>260</v>
      </c>
      <c r="G9" s="515"/>
      <c r="H9" s="515"/>
      <c r="I9" s="531"/>
      <c r="J9" s="528"/>
      <c r="K9" s="474" t="s">
        <v>405</v>
      </c>
      <c r="L9" s="474"/>
      <c r="M9" s="474"/>
      <c r="N9" s="474"/>
      <c r="O9" s="474"/>
      <c r="P9" s="474"/>
      <c r="Q9" s="474"/>
      <c r="R9" s="474"/>
      <c r="S9" s="474"/>
      <c r="T9" s="517"/>
      <c r="W9" s="7"/>
      <c r="X9" s="7"/>
      <c r="Y9" s="7"/>
      <c r="Z9" s="7"/>
      <c r="AA9" s="7"/>
      <c r="AB9" s="7"/>
      <c r="AC9" s="7"/>
      <c r="AD9" s="7"/>
      <c r="AE9" s="7"/>
      <c r="AF9" s="7"/>
      <c r="AG9" s="7"/>
      <c r="AH9" s="7"/>
    </row>
    <row r="10" spans="1:34" ht="12.75" customHeight="1" x14ac:dyDescent="0.2">
      <c r="A10" s="521"/>
      <c r="B10" s="524"/>
      <c r="C10" s="515" t="s">
        <v>33</v>
      </c>
      <c r="D10" s="515"/>
      <c r="E10" s="515"/>
      <c r="F10" s="515" t="s">
        <v>37</v>
      </c>
      <c r="G10" s="515"/>
      <c r="H10" s="515"/>
      <c r="I10" s="531"/>
      <c r="J10" s="528"/>
      <c r="K10" s="474"/>
      <c r="L10" s="474"/>
      <c r="M10" s="474"/>
      <c r="N10" s="474"/>
      <c r="O10" s="474"/>
      <c r="P10" s="474"/>
      <c r="Q10" s="474"/>
      <c r="R10" s="474"/>
      <c r="S10" s="474"/>
      <c r="T10" s="517"/>
      <c r="W10" s="478"/>
      <c r="X10" s="478"/>
      <c r="Y10" s="478"/>
      <c r="Z10" s="497"/>
      <c r="AA10" s="478"/>
      <c r="AB10" s="478"/>
      <c r="AC10" s="478"/>
      <c r="AD10" s="478"/>
      <c r="AE10" s="478"/>
      <c r="AF10" s="478"/>
      <c r="AG10" s="478"/>
      <c r="AH10" s="478"/>
    </row>
    <row r="11" spans="1:34" ht="15" customHeight="1" x14ac:dyDescent="0.2">
      <c r="A11" s="521"/>
      <c r="B11" s="524"/>
      <c r="C11" s="515" t="s">
        <v>34</v>
      </c>
      <c r="D11" s="515"/>
      <c r="E11" s="515"/>
      <c r="F11" s="515" t="s">
        <v>38</v>
      </c>
      <c r="G11" s="515"/>
      <c r="H11" s="515"/>
      <c r="I11" s="531"/>
      <c r="J11" s="528"/>
      <c r="K11" s="474"/>
      <c r="L11" s="474"/>
      <c r="M11" s="474"/>
      <c r="N11" s="474"/>
      <c r="O11" s="474"/>
      <c r="P11" s="474"/>
      <c r="Q11" s="474"/>
      <c r="R11" s="474"/>
      <c r="S11" s="474"/>
      <c r="T11" s="517"/>
      <c r="W11" s="478"/>
      <c r="X11" s="478"/>
      <c r="Y11" s="478"/>
      <c r="Z11" s="497"/>
      <c r="AA11" s="478"/>
      <c r="AB11" s="478"/>
      <c r="AC11" s="478"/>
      <c r="AD11" s="478"/>
      <c r="AE11" s="478"/>
      <c r="AF11" s="478"/>
      <c r="AG11" s="478"/>
      <c r="AH11" s="478"/>
    </row>
    <row r="12" spans="1:34" ht="12.75" customHeight="1" x14ac:dyDescent="0.2">
      <c r="A12" s="521"/>
      <c r="B12" s="524"/>
      <c r="C12" s="515" t="s">
        <v>35</v>
      </c>
      <c r="D12" s="515"/>
      <c r="E12" s="515"/>
      <c r="F12" s="515" t="s">
        <v>39</v>
      </c>
      <c r="G12" s="515"/>
      <c r="H12" s="515"/>
      <c r="I12" s="531"/>
      <c r="J12" s="528"/>
      <c r="K12" s="474" t="s">
        <v>95</v>
      </c>
      <c r="L12" s="474"/>
      <c r="M12" s="474"/>
      <c r="N12" s="474"/>
      <c r="O12" s="474"/>
      <c r="P12" s="474"/>
      <c r="Q12" s="474"/>
      <c r="R12" s="474"/>
      <c r="S12" s="474"/>
      <c r="T12" s="517"/>
    </row>
    <row r="13" spans="1:34" ht="12.75" customHeight="1" x14ac:dyDescent="0.2">
      <c r="A13" s="521"/>
      <c r="B13" s="524"/>
      <c r="C13" s="515" t="s">
        <v>223</v>
      </c>
      <c r="D13" s="515"/>
      <c r="E13" s="515"/>
      <c r="F13" s="515" t="s">
        <v>221</v>
      </c>
      <c r="G13" s="515"/>
      <c r="H13" s="515"/>
      <c r="I13" s="531"/>
      <c r="J13" s="528"/>
      <c r="K13" s="474"/>
      <c r="L13" s="474"/>
      <c r="M13" s="474"/>
      <c r="N13" s="474"/>
      <c r="O13" s="474"/>
      <c r="P13" s="474"/>
      <c r="Q13" s="474"/>
      <c r="R13" s="474"/>
      <c r="S13" s="474"/>
      <c r="T13" s="517"/>
    </row>
    <row r="14" spans="1:34" ht="19.5" customHeight="1" x14ac:dyDescent="0.2">
      <c r="A14" s="521"/>
      <c r="B14" s="524"/>
      <c r="C14" s="515" t="s">
        <v>36</v>
      </c>
      <c r="D14" s="515"/>
      <c r="E14" s="515"/>
      <c r="F14" s="515" t="s">
        <v>222</v>
      </c>
      <c r="G14" s="515"/>
      <c r="H14" s="515"/>
      <c r="I14" s="531"/>
      <c r="J14" s="528"/>
      <c r="K14" s="474" t="s">
        <v>96</v>
      </c>
      <c r="L14" s="474"/>
      <c r="M14" s="474"/>
      <c r="N14" s="474"/>
      <c r="O14" s="474"/>
      <c r="P14" s="474"/>
      <c r="Q14" s="474"/>
      <c r="R14" s="474"/>
      <c r="S14" s="474"/>
      <c r="T14" s="517"/>
    </row>
    <row r="15" spans="1:34" ht="12.75" customHeight="1" x14ac:dyDescent="0.2">
      <c r="A15" s="521"/>
      <c r="B15" s="524"/>
      <c r="C15" s="515"/>
      <c r="D15" s="515"/>
      <c r="E15" s="515"/>
      <c r="F15" s="490"/>
      <c r="G15" s="490"/>
      <c r="H15" s="490"/>
      <c r="I15" s="531"/>
      <c r="J15" s="528"/>
      <c r="K15" s="474" t="s">
        <v>97</v>
      </c>
      <c r="L15" s="474"/>
      <c r="M15" s="474"/>
      <c r="N15" s="474"/>
      <c r="O15" s="474"/>
      <c r="P15" s="474"/>
      <c r="Q15" s="474"/>
      <c r="R15" s="474"/>
      <c r="S15" s="474"/>
      <c r="T15" s="517"/>
    </row>
    <row r="16" spans="1:34" ht="12.75" customHeight="1" x14ac:dyDescent="0.2">
      <c r="A16" s="521"/>
      <c r="B16" s="524"/>
      <c r="C16" s="515" t="s">
        <v>82</v>
      </c>
      <c r="D16" s="515"/>
      <c r="E16" s="515"/>
      <c r="F16" s="515"/>
      <c r="G16" s="515"/>
      <c r="H16" s="515"/>
      <c r="I16" s="531"/>
      <c r="J16" s="528"/>
      <c r="K16" s="474"/>
      <c r="L16" s="474"/>
      <c r="M16" s="474"/>
      <c r="N16" s="474"/>
      <c r="O16" s="474"/>
      <c r="P16" s="474"/>
      <c r="Q16" s="474"/>
      <c r="R16" s="474"/>
      <c r="S16" s="474"/>
      <c r="T16" s="517"/>
    </row>
    <row r="17" spans="1:21" ht="12.75" customHeight="1" x14ac:dyDescent="0.2">
      <c r="A17" s="521"/>
      <c r="B17" s="524"/>
      <c r="C17" s="515"/>
      <c r="D17" s="515"/>
      <c r="E17" s="515"/>
      <c r="F17" s="515"/>
      <c r="G17" s="515"/>
      <c r="H17" s="515"/>
      <c r="I17" s="531"/>
      <c r="J17" s="528"/>
      <c r="K17" s="474"/>
      <c r="L17" s="474"/>
      <c r="M17" s="474"/>
      <c r="N17" s="474"/>
      <c r="O17" s="474"/>
      <c r="P17" s="474"/>
      <c r="Q17" s="474"/>
      <c r="R17" s="474"/>
      <c r="S17" s="474"/>
      <c r="T17" s="517"/>
    </row>
    <row r="18" spans="1:21" ht="13.5" thickBot="1" x14ac:dyDescent="0.25">
      <c r="A18" s="522"/>
      <c r="B18" s="525"/>
      <c r="C18" s="519"/>
      <c r="D18" s="519"/>
      <c r="E18" s="519"/>
      <c r="F18" s="519"/>
      <c r="G18" s="519"/>
      <c r="H18" s="519"/>
      <c r="I18" s="532"/>
      <c r="J18" s="529"/>
      <c r="K18" s="520"/>
      <c r="L18" s="520"/>
      <c r="M18" s="520"/>
      <c r="N18" s="520"/>
      <c r="O18" s="520"/>
      <c r="P18" s="520"/>
      <c r="Q18" s="520"/>
      <c r="R18" s="42"/>
      <c r="S18" s="42"/>
      <c r="T18" s="518"/>
    </row>
    <row r="19" spans="1:21" ht="24" customHeight="1" x14ac:dyDescent="0.2">
      <c r="A19" s="35" t="s">
        <v>21</v>
      </c>
      <c r="B19" s="533"/>
      <c r="C19" s="542" t="s">
        <v>48</v>
      </c>
      <c r="D19" s="542"/>
      <c r="E19" s="542"/>
      <c r="F19" s="542"/>
      <c r="G19" s="542"/>
      <c r="H19" s="542"/>
      <c r="I19" s="536"/>
      <c r="J19" s="527"/>
      <c r="K19" s="72"/>
      <c r="L19" s="72"/>
      <c r="M19" s="72"/>
      <c r="N19" s="72"/>
      <c r="O19" s="72"/>
      <c r="P19" s="72"/>
      <c r="Q19" s="72"/>
      <c r="R19" s="72"/>
      <c r="S19" s="72"/>
      <c r="T19" s="498"/>
    </row>
    <row r="20" spans="1:21" ht="12.75" customHeight="1" x14ac:dyDescent="0.2">
      <c r="A20" s="521" t="s">
        <v>22</v>
      </c>
      <c r="B20" s="534"/>
      <c r="C20" s="505"/>
      <c r="D20" s="505"/>
      <c r="E20" s="505"/>
      <c r="F20" s="505"/>
      <c r="G20" s="505"/>
      <c r="H20" s="505"/>
      <c r="I20" s="537"/>
      <c r="J20" s="528"/>
      <c r="K20" s="501" t="s">
        <v>196</v>
      </c>
      <c r="L20" s="501"/>
      <c r="M20" s="501"/>
      <c r="N20" s="501"/>
      <c r="O20" s="501"/>
      <c r="P20" s="501"/>
      <c r="Q20" s="501"/>
      <c r="R20" s="501"/>
      <c r="S20" s="501"/>
      <c r="T20" s="499"/>
      <c r="U20" s="8"/>
    </row>
    <row r="21" spans="1:21" ht="12.75" customHeight="1" x14ac:dyDescent="0.2">
      <c r="A21" s="521"/>
      <c r="B21" s="534"/>
      <c r="C21" s="495" t="s">
        <v>98</v>
      </c>
      <c r="D21" s="495"/>
      <c r="E21" s="495"/>
      <c r="F21" s="495"/>
      <c r="G21" s="495"/>
      <c r="H21" s="495"/>
      <c r="I21" s="537"/>
      <c r="J21" s="528"/>
      <c r="K21" s="506" t="s">
        <v>23</v>
      </c>
      <c r="L21" s="54" t="s">
        <v>197</v>
      </c>
      <c r="M21" s="55" t="s">
        <v>147</v>
      </c>
      <c r="N21" s="55">
        <v>5</v>
      </c>
      <c r="O21" s="56">
        <v>5</v>
      </c>
      <c r="P21" s="57">
        <v>10</v>
      </c>
      <c r="Q21" s="57">
        <v>15</v>
      </c>
      <c r="R21" s="57">
        <v>20</v>
      </c>
      <c r="S21" s="57">
        <v>25</v>
      </c>
      <c r="T21" s="499"/>
      <c r="U21" s="7"/>
    </row>
    <row r="22" spans="1:21" x14ac:dyDescent="0.2">
      <c r="A22" s="521"/>
      <c r="B22" s="534"/>
      <c r="C22" s="495" t="s">
        <v>210</v>
      </c>
      <c r="D22" s="495"/>
      <c r="E22" s="495"/>
      <c r="F22" s="495"/>
      <c r="G22" s="495"/>
      <c r="H22" s="495"/>
      <c r="I22" s="537"/>
      <c r="J22" s="528"/>
      <c r="K22" s="507"/>
      <c r="L22" s="58" t="s">
        <v>198</v>
      </c>
      <c r="M22" s="55" t="s">
        <v>199</v>
      </c>
      <c r="N22" s="55">
        <v>4</v>
      </c>
      <c r="O22" s="56">
        <v>4</v>
      </c>
      <c r="P22" s="56">
        <v>8</v>
      </c>
      <c r="Q22" s="57">
        <v>12</v>
      </c>
      <c r="R22" s="57">
        <v>16</v>
      </c>
      <c r="S22" s="57">
        <v>20</v>
      </c>
      <c r="T22" s="499"/>
      <c r="U22" s="7"/>
    </row>
    <row r="23" spans="1:21" x14ac:dyDescent="0.2">
      <c r="A23" s="521"/>
      <c r="B23" s="534"/>
      <c r="C23" s="495" t="s">
        <v>211</v>
      </c>
      <c r="D23" s="495"/>
      <c r="E23" s="495"/>
      <c r="F23" s="495"/>
      <c r="G23" s="495"/>
      <c r="H23" s="495"/>
      <c r="I23" s="537"/>
      <c r="J23" s="528"/>
      <c r="K23" s="507"/>
      <c r="L23" s="58" t="s">
        <v>200</v>
      </c>
      <c r="M23" s="55" t="s">
        <v>103</v>
      </c>
      <c r="N23" s="55">
        <v>3</v>
      </c>
      <c r="O23" s="59">
        <v>3</v>
      </c>
      <c r="P23" s="56">
        <v>6</v>
      </c>
      <c r="Q23" s="56">
        <v>9</v>
      </c>
      <c r="R23" s="57">
        <v>12</v>
      </c>
      <c r="S23" s="57">
        <v>15</v>
      </c>
      <c r="T23" s="499"/>
      <c r="U23" s="7"/>
    </row>
    <row r="24" spans="1:21" x14ac:dyDescent="0.2">
      <c r="A24" s="521"/>
      <c r="B24" s="534"/>
      <c r="C24" s="495" t="s">
        <v>214</v>
      </c>
      <c r="D24" s="495"/>
      <c r="E24" s="495"/>
      <c r="F24" s="495"/>
      <c r="G24" s="495"/>
      <c r="H24" s="495"/>
      <c r="I24" s="537"/>
      <c r="J24" s="528"/>
      <c r="K24" s="507"/>
      <c r="L24" s="58" t="s">
        <v>201</v>
      </c>
      <c r="M24" s="55" t="s">
        <v>202</v>
      </c>
      <c r="N24" s="55">
        <v>2</v>
      </c>
      <c r="O24" s="59">
        <v>2</v>
      </c>
      <c r="P24" s="56">
        <v>4</v>
      </c>
      <c r="Q24" s="56">
        <v>6</v>
      </c>
      <c r="R24" s="56">
        <v>8</v>
      </c>
      <c r="S24" s="57">
        <v>10</v>
      </c>
      <c r="T24" s="499"/>
      <c r="U24" s="7"/>
    </row>
    <row r="25" spans="1:21" x14ac:dyDescent="0.2">
      <c r="A25" s="521"/>
      <c r="B25" s="534"/>
      <c r="C25" s="495" t="s">
        <v>215</v>
      </c>
      <c r="D25" s="495"/>
      <c r="E25" s="495"/>
      <c r="F25" s="495"/>
      <c r="G25" s="495"/>
      <c r="H25" s="495"/>
      <c r="I25" s="537"/>
      <c r="J25" s="528"/>
      <c r="K25" s="508"/>
      <c r="L25" s="58" t="s">
        <v>203</v>
      </c>
      <c r="M25" s="55" t="s">
        <v>126</v>
      </c>
      <c r="N25" s="55">
        <v>1</v>
      </c>
      <c r="O25" s="60">
        <v>1</v>
      </c>
      <c r="P25" s="60">
        <v>2</v>
      </c>
      <c r="Q25" s="60">
        <v>3</v>
      </c>
      <c r="R25" s="61">
        <v>4</v>
      </c>
      <c r="S25" s="56">
        <v>5</v>
      </c>
      <c r="T25" s="499"/>
      <c r="U25" s="7"/>
    </row>
    <row r="26" spans="1:21" ht="12.75" customHeight="1" x14ac:dyDescent="0.2">
      <c r="A26" s="521"/>
      <c r="B26" s="534"/>
      <c r="C26" s="495" t="s">
        <v>212</v>
      </c>
      <c r="D26" s="495"/>
      <c r="E26" s="495"/>
      <c r="F26" s="495"/>
      <c r="G26" s="495"/>
      <c r="H26" s="495"/>
      <c r="I26" s="537"/>
      <c r="J26" s="528"/>
      <c r="K26" s="62"/>
      <c r="L26" s="62"/>
      <c r="M26" s="62"/>
      <c r="N26" s="62"/>
      <c r="O26" s="55">
        <v>1</v>
      </c>
      <c r="P26" s="55">
        <v>2</v>
      </c>
      <c r="Q26" s="55">
        <v>3</v>
      </c>
      <c r="R26" s="63">
        <v>4</v>
      </c>
      <c r="S26" s="55">
        <v>5</v>
      </c>
      <c r="T26" s="499"/>
    </row>
    <row r="27" spans="1:21" ht="12.75" customHeight="1" x14ac:dyDescent="0.2">
      <c r="A27" s="521"/>
      <c r="B27" s="534"/>
      <c r="C27" s="7"/>
      <c r="D27" s="7"/>
      <c r="E27" s="7"/>
      <c r="F27" s="7"/>
      <c r="G27" s="7"/>
      <c r="H27" s="7"/>
      <c r="I27" s="537"/>
      <c r="J27" s="528"/>
      <c r="K27" s="64"/>
      <c r="L27" s="64"/>
      <c r="M27" s="65"/>
      <c r="N27" s="65"/>
      <c r="O27" s="55" t="s">
        <v>140</v>
      </c>
      <c r="P27" s="55" t="s">
        <v>204</v>
      </c>
      <c r="Q27" s="55" t="s">
        <v>139</v>
      </c>
      <c r="R27" s="55" t="s">
        <v>205</v>
      </c>
      <c r="S27" s="55" t="s">
        <v>138</v>
      </c>
      <c r="T27" s="499"/>
    </row>
    <row r="28" spans="1:21" ht="12.75" customHeight="1" x14ac:dyDescent="0.2">
      <c r="A28" s="521"/>
      <c r="B28" s="534"/>
      <c r="C28" s="505" t="s">
        <v>406</v>
      </c>
      <c r="D28" s="505"/>
      <c r="E28" s="505"/>
      <c r="F28" s="505"/>
      <c r="G28" s="505"/>
      <c r="H28" s="505"/>
      <c r="I28" s="537"/>
      <c r="J28" s="528"/>
      <c r="K28" s="64"/>
      <c r="L28" s="64"/>
      <c r="M28" s="65"/>
      <c r="N28" s="65"/>
      <c r="O28" s="66" t="s">
        <v>206</v>
      </c>
      <c r="P28" s="66" t="s">
        <v>207</v>
      </c>
      <c r="Q28" s="66" t="s">
        <v>86</v>
      </c>
      <c r="R28" s="66" t="s">
        <v>208</v>
      </c>
      <c r="S28" s="66" t="s">
        <v>209</v>
      </c>
      <c r="T28" s="499"/>
    </row>
    <row r="29" spans="1:21" ht="25.5" customHeight="1" x14ac:dyDescent="0.2">
      <c r="A29" s="521"/>
      <c r="B29" s="534"/>
      <c r="C29" s="495" t="s">
        <v>213</v>
      </c>
      <c r="D29" s="495"/>
      <c r="E29" s="495"/>
      <c r="F29" s="495"/>
      <c r="G29" s="495"/>
      <c r="H29" s="495"/>
      <c r="I29" s="537"/>
      <c r="J29" s="528"/>
      <c r="K29" s="67"/>
      <c r="L29" s="64"/>
      <c r="M29" s="68"/>
      <c r="N29" s="68"/>
      <c r="O29" s="502" t="s">
        <v>24</v>
      </c>
      <c r="P29" s="503"/>
      <c r="Q29" s="503"/>
      <c r="R29" s="503"/>
      <c r="S29" s="503"/>
      <c r="T29" s="499"/>
    </row>
    <row r="30" spans="1:21" ht="12.75" customHeight="1" x14ac:dyDescent="0.2">
      <c r="A30" s="521"/>
      <c r="B30" s="534"/>
      <c r="C30" s="495" t="s">
        <v>216</v>
      </c>
      <c r="D30" s="495"/>
      <c r="E30" s="495"/>
      <c r="F30" s="495"/>
      <c r="G30" s="495"/>
      <c r="H30" s="495"/>
      <c r="I30" s="537"/>
      <c r="J30" s="528"/>
      <c r="K30" s="73"/>
      <c r="L30" s="73"/>
      <c r="M30" s="73"/>
      <c r="N30" s="73"/>
      <c r="O30" s="73"/>
      <c r="P30" s="73"/>
      <c r="Q30" s="73"/>
      <c r="R30" s="73"/>
      <c r="S30" s="73"/>
      <c r="T30" s="499"/>
    </row>
    <row r="31" spans="1:21" ht="12.75" customHeight="1" x14ac:dyDescent="0.2">
      <c r="A31" s="521"/>
      <c r="B31" s="534"/>
      <c r="C31" s="495" t="s">
        <v>217</v>
      </c>
      <c r="D31" s="495"/>
      <c r="E31" s="495"/>
      <c r="F31" s="495"/>
      <c r="G31" s="495"/>
      <c r="H31" s="495"/>
      <c r="I31" s="537"/>
      <c r="J31" s="528"/>
      <c r="K31" s="504" t="s">
        <v>41</v>
      </c>
      <c r="L31" s="504"/>
      <c r="M31" s="504"/>
      <c r="N31" s="504"/>
      <c r="O31" s="504"/>
      <c r="P31" s="504"/>
      <c r="Q31" s="504"/>
      <c r="R31" s="504"/>
      <c r="S31" s="504"/>
      <c r="T31" s="499"/>
    </row>
    <row r="32" spans="1:21" ht="12.75" customHeight="1" x14ac:dyDescent="0.2">
      <c r="A32" s="521"/>
      <c r="B32" s="534"/>
      <c r="C32" s="495" t="s">
        <v>218</v>
      </c>
      <c r="D32" s="495"/>
      <c r="E32" s="495"/>
      <c r="F32" s="495"/>
      <c r="G32" s="495"/>
      <c r="H32" s="495"/>
      <c r="I32" s="537"/>
      <c r="J32" s="528"/>
      <c r="K32" s="73"/>
      <c r="L32" s="73"/>
      <c r="M32" s="73"/>
      <c r="N32" s="73"/>
      <c r="O32" s="73"/>
      <c r="P32" s="73"/>
      <c r="Q32" s="73"/>
      <c r="R32" s="73"/>
      <c r="S32" s="73"/>
      <c r="T32" s="499"/>
    </row>
    <row r="33" spans="1:20" ht="12.75" customHeight="1" x14ac:dyDescent="0.2">
      <c r="A33" s="521"/>
      <c r="B33" s="534"/>
      <c r="C33" s="495" t="s">
        <v>219</v>
      </c>
      <c r="D33" s="495"/>
      <c r="E33" s="495"/>
      <c r="F33" s="495"/>
      <c r="G33" s="495"/>
      <c r="H33" s="495"/>
      <c r="I33" s="537"/>
      <c r="J33" s="528"/>
      <c r="K33" s="505" t="s">
        <v>408</v>
      </c>
      <c r="L33" s="505"/>
      <c r="M33" s="505"/>
      <c r="N33" s="505"/>
      <c r="O33" s="505"/>
      <c r="P33" s="505"/>
      <c r="Q33" s="505"/>
      <c r="R33" s="505"/>
      <c r="S33" s="505"/>
      <c r="T33" s="499"/>
    </row>
    <row r="34" spans="1:20" ht="12.75" customHeight="1" x14ac:dyDescent="0.2">
      <c r="A34" s="521"/>
      <c r="B34" s="534"/>
      <c r="C34" s="172"/>
      <c r="D34" s="172"/>
      <c r="E34" s="172"/>
      <c r="F34" s="172"/>
      <c r="G34" s="172"/>
      <c r="H34" s="172"/>
      <c r="I34" s="537"/>
      <c r="J34" s="528"/>
      <c r="K34" s="505"/>
      <c r="L34" s="505"/>
      <c r="M34" s="505"/>
      <c r="N34" s="505"/>
      <c r="O34" s="505"/>
      <c r="P34" s="505"/>
      <c r="Q34" s="505"/>
      <c r="R34" s="505"/>
      <c r="S34" s="505"/>
      <c r="T34" s="499"/>
    </row>
    <row r="35" spans="1:20" ht="30" customHeight="1" x14ac:dyDescent="0.2">
      <c r="A35" s="521"/>
      <c r="B35" s="534"/>
      <c r="C35" s="473" t="s">
        <v>407</v>
      </c>
      <c r="D35" s="473"/>
      <c r="E35" s="473"/>
      <c r="F35" s="473"/>
      <c r="G35" s="473"/>
      <c r="H35" s="473"/>
      <c r="I35" s="537"/>
      <c r="J35" s="528"/>
      <c r="K35" s="505"/>
      <c r="L35" s="505"/>
      <c r="M35" s="505"/>
      <c r="N35" s="505"/>
      <c r="O35" s="505"/>
      <c r="P35" s="505"/>
      <c r="Q35" s="505"/>
      <c r="R35" s="505"/>
      <c r="S35" s="505"/>
      <c r="T35" s="499"/>
    </row>
    <row r="36" spans="1:20" ht="13.5" thickBot="1" x14ac:dyDescent="0.25">
      <c r="A36" s="522"/>
      <c r="B36" s="535"/>
      <c r="C36" s="541"/>
      <c r="D36" s="541"/>
      <c r="E36" s="541"/>
      <c r="F36" s="541"/>
      <c r="G36" s="541"/>
      <c r="H36" s="541"/>
      <c r="I36" s="538"/>
      <c r="J36" s="529"/>
      <c r="K36" s="491"/>
      <c r="L36" s="491"/>
      <c r="M36" s="491"/>
      <c r="N36" s="491"/>
      <c r="O36" s="491"/>
      <c r="P36" s="491"/>
      <c r="Q36" s="491"/>
      <c r="R36" s="44"/>
      <c r="S36" s="44"/>
      <c r="T36" s="500"/>
    </row>
    <row r="37" spans="1:20" ht="24" customHeight="1" x14ac:dyDescent="0.2">
      <c r="A37" s="35" t="s">
        <v>25</v>
      </c>
      <c r="B37" s="533"/>
      <c r="I37" s="536"/>
      <c r="J37" s="545"/>
      <c r="K37" s="71"/>
      <c r="L37" s="71"/>
      <c r="M37" s="71"/>
      <c r="N37" s="71"/>
      <c r="O37" s="71"/>
      <c r="P37" s="71"/>
      <c r="Q37" s="71"/>
      <c r="R37" s="69"/>
      <c r="S37" s="69"/>
      <c r="T37" s="480"/>
    </row>
    <row r="38" spans="1:20" ht="21" customHeight="1" x14ac:dyDescent="0.2">
      <c r="A38" s="539" t="s">
        <v>45</v>
      </c>
      <c r="B38" s="534"/>
      <c r="C38" s="496" t="s">
        <v>409</v>
      </c>
      <c r="D38" s="496"/>
      <c r="E38" s="496"/>
      <c r="F38" s="496"/>
      <c r="G38" s="496"/>
      <c r="H38" s="496"/>
      <c r="I38" s="537"/>
      <c r="J38" s="546"/>
      <c r="K38" s="174"/>
      <c r="L38" s="492"/>
      <c r="M38" s="492"/>
      <c r="N38" s="492"/>
      <c r="O38" s="492"/>
      <c r="P38" s="492"/>
      <c r="Q38" s="492"/>
      <c r="R38" s="492"/>
      <c r="S38" s="492"/>
      <c r="T38" s="480"/>
    </row>
    <row r="39" spans="1:20" ht="15.75" customHeight="1" x14ac:dyDescent="0.2">
      <c r="A39" s="539"/>
      <c r="B39" s="534"/>
      <c r="C39" s="496"/>
      <c r="D39" s="496"/>
      <c r="E39" s="496"/>
      <c r="F39" s="496"/>
      <c r="G39" s="496"/>
      <c r="H39" s="496"/>
      <c r="I39" s="537"/>
      <c r="J39" s="546"/>
      <c r="K39" s="175"/>
      <c r="L39" s="493"/>
      <c r="M39" s="176"/>
      <c r="N39" s="177"/>
      <c r="O39" s="178"/>
      <c r="P39" s="178"/>
      <c r="Q39" s="178"/>
      <c r="R39" s="178"/>
      <c r="S39" s="178"/>
      <c r="T39" s="480"/>
    </row>
    <row r="40" spans="1:20" ht="12.75" customHeight="1" x14ac:dyDescent="0.2">
      <c r="A40" s="539"/>
      <c r="B40" s="534"/>
      <c r="I40" s="537"/>
      <c r="J40" s="546"/>
      <c r="K40" s="175"/>
      <c r="L40" s="493"/>
      <c r="M40" s="179"/>
      <c r="N40" s="177"/>
      <c r="O40" s="178"/>
      <c r="P40" s="178"/>
      <c r="Q40" s="178"/>
      <c r="R40" s="178"/>
      <c r="S40" s="178"/>
      <c r="T40" s="480"/>
    </row>
    <row r="41" spans="1:20" x14ac:dyDescent="0.2">
      <c r="A41" s="539"/>
      <c r="B41" s="534"/>
      <c r="C41" s="474" t="s">
        <v>99</v>
      </c>
      <c r="D41" s="474"/>
      <c r="E41" s="474"/>
      <c r="F41" s="474"/>
      <c r="G41" s="474"/>
      <c r="H41" s="474"/>
      <c r="I41" s="537"/>
      <c r="J41" s="546"/>
      <c r="K41" s="175"/>
      <c r="L41" s="493"/>
      <c r="M41" s="179"/>
      <c r="N41" s="177"/>
      <c r="O41" s="178"/>
      <c r="P41" s="178"/>
      <c r="Q41" s="178"/>
      <c r="R41" s="178"/>
      <c r="S41" s="178"/>
      <c r="T41" s="480"/>
    </row>
    <row r="42" spans="1:20" x14ac:dyDescent="0.2">
      <c r="A42" s="539"/>
      <c r="B42" s="534"/>
      <c r="C42" s="474"/>
      <c r="D42" s="474"/>
      <c r="E42" s="474"/>
      <c r="F42" s="474"/>
      <c r="G42" s="474"/>
      <c r="H42" s="474"/>
      <c r="I42" s="537"/>
      <c r="J42" s="546"/>
      <c r="K42" s="175"/>
      <c r="L42" s="493"/>
      <c r="M42" s="179"/>
      <c r="N42" s="177"/>
      <c r="O42" s="178"/>
      <c r="P42" s="178"/>
      <c r="Q42" s="178"/>
      <c r="R42" s="178"/>
      <c r="S42" s="178"/>
      <c r="T42" s="480"/>
    </row>
    <row r="43" spans="1:20" ht="12.75" customHeight="1" x14ac:dyDescent="0.2">
      <c r="A43" s="539"/>
      <c r="B43" s="534"/>
      <c r="C43" s="474"/>
      <c r="D43" s="474"/>
      <c r="E43" s="474"/>
      <c r="F43" s="474"/>
      <c r="G43" s="474"/>
      <c r="H43" s="474"/>
      <c r="I43" s="537"/>
      <c r="J43" s="546"/>
      <c r="K43" s="175"/>
      <c r="L43" s="493"/>
      <c r="M43" s="179"/>
      <c r="N43" s="177"/>
      <c r="O43" s="178"/>
      <c r="P43" s="178"/>
      <c r="Q43" s="178"/>
      <c r="R43" s="178"/>
      <c r="S43" s="178"/>
      <c r="T43" s="480"/>
    </row>
    <row r="44" spans="1:20" ht="12.75" customHeight="1" x14ac:dyDescent="0.2">
      <c r="A44" s="539"/>
      <c r="B44" s="534"/>
      <c r="C44" s="474"/>
      <c r="D44" s="474"/>
      <c r="E44" s="474"/>
      <c r="F44" s="474"/>
      <c r="G44" s="474"/>
      <c r="H44" s="474"/>
      <c r="I44" s="537"/>
      <c r="J44" s="546"/>
      <c r="K44" s="175"/>
      <c r="L44" s="493"/>
      <c r="M44" s="179"/>
      <c r="N44" s="177"/>
      <c r="O44" s="178"/>
      <c r="P44" s="178"/>
      <c r="Q44" s="178"/>
      <c r="R44" s="178"/>
      <c r="S44" s="178"/>
      <c r="T44" s="480"/>
    </row>
    <row r="45" spans="1:20" ht="12.75" customHeight="1" x14ac:dyDescent="0.2">
      <c r="A45" s="539"/>
      <c r="B45" s="534"/>
      <c r="C45" s="33"/>
      <c r="D45" s="37"/>
      <c r="E45" s="37"/>
      <c r="F45" s="37"/>
      <c r="G45" s="37"/>
      <c r="H45" s="37"/>
      <c r="I45" s="537"/>
      <c r="J45" s="546"/>
      <c r="K45" s="175"/>
      <c r="L45" s="493"/>
      <c r="M45" s="179"/>
      <c r="N45" s="177"/>
      <c r="O45" s="178"/>
      <c r="P45" s="178"/>
      <c r="Q45" s="178"/>
      <c r="R45" s="178"/>
      <c r="S45" s="178"/>
      <c r="T45" s="480"/>
    </row>
    <row r="46" spans="1:20" ht="12.75" customHeight="1" x14ac:dyDescent="0.2">
      <c r="A46" s="539"/>
      <c r="B46" s="534"/>
      <c r="C46" s="496" t="s">
        <v>410</v>
      </c>
      <c r="D46" s="496"/>
      <c r="E46" s="496"/>
      <c r="F46" s="496"/>
      <c r="G46" s="496"/>
      <c r="H46" s="496"/>
      <c r="I46" s="537"/>
      <c r="J46" s="546"/>
      <c r="K46" s="175"/>
      <c r="L46" s="493"/>
      <c r="M46" s="179"/>
      <c r="N46" s="177"/>
      <c r="O46" s="178"/>
      <c r="P46" s="178"/>
      <c r="Q46" s="178"/>
      <c r="R46" s="178"/>
      <c r="S46" s="178"/>
      <c r="T46" s="480"/>
    </row>
    <row r="47" spans="1:20" ht="12.75" customHeight="1" x14ac:dyDescent="0.2">
      <c r="A47" s="539"/>
      <c r="B47" s="534"/>
      <c r="C47" s="496"/>
      <c r="D47" s="496"/>
      <c r="E47" s="496"/>
      <c r="F47" s="496"/>
      <c r="G47" s="496"/>
      <c r="H47" s="496"/>
      <c r="I47" s="537"/>
      <c r="J47" s="546"/>
      <c r="K47" s="175"/>
      <c r="L47" s="493"/>
      <c r="M47" s="179"/>
      <c r="N47" s="177"/>
      <c r="O47" s="178"/>
      <c r="P47" s="178"/>
      <c r="Q47" s="178"/>
      <c r="R47" s="178"/>
      <c r="S47" s="178"/>
      <c r="T47" s="480"/>
    </row>
    <row r="48" spans="1:20" ht="12.75" customHeight="1" x14ac:dyDescent="0.2">
      <c r="A48" s="539"/>
      <c r="B48" s="534"/>
      <c r="C48" s="496"/>
      <c r="D48" s="496"/>
      <c r="E48" s="496"/>
      <c r="F48" s="496"/>
      <c r="G48" s="496"/>
      <c r="H48" s="496"/>
      <c r="I48" s="537"/>
      <c r="J48" s="546"/>
      <c r="K48" s="175"/>
      <c r="L48" s="493"/>
      <c r="M48" s="179"/>
      <c r="N48" s="177"/>
      <c r="O48" s="178"/>
      <c r="P48" s="178"/>
      <c r="Q48" s="178"/>
      <c r="R48" s="178"/>
      <c r="S48" s="178"/>
      <c r="T48" s="480"/>
    </row>
    <row r="49" spans="1:20" ht="12.75" customHeight="1" x14ac:dyDescent="0.2">
      <c r="A49" s="539"/>
      <c r="B49" s="534"/>
      <c r="C49" s="496"/>
      <c r="D49" s="496"/>
      <c r="E49" s="496"/>
      <c r="F49" s="496"/>
      <c r="G49" s="496"/>
      <c r="H49" s="496"/>
      <c r="I49" s="537"/>
      <c r="J49" s="546"/>
      <c r="K49" s="175"/>
      <c r="L49" s="493"/>
      <c r="M49" s="179"/>
      <c r="N49" s="177"/>
      <c r="O49" s="178"/>
      <c r="P49" s="178"/>
      <c r="Q49" s="178"/>
      <c r="R49" s="178"/>
      <c r="S49" s="178"/>
      <c r="T49" s="480"/>
    </row>
    <row r="50" spans="1:20" ht="12.75" customHeight="1" x14ac:dyDescent="0.2">
      <c r="A50" s="539"/>
      <c r="B50" s="534"/>
      <c r="C50" s="496"/>
      <c r="D50" s="496"/>
      <c r="E50" s="496"/>
      <c r="F50" s="496"/>
      <c r="G50" s="496"/>
      <c r="H50" s="496"/>
      <c r="I50" s="537"/>
      <c r="J50" s="546"/>
      <c r="K50" s="175"/>
      <c r="L50" s="493"/>
      <c r="M50" s="179"/>
      <c r="N50" s="177"/>
      <c r="O50" s="178"/>
      <c r="P50" s="178"/>
      <c r="Q50" s="178"/>
      <c r="R50" s="178"/>
      <c r="S50" s="178"/>
      <c r="T50" s="480"/>
    </row>
    <row r="51" spans="1:20" ht="12.75" customHeight="1" x14ac:dyDescent="0.2">
      <c r="A51" s="539"/>
      <c r="B51" s="534"/>
      <c r="C51" s="496"/>
      <c r="D51" s="496"/>
      <c r="E51" s="496"/>
      <c r="F51" s="496"/>
      <c r="G51" s="496"/>
      <c r="H51" s="496"/>
      <c r="I51" s="537"/>
      <c r="J51" s="546"/>
      <c r="K51" s="175"/>
      <c r="L51" s="493"/>
      <c r="M51" s="179"/>
      <c r="N51" s="177"/>
      <c r="O51" s="178"/>
      <c r="P51" s="178"/>
      <c r="Q51" s="178"/>
      <c r="R51" s="178"/>
      <c r="S51" s="178"/>
      <c r="T51" s="480"/>
    </row>
    <row r="52" spans="1:20" ht="12.75" customHeight="1" x14ac:dyDescent="0.2">
      <c r="A52" s="539"/>
      <c r="B52" s="534"/>
      <c r="C52" s="496"/>
      <c r="D52" s="496"/>
      <c r="E52" s="496"/>
      <c r="F52" s="496"/>
      <c r="G52" s="496"/>
      <c r="H52" s="496"/>
      <c r="I52" s="537"/>
      <c r="J52" s="546"/>
      <c r="K52" s="175"/>
      <c r="L52" s="493"/>
      <c r="M52" s="179"/>
      <c r="N52" s="177"/>
      <c r="O52" s="178"/>
      <c r="P52" s="178"/>
      <c r="Q52" s="178"/>
      <c r="R52" s="178"/>
      <c r="S52" s="178"/>
      <c r="T52" s="480"/>
    </row>
    <row r="53" spans="1:20" ht="12.75" customHeight="1" x14ac:dyDescent="0.2">
      <c r="A53" s="539"/>
      <c r="B53" s="534"/>
      <c r="C53" s="496"/>
      <c r="D53" s="496"/>
      <c r="E53" s="496"/>
      <c r="F53" s="496"/>
      <c r="G53" s="496"/>
      <c r="H53" s="496"/>
      <c r="I53" s="537"/>
      <c r="J53" s="546"/>
      <c r="K53" s="175"/>
      <c r="L53" s="493"/>
      <c r="M53" s="179"/>
      <c r="N53" s="177"/>
      <c r="O53" s="178"/>
      <c r="P53" s="178"/>
      <c r="Q53" s="178"/>
      <c r="R53" s="178"/>
      <c r="S53" s="178"/>
      <c r="T53" s="480"/>
    </row>
    <row r="54" spans="1:20" ht="12.75" customHeight="1" x14ac:dyDescent="0.2">
      <c r="A54" s="539"/>
      <c r="B54" s="534"/>
      <c r="C54" s="496"/>
      <c r="D54" s="496"/>
      <c r="E54" s="496"/>
      <c r="F54" s="496"/>
      <c r="G54" s="496"/>
      <c r="H54" s="496"/>
      <c r="I54" s="537"/>
      <c r="J54" s="546"/>
      <c r="K54" s="175"/>
      <c r="L54" s="493"/>
      <c r="M54" s="179"/>
      <c r="N54" s="177"/>
      <c r="O54" s="178"/>
      <c r="P54" s="178"/>
      <c r="Q54" s="178"/>
      <c r="R54" s="178"/>
      <c r="S54" s="178"/>
      <c r="T54" s="480"/>
    </row>
    <row r="55" spans="1:20" ht="12.75" customHeight="1" x14ac:dyDescent="0.2">
      <c r="A55" s="539"/>
      <c r="B55" s="534"/>
      <c r="C55" s="496"/>
      <c r="D55" s="496"/>
      <c r="E55" s="496"/>
      <c r="F55" s="496"/>
      <c r="G55" s="496"/>
      <c r="H55" s="496"/>
      <c r="I55" s="537"/>
      <c r="J55" s="546"/>
      <c r="K55" s="175"/>
      <c r="L55" s="493"/>
      <c r="M55" s="179"/>
      <c r="N55" s="177"/>
      <c r="O55" s="178"/>
      <c r="P55" s="178"/>
      <c r="Q55" s="178"/>
      <c r="R55" s="178"/>
      <c r="S55" s="178"/>
      <c r="T55" s="480"/>
    </row>
    <row r="56" spans="1:20" ht="12.75" customHeight="1" x14ac:dyDescent="0.2">
      <c r="A56" s="539"/>
      <c r="B56" s="534"/>
      <c r="C56" s="173"/>
      <c r="D56" s="173"/>
      <c r="E56" s="173"/>
      <c r="F56" s="173"/>
      <c r="G56" s="173"/>
      <c r="H56" s="173"/>
      <c r="I56" s="537"/>
      <c r="J56" s="546"/>
      <c r="K56" s="175"/>
      <c r="L56" s="493"/>
      <c r="M56" s="179"/>
      <c r="N56" s="177"/>
      <c r="O56" s="178"/>
      <c r="P56" s="178"/>
      <c r="Q56" s="178"/>
      <c r="R56" s="178"/>
      <c r="S56" s="178"/>
      <c r="T56" s="480"/>
    </row>
    <row r="57" spans="1:20" ht="12.75" customHeight="1" x14ac:dyDescent="0.2">
      <c r="A57" s="539"/>
      <c r="B57" s="534"/>
      <c r="C57" s="496" t="s">
        <v>411</v>
      </c>
      <c r="D57" s="496"/>
      <c r="E57" s="496"/>
      <c r="F57" s="496"/>
      <c r="G57" s="496"/>
      <c r="H57" s="496"/>
      <c r="I57" s="537"/>
      <c r="J57" s="546"/>
      <c r="K57" s="175"/>
      <c r="L57" s="493"/>
      <c r="M57" s="179"/>
      <c r="N57" s="177"/>
      <c r="O57" s="178"/>
      <c r="P57" s="178"/>
      <c r="Q57" s="178"/>
      <c r="R57" s="178"/>
      <c r="S57" s="178"/>
      <c r="T57" s="480"/>
    </row>
    <row r="58" spans="1:20" ht="12.75" customHeight="1" x14ac:dyDescent="0.2">
      <c r="A58" s="539"/>
      <c r="B58" s="534"/>
      <c r="C58" s="496"/>
      <c r="D58" s="496"/>
      <c r="E58" s="496"/>
      <c r="F58" s="496"/>
      <c r="G58" s="496"/>
      <c r="H58" s="496"/>
      <c r="I58" s="537"/>
      <c r="J58" s="546"/>
      <c r="K58" s="175"/>
      <c r="L58" s="493"/>
      <c r="M58" s="179"/>
      <c r="N58" s="177"/>
      <c r="O58" s="178"/>
      <c r="P58" s="178"/>
      <c r="Q58" s="178"/>
      <c r="R58" s="178"/>
      <c r="S58" s="178"/>
      <c r="T58" s="480"/>
    </row>
    <row r="59" spans="1:20" ht="12.75" customHeight="1" x14ac:dyDescent="0.2">
      <c r="A59" s="539"/>
      <c r="B59" s="534"/>
      <c r="C59" s="496"/>
      <c r="D59" s="496"/>
      <c r="E59" s="496"/>
      <c r="F59" s="496"/>
      <c r="G59" s="496"/>
      <c r="H59" s="496"/>
      <c r="I59" s="537"/>
      <c r="J59" s="546"/>
      <c r="K59" s="175"/>
      <c r="L59" s="493"/>
      <c r="M59" s="179"/>
      <c r="N59" s="177"/>
      <c r="O59" s="178"/>
      <c r="P59" s="178"/>
      <c r="Q59" s="178"/>
      <c r="R59" s="178"/>
      <c r="S59" s="178"/>
      <c r="T59" s="480"/>
    </row>
    <row r="60" spans="1:20" ht="12.75" customHeight="1" x14ac:dyDescent="0.2">
      <c r="A60" s="539"/>
      <c r="B60" s="534"/>
      <c r="C60" s="496"/>
      <c r="D60" s="496"/>
      <c r="E60" s="496"/>
      <c r="F60" s="496"/>
      <c r="G60" s="496"/>
      <c r="H60" s="496"/>
      <c r="I60" s="537"/>
      <c r="J60" s="546"/>
      <c r="K60" s="175"/>
      <c r="L60" s="493"/>
      <c r="M60" s="179"/>
      <c r="N60" s="177"/>
      <c r="O60" s="178"/>
      <c r="P60" s="178"/>
      <c r="Q60" s="178"/>
      <c r="R60" s="178"/>
      <c r="S60" s="178"/>
      <c r="T60" s="480"/>
    </row>
    <row r="61" spans="1:20" ht="12.75" customHeight="1" x14ac:dyDescent="0.2">
      <c r="A61" s="539"/>
      <c r="B61" s="534"/>
      <c r="C61" s="496"/>
      <c r="D61" s="496"/>
      <c r="E61" s="496"/>
      <c r="F61" s="496"/>
      <c r="G61" s="496"/>
      <c r="H61" s="496"/>
      <c r="I61" s="537"/>
      <c r="J61" s="546"/>
      <c r="K61" s="175"/>
      <c r="L61" s="493"/>
      <c r="M61" s="179"/>
      <c r="N61" s="177"/>
      <c r="O61" s="178"/>
      <c r="P61" s="178"/>
      <c r="Q61" s="178"/>
      <c r="R61" s="178"/>
      <c r="S61" s="178"/>
      <c r="T61" s="480"/>
    </row>
    <row r="62" spans="1:20" ht="12.75" customHeight="1" x14ac:dyDescent="0.2">
      <c r="A62" s="539"/>
      <c r="B62" s="534"/>
      <c r="C62" s="496"/>
      <c r="D62" s="496"/>
      <c r="E62" s="496"/>
      <c r="F62" s="496"/>
      <c r="G62" s="496"/>
      <c r="H62" s="496"/>
      <c r="I62" s="537"/>
      <c r="J62" s="546"/>
      <c r="K62" s="175"/>
      <c r="L62" s="493"/>
      <c r="M62" s="179"/>
      <c r="N62" s="177"/>
      <c r="O62" s="178"/>
      <c r="P62" s="178"/>
      <c r="Q62" s="178"/>
      <c r="R62" s="178"/>
      <c r="S62" s="178"/>
      <c r="T62" s="480"/>
    </row>
    <row r="63" spans="1:20" ht="12.75" customHeight="1" x14ac:dyDescent="0.2">
      <c r="A63" s="539"/>
      <c r="B63" s="534"/>
      <c r="C63" s="77"/>
      <c r="D63" s="77"/>
      <c r="E63" s="77"/>
      <c r="F63" s="77"/>
      <c r="G63" s="77"/>
      <c r="H63" s="77"/>
      <c r="I63" s="537"/>
      <c r="J63" s="546"/>
      <c r="K63" s="175"/>
      <c r="L63" s="493"/>
      <c r="M63" s="179"/>
      <c r="N63" s="177"/>
      <c r="O63" s="178"/>
      <c r="P63" s="178"/>
      <c r="Q63" s="178"/>
      <c r="R63" s="178"/>
      <c r="S63" s="178"/>
      <c r="T63" s="480"/>
    </row>
    <row r="64" spans="1:20" ht="12.75" customHeight="1" x14ac:dyDescent="0.2">
      <c r="A64" s="539"/>
      <c r="B64" s="534"/>
      <c r="C64" s="473" t="s">
        <v>79</v>
      </c>
      <c r="D64" s="515"/>
      <c r="E64" s="515"/>
      <c r="F64" s="515"/>
      <c r="G64" s="515"/>
      <c r="H64" s="515"/>
      <c r="I64" s="537"/>
      <c r="J64" s="546"/>
      <c r="K64" s="175"/>
      <c r="L64" s="493"/>
      <c r="M64" s="179"/>
      <c r="N64" s="177"/>
      <c r="O64" s="178"/>
      <c r="P64" s="178"/>
      <c r="Q64" s="178"/>
      <c r="R64" s="178"/>
      <c r="S64" s="178"/>
      <c r="T64" s="480"/>
    </row>
    <row r="65" spans="1:20" ht="12.75" customHeight="1" x14ac:dyDescent="0.2">
      <c r="A65" s="539"/>
      <c r="B65" s="534"/>
      <c r="C65" s="149" t="s">
        <v>359</v>
      </c>
      <c r="D65" s="474" t="s">
        <v>413</v>
      </c>
      <c r="E65" s="474"/>
      <c r="F65" s="474"/>
      <c r="G65" s="474"/>
      <c r="H65" s="474"/>
      <c r="I65" s="537"/>
      <c r="J65" s="546"/>
      <c r="K65" s="175"/>
      <c r="L65" s="493"/>
      <c r="M65" s="179"/>
      <c r="N65" s="177"/>
      <c r="O65" s="178"/>
      <c r="P65" s="178"/>
      <c r="Q65" s="178"/>
      <c r="R65" s="178"/>
      <c r="S65" s="178"/>
      <c r="T65" s="480"/>
    </row>
    <row r="66" spans="1:20" ht="31.5" customHeight="1" x14ac:dyDescent="0.2">
      <c r="A66" s="539"/>
      <c r="B66" s="534"/>
      <c r="C66" s="150" t="s">
        <v>302</v>
      </c>
      <c r="D66" s="552" t="s">
        <v>364</v>
      </c>
      <c r="E66" s="552"/>
      <c r="F66" s="552"/>
      <c r="G66" s="552"/>
      <c r="H66" s="552"/>
      <c r="I66" s="537"/>
      <c r="J66" s="546"/>
      <c r="K66" s="175"/>
      <c r="L66" s="176"/>
      <c r="M66" s="176"/>
      <c r="N66" s="180"/>
      <c r="O66" s="181"/>
      <c r="P66" s="181"/>
      <c r="Q66" s="181"/>
      <c r="R66" s="181"/>
      <c r="S66" s="181"/>
      <c r="T66" s="480"/>
    </row>
    <row r="67" spans="1:20" ht="45" customHeight="1" x14ac:dyDescent="0.2">
      <c r="A67" s="539"/>
      <c r="B67" s="534"/>
      <c r="C67" s="151" t="s">
        <v>360</v>
      </c>
      <c r="D67" s="552" t="s">
        <v>369</v>
      </c>
      <c r="E67" s="552"/>
      <c r="F67" s="552"/>
      <c r="G67" s="552"/>
      <c r="H67" s="552"/>
      <c r="I67" s="537"/>
      <c r="J67" s="546"/>
      <c r="K67" s="175"/>
      <c r="L67" s="176"/>
      <c r="N67" s="180"/>
      <c r="O67" s="182"/>
      <c r="P67" s="182"/>
      <c r="Q67" s="494"/>
      <c r="R67" s="494"/>
      <c r="S67" s="182"/>
      <c r="T67" s="480"/>
    </row>
    <row r="68" spans="1:20" ht="36.75" customHeight="1" x14ac:dyDescent="0.2">
      <c r="A68" s="539"/>
      <c r="B68" s="534"/>
      <c r="C68" s="151" t="s">
        <v>361</v>
      </c>
      <c r="D68" s="552" t="s">
        <v>365</v>
      </c>
      <c r="E68" s="552"/>
      <c r="F68" s="552"/>
      <c r="G68" s="552"/>
      <c r="H68" s="552"/>
      <c r="I68" s="537"/>
      <c r="J68" s="546"/>
      <c r="K68" s="175"/>
      <c r="L68" s="473" t="s">
        <v>366</v>
      </c>
      <c r="M68" s="473"/>
      <c r="N68" s="473"/>
      <c r="O68" s="473"/>
      <c r="P68" s="473"/>
      <c r="Q68" s="473"/>
      <c r="R68" s="473"/>
      <c r="S68" s="473"/>
      <c r="T68" s="480"/>
    </row>
    <row r="69" spans="1:20" ht="36" customHeight="1" x14ac:dyDescent="0.2">
      <c r="A69" s="539"/>
      <c r="B69" s="534"/>
      <c r="C69" s="151" t="s">
        <v>362</v>
      </c>
      <c r="D69" s="552" t="s">
        <v>363</v>
      </c>
      <c r="E69" s="552"/>
      <c r="F69" s="552"/>
      <c r="G69" s="552"/>
      <c r="H69" s="552"/>
      <c r="I69" s="537"/>
      <c r="J69" s="546"/>
      <c r="K69" s="175"/>
      <c r="L69" s="473" t="s">
        <v>412</v>
      </c>
      <c r="M69" s="473"/>
      <c r="N69" s="473"/>
      <c r="O69" s="473"/>
      <c r="P69" s="473"/>
      <c r="Q69" s="473"/>
      <c r="R69" s="473"/>
      <c r="S69" s="473"/>
      <c r="T69" s="480"/>
    </row>
    <row r="70" spans="1:20" ht="11.25" customHeight="1" thickBot="1" x14ac:dyDescent="0.25">
      <c r="A70" s="540"/>
      <c r="B70" s="534"/>
      <c r="C70" s="550"/>
      <c r="D70" s="550"/>
      <c r="E70" s="550"/>
      <c r="F70" s="550"/>
      <c r="G70" s="550"/>
      <c r="H70" s="550"/>
      <c r="I70" s="537"/>
      <c r="J70" s="546"/>
      <c r="K70" s="548"/>
      <c r="L70" s="548"/>
      <c r="M70" s="548"/>
      <c r="N70" s="548"/>
      <c r="O70" s="548"/>
      <c r="P70" s="548"/>
      <c r="Q70" s="548"/>
      <c r="R70" s="548"/>
      <c r="S70" s="548"/>
      <c r="T70" s="549"/>
    </row>
    <row r="71" spans="1:20" ht="32.25" customHeight="1" x14ac:dyDescent="0.2">
      <c r="A71" s="36" t="s">
        <v>26</v>
      </c>
      <c r="B71" s="533"/>
      <c r="C71" s="542" t="s">
        <v>414</v>
      </c>
      <c r="D71" s="542"/>
      <c r="E71" s="542"/>
      <c r="F71" s="542"/>
      <c r="G71" s="542"/>
      <c r="H71" s="542"/>
      <c r="I71" s="482"/>
      <c r="J71" s="545"/>
      <c r="K71" s="551"/>
      <c r="L71" s="551"/>
      <c r="M71" s="551"/>
      <c r="N71" s="551"/>
      <c r="O71" s="551"/>
      <c r="P71" s="551"/>
      <c r="Q71" s="551"/>
      <c r="R71" s="70"/>
      <c r="S71" s="70"/>
      <c r="T71" s="479"/>
    </row>
    <row r="72" spans="1:20" ht="25.5" customHeight="1" x14ac:dyDescent="0.2">
      <c r="A72" s="521" t="s">
        <v>28</v>
      </c>
      <c r="B72" s="534"/>
      <c r="C72" s="543" t="s">
        <v>415</v>
      </c>
      <c r="D72" s="496"/>
      <c r="E72" s="496"/>
      <c r="F72" s="496"/>
      <c r="G72" s="496"/>
      <c r="H72" s="496"/>
      <c r="I72" s="483"/>
      <c r="J72" s="546"/>
      <c r="K72" s="475" t="s">
        <v>49</v>
      </c>
      <c r="L72" s="475"/>
      <c r="M72" s="475" t="s">
        <v>46</v>
      </c>
      <c r="N72" s="475"/>
      <c r="O72" s="475"/>
      <c r="P72" s="475" t="s">
        <v>47</v>
      </c>
      <c r="Q72" s="475"/>
      <c r="R72" s="475"/>
      <c r="S72" s="475"/>
      <c r="T72" s="480"/>
    </row>
    <row r="73" spans="1:20" ht="24.95" customHeight="1" x14ac:dyDescent="0.2">
      <c r="A73" s="521"/>
      <c r="B73" s="534"/>
      <c r="C73" s="543" t="s">
        <v>416</v>
      </c>
      <c r="D73" s="496"/>
      <c r="E73" s="496"/>
      <c r="F73" s="496"/>
      <c r="G73" s="496"/>
      <c r="H73" s="496"/>
      <c r="I73" s="483"/>
      <c r="J73" s="546"/>
      <c r="K73" s="475"/>
      <c r="L73" s="475"/>
      <c r="M73" s="475"/>
      <c r="N73" s="475"/>
      <c r="O73" s="475"/>
      <c r="P73" s="475"/>
      <c r="Q73" s="475"/>
      <c r="R73" s="475"/>
      <c r="S73" s="475"/>
      <c r="T73" s="480"/>
    </row>
    <row r="74" spans="1:20" ht="23.25" customHeight="1" x14ac:dyDescent="0.2">
      <c r="A74" s="521"/>
      <c r="B74" s="534"/>
      <c r="C74" s="474" t="s">
        <v>100</v>
      </c>
      <c r="D74" s="474"/>
      <c r="E74" s="474"/>
      <c r="F74" s="474"/>
      <c r="G74" s="474"/>
      <c r="H74" s="474"/>
      <c r="I74" s="483"/>
      <c r="J74" s="546"/>
      <c r="K74" s="485" t="s">
        <v>367</v>
      </c>
      <c r="L74" s="485"/>
      <c r="M74" s="477" t="s">
        <v>42</v>
      </c>
      <c r="N74" s="477"/>
      <c r="O74" s="477"/>
      <c r="P74" s="476" t="s">
        <v>418</v>
      </c>
      <c r="Q74" s="476"/>
      <c r="R74" s="476"/>
      <c r="S74" s="476"/>
      <c r="T74" s="480"/>
    </row>
    <row r="75" spans="1:20" ht="24.95" customHeight="1" x14ac:dyDescent="0.2">
      <c r="A75" s="521"/>
      <c r="B75" s="534"/>
      <c r="C75" s="543" t="s">
        <v>417</v>
      </c>
      <c r="D75" s="496"/>
      <c r="E75" s="496"/>
      <c r="F75" s="496"/>
      <c r="G75" s="496"/>
      <c r="H75" s="496"/>
      <c r="I75" s="483"/>
      <c r="J75" s="546"/>
      <c r="K75" s="485"/>
      <c r="L75" s="485"/>
      <c r="M75" s="477"/>
      <c r="N75" s="477"/>
      <c r="O75" s="477"/>
      <c r="P75" s="476"/>
      <c r="Q75" s="476"/>
      <c r="R75" s="476"/>
      <c r="S75" s="476"/>
      <c r="T75" s="480"/>
    </row>
    <row r="76" spans="1:20" ht="24.95" customHeight="1" x14ac:dyDescent="0.2">
      <c r="A76" s="521"/>
      <c r="B76" s="534"/>
      <c r="C76" s="496"/>
      <c r="D76" s="496"/>
      <c r="E76" s="496"/>
      <c r="F76" s="496"/>
      <c r="G76" s="496"/>
      <c r="H76" s="496"/>
      <c r="I76" s="483"/>
      <c r="J76" s="546"/>
      <c r="K76" s="485"/>
      <c r="L76" s="485"/>
      <c r="M76" s="477"/>
      <c r="N76" s="477"/>
      <c r="O76" s="477"/>
      <c r="P76" s="476"/>
      <c r="Q76" s="476"/>
      <c r="R76" s="476"/>
      <c r="S76" s="476"/>
      <c r="T76" s="480"/>
    </row>
    <row r="77" spans="1:20" ht="24.95" customHeight="1" x14ac:dyDescent="0.2">
      <c r="A77" s="521"/>
      <c r="B77" s="534"/>
      <c r="C77" s="496"/>
      <c r="D77" s="496"/>
      <c r="E77" s="496"/>
      <c r="F77" s="496"/>
      <c r="G77" s="496"/>
      <c r="H77" s="496"/>
      <c r="I77" s="483"/>
      <c r="J77" s="546"/>
      <c r="K77" s="485"/>
      <c r="L77" s="485"/>
      <c r="M77" s="477"/>
      <c r="N77" s="477"/>
      <c r="O77" s="477"/>
      <c r="P77" s="476"/>
      <c r="Q77" s="476"/>
      <c r="R77" s="476"/>
      <c r="S77" s="476"/>
      <c r="T77" s="480"/>
    </row>
    <row r="78" spans="1:20" ht="24.95" customHeight="1" x14ac:dyDescent="0.2">
      <c r="A78" s="521"/>
      <c r="B78" s="534"/>
      <c r="C78" s="473" t="s">
        <v>27</v>
      </c>
      <c r="D78" s="473"/>
      <c r="E78" s="473"/>
      <c r="F78" s="473"/>
      <c r="G78" s="473"/>
      <c r="H78" s="473"/>
      <c r="I78" s="483"/>
      <c r="J78" s="546"/>
      <c r="K78" s="485"/>
      <c r="L78" s="485"/>
      <c r="M78" s="477"/>
      <c r="N78" s="477"/>
      <c r="O78" s="477"/>
      <c r="P78" s="476"/>
      <c r="Q78" s="476"/>
      <c r="R78" s="476"/>
      <c r="S78" s="476"/>
      <c r="T78" s="480"/>
    </row>
    <row r="79" spans="1:20" ht="23.1" customHeight="1" x14ac:dyDescent="0.2">
      <c r="A79" s="521"/>
      <c r="B79" s="534"/>
      <c r="C79" s="496" t="s">
        <v>101</v>
      </c>
      <c r="D79" s="496"/>
      <c r="E79" s="496"/>
      <c r="F79" s="496"/>
      <c r="G79" s="496"/>
      <c r="H79" s="496"/>
      <c r="I79" s="483"/>
      <c r="J79" s="546"/>
      <c r="K79" s="485"/>
      <c r="L79" s="485"/>
      <c r="M79" s="477"/>
      <c r="N79" s="477"/>
      <c r="O79" s="477"/>
      <c r="P79" s="476"/>
      <c r="Q79" s="476"/>
      <c r="R79" s="476"/>
      <c r="S79" s="476"/>
      <c r="T79" s="480"/>
    </row>
    <row r="80" spans="1:20" ht="23.1" customHeight="1" x14ac:dyDescent="0.2">
      <c r="A80" s="521"/>
      <c r="B80" s="534"/>
      <c r="C80" s="496"/>
      <c r="D80" s="496"/>
      <c r="E80" s="496"/>
      <c r="F80" s="496"/>
      <c r="G80" s="496"/>
      <c r="H80" s="496"/>
      <c r="I80" s="483"/>
      <c r="J80" s="546"/>
      <c r="K80" s="487" t="s">
        <v>370</v>
      </c>
      <c r="L80" s="487"/>
      <c r="M80" s="477" t="s">
        <v>43</v>
      </c>
      <c r="N80" s="477"/>
      <c r="O80" s="477"/>
      <c r="P80" s="476" t="s">
        <v>419</v>
      </c>
      <c r="Q80" s="476"/>
      <c r="R80" s="476"/>
      <c r="S80" s="476"/>
      <c r="T80" s="480"/>
    </row>
    <row r="81" spans="1:20" ht="23.1" customHeight="1" x14ac:dyDescent="0.2">
      <c r="A81" s="521"/>
      <c r="B81" s="534"/>
      <c r="C81" s="496"/>
      <c r="D81" s="496"/>
      <c r="E81" s="496"/>
      <c r="F81" s="496"/>
      <c r="G81" s="496"/>
      <c r="H81" s="496"/>
      <c r="I81" s="483"/>
      <c r="J81" s="546"/>
      <c r="K81" s="487"/>
      <c r="L81" s="487"/>
      <c r="M81" s="477"/>
      <c r="N81" s="477"/>
      <c r="O81" s="477"/>
      <c r="P81" s="476"/>
      <c r="Q81" s="476"/>
      <c r="R81" s="476"/>
      <c r="S81" s="476"/>
      <c r="T81" s="480"/>
    </row>
    <row r="82" spans="1:20" ht="23.1" customHeight="1" x14ac:dyDescent="0.2">
      <c r="A82" s="521"/>
      <c r="B82" s="534"/>
      <c r="C82" s="473" t="s">
        <v>102</v>
      </c>
      <c r="D82" s="473"/>
      <c r="E82" s="473"/>
      <c r="F82" s="473"/>
      <c r="G82" s="473"/>
      <c r="H82" s="473"/>
      <c r="I82" s="483"/>
      <c r="J82" s="546"/>
      <c r="K82" s="487"/>
      <c r="L82" s="487"/>
      <c r="M82" s="477"/>
      <c r="N82" s="477"/>
      <c r="O82" s="477"/>
      <c r="P82" s="476"/>
      <c r="Q82" s="476"/>
      <c r="R82" s="476"/>
      <c r="S82" s="476"/>
      <c r="T82" s="480"/>
    </row>
    <row r="83" spans="1:20" ht="23.1" customHeight="1" x14ac:dyDescent="0.2">
      <c r="A83" s="521"/>
      <c r="B83" s="534"/>
      <c r="C83" s="543" t="s">
        <v>84</v>
      </c>
      <c r="D83" s="474"/>
      <c r="E83" s="474"/>
      <c r="F83" s="474"/>
      <c r="G83" s="474"/>
      <c r="H83" s="474"/>
      <c r="I83" s="483"/>
      <c r="J83" s="546"/>
      <c r="K83" s="487"/>
      <c r="L83" s="487"/>
      <c r="M83" s="477"/>
      <c r="N83" s="477"/>
      <c r="O83" s="477"/>
      <c r="P83" s="476"/>
      <c r="Q83" s="476"/>
      <c r="R83" s="476"/>
      <c r="S83" s="476"/>
      <c r="T83" s="480"/>
    </row>
    <row r="84" spans="1:20" ht="23.1" customHeight="1" x14ac:dyDescent="0.2">
      <c r="A84" s="521"/>
      <c r="B84" s="534"/>
      <c r="C84" s="474"/>
      <c r="D84" s="474"/>
      <c r="E84" s="474"/>
      <c r="F84" s="474"/>
      <c r="G84" s="474"/>
      <c r="H84" s="474"/>
      <c r="I84" s="483"/>
      <c r="J84" s="546"/>
      <c r="K84" s="487"/>
      <c r="L84" s="487"/>
      <c r="M84" s="477"/>
      <c r="N84" s="477"/>
      <c r="O84" s="477"/>
      <c r="P84" s="476"/>
      <c r="Q84" s="476"/>
      <c r="R84" s="476"/>
      <c r="S84" s="476"/>
      <c r="T84" s="480"/>
    </row>
    <row r="85" spans="1:20" ht="23.1" customHeight="1" x14ac:dyDescent="0.2">
      <c r="A85" s="521"/>
      <c r="B85" s="534"/>
      <c r="C85" s="473" t="s">
        <v>78</v>
      </c>
      <c r="D85" s="473"/>
      <c r="E85" s="473"/>
      <c r="F85" s="473"/>
      <c r="G85" s="473"/>
      <c r="H85" s="473"/>
      <c r="I85" s="483"/>
      <c r="J85" s="546"/>
      <c r="K85" s="487"/>
      <c r="L85" s="487"/>
      <c r="M85" s="477"/>
      <c r="N85" s="477"/>
      <c r="O85" s="477"/>
      <c r="P85" s="476"/>
      <c r="Q85" s="476"/>
      <c r="R85" s="476"/>
      <c r="S85" s="476"/>
      <c r="T85" s="480"/>
    </row>
    <row r="86" spans="1:20" ht="23.1" customHeight="1" x14ac:dyDescent="0.2">
      <c r="A86" s="521"/>
      <c r="B86" s="534"/>
      <c r="C86" s="515" t="s">
        <v>77</v>
      </c>
      <c r="D86" s="515"/>
      <c r="E86" s="515"/>
      <c r="F86" s="515"/>
      <c r="G86" s="515"/>
      <c r="H86" s="515"/>
      <c r="I86" s="483"/>
      <c r="J86" s="546"/>
      <c r="K86" s="486" t="s">
        <v>368</v>
      </c>
      <c r="L86" s="486"/>
      <c r="M86" s="489" t="s">
        <v>44</v>
      </c>
      <c r="N86" s="489"/>
      <c r="O86" s="489"/>
      <c r="P86" s="488" t="s">
        <v>72</v>
      </c>
      <c r="Q86" s="488"/>
      <c r="R86" s="488"/>
      <c r="S86" s="488"/>
      <c r="T86" s="480"/>
    </row>
    <row r="87" spans="1:20" ht="23.1" customHeight="1" x14ac:dyDescent="0.2">
      <c r="A87" s="521"/>
      <c r="B87" s="534"/>
      <c r="C87" s="515"/>
      <c r="D87" s="515"/>
      <c r="E87" s="515"/>
      <c r="F87" s="515"/>
      <c r="G87" s="515"/>
      <c r="H87" s="515"/>
      <c r="I87" s="483"/>
      <c r="J87" s="546"/>
      <c r="K87" s="486"/>
      <c r="L87" s="486"/>
      <c r="M87" s="489"/>
      <c r="N87" s="489"/>
      <c r="O87" s="489"/>
      <c r="P87" s="488"/>
      <c r="Q87" s="488"/>
      <c r="R87" s="488"/>
      <c r="S87" s="488"/>
      <c r="T87" s="480"/>
    </row>
    <row r="88" spans="1:20" ht="23.1" customHeight="1" x14ac:dyDescent="0.2">
      <c r="A88" s="521"/>
      <c r="B88" s="534"/>
      <c r="C88" s="473" t="s">
        <v>60</v>
      </c>
      <c r="D88" s="473"/>
      <c r="E88" s="473"/>
      <c r="F88" s="473"/>
      <c r="G88" s="473"/>
      <c r="H88" s="473"/>
      <c r="I88" s="483"/>
      <c r="J88" s="546"/>
      <c r="K88" s="486"/>
      <c r="L88" s="486"/>
      <c r="M88" s="489"/>
      <c r="N88" s="489"/>
      <c r="O88" s="489"/>
      <c r="P88" s="488"/>
      <c r="Q88" s="488"/>
      <c r="R88" s="488"/>
      <c r="S88" s="488"/>
      <c r="T88" s="480"/>
    </row>
    <row r="89" spans="1:20" ht="23.1" customHeight="1" x14ac:dyDescent="0.2">
      <c r="A89" s="521"/>
      <c r="B89" s="534"/>
      <c r="C89" s="515" t="s">
        <v>395</v>
      </c>
      <c r="D89" s="515"/>
      <c r="E89" s="515"/>
      <c r="F89" s="515"/>
      <c r="G89" s="515"/>
      <c r="H89" s="515"/>
      <c r="I89" s="483"/>
      <c r="J89" s="546"/>
      <c r="K89" s="486"/>
      <c r="L89" s="486"/>
      <c r="M89" s="489"/>
      <c r="N89" s="489"/>
      <c r="O89" s="489"/>
      <c r="P89" s="488"/>
      <c r="Q89" s="488"/>
      <c r="R89" s="488"/>
      <c r="S89" s="488"/>
      <c r="T89" s="480"/>
    </row>
    <row r="90" spans="1:20" ht="23.1" customHeight="1" x14ac:dyDescent="0.2">
      <c r="A90" s="521"/>
      <c r="B90" s="534"/>
      <c r="C90" s="515"/>
      <c r="D90" s="515"/>
      <c r="E90" s="515"/>
      <c r="F90" s="515"/>
      <c r="G90" s="515"/>
      <c r="H90" s="515"/>
      <c r="I90" s="483"/>
      <c r="J90" s="546"/>
      <c r="K90" s="486"/>
      <c r="L90" s="486"/>
      <c r="M90" s="489"/>
      <c r="N90" s="489"/>
      <c r="O90" s="489"/>
      <c r="P90" s="488"/>
      <c r="Q90" s="488"/>
      <c r="R90" s="488"/>
      <c r="S90" s="488"/>
      <c r="T90" s="480"/>
    </row>
    <row r="91" spans="1:20" ht="22.5" customHeight="1" x14ac:dyDescent="0.2">
      <c r="A91" s="521"/>
      <c r="B91" s="534"/>
      <c r="C91" s="515"/>
      <c r="D91" s="515"/>
      <c r="E91" s="515"/>
      <c r="F91" s="515"/>
      <c r="G91" s="515"/>
      <c r="H91" s="515"/>
      <c r="I91" s="483"/>
      <c r="J91" s="546"/>
      <c r="K91" s="486"/>
      <c r="L91" s="486"/>
      <c r="M91" s="489"/>
      <c r="N91" s="489"/>
      <c r="O91" s="489"/>
      <c r="P91" s="488"/>
      <c r="Q91" s="488"/>
      <c r="R91" s="488"/>
      <c r="S91" s="488"/>
      <c r="T91" s="480"/>
    </row>
    <row r="92" spans="1:20" ht="18" customHeight="1" thickBot="1" x14ac:dyDescent="0.25">
      <c r="A92" s="522"/>
      <c r="B92" s="535"/>
      <c r="C92" s="541"/>
      <c r="D92" s="541"/>
      <c r="E92" s="541"/>
      <c r="F92" s="541"/>
      <c r="G92" s="541"/>
      <c r="H92" s="541"/>
      <c r="I92" s="484"/>
      <c r="J92" s="547"/>
      <c r="K92" s="491"/>
      <c r="L92" s="491"/>
      <c r="M92" s="491"/>
      <c r="N92" s="491"/>
      <c r="O92" s="491"/>
      <c r="P92" s="491"/>
      <c r="Q92" s="491"/>
      <c r="R92" s="44"/>
      <c r="S92" s="44"/>
      <c r="T92" s="481"/>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544"/>
      <c r="K103" s="544"/>
      <c r="L103" s="544"/>
    </row>
    <row r="104" spans="1:12" ht="22.5" customHeight="1" x14ac:dyDescent="0.2">
      <c r="A104" s="9"/>
      <c r="B104" s="9"/>
      <c r="C104" s="9"/>
      <c r="D104" s="9"/>
      <c r="E104" s="9"/>
      <c r="F104" s="9"/>
      <c r="I104" s="13"/>
      <c r="J104" s="544"/>
      <c r="K104" s="544"/>
      <c r="L104" s="544"/>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19"/>
    </row>
  </sheetData>
  <sheetProtection algorithmName="SHA-512" hashValue="S2avPaEBGtB54AP64/k9aXrO/1pS6zPf6mtkm/pfQ734vvaZhQyngjAqexXbvX/LmJlnrMuW3ylDyDH7JzblSQ==" saltValue="GPC8l/P/e2RD+ypgV0rVHQ==" spinCount="100000" sheet="1" objects="1" scenarios="1"/>
  <mergeCells count="128">
    <mergeCell ref="K7:S8"/>
    <mergeCell ref="K9:S11"/>
    <mergeCell ref="K12:S13"/>
    <mergeCell ref="K14:S14"/>
    <mergeCell ref="K15:S17"/>
    <mergeCell ref="C6:H7"/>
    <mergeCell ref="C15:E15"/>
    <mergeCell ref="F14:H14"/>
    <mergeCell ref="C19:H19"/>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70"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553" t="s">
        <v>105</v>
      </c>
      <c r="B1" s="554"/>
      <c r="C1" s="554"/>
      <c r="D1" s="554"/>
      <c r="E1" s="554"/>
      <c r="F1" s="554"/>
      <c r="G1" s="554"/>
      <c r="H1" s="554"/>
      <c r="I1" s="554"/>
      <c r="J1" s="554"/>
      <c r="K1" s="554"/>
      <c r="L1" s="554"/>
      <c r="M1" s="555"/>
    </row>
    <row r="2" spans="1:13" ht="18" customHeight="1" x14ac:dyDescent="0.2">
      <c r="A2" s="565" t="s">
        <v>382</v>
      </c>
      <c r="B2" s="567" t="s">
        <v>106</v>
      </c>
      <c r="C2" s="569" t="s">
        <v>107</v>
      </c>
      <c r="D2" s="569" t="s">
        <v>104</v>
      </c>
      <c r="E2" s="571" t="s">
        <v>108</v>
      </c>
      <c r="F2" s="569" t="s">
        <v>109</v>
      </c>
      <c r="G2" s="569" t="s">
        <v>110</v>
      </c>
      <c r="H2" s="569" t="s">
        <v>111</v>
      </c>
      <c r="I2" s="569" t="s">
        <v>112</v>
      </c>
      <c r="J2" s="569" t="s">
        <v>141</v>
      </c>
      <c r="K2" s="569" t="s">
        <v>224</v>
      </c>
      <c r="L2" s="569" t="s">
        <v>113</v>
      </c>
      <c r="M2" s="569" t="s">
        <v>114</v>
      </c>
    </row>
    <row r="3" spans="1:13" ht="20.25" customHeight="1" thickBot="1" x14ac:dyDescent="0.25">
      <c r="A3" s="566"/>
      <c r="B3" s="568"/>
      <c r="C3" s="570"/>
      <c r="D3" s="570"/>
      <c r="E3" s="572"/>
      <c r="F3" s="570"/>
      <c r="G3" s="570"/>
      <c r="H3" s="570"/>
      <c r="I3" s="570"/>
      <c r="J3" s="570"/>
      <c r="K3" s="570"/>
      <c r="L3" s="570"/>
      <c r="M3" s="570"/>
    </row>
    <row r="4" spans="1:13" ht="57.75" customHeight="1" x14ac:dyDescent="0.2">
      <c r="A4" s="566"/>
      <c r="B4" s="575" t="s">
        <v>115</v>
      </c>
      <c r="C4" s="573" t="s">
        <v>383</v>
      </c>
      <c r="D4" s="573" t="s">
        <v>116</v>
      </c>
      <c r="E4" s="577" t="s">
        <v>225</v>
      </c>
      <c r="F4" s="573" t="s">
        <v>117</v>
      </c>
      <c r="G4" s="573" t="s">
        <v>118</v>
      </c>
      <c r="H4" s="573" t="s">
        <v>119</v>
      </c>
      <c r="I4" s="573" t="s">
        <v>120</v>
      </c>
      <c r="J4" s="573" t="s">
        <v>121</v>
      </c>
      <c r="K4" s="573" t="s">
        <v>310</v>
      </c>
      <c r="L4" s="573" t="s">
        <v>122</v>
      </c>
      <c r="M4" s="573" t="s">
        <v>123</v>
      </c>
    </row>
    <row r="5" spans="1:13" ht="120" customHeight="1" thickBot="1" x14ac:dyDescent="0.25">
      <c r="A5" s="157" t="s">
        <v>137</v>
      </c>
      <c r="B5" s="576"/>
      <c r="C5" s="574"/>
      <c r="D5" s="574"/>
      <c r="E5" s="578"/>
      <c r="F5" s="574"/>
      <c r="G5" s="574"/>
      <c r="H5" s="574"/>
      <c r="I5" s="574"/>
      <c r="J5" s="574"/>
      <c r="K5" s="574"/>
      <c r="L5" s="574"/>
      <c r="M5" s="574"/>
    </row>
    <row r="6" spans="1:13" ht="210" customHeight="1" thickBot="1" x14ac:dyDescent="0.25">
      <c r="A6" s="158" t="s">
        <v>138</v>
      </c>
      <c r="B6" s="156" t="s">
        <v>311</v>
      </c>
      <c r="C6" s="156" t="s">
        <v>125</v>
      </c>
      <c r="D6" s="156" t="s">
        <v>312</v>
      </c>
      <c r="E6" s="166" t="s">
        <v>390</v>
      </c>
      <c r="F6" s="156" t="s">
        <v>313</v>
      </c>
      <c r="G6" s="156" t="s">
        <v>314</v>
      </c>
      <c r="H6" s="156" t="s">
        <v>315</v>
      </c>
      <c r="I6" s="156" t="s">
        <v>316</v>
      </c>
      <c r="J6" s="156" t="s">
        <v>317</v>
      </c>
      <c r="K6" s="75" t="s">
        <v>318</v>
      </c>
      <c r="L6" s="156" t="s">
        <v>319</v>
      </c>
      <c r="M6" s="156" t="s">
        <v>320</v>
      </c>
    </row>
    <row r="7" spans="1:13" ht="189.75" customHeight="1" thickBot="1" x14ac:dyDescent="0.25">
      <c r="A7" s="159" t="s">
        <v>205</v>
      </c>
      <c r="B7" s="75" t="s">
        <v>321</v>
      </c>
      <c r="C7" s="75" t="s">
        <v>226</v>
      </c>
      <c r="D7" s="75" t="s">
        <v>322</v>
      </c>
      <c r="E7" s="166" t="s">
        <v>391</v>
      </c>
      <c r="F7" s="75" t="s">
        <v>323</v>
      </c>
      <c r="G7" s="75" t="s">
        <v>324</v>
      </c>
      <c r="H7" s="156" t="s">
        <v>325</v>
      </c>
      <c r="I7" s="75" t="s">
        <v>326</v>
      </c>
      <c r="J7" s="156" t="s">
        <v>227</v>
      </c>
      <c r="K7" s="160" t="s">
        <v>327</v>
      </c>
      <c r="L7" s="75" t="s">
        <v>328</v>
      </c>
      <c r="M7" s="75" t="s">
        <v>129</v>
      </c>
    </row>
    <row r="8" spans="1:13" ht="144.75" customHeight="1" thickBot="1" x14ac:dyDescent="0.25">
      <c r="A8" s="161" t="s">
        <v>139</v>
      </c>
      <c r="B8" s="75" t="s">
        <v>329</v>
      </c>
      <c r="C8" s="75" t="s">
        <v>228</v>
      </c>
      <c r="D8" s="75" t="s">
        <v>330</v>
      </c>
      <c r="E8" s="167" t="s">
        <v>392</v>
      </c>
      <c r="F8" s="75" t="s">
        <v>331</v>
      </c>
      <c r="G8" s="75" t="s">
        <v>332</v>
      </c>
      <c r="H8" s="156" t="s">
        <v>333</v>
      </c>
      <c r="I8" s="156" t="s">
        <v>334</v>
      </c>
      <c r="J8" s="75" t="s">
        <v>335</v>
      </c>
      <c r="K8" s="75" t="s">
        <v>336</v>
      </c>
      <c r="L8" s="75" t="s">
        <v>229</v>
      </c>
      <c r="M8" s="75" t="s">
        <v>337</v>
      </c>
    </row>
    <row r="9" spans="1:13" ht="108.75" customHeight="1" thickBot="1" x14ac:dyDescent="0.25">
      <c r="A9" s="162" t="s">
        <v>204</v>
      </c>
      <c r="B9" s="38" t="s">
        <v>338</v>
      </c>
      <c r="C9" s="38" t="s">
        <v>127</v>
      </c>
      <c r="D9" s="75" t="s">
        <v>339</v>
      </c>
      <c r="E9" s="168" t="s">
        <v>393</v>
      </c>
      <c r="F9" s="75" t="s">
        <v>340</v>
      </c>
      <c r="G9" s="38" t="s">
        <v>341</v>
      </c>
      <c r="H9" s="156" t="s">
        <v>342</v>
      </c>
      <c r="I9" s="75" t="s">
        <v>326</v>
      </c>
      <c r="J9" s="38" t="s">
        <v>128</v>
      </c>
      <c r="K9" s="160" t="s">
        <v>343</v>
      </c>
      <c r="L9" s="75" t="s">
        <v>230</v>
      </c>
      <c r="M9" s="75" t="s">
        <v>326</v>
      </c>
    </row>
    <row r="10" spans="1:13" ht="100.5" customHeight="1" thickBot="1" x14ac:dyDescent="0.25">
      <c r="A10" s="163" t="s">
        <v>140</v>
      </c>
      <c r="B10" s="38" t="s">
        <v>344</v>
      </c>
      <c r="C10" s="38" t="s">
        <v>231</v>
      </c>
      <c r="D10" s="75" t="s">
        <v>345</v>
      </c>
      <c r="E10" s="168" t="s">
        <v>394</v>
      </c>
      <c r="F10" s="75" t="s">
        <v>346</v>
      </c>
      <c r="G10" s="38" t="s">
        <v>347</v>
      </c>
      <c r="H10" s="75" t="s">
        <v>348</v>
      </c>
      <c r="I10" s="75" t="s">
        <v>349</v>
      </c>
      <c r="J10" s="38" t="s">
        <v>128</v>
      </c>
      <c r="K10" s="75" t="s">
        <v>350</v>
      </c>
      <c r="L10" s="75" t="s">
        <v>286</v>
      </c>
      <c r="M10" s="38" t="s">
        <v>326</v>
      </c>
    </row>
    <row r="11" spans="1:13" x14ac:dyDescent="0.2">
      <c r="A11" s="164"/>
      <c r="B11" s="164"/>
      <c r="C11" s="164"/>
      <c r="D11" s="164"/>
      <c r="E11" s="169"/>
      <c r="F11" s="164"/>
      <c r="G11" s="164"/>
      <c r="H11" s="164"/>
      <c r="I11" s="164"/>
      <c r="J11" s="164"/>
      <c r="K11" s="164"/>
      <c r="L11" s="164"/>
      <c r="M11" s="164"/>
    </row>
    <row r="12" spans="1:13" ht="13.5" thickBot="1" x14ac:dyDescent="0.25">
      <c r="A12" s="164"/>
      <c r="B12" s="164"/>
      <c r="C12" s="164"/>
      <c r="D12" s="164"/>
      <c r="E12" s="169"/>
      <c r="F12" s="164"/>
      <c r="G12" s="164"/>
      <c r="H12" s="164"/>
      <c r="I12" s="164"/>
      <c r="J12" s="164"/>
      <c r="K12" s="164"/>
      <c r="L12" s="164"/>
      <c r="M12" s="164"/>
    </row>
    <row r="13" spans="1:13" ht="19.5" thickBot="1" x14ac:dyDescent="0.25">
      <c r="A13" s="553" t="s">
        <v>130</v>
      </c>
      <c r="B13" s="554"/>
      <c r="C13" s="554"/>
      <c r="D13" s="554"/>
      <c r="E13" s="554"/>
      <c r="F13" s="554"/>
      <c r="G13" s="554"/>
      <c r="H13" s="554"/>
      <c r="I13" s="554"/>
      <c r="J13" s="554"/>
      <c r="K13" s="554"/>
      <c r="L13" s="554"/>
      <c r="M13" s="555"/>
    </row>
    <row r="14" spans="1:13" x14ac:dyDescent="0.2">
      <c r="A14" s="556" t="s">
        <v>131</v>
      </c>
      <c r="B14" s="558" t="s">
        <v>106</v>
      </c>
      <c r="C14" s="558" t="s">
        <v>107</v>
      </c>
      <c r="D14" s="558" t="s">
        <v>104</v>
      </c>
      <c r="E14" s="560" t="s">
        <v>108</v>
      </c>
      <c r="F14" s="558" t="s">
        <v>109</v>
      </c>
      <c r="G14" s="558" t="s">
        <v>110</v>
      </c>
      <c r="H14" s="558" t="s">
        <v>111</v>
      </c>
      <c r="I14" s="558" t="s">
        <v>112</v>
      </c>
      <c r="J14" s="558" t="s">
        <v>141</v>
      </c>
      <c r="K14" s="558" t="s">
        <v>224</v>
      </c>
      <c r="L14" s="558" t="s">
        <v>113</v>
      </c>
      <c r="M14" s="562" t="s">
        <v>114</v>
      </c>
    </row>
    <row r="15" spans="1:13" x14ac:dyDescent="0.2">
      <c r="A15" s="557"/>
      <c r="B15" s="559"/>
      <c r="C15" s="559"/>
      <c r="D15" s="559"/>
      <c r="E15" s="561"/>
      <c r="F15" s="559"/>
      <c r="G15" s="559"/>
      <c r="H15" s="559"/>
      <c r="I15" s="559"/>
      <c r="J15" s="559"/>
      <c r="K15" s="559"/>
      <c r="L15" s="559"/>
      <c r="M15" s="563"/>
    </row>
    <row r="16" spans="1:13" x14ac:dyDescent="0.2">
      <c r="A16" s="564" t="s">
        <v>132</v>
      </c>
      <c r="B16" s="559"/>
      <c r="C16" s="559"/>
      <c r="D16" s="559"/>
      <c r="E16" s="561"/>
      <c r="F16" s="559"/>
      <c r="G16" s="559"/>
      <c r="H16" s="559"/>
      <c r="I16" s="559"/>
      <c r="J16" s="559"/>
      <c r="K16" s="559"/>
      <c r="L16" s="559"/>
      <c r="M16" s="563"/>
    </row>
    <row r="17" spans="1:13" ht="13.5" thickBot="1" x14ac:dyDescent="0.25">
      <c r="A17" s="564" t="s">
        <v>133</v>
      </c>
      <c r="B17" s="559"/>
      <c r="C17" s="559"/>
      <c r="D17" s="559"/>
      <c r="E17" s="561"/>
      <c r="F17" s="559"/>
      <c r="G17" s="559"/>
      <c r="H17" s="559"/>
      <c r="I17" s="559"/>
      <c r="J17" s="559"/>
      <c r="K17" s="559"/>
      <c r="L17" s="559"/>
      <c r="M17" s="563"/>
    </row>
    <row r="18" spans="1:13" ht="63" customHeight="1" thickBot="1" x14ac:dyDescent="0.25">
      <c r="A18" s="158" t="s">
        <v>124</v>
      </c>
      <c r="B18" s="38" t="s">
        <v>351</v>
      </c>
      <c r="C18" s="38" t="s">
        <v>134</v>
      </c>
      <c r="D18" s="184" t="s">
        <v>134</v>
      </c>
      <c r="E18" s="165" t="s">
        <v>352</v>
      </c>
      <c r="F18" s="38" t="s">
        <v>352</v>
      </c>
      <c r="G18" s="38" t="s">
        <v>351</v>
      </c>
      <c r="H18" s="183" t="s">
        <v>134</v>
      </c>
      <c r="I18" s="183" t="s">
        <v>134</v>
      </c>
      <c r="J18" s="38" t="s">
        <v>232</v>
      </c>
      <c r="K18" s="75" t="s">
        <v>134</v>
      </c>
      <c r="L18" s="183" t="s">
        <v>134</v>
      </c>
      <c r="M18" s="38" t="s">
        <v>351</v>
      </c>
    </row>
    <row r="19" spans="1:13" ht="65.25" customHeight="1" thickBot="1" x14ac:dyDescent="0.25">
      <c r="A19" s="159" t="s">
        <v>199</v>
      </c>
      <c r="B19" s="38" t="s">
        <v>353</v>
      </c>
      <c r="C19" s="38" t="s">
        <v>420</v>
      </c>
      <c r="D19" s="184" t="s">
        <v>420</v>
      </c>
      <c r="E19" s="165" t="s">
        <v>354</v>
      </c>
      <c r="F19" s="38" t="s">
        <v>354</v>
      </c>
      <c r="G19" s="38" t="s">
        <v>353</v>
      </c>
      <c r="H19" s="183" t="s">
        <v>420</v>
      </c>
      <c r="I19" s="183" t="s">
        <v>420</v>
      </c>
      <c r="J19" s="38" t="s">
        <v>233</v>
      </c>
      <c r="K19" s="75" t="s">
        <v>135</v>
      </c>
      <c r="L19" s="183" t="s">
        <v>420</v>
      </c>
      <c r="M19" s="38" t="s">
        <v>353</v>
      </c>
    </row>
    <row r="20" spans="1:13" ht="56.25" customHeight="1" thickBot="1" x14ac:dyDescent="0.25">
      <c r="A20" s="161" t="s">
        <v>103</v>
      </c>
      <c r="B20" s="38" t="s">
        <v>355</v>
      </c>
      <c r="C20" s="38" t="s">
        <v>421</v>
      </c>
      <c r="D20" s="184" t="s">
        <v>421</v>
      </c>
      <c r="E20" s="165" t="s">
        <v>355</v>
      </c>
      <c r="F20" s="38" t="s">
        <v>355</v>
      </c>
      <c r="G20" s="38" t="s">
        <v>355</v>
      </c>
      <c r="H20" s="183" t="s">
        <v>421</v>
      </c>
      <c r="I20" s="183" t="s">
        <v>421</v>
      </c>
      <c r="J20" s="38" t="s">
        <v>234</v>
      </c>
      <c r="K20" s="75" t="s">
        <v>136</v>
      </c>
      <c r="L20" s="183" t="s">
        <v>421</v>
      </c>
      <c r="M20" s="38" t="s">
        <v>355</v>
      </c>
    </row>
    <row r="21" spans="1:13" ht="56.25" customHeight="1" thickBot="1" x14ac:dyDescent="0.25">
      <c r="A21" s="162" t="s">
        <v>202</v>
      </c>
      <c r="B21" s="38" t="s">
        <v>356</v>
      </c>
      <c r="C21" s="38" t="s">
        <v>422</v>
      </c>
      <c r="D21" s="184" t="s">
        <v>422</v>
      </c>
      <c r="E21" s="165" t="s">
        <v>357</v>
      </c>
      <c r="F21" s="38" t="s">
        <v>357</v>
      </c>
      <c r="G21" s="38" t="s">
        <v>356</v>
      </c>
      <c r="H21" s="183" t="s">
        <v>422</v>
      </c>
      <c r="I21" s="183" t="s">
        <v>422</v>
      </c>
      <c r="J21" s="38" t="s">
        <v>236</v>
      </c>
      <c r="K21" s="75" t="s">
        <v>235</v>
      </c>
      <c r="L21" s="183" t="s">
        <v>422</v>
      </c>
      <c r="M21" s="38" t="s">
        <v>356</v>
      </c>
    </row>
    <row r="22" spans="1:13" ht="51.75" customHeight="1" thickBot="1" x14ac:dyDescent="0.25">
      <c r="A22" s="163" t="s">
        <v>126</v>
      </c>
      <c r="B22" s="38" t="s">
        <v>238</v>
      </c>
      <c r="C22" s="38" t="s">
        <v>237</v>
      </c>
      <c r="D22" s="184" t="s">
        <v>237</v>
      </c>
      <c r="E22" s="165" t="s">
        <v>237</v>
      </c>
      <c r="F22" s="38" t="s">
        <v>237</v>
      </c>
      <c r="G22" s="38" t="s">
        <v>238</v>
      </c>
      <c r="H22" s="183" t="s">
        <v>237</v>
      </c>
      <c r="I22" s="183" t="s">
        <v>237</v>
      </c>
      <c r="J22" s="38" t="s">
        <v>239</v>
      </c>
      <c r="K22" s="75" t="s">
        <v>237</v>
      </c>
      <c r="L22" s="183" t="s">
        <v>237</v>
      </c>
      <c r="M22" s="38" t="s">
        <v>238</v>
      </c>
    </row>
  </sheetData>
  <sheetProtection algorithmName="SHA-512" hashValue="TKRrIT6oOCE0Kt8T0AJG8RtOPnwe87T+BXVVMXRFw3atnFYys0Q8B1dJEFFyAyIM8l+Udq6N+LpZ91MFAjnBEQ==" saltValue="AJsh3MVQi5PJHbpk0nMJxw=="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63</vt:i4>
      </vt:variant>
    </vt:vector>
  </HeadingPairs>
  <TitlesOfParts>
    <vt:vector size="69"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Andrés Raga</cp:lastModifiedBy>
  <cp:lastPrinted>2019-08-14T19:38:15Z</cp:lastPrinted>
  <dcterms:created xsi:type="dcterms:W3CDTF">2006-09-13T22:30:50Z</dcterms:created>
  <dcterms:modified xsi:type="dcterms:W3CDTF">2021-10-13T19:30:54Z</dcterms:modified>
</cp:coreProperties>
</file>