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29"/>
  <workbookPr codeName="ThisWorkbook" defaultThemeVersion="124226"/>
  <mc:AlternateContent xmlns:mc="http://schemas.openxmlformats.org/markup-compatibility/2006">
    <mc:Choice Requires="x15">
      <x15ac:absPath xmlns:x15ac="http://schemas.microsoft.com/office/spreadsheetml/2010/11/ac" url="C:\Users\Andrés Raga\Desktop\"/>
    </mc:Choice>
  </mc:AlternateContent>
  <xr:revisionPtr revIDLastSave="0" documentId="13_ncr:1_{BEF029A7-F22D-4BB6-8132-720F1428C109}" xr6:coauthVersionLast="46" xr6:coauthVersionMax="46" xr10:uidLastSave="{00000000-0000-0000-0000-000000000000}"/>
  <bookViews>
    <workbookView xWindow="-120" yWindow="-120" windowWidth="20730" windowHeight="11160" xr2:uid="{00000000-000D-0000-FFFF-FFFF00000000}"/>
  </bookViews>
  <sheets>
    <sheet name="01-Mapa de riesgo-UO" sheetId="12" r:id="rId1"/>
    <sheet name="02-Plan Mitigación" sheetId="8" r:id="rId2"/>
    <sheet name="03-Seguimiento" sheetId="7" r:id="rId3"/>
    <sheet name="Hoja1" sheetId="9" state="hidden" r:id="rId4"/>
    <sheet name="INSTRUCTIVO" sheetId="10" r:id="rId5"/>
    <sheet name="ESCALA" sheetId="11" r:id="rId6"/>
  </sheets>
  <definedNames>
    <definedName name="_xlnm._FilterDatabase" localSheetId="0" hidden="1">'01-Mapa de riesgo-UO'!$G$1:$AY$76</definedName>
    <definedName name="ACCION" localSheetId="0">'01-Mapa de riesgo-UO'!#REF!</definedName>
    <definedName name="ACCION">#REF!</definedName>
    <definedName name="ADMINISTRACIÓN_INSTITUCIONAL" localSheetId="0">'01-Mapa de riesgo-UO'!$BM$1048373:$BM$1048393</definedName>
    <definedName name="ADMINISTRACIÓN_INSTITUCIONAL">#REF!</definedName>
    <definedName name="ADMISIONES_REGISTRO_CONTROL_ACADÉMICO" localSheetId="0">'01-Mapa de riesgo-UO'!#REF!</definedName>
    <definedName name="ADMISIONES_REGISTRO_CONTROL_ACADÉMICO">#REF!</definedName>
    <definedName name="ALIANZAS_ESTRATÉGICAS" localSheetId="0">'01-Mapa de riesgo-UO'!#REF!</definedName>
    <definedName name="ALIANZAS_ESTRATÉGICAS">#REF!</definedName>
    <definedName name="Ambiental" localSheetId="0">'01-Mapa de riesgo-UO'!$H$1048380:$H$1048384</definedName>
    <definedName name="Ambiental">#REF!</definedName>
    <definedName name="Aplicados_efectivos_No_Documentados">'01-Mapa de riesgo-UO'!#REF!</definedName>
    <definedName name="Aplicados_No_efectivos">'01-Mapa de riesgo-UO'!#REF!</definedName>
    <definedName name="_xlnm.Print_Area" localSheetId="2">'03-Seguimiento'!$C$1:$AA$13</definedName>
    <definedName name="ASEGURAMIENTO_DE_LA_CALIDAD_INSTITUCIONAL" localSheetId="0">'01-Mapa de riesgo-UO'!$BR$1048373:$BR$1048377</definedName>
    <definedName name="ASEGURAMIENTO_DE_LA_CALIDAD_INSTITUCIONAL">#REF!</definedName>
    <definedName name="ASUMIR">'03-Seguimiento'!$U$1048461</definedName>
    <definedName name="BIBLIOTECA_E_INFORMACIÓN_CIENTIFICA" localSheetId="0">'01-Mapa de riesgo-UO'!#REF!</definedName>
    <definedName name="BIBLIOTECA_E_INFORMACIÓN_CIENTIFICA">#REF!</definedName>
    <definedName name="BIENESTAR_INSTITUCIONAL" localSheetId="0">'01-Mapa de riesgo-UO'!$BN$1048373:$BN$1048376</definedName>
    <definedName name="BIENESTAR_INSTITUCIONAL">#REF!</definedName>
    <definedName name="BIENESTAR_INSTITUCIONAL_CALIDAD_DE_VIDA_E_INCLUSIÓN_EN_CONTEXTOS_UNIVERSITARIOS">'01-Mapa de riesgo-UO'!$BB$1048376</definedName>
    <definedName name="CLASE_RIESGO">'01-Mapa de riesgo-UO'!$G$1048372:$G$1048383</definedName>
    <definedName name="COBERTURA_CON_CALIDAD" localSheetId="0">'01-Mapa de riesgo-UO'!#REF!</definedName>
    <definedName name="COBERTURA_CON_CALIDAD">#REF!</definedName>
    <definedName name="COMPARTIR">'03-Seguimiento'!$V$1048461:$V$1048463</definedName>
    <definedName name="COMUNICACIONES" localSheetId="0">'01-Mapa de riesgo-UO'!#REF!</definedName>
    <definedName name="COMUNICACIONES">#REF!</definedName>
    <definedName name="Contable" localSheetId="0">'01-Mapa de riesgo-UO'!$I$1048380:$I$1048384</definedName>
    <definedName name="Contable">#REF!</definedName>
    <definedName name="CONTROL_INTERNO" localSheetId="0">'01-Mapa de riesgo-UO'!#REF!</definedName>
    <definedName name="CONTROL_INTERNO">#REF!</definedName>
    <definedName name="CONTROL_INTERNO_DISCIPLINARIO" localSheetId="0">'01-Mapa de riesgo-UO'!#REF!</definedName>
    <definedName name="CONTROL_INTERNO_DISCIPLINARIO">#REF!</definedName>
    <definedName name="CONTROL_SEGUIMIENTO" localSheetId="0">'01-Mapa de riesgo-UO'!$BQ$1048373:$BQ$1048376</definedName>
    <definedName name="CONTROL_SEGUIMIENTO">#REF!</definedName>
    <definedName name="CONTROLES">'01-Mapa de riesgo-UO'!$P$1048372:$P$1048376</definedName>
    <definedName name="Corrupción" localSheetId="0">'01-Mapa de riesgo-UO'!$J$1048380:$J$1048382</definedName>
    <definedName name="Corrupción">#REF!</definedName>
    <definedName name="CREACIÓN_GESTIÓN_Y_TRANSFERENCIA_DEL_CONOCIMIENTO">'01-Mapa de riesgo-UO'!$BB$1048373</definedName>
    <definedName name="Cumplimiento" localSheetId="0">'01-Mapa de riesgo-UO'!$K$1048380:$K$1048384</definedName>
    <definedName name="CUMPLIMIENTO">'03-Seguimiento'!$U$1048452:$U$1048454</definedName>
    <definedName name="CUMPLIMIENTO_PARCIAL">'03-Seguimiento'!$W$1048452</definedName>
    <definedName name="CUMPLIMIENTO_TOTAL">'03-Seguimiento'!$V$1048452:$V$1048453</definedName>
    <definedName name="DEMAS" localSheetId="0">'01-Mapa de riesgo-UO'!#REF!</definedName>
    <definedName name="DEMAS">#REF!</definedName>
    <definedName name="Derechos_Humanos" localSheetId="0">'01-Mapa de riesgo-UO'!$L$1048380:$L$1048382</definedName>
    <definedName name="Derechos_Humanos">#REF!</definedName>
    <definedName name="DIRECCIONAMIENTO_INSTITUCIONAL" localSheetId="0">'01-Mapa de riesgo-UO'!$BI$1048373:$BI$1048376</definedName>
    <definedName name="DIRECCIONAMIENTO_INSTITUCIONAL">#REF!</definedName>
    <definedName name="DOCENCIA" localSheetId="0">'01-Mapa de riesgo-UO'!$BJ$1048373:$BJ$1048388</definedName>
    <definedName name="DOCENCIA">#REF!</definedName>
    <definedName name="Documentados_Aplicados_Efectivos">'01-Mapa de riesgo-UO'!#REF!</definedName>
    <definedName name="EGRESADOS" localSheetId="0">'01-Mapa de riesgo-UO'!$BO$1048373</definedName>
    <definedName name="EGRESADOS">#REF!</definedName>
    <definedName name="Estratégico" localSheetId="0">'01-Mapa de riesgo-UO'!$M$1048380:$M$1048384</definedName>
    <definedName name="Estratégico">#REF!</definedName>
    <definedName name="EVAL_PERIODICIDAD">'01-Mapa de riesgo-UO'!$AH$1048372:$AH$1048373</definedName>
    <definedName name="EVITAR">'03-Seguimiento'!$Y$1048461:$Y$1048463</definedName>
    <definedName name="EXCELENCIA_ACADÉMICA_PARA_LA_FORMACIÓN_INTEGRAL">'01-Mapa de riesgo-UO'!$BB$1048372</definedName>
    <definedName name="EXTENSIÓN_PROYECCIÓN_SOCIAL" localSheetId="0">'01-Mapa de riesgo-UO'!$BL$1048373:$BL$1048394</definedName>
    <definedName name="EXTENSIÓN_PROYECCIÓN_SOCIAL">#REF!</definedName>
    <definedName name="EXTENSIÓN_PROYECCIÓN_SOCIAL_">'01-Mapa de riesgo-UO'!$AZ$1048381:$AZ$1048390</definedName>
    <definedName name="EXTERNO">'01-Mapa de riesgo-UO'!$F$1048372:$F$1048377</definedName>
    <definedName name="FACTOR">'01-Mapa de riesgo-UO'!$D$1048372:$D$1048373</definedName>
    <definedName name="FACULTAD_BELLAS_ARTES_HUMANIDADES" localSheetId="0">'01-Mapa de riesgo-UO'!#REF!</definedName>
    <definedName name="FACULTAD_BELLAS_ARTES_HUMANIDADES">#REF!</definedName>
    <definedName name="FACULTAD_CIENCIAS_AGRARIAS_AGROINDUSTRIA" localSheetId="0">'01-Mapa de riesgo-UO'!#REF!</definedName>
    <definedName name="FACULTAD_CIENCIAS_AGRARIAS_AGROINDUSTRIA">#REF!</definedName>
    <definedName name="FACULTAD_CIENCIAS_AMBIENTALES" localSheetId="0">'01-Mapa de riesgo-UO'!#REF!</definedName>
    <definedName name="FACULTAD_CIENCIAS_AMBIENTALES">#REF!</definedName>
    <definedName name="FACULTAD_CIENCIAS_BÁSICAS" localSheetId="0">'01-Mapa de riesgo-UO'!#REF!</definedName>
    <definedName name="FACULTAD_CIENCIAS_BÁSICAS">#REF!</definedName>
    <definedName name="FACULTAD_CIENCIAS_DE_LA_EDUCACIÓN" localSheetId="0">'01-Mapa de riesgo-UO'!#REF!</definedName>
    <definedName name="FACULTAD_CIENCIAS_DE_LA_EDUCACIÓN">#REF!</definedName>
    <definedName name="FACULTAD_CIENCIAS_DE_LA_SALUD" localSheetId="0">'01-Mapa de riesgo-UO'!#REF!</definedName>
    <definedName name="FACULTAD_CIENCIAS_DE_LA_SALUD">#REF!</definedName>
    <definedName name="FACULTAD_DE_CIENCIAS_EMPRESARIALES">'01-Mapa de riesgo-UO'!#REF!</definedName>
    <definedName name="FACULTAD_INGENIERÍA_INDUSTRIAL" localSheetId="0">'01-Mapa de riesgo-UO'!#REF!</definedName>
    <definedName name="FACULTAD_INGENIERÍA_INDUSTRIAL">#REF!</definedName>
    <definedName name="FACULTAD_INGENIERÍA_MECÁNICA" localSheetId="0">'01-Mapa de riesgo-UO'!#REF!</definedName>
    <definedName name="FACULTAD_INGENIERÍA_MECÁNICA">#REF!</definedName>
    <definedName name="FACULTAD_INGENIERÍAS" localSheetId="0">'01-Mapa de riesgo-UO'!#REF!</definedName>
    <definedName name="FACULTAD_INGENIERÍAS">#REF!</definedName>
    <definedName name="FACULTAD_TECNOLOGÍA">'01-Mapa de riesgo-UO'!#REF!</definedName>
    <definedName name="Financiero" localSheetId="0">'01-Mapa de riesgo-UO'!$O$1048380:$O$1048384</definedName>
    <definedName name="Financiero">#REF!</definedName>
    <definedName name="GESTIÓN_DE_DOCUMENTOS" localSheetId="0">'01-Mapa de riesgo-UO'!#REF!</definedName>
    <definedName name="GESTIÓN_DE_DOCUMENTOS">#REF!</definedName>
    <definedName name="GESTIÓN_DE_SERVICIOS_INSTITUCIONALES" localSheetId="0">'01-Mapa de riesgo-UO'!#REF!</definedName>
    <definedName name="GESTIÓN_DE_SERVICIOS_INSTITUCIONALES">#REF!</definedName>
    <definedName name="GESTIÓN_DE_TALENTO_HUMANO" localSheetId="0">'01-Mapa de riesgo-UO'!#REF!</definedName>
    <definedName name="GESTIÓN_DE_TALENTO_HUMANO">#REF!</definedName>
    <definedName name="GESTIÓN_DE_TECNOLOGÍAS_INFORMÁTICAS_SISTEMAS_DE_INFORMACIÓN" localSheetId="0">'01-Mapa de riesgo-UO'!#REF!</definedName>
    <definedName name="GESTIÓN_DE_TECNOLOGÍAS_INFORMÁTICAS_SISTEMAS_DE_INFORMACIÓN">#REF!</definedName>
    <definedName name="GESTIÓN_DEL_CONTEXTO_Y_VISIBILIDAD_NACIONAL_E_INTERNACIONAL">'01-Mapa de riesgo-UO'!$BB$1048374</definedName>
    <definedName name="GESTIÓN_FINANCIERA" localSheetId="0">'01-Mapa de riesgo-UO'!#REF!</definedName>
    <definedName name="GESTIÓN_FINANCIERA">#REF!</definedName>
    <definedName name="GESTIÓN_Y_SOSTENIBILIDAD_INSTITUCIONAL">'01-Mapa de riesgo-UO'!$BB$1048375</definedName>
    <definedName name="GRAVE" localSheetId="0">'01-Mapa de riesgo-UO'!$AV$1048373:$AV$1048376</definedName>
    <definedName name="GRAVE">'03-Seguimiento'!$F$1048466</definedName>
    <definedName name="GRUPO_INVESTIGACIÓN_AGUAS_SANEAMIENTO" localSheetId="0">'01-Mapa de riesgo-UO'!#REF!</definedName>
    <definedName name="GRUPO_INVESTIGACIÓN_AGUAS_SANEAMIENTO">#REF!</definedName>
    <definedName name="Imagen" localSheetId="0">'01-Mapa de riesgo-UO'!$P$1048380:$P$1048384</definedName>
    <definedName name="Imagen">#REF!</definedName>
    <definedName name="IMPACTO_REGIONAL" localSheetId="0">'01-Mapa de riesgo-UO'!#REF!</definedName>
    <definedName name="IMPACTO_REGIONAL">#REF!</definedName>
    <definedName name="IMPACTO_REGIONAL_" localSheetId="0">'01-Mapa de riesgo-UO'!#REF!</definedName>
    <definedName name="IMPACTO_REGIONAL_">#REF!</definedName>
    <definedName name="Información" localSheetId="0">'01-Mapa de riesgo-UO'!$Q$1048380:$Q$1048382</definedName>
    <definedName name="Información">#REF!</definedName>
    <definedName name="INTERNACIONALIZACIÓN" localSheetId="0">'01-Mapa de riesgo-UO'!$BP$1048373</definedName>
    <definedName name="INTERNACIONALIZACIÓN">#REF!</definedName>
    <definedName name="INTERNO">'01-Mapa de riesgo-UO'!$E$1048372:$E$1048377</definedName>
    <definedName name="INVESTIGACIÓN_E_INNOVACIÓN" localSheetId="0">'01-Mapa de riesgo-UO'!$BK$1048373:$BK$1048383</definedName>
    <definedName name="INVESTIGACIÓN_E_INNOVACIÓN">#REF!</definedName>
    <definedName name="INVESTIGACIÓN_INNOVACIÓN_EXTENSIÓN" localSheetId="0">'01-Mapa de riesgo-UO'!#REF!</definedName>
    <definedName name="INVESTIGACIÓN_INNOVACIÓN_EXTENSIÓN">#REF!</definedName>
    <definedName name="JURIDICA" localSheetId="0">'01-Mapa de riesgo-UO'!#REF!</definedName>
    <definedName name="JURIDICA">#REF!</definedName>
    <definedName name="Laborales" localSheetId="0">'01-Mapa de riesgo-UO'!#REF!</definedName>
    <definedName name="Laborales">#REF!</definedName>
    <definedName name="LABORATORIO_AGUAS_ALIMENTOS" localSheetId="0">'01-Mapa de riesgo-UO'!#REF!</definedName>
    <definedName name="LABORATORIO_AGUAS_ALIMENTOS">#REF!</definedName>
    <definedName name="LABORATORIO_DE_METROOLOGIA_DE_VARIABLES_ELECTRICAS" localSheetId="0">'01-Mapa de riesgo-UO'!#REF!</definedName>
    <definedName name="LABORATORIO_DE_METROOLOGIA_DE_VARIABLES_ELECTRICAS">#REF!</definedName>
    <definedName name="LABORATORIO_ENSAYOS_NO_DESTRUCTIVOS_DESTRUCTIVOS" localSheetId="0">'01-Mapa de riesgo-UO'!#REF!</definedName>
    <definedName name="LABORATORIO_ENSAYOS_NO_DESTRUCTIVOS_DESTRUCTIVOS">#REF!</definedName>
    <definedName name="LABORATORIO_ENSAYOS_PARA_EQUIPO_DE_AIRE_ACONDICIONADO" localSheetId="0">'01-Mapa de riesgo-UO'!#REF!</definedName>
    <definedName name="LABORATORIO_ENSAYOS_PARA_EQUIPO_DE_AIRE_ACONDICIONADO">#REF!</definedName>
    <definedName name="LABORATORIO_ENSAYOS_PARA_EQUIPOS_ACONDICIONADORES_DE_AIRE">'01-Mapa de riesgo-UO'!#REF!</definedName>
    <definedName name="LABORATORIO_GENÉTICA_MÉDICA" localSheetId="0">'01-Mapa de riesgo-UO'!#REF!</definedName>
    <definedName name="LABORATORIO_GENÉTICA_MÉDICA">#REF!</definedName>
    <definedName name="LABORATORIO_METROLOGÍA_DIMENSIONAL">'01-Mapa de riesgo-UO'!#REF!</definedName>
    <definedName name="LABORATORIO_QUÍMICA_AMBIENTAL" localSheetId="0">'01-Mapa de riesgo-UO'!#REF!</definedName>
    <definedName name="LABORATORIO_QUÍMICA_AMBIENTAL">#REF!</definedName>
    <definedName name="LEVE" localSheetId="0">'01-Mapa de riesgo-UO'!$AT$1048373</definedName>
    <definedName name="LEVE">'03-Seguimiento'!$H$1048466:$H$1048576</definedName>
    <definedName name="MAPA" localSheetId="0">'01-Mapa de riesgo-UO'!$A$1048372:$A$1048374</definedName>
    <definedName name="MAPA">#REF!</definedName>
    <definedName name="MODERADO" localSheetId="0">'01-Mapa de riesgo-UO'!$AU$1048373:$AU$1048375</definedName>
    <definedName name="MODERADO">'03-Seguimiento'!$G$1048466:$G$1048576</definedName>
    <definedName name="NIVEL_AUTOMAT">'01-Mapa de riesgo-UO'!$X$1048372:$X$1048374</definedName>
    <definedName name="NIVEL_EXPOSICION">'01-Mapa de riesgo-UO'!$AQ$1048372:$AQ$1048374</definedName>
    <definedName name="nnnn" localSheetId="0">'01-Mapa de riesgo-UO'!#REF!</definedName>
    <definedName name="nnnn">#REF!</definedName>
    <definedName name="No_aplicados">'01-Mapa de riesgo-UO'!#REF!</definedName>
    <definedName name="NO_CUMPLIDA">'03-Seguimiento'!$X$1048452</definedName>
    <definedName name="No_existen">'01-Mapa de riesgo-UO'!#REF!</definedName>
    <definedName name="OBJETIVOS" localSheetId="0">'01-Mapa de riesgo-UO'!#REF!</definedName>
    <definedName name="OBJETIVOS">#REF!</definedName>
    <definedName name="OEC">'01-Mapa de riesgo-UO'!$BB$1048380</definedName>
    <definedName name="Operacional" localSheetId="0">'01-Mapa de riesgo-UO'!$T$1048380:$T$1048384</definedName>
    <definedName name="Operacional">#REF!</definedName>
    <definedName name="ORGANISMO_CERTIFICADOR_DE_SISTEMAS_DE_GESTIÓN_QLCT" localSheetId="0">'01-Mapa de riesgo-UO'!#REF!</definedName>
    <definedName name="ORGANISMO_CERTIFICADOR_DE_SISTEMAS_DE_GESTIÓN_QLCT">#REF!</definedName>
    <definedName name="PDI" localSheetId="0">'01-Mapa de riesgo-UO'!$AZ$1048372:$AZ$1048376</definedName>
    <definedName name="PDI">#REF!</definedName>
    <definedName name="PERIODICIDAD">'01-Mapa de riesgo-UO'!$AI$1048372:$AI$1048381</definedName>
    <definedName name="PLANEACIÓN" localSheetId="0">'01-Mapa de riesgo-UO'!#REF!</definedName>
    <definedName name="PLANEACIÓN">#REF!</definedName>
    <definedName name="PLANEACIÓN_">'01-Mapa de riesgo-UO'!#REF!</definedName>
    <definedName name="Presupuestal" localSheetId="0">'01-Mapa de riesgo-UO'!#REF!</definedName>
    <definedName name="Presupuestal">#REF!</definedName>
    <definedName name="PROBABILIDAD" localSheetId="0">'01-Mapa de riesgo-UO'!$K$1048372:$K$1048376</definedName>
    <definedName name="PROBABILIDAD">#REF!</definedName>
    <definedName name="PROCESOS" localSheetId="0">'01-Mapa de riesgo-UO'!$B$1048372:$B$1048381</definedName>
    <definedName name="PROCESOS">#REF!</definedName>
    <definedName name="PROCESOSA">'01-Mapa de riesgo-UO'!#REF!</definedName>
    <definedName name="RECTORÍA" localSheetId="0">'01-Mapa de riesgo-UO'!#REF!</definedName>
    <definedName name="RECTORÍA">#REF!</definedName>
    <definedName name="RECTORIA_Comunicaciones">'01-Mapa de riesgo-UO'!#REF!</definedName>
    <definedName name="RECURSOS_INFORMÁTICOS_EDUCATIVOS" localSheetId="0">'01-Mapa de riesgo-UO'!#REF!</definedName>
    <definedName name="RECURSOS_INFORMÁTICOS_EDUCATIVOS">#REF!</definedName>
    <definedName name="REDUCIR">'03-Seguimiento'!$W$1048461:$W$1048463</definedName>
    <definedName name="RELACIONES_INTERNACIONALES" localSheetId="0">'01-Mapa de riesgo-UO'!#REF!</definedName>
    <definedName name="RELACIONES_INTERNACIONALES">#REF!</definedName>
    <definedName name="RELACIONES_INTERNACIONALES_">'01-Mapa de riesgo-UO'!#REF!</definedName>
    <definedName name="RESPONSABILIDAD">'01-Mapa de riesgo-UO'!$AD$1048372:$AD$1048373</definedName>
    <definedName name="RESPONSABLES_PDI" localSheetId="0">'01-Mapa de riesgo-UO'!#REF!</definedName>
    <definedName name="RESPONSABLES_PDI">#REF!</definedName>
    <definedName name="SECRETARIA_GENERAL" localSheetId="0">'01-Mapa de riesgo-UO'!#REF!</definedName>
    <definedName name="SECRETARIA_GENERAL">#REF!</definedName>
    <definedName name="SECRETARIA_GENERAL_Gestión_de_Documentos">'01-Mapa de riesgo-UO'!#REF!</definedName>
    <definedName name="Seguridad_y_Salud_en_el_trabajo" localSheetId="0">'01-Mapa de riesgo-UO'!$AC$1048380:$AC$1048384</definedName>
    <definedName name="Seguridad_y_Salud_en_el_trabajo">#REF!</definedName>
    <definedName name="SISTEMA_INTEGRAL_DE_GESTIÓN" localSheetId="0">'01-Mapa de riesgo-UO'!#REF!</definedName>
    <definedName name="SISTEMA_INTEGRAL_DE_GESTIÓN">#REF!</definedName>
    <definedName name="Tecnología" localSheetId="0">'01-Mapa de riesgo-UO'!#REF!</definedName>
    <definedName name="Tecnología">#REF!</definedName>
    <definedName name="Tecnológico" localSheetId="0">'01-Mapa de riesgo-UO'!$AD$1048380:$AD$1048384</definedName>
    <definedName name="Tecnológico">#REF!</definedName>
    <definedName name="TIPO" localSheetId="0">'01-Mapa de riesgo-UO'!#REF!</definedName>
    <definedName name="TIPO">#REF!</definedName>
    <definedName name="_xlnm.Print_Titles" localSheetId="0">'01-Mapa de riesgo-UO'!$7:$9</definedName>
    <definedName name="_xlnm.Print_Titles" localSheetId="1">'02-Plan Mitigación'!$6:$7</definedName>
    <definedName name="_xlnm.Print_Titles" localSheetId="2">'03-Seguimiento'!$6:$7</definedName>
    <definedName name="TRANSFERIR">'03-Seguimiento'!$X$1048461:$X$1048463</definedName>
    <definedName name="Transparencia" localSheetId="0">'01-Mapa de riesgo-UO'!#REF!</definedName>
    <definedName name="Transparencia">#REF!</definedName>
    <definedName name="UNIDAD">'01-Mapa de riesgo-UO'!$AX$1048372:$AX$1048413</definedName>
    <definedName name="UNIVIRTUAL" localSheetId="0">'01-Mapa de riesgo-UO'!#REF!</definedName>
    <definedName name="UNIVIRTUAL">#REF!</definedName>
    <definedName name="VICERRECTORÍA_ACADÉMICA" localSheetId="0">'01-Mapa de riesgo-UO'!#REF!</definedName>
    <definedName name="VICERRECTORÍA_ACADÉMICA">#REF!</definedName>
    <definedName name="VICERRECTORÍA_ACADÉMICA_">'01-Mapa de riesgo-UO'!#REF!</definedName>
    <definedName name="VICERRECTORÍA_ACADÉMICA_Univirtual">'01-Mapa de riesgo-UO'!#REF!</definedName>
    <definedName name="VICERRECTORIA_ADMINISTRATIVA_FINANCIERA" localSheetId="0">'01-Mapa de riesgo-UO'!#REF!</definedName>
    <definedName name="VICERRECTORIA_ADMINISTRATIVA_FINANCIERA">#REF!</definedName>
    <definedName name="VICERRECTORIA_ADMINISTRATIVA_FINANCIERA_">'01-Mapa de riesgo-UO'!#REF!</definedName>
    <definedName name="VICERRECTORÍA_ADMINITRATIVA_FINANCIERA_Sistema_Integral_de_Gestión">'01-Mapa de riesgo-UO'!#REF!</definedName>
    <definedName name="VICERRECTORÍA_DE_RESPONSABILIDAD_SOCIAL_BIENESTAR_UNIVERSITARIO" localSheetId="0">'01-Mapa de riesgo-UO'!#REF!</definedName>
    <definedName name="VICERRECTORÍA_DE_RESPONSABILIDAD_SOCIAL_BIENESTAR_UNIVERSITARIO">#REF!</definedName>
    <definedName name="VICERRECTORÍA_DE_RESPONSABILIDAD_SOCIAL_BIENESTAR_UNIVERSITARIO_">'01-Mapa de riesgo-UO'!#REF!</definedName>
    <definedName name="VICERRECTORÍA_INVESTIGACIÓN_INNOVACIÓN_EXTENSIÓN" localSheetId="0">'01-Mapa de riesgo-UO'!#REF!</definedName>
    <definedName name="VICERRECTORÍA_INVESTIGACIÓN_INNOVACIÓN_EXTENSIÓN">#REF!</definedName>
    <definedName name="VICERRECTORÍA_INVESTIGACIÓN_INNOVACIÓN_EXTENSIÓN_">'01-Mapa de riesgo-UO'!#REF!</definedName>
    <definedName name="X">'01-Mapa de riesgo-UO'!#REF!</definedName>
    <definedName name="Y">'01-Mapa de riesgo-UO'!#REF!</definedName>
  </definedNames>
  <calcPr calcId="181029"/>
</workbook>
</file>

<file path=xl/calcChain.xml><?xml version="1.0" encoding="utf-8"?>
<calcChain xmlns="http://schemas.openxmlformats.org/spreadsheetml/2006/main">
  <c r="W11" i="12" l="1"/>
  <c r="V11" i="12" s="1"/>
  <c r="U11" i="12" s="1"/>
  <c r="V68" i="12" l="1"/>
  <c r="U68" i="12" s="1"/>
  <c r="V71" i="12"/>
  <c r="U71" i="12" s="1"/>
  <c r="V74" i="12"/>
  <c r="U74" i="12" s="1"/>
  <c r="X5" i="7" l="1"/>
  <c r="P5" i="8"/>
  <c r="B8" i="7" l="1"/>
  <c r="Z5" i="7"/>
  <c r="Q5" i="8"/>
  <c r="O5" i="8"/>
  <c r="B8" i="8"/>
  <c r="M6" i="12"/>
  <c r="N5" i="7" s="1"/>
  <c r="D6" i="12"/>
  <c r="K5" i="8" l="1"/>
  <c r="G5" i="7"/>
  <c r="E5" i="7"/>
  <c r="C5" i="7"/>
  <c r="D5" i="8" l="1"/>
  <c r="C5" i="8"/>
  <c r="F5" i="8"/>
  <c r="B6" i="7" l="1"/>
  <c r="AL12" i="12" l="1"/>
  <c r="AL13" i="12"/>
  <c r="AL14" i="12"/>
  <c r="AL15" i="12"/>
  <c r="AL16" i="12"/>
  <c r="AL17" i="12"/>
  <c r="AL18" i="12"/>
  <c r="AL19" i="12"/>
  <c r="AL20" i="12"/>
  <c r="AL21" i="12"/>
  <c r="AL22" i="12"/>
  <c r="AL23" i="12"/>
  <c r="AL24" i="12"/>
  <c r="AL25" i="12"/>
  <c r="AL26" i="12"/>
  <c r="AL27" i="12"/>
  <c r="AL28" i="12"/>
  <c r="AL29" i="12"/>
  <c r="AL30" i="12"/>
  <c r="AL31" i="12"/>
  <c r="AL32" i="12"/>
  <c r="AK32" i="12" s="1"/>
  <c r="AJ32" i="12" s="1"/>
  <c r="AL33" i="12"/>
  <c r="AL34" i="12"/>
  <c r="AL35" i="12"/>
  <c r="AL36" i="12"/>
  <c r="AL37" i="12"/>
  <c r="AL38" i="12"/>
  <c r="AL39" i="12"/>
  <c r="AL40" i="12"/>
  <c r="AL41" i="12"/>
  <c r="AL42" i="12"/>
  <c r="AL43" i="12"/>
  <c r="AL44" i="12"/>
  <c r="AL45" i="12"/>
  <c r="AL46" i="12"/>
  <c r="AL47" i="12"/>
  <c r="AL48" i="12"/>
  <c r="AL49" i="12"/>
  <c r="AL50" i="12"/>
  <c r="AL51" i="12"/>
  <c r="AL52" i="12"/>
  <c r="AL53" i="12"/>
  <c r="AL54" i="12"/>
  <c r="AL55" i="12"/>
  <c r="AL56" i="12"/>
  <c r="AK56" i="12" s="1"/>
  <c r="AJ56" i="12" s="1"/>
  <c r="AL57" i="12"/>
  <c r="AL58" i="12"/>
  <c r="AL59" i="12"/>
  <c r="AL60" i="12"/>
  <c r="AL61" i="12"/>
  <c r="AL62" i="12"/>
  <c r="AL63" i="12"/>
  <c r="AL64" i="12"/>
  <c r="AL65" i="12"/>
  <c r="AL66" i="12"/>
  <c r="AL67" i="12"/>
  <c r="AL68" i="12"/>
  <c r="AL69" i="12"/>
  <c r="AL70" i="12"/>
  <c r="AL71" i="12"/>
  <c r="AL72" i="12"/>
  <c r="AL73" i="12"/>
  <c r="AL74" i="12"/>
  <c r="AL75" i="12"/>
  <c r="AL76" i="12"/>
  <c r="AK35" i="12" l="1"/>
  <c r="AJ35" i="12" s="1"/>
  <c r="AK59" i="12"/>
  <c r="AJ59" i="12" s="1"/>
  <c r="AK74" i="12"/>
  <c r="AJ74" i="12" s="1"/>
  <c r="AK50" i="12"/>
  <c r="AJ50" i="12" s="1"/>
  <c r="AK26" i="12"/>
  <c r="AJ26" i="12" s="1"/>
  <c r="AK65" i="12"/>
  <c r="AJ65" i="12" s="1"/>
  <c r="AK41" i="12"/>
  <c r="AJ41" i="12" s="1"/>
  <c r="AK17" i="12"/>
  <c r="AJ17" i="12" s="1"/>
  <c r="AK71" i="12"/>
  <c r="AJ71" i="12" s="1"/>
  <c r="AK47" i="12"/>
  <c r="AJ47" i="12" s="1"/>
  <c r="AK23" i="12"/>
  <c r="AJ23" i="12" s="1"/>
  <c r="AK62" i="12"/>
  <c r="AJ62" i="12" s="1"/>
  <c r="AK38" i="12"/>
  <c r="AJ38" i="12" s="1"/>
  <c r="AK14" i="12"/>
  <c r="AJ14" i="12" s="1"/>
  <c r="AK53" i="12"/>
  <c r="AJ53" i="12" s="1"/>
  <c r="AK29" i="12"/>
  <c r="AJ29" i="12" s="1"/>
  <c r="AK68" i="12"/>
  <c r="AJ68" i="12" s="1"/>
  <c r="AK44" i="12"/>
  <c r="AJ44" i="12" s="1"/>
  <c r="AK20" i="12"/>
  <c r="AJ20" i="12" s="1"/>
  <c r="W12" i="12"/>
  <c r="W13" i="12"/>
  <c r="W14" i="12"/>
  <c r="W15" i="12"/>
  <c r="W16" i="12"/>
  <c r="W17" i="12"/>
  <c r="W18" i="12"/>
  <c r="W19" i="12"/>
  <c r="W20" i="12"/>
  <c r="W21" i="12"/>
  <c r="W22" i="12"/>
  <c r="W23" i="12"/>
  <c r="W24" i="12"/>
  <c r="W25" i="12"/>
  <c r="W26" i="12"/>
  <c r="W27" i="12"/>
  <c r="W28" i="12"/>
  <c r="W29" i="12"/>
  <c r="W30" i="12"/>
  <c r="W31" i="12"/>
  <c r="W32" i="12"/>
  <c r="W33" i="12"/>
  <c r="W34" i="12"/>
  <c r="W35" i="12"/>
  <c r="W36" i="12"/>
  <c r="W37" i="12"/>
  <c r="W38" i="12"/>
  <c r="W39" i="12"/>
  <c r="W40" i="12"/>
  <c r="W41" i="12"/>
  <c r="W42" i="12"/>
  <c r="W43" i="12"/>
  <c r="W44" i="12"/>
  <c r="W45" i="12"/>
  <c r="W46" i="12"/>
  <c r="W47" i="12"/>
  <c r="W48" i="12"/>
  <c r="W49" i="12"/>
  <c r="W50" i="12"/>
  <c r="W51" i="12"/>
  <c r="W52" i="12"/>
  <c r="W53" i="12"/>
  <c r="W54" i="12"/>
  <c r="W55" i="12"/>
  <c r="W56" i="12"/>
  <c r="W57" i="12"/>
  <c r="W58" i="12"/>
  <c r="W59" i="12"/>
  <c r="W60" i="12"/>
  <c r="W61" i="12"/>
  <c r="W62" i="12"/>
  <c r="W63" i="12"/>
  <c r="W64" i="12"/>
  <c r="W65" i="12"/>
  <c r="W66" i="12"/>
  <c r="W67" i="12"/>
  <c r="V44" i="12" l="1"/>
  <c r="U44" i="12" s="1"/>
  <c r="V20" i="12"/>
  <c r="U20" i="12" s="1"/>
  <c r="V50" i="12"/>
  <c r="U50" i="12" s="1"/>
  <c r="V47" i="12"/>
  <c r="U47" i="12" s="1"/>
  <c r="V23" i="12"/>
  <c r="U23" i="12" s="1"/>
  <c r="V26" i="12"/>
  <c r="U26" i="12" s="1"/>
  <c r="V65" i="12"/>
  <c r="U65" i="12" s="1"/>
  <c r="V41" i="12"/>
  <c r="U41" i="12" s="1"/>
  <c r="V17" i="12"/>
  <c r="U17" i="12" s="1"/>
  <c r="V56" i="12"/>
  <c r="U56" i="12" s="1"/>
  <c r="V32" i="12"/>
  <c r="U32" i="12" s="1"/>
  <c r="V62" i="12"/>
  <c r="U62" i="12" s="1"/>
  <c r="V38" i="12"/>
  <c r="U38" i="12" s="1"/>
  <c r="V14" i="12"/>
  <c r="U14" i="12" s="1"/>
  <c r="V53" i="12"/>
  <c r="U53" i="12" s="1"/>
  <c r="V29" i="12"/>
  <c r="U29" i="12" s="1"/>
  <c r="V59" i="12"/>
  <c r="U59" i="12" s="1"/>
  <c r="V35" i="12"/>
  <c r="U35" i="12" s="1"/>
  <c r="AL11" i="12" l="1"/>
  <c r="AB26" i="12" l="1"/>
  <c r="AG26" i="12"/>
  <c r="AB27" i="12"/>
  <c r="AG27" i="12"/>
  <c r="AB28" i="12"/>
  <c r="AG28" i="12"/>
  <c r="AA26" i="12" l="1"/>
  <c r="Z26" i="12" s="1"/>
  <c r="AF26" i="12"/>
  <c r="AE26" i="12" s="1"/>
  <c r="AB12" i="12"/>
  <c r="AB13" i="12"/>
  <c r="AB14" i="12"/>
  <c r="AB15" i="12"/>
  <c r="AB16" i="12"/>
  <c r="AB17" i="12"/>
  <c r="AB18" i="12"/>
  <c r="AB19" i="12"/>
  <c r="AB20" i="12"/>
  <c r="AB21" i="12"/>
  <c r="AB22" i="12"/>
  <c r="AB23" i="12"/>
  <c r="AB24" i="12"/>
  <c r="AB25" i="12"/>
  <c r="AB29" i="12"/>
  <c r="AB30" i="12"/>
  <c r="AB31" i="12"/>
  <c r="AB32" i="12"/>
  <c r="AB33" i="12"/>
  <c r="AB34" i="12"/>
  <c r="AB35" i="12"/>
  <c r="AB36" i="12"/>
  <c r="AB37" i="12"/>
  <c r="AB38" i="12"/>
  <c r="AB39" i="12"/>
  <c r="AB40" i="12"/>
  <c r="AB41" i="12"/>
  <c r="AB42" i="12"/>
  <c r="AB43" i="12"/>
  <c r="AB44" i="12"/>
  <c r="AB45" i="12"/>
  <c r="AB46" i="12"/>
  <c r="AB47" i="12"/>
  <c r="AB48" i="12"/>
  <c r="AB49" i="12"/>
  <c r="AB50" i="12"/>
  <c r="AB51" i="12"/>
  <c r="AB52" i="12"/>
  <c r="AB53" i="12"/>
  <c r="AB54" i="12"/>
  <c r="AB55" i="12"/>
  <c r="AB56" i="12"/>
  <c r="AB57" i="12"/>
  <c r="AB58" i="12"/>
  <c r="AB59" i="12"/>
  <c r="AB60" i="12"/>
  <c r="AB61" i="12"/>
  <c r="AB62" i="12"/>
  <c r="AB63" i="12"/>
  <c r="AB64" i="12"/>
  <c r="AB65" i="12"/>
  <c r="AB66" i="12"/>
  <c r="AB67" i="12"/>
  <c r="AB68" i="12"/>
  <c r="AB69" i="12"/>
  <c r="AB70" i="12"/>
  <c r="AB71" i="12"/>
  <c r="AB72" i="12"/>
  <c r="AB73" i="12"/>
  <c r="AB74" i="12"/>
  <c r="AB75" i="12"/>
  <c r="AB76" i="12"/>
  <c r="AB11" i="12"/>
  <c r="AA74" i="12" l="1"/>
  <c r="Z74" i="12" s="1"/>
  <c r="AA23" i="12"/>
  <c r="Z23" i="12" s="1"/>
  <c r="AA71" i="12"/>
  <c r="Z71" i="12" s="1"/>
  <c r="AA20" i="12"/>
  <c r="Z20" i="12" s="1"/>
  <c r="AA53" i="12"/>
  <c r="Z53" i="12" s="1"/>
  <c r="AA29" i="12"/>
  <c r="Z29" i="12" s="1"/>
  <c r="AA50" i="12"/>
  <c r="Z50" i="12" s="1"/>
  <c r="AA47" i="12"/>
  <c r="Z47" i="12" s="1"/>
  <c r="AA44" i="12"/>
  <c r="Z44" i="12" s="1"/>
  <c r="AA17" i="12"/>
  <c r="Z17" i="12" s="1"/>
  <c r="AA68" i="12"/>
  <c r="Z68" i="12" s="1"/>
  <c r="AA59" i="12"/>
  <c r="Z59" i="12" s="1"/>
  <c r="AA35" i="12"/>
  <c r="Z35" i="12" s="1"/>
  <c r="AA65" i="12"/>
  <c r="Z65" i="12" s="1"/>
  <c r="AA41" i="12"/>
  <c r="Z41" i="12" s="1"/>
  <c r="AA14" i="12"/>
  <c r="Z14" i="12" s="1"/>
  <c r="AA56" i="12"/>
  <c r="Z56" i="12" s="1"/>
  <c r="AA32" i="12"/>
  <c r="Z32" i="12" s="1"/>
  <c r="AA62" i="12"/>
  <c r="Z62" i="12" s="1"/>
  <c r="AA38" i="12"/>
  <c r="Z38" i="12" s="1"/>
  <c r="AA11" i="12"/>
  <c r="Z11" i="12" s="1"/>
  <c r="I47" i="7"/>
  <c r="I71" i="7" l="1"/>
  <c r="I68" i="7"/>
  <c r="I65" i="7"/>
  <c r="I62" i="7"/>
  <c r="I59" i="7"/>
  <c r="I56" i="7"/>
  <c r="I53" i="7"/>
  <c r="I50" i="7"/>
  <c r="I44" i="7"/>
  <c r="I41" i="7"/>
  <c r="I38" i="7"/>
  <c r="I35" i="7"/>
  <c r="I32" i="7"/>
  <c r="I29" i="7"/>
  <c r="I26" i="7"/>
  <c r="I23" i="7"/>
  <c r="I20" i="7"/>
  <c r="I17" i="7"/>
  <c r="I14" i="7"/>
  <c r="I11" i="7"/>
  <c r="I8" i="7"/>
  <c r="Q83" i="7" l="1"/>
  <c r="L9" i="7"/>
  <c r="M9" i="7"/>
  <c r="N9" i="7"/>
  <c r="O9" i="7"/>
  <c r="P9" i="7"/>
  <c r="L10" i="7"/>
  <c r="M10" i="7"/>
  <c r="N10" i="7"/>
  <c r="O10" i="7"/>
  <c r="P10" i="7"/>
  <c r="L11" i="7"/>
  <c r="M11" i="7"/>
  <c r="N11" i="7"/>
  <c r="O11" i="7"/>
  <c r="P11" i="7"/>
  <c r="L12" i="7"/>
  <c r="M12" i="7"/>
  <c r="N12" i="7"/>
  <c r="O12" i="7"/>
  <c r="P12" i="7"/>
  <c r="L13" i="7"/>
  <c r="M13" i="7"/>
  <c r="N13" i="7"/>
  <c r="O13" i="7"/>
  <c r="P13" i="7"/>
  <c r="L14" i="7"/>
  <c r="M14" i="7"/>
  <c r="N14" i="7"/>
  <c r="O14" i="7"/>
  <c r="P14" i="7"/>
  <c r="L15" i="7"/>
  <c r="M15" i="7"/>
  <c r="N15" i="7"/>
  <c r="O15" i="7"/>
  <c r="P15" i="7"/>
  <c r="L16" i="7"/>
  <c r="M16" i="7"/>
  <c r="N16" i="7"/>
  <c r="O16" i="7"/>
  <c r="P16" i="7"/>
  <c r="L17" i="7"/>
  <c r="M17" i="7"/>
  <c r="N17" i="7"/>
  <c r="O17" i="7"/>
  <c r="P17" i="7"/>
  <c r="L18" i="7"/>
  <c r="M18" i="7"/>
  <c r="N18" i="7"/>
  <c r="O18" i="7"/>
  <c r="P18" i="7"/>
  <c r="L19" i="7"/>
  <c r="M19" i="7"/>
  <c r="N19" i="7"/>
  <c r="O19" i="7"/>
  <c r="P19" i="7"/>
  <c r="L20" i="7"/>
  <c r="M20" i="7"/>
  <c r="N20" i="7"/>
  <c r="O20" i="7"/>
  <c r="P20" i="7"/>
  <c r="L21" i="7"/>
  <c r="M21" i="7"/>
  <c r="N21" i="7"/>
  <c r="O21" i="7"/>
  <c r="P21" i="7"/>
  <c r="L22" i="7"/>
  <c r="M22" i="7"/>
  <c r="N22" i="7"/>
  <c r="O22" i="7"/>
  <c r="P22" i="7"/>
  <c r="L23" i="7"/>
  <c r="M23" i="7"/>
  <c r="N23" i="7"/>
  <c r="O23" i="7"/>
  <c r="P23" i="7"/>
  <c r="L24" i="7"/>
  <c r="M24" i="7"/>
  <c r="N24" i="7"/>
  <c r="O24" i="7"/>
  <c r="P24" i="7"/>
  <c r="L25" i="7"/>
  <c r="M25" i="7"/>
  <c r="N25" i="7"/>
  <c r="O25" i="7"/>
  <c r="P25" i="7"/>
  <c r="L26" i="7"/>
  <c r="M26" i="7"/>
  <c r="N26" i="7"/>
  <c r="O26" i="7"/>
  <c r="P26" i="7"/>
  <c r="L27" i="7"/>
  <c r="M27" i="7"/>
  <c r="N27" i="7"/>
  <c r="O27" i="7"/>
  <c r="P27" i="7"/>
  <c r="L28" i="7"/>
  <c r="M28" i="7"/>
  <c r="N28" i="7"/>
  <c r="O28" i="7"/>
  <c r="P28" i="7"/>
  <c r="L29" i="7"/>
  <c r="M29" i="7"/>
  <c r="N29" i="7"/>
  <c r="O29" i="7"/>
  <c r="P29" i="7"/>
  <c r="L30" i="7"/>
  <c r="M30" i="7"/>
  <c r="N30" i="7"/>
  <c r="O30" i="7"/>
  <c r="P30" i="7"/>
  <c r="L31" i="7"/>
  <c r="M31" i="7"/>
  <c r="N31" i="7"/>
  <c r="O31" i="7"/>
  <c r="P31" i="7"/>
  <c r="L32" i="7"/>
  <c r="M32" i="7"/>
  <c r="N32" i="7"/>
  <c r="O32" i="7"/>
  <c r="P32" i="7"/>
  <c r="L33" i="7"/>
  <c r="M33" i="7"/>
  <c r="N33" i="7"/>
  <c r="O33" i="7"/>
  <c r="P33" i="7"/>
  <c r="L34" i="7"/>
  <c r="M34" i="7"/>
  <c r="N34" i="7"/>
  <c r="O34" i="7"/>
  <c r="P34" i="7"/>
  <c r="L35" i="7"/>
  <c r="M35" i="7"/>
  <c r="N35" i="7"/>
  <c r="O35" i="7"/>
  <c r="P35" i="7"/>
  <c r="L36" i="7"/>
  <c r="M36" i="7"/>
  <c r="N36" i="7"/>
  <c r="O36" i="7"/>
  <c r="P36" i="7"/>
  <c r="L37" i="7"/>
  <c r="M37" i="7"/>
  <c r="N37" i="7"/>
  <c r="O37" i="7"/>
  <c r="P37" i="7"/>
  <c r="L38" i="7"/>
  <c r="M38" i="7"/>
  <c r="N38" i="7"/>
  <c r="O38" i="7"/>
  <c r="P38" i="7"/>
  <c r="L39" i="7"/>
  <c r="M39" i="7"/>
  <c r="N39" i="7"/>
  <c r="O39" i="7"/>
  <c r="P39" i="7"/>
  <c r="L40" i="7"/>
  <c r="M40" i="7"/>
  <c r="N40" i="7"/>
  <c r="O40" i="7"/>
  <c r="P40" i="7"/>
  <c r="L41" i="7"/>
  <c r="M41" i="7"/>
  <c r="N41" i="7"/>
  <c r="O41" i="7"/>
  <c r="P41" i="7"/>
  <c r="L42" i="7"/>
  <c r="M42" i="7"/>
  <c r="N42" i="7"/>
  <c r="O42" i="7"/>
  <c r="P42" i="7"/>
  <c r="L43" i="7"/>
  <c r="M43" i="7"/>
  <c r="N43" i="7"/>
  <c r="O43" i="7"/>
  <c r="P43" i="7"/>
  <c r="L44" i="7"/>
  <c r="M44" i="7"/>
  <c r="N44" i="7"/>
  <c r="O44" i="7"/>
  <c r="P44" i="7"/>
  <c r="L45" i="7"/>
  <c r="M45" i="7"/>
  <c r="N45" i="7"/>
  <c r="O45" i="7"/>
  <c r="P45" i="7"/>
  <c r="L46" i="7"/>
  <c r="M46" i="7"/>
  <c r="N46" i="7"/>
  <c r="O46" i="7"/>
  <c r="P46" i="7"/>
  <c r="L47" i="7"/>
  <c r="M47" i="7"/>
  <c r="N47" i="7"/>
  <c r="O47" i="7"/>
  <c r="P47" i="7"/>
  <c r="L48" i="7"/>
  <c r="M48" i="7"/>
  <c r="N48" i="7"/>
  <c r="O48" i="7"/>
  <c r="P48" i="7"/>
  <c r="L49" i="7"/>
  <c r="M49" i="7"/>
  <c r="N49" i="7"/>
  <c r="O49" i="7"/>
  <c r="P49" i="7"/>
  <c r="L50" i="7"/>
  <c r="M50" i="7"/>
  <c r="N50" i="7"/>
  <c r="O50" i="7"/>
  <c r="P50" i="7"/>
  <c r="L51" i="7"/>
  <c r="M51" i="7"/>
  <c r="N51" i="7"/>
  <c r="O51" i="7"/>
  <c r="P51" i="7"/>
  <c r="L52" i="7"/>
  <c r="M52" i="7"/>
  <c r="N52" i="7"/>
  <c r="O52" i="7"/>
  <c r="P52" i="7"/>
  <c r="L53" i="7"/>
  <c r="M53" i="7"/>
  <c r="N53" i="7"/>
  <c r="O53" i="7"/>
  <c r="P53" i="7"/>
  <c r="L54" i="7"/>
  <c r="M54" i="7"/>
  <c r="N54" i="7"/>
  <c r="O54" i="7"/>
  <c r="P54" i="7"/>
  <c r="L55" i="7"/>
  <c r="M55" i="7"/>
  <c r="N55" i="7"/>
  <c r="O55" i="7"/>
  <c r="P55" i="7"/>
  <c r="L56" i="7"/>
  <c r="M56" i="7"/>
  <c r="N56" i="7"/>
  <c r="O56" i="7"/>
  <c r="P56" i="7"/>
  <c r="L57" i="7"/>
  <c r="M57" i="7"/>
  <c r="N57" i="7"/>
  <c r="O57" i="7"/>
  <c r="P57" i="7"/>
  <c r="L58" i="7"/>
  <c r="M58" i="7"/>
  <c r="N58" i="7"/>
  <c r="O58" i="7"/>
  <c r="P58" i="7"/>
  <c r="L59" i="7"/>
  <c r="M59" i="7"/>
  <c r="N59" i="7"/>
  <c r="O59" i="7"/>
  <c r="P59" i="7"/>
  <c r="L60" i="7"/>
  <c r="M60" i="7"/>
  <c r="N60" i="7"/>
  <c r="O60" i="7"/>
  <c r="P60" i="7"/>
  <c r="L61" i="7"/>
  <c r="M61" i="7"/>
  <c r="N61" i="7"/>
  <c r="O61" i="7"/>
  <c r="P61" i="7"/>
  <c r="L62" i="7"/>
  <c r="M62" i="7"/>
  <c r="N62" i="7"/>
  <c r="O62" i="7"/>
  <c r="P62" i="7"/>
  <c r="L63" i="7"/>
  <c r="M63" i="7"/>
  <c r="N63" i="7"/>
  <c r="O63" i="7"/>
  <c r="P63" i="7"/>
  <c r="L64" i="7"/>
  <c r="M64" i="7"/>
  <c r="N64" i="7"/>
  <c r="O64" i="7"/>
  <c r="P64" i="7"/>
  <c r="L65" i="7"/>
  <c r="M65" i="7"/>
  <c r="N65" i="7"/>
  <c r="O65" i="7"/>
  <c r="P65" i="7"/>
  <c r="L66" i="7"/>
  <c r="M66" i="7"/>
  <c r="N66" i="7"/>
  <c r="O66" i="7"/>
  <c r="P66" i="7"/>
  <c r="L67" i="7"/>
  <c r="M67" i="7"/>
  <c r="N67" i="7"/>
  <c r="O67" i="7"/>
  <c r="P67" i="7"/>
  <c r="L68" i="7"/>
  <c r="M68" i="7"/>
  <c r="N68" i="7"/>
  <c r="O68" i="7"/>
  <c r="P68" i="7"/>
  <c r="L69" i="7"/>
  <c r="M69" i="7"/>
  <c r="N69" i="7"/>
  <c r="O69" i="7"/>
  <c r="P69" i="7"/>
  <c r="L70" i="7"/>
  <c r="M70" i="7"/>
  <c r="N70" i="7"/>
  <c r="O70" i="7"/>
  <c r="P70" i="7"/>
  <c r="L71" i="7"/>
  <c r="M71" i="7"/>
  <c r="N71" i="7"/>
  <c r="O71" i="7"/>
  <c r="P71" i="7"/>
  <c r="L72" i="7"/>
  <c r="M72" i="7"/>
  <c r="N72" i="7"/>
  <c r="O72" i="7"/>
  <c r="P72" i="7"/>
  <c r="L73" i="7"/>
  <c r="M73" i="7"/>
  <c r="N73" i="7"/>
  <c r="O73" i="7"/>
  <c r="P73" i="7"/>
  <c r="P8" i="7"/>
  <c r="O8" i="7"/>
  <c r="N8" i="7"/>
  <c r="M8" i="7"/>
  <c r="Q11" i="12"/>
  <c r="AG11" i="12" l="1"/>
  <c r="AG12" i="12" l="1"/>
  <c r="AG13" i="12"/>
  <c r="AG14" i="12"/>
  <c r="AG15" i="12"/>
  <c r="AG16" i="12"/>
  <c r="AG17" i="12"/>
  <c r="AG18" i="12"/>
  <c r="AG19" i="12"/>
  <c r="AG20" i="12"/>
  <c r="AG21" i="12"/>
  <c r="AG22" i="12"/>
  <c r="AG23" i="12"/>
  <c r="AG24" i="12"/>
  <c r="AG25" i="12"/>
  <c r="AG29" i="12"/>
  <c r="AG30" i="12"/>
  <c r="AG31" i="12"/>
  <c r="AG32" i="12"/>
  <c r="AG33" i="12"/>
  <c r="AG34" i="12"/>
  <c r="AG35" i="12"/>
  <c r="AF35" i="12" s="1"/>
  <c r="AE35" i="12" s="1"/>
  <c r="AG36" i="12"/>
  <c r="AG37" i="12"/>
  <c r="AG38" i="12"/>
  <c r="AF38" i="12" s="1"/>
  <c r="AE38" i="12" s="1"/>
  <c r="AG39" i="12"/>
  <c r="AG40" i="12"/>
  <c r="AG41" i="12"/>
  <c r="AG42" i="12"/>
  <c r="AG43" i="12"/>
  <c r="AG44" i="12"/>
  <c r="AG45" i="12"/>
  <c r="AG46" i="12"/>
  <c r="AG47" i="12"/>
  <c r="AG48" i="12"/>
  <c r="AG49" i="12"/>
  <c r="AG50" i="12"/>
  <c r="AG51" i="12"/>
  <c r="AG52" i="12"/>
  <c r="AG53" i="12"/>
  <c r="AG54" i="12"/>
  <c r="AG55" i="12"/>
  <c r="AG56" i="12"/>
  <c r="AG57" i="12"/>
  <c r="AG58" i="12"/>
  <c r="AG59" i="12"/>
  <c r="AG60" i="12"/>
  <c r="AG61" i="12"/>
  <c r="AG62" i="12"/>
  <c r="AF62" i="12" s="1"/>
  <c r="AE62" i="12" s="1"/>
  <c r="AG63" i="12"/>
  <c r="AG64" i="12"/>
  <c r="AG65" i="12"/>
  <c r="AG66" i="12"/>
  <c r="AG67" i="12"/>
  <c r="AG68" i="12"/>
  <c r="AF68" i="12" s="1"/>
  <c r="AE68" i="12" s="1"/>
  <c r="AG69" i="12"/>
  <c r="AG70" i="12"/>
  <c r="AG71" i="12"/>
  <c r="AG72" i="12"/>
  <c r="AG73" i="12"/>
  <c r="AG74" i="12"/>
  <c r="AG75" i="12"/>
  <c r="AG76" i="12"/>
  <c r="AF53" i="12" l="1"/>
  <c r="AE53" i="12" s="1"/>
  <c r="AF29" i="12"/>
  <c r="AE29" i="12" s="1"/>
  <c r="AF44" i="12"/>
  <c r="AE44" i="12" s="1"/>
  <c r="AF17" i="12"/>
  <c r="AE17" i="12" s="1"/>
  <c r="AF74" i="12"/>
  <c r="AE74" i="12" s="1"/>
  <c r="AF50" i="12"/>
  <c r="AE50" i="12" s="1"/>
  <c r="AF23" i="12"/>
  <c r="AE23" i="12" s="1"/>
  <c r="AF41" i="12"/>
  <c r="AE41" i="12" s="1"/>
  <c r="AF14" i="12"/>
  <c r="AE14" i="12" s="1"/>
  <c r="AF56" i="12"/>
  <c r="AE56" i="12" s="1"/>
  <c r="AF32" i="12"/>
  <c r="AE32" i="12" s="1"/>
  <c r="AF59" i="12"/>
  <c r="AE59" i="12" s="1"/>
  <c r="AF65" i="12"/>
  <c r="AE65" i="12" s="1"/>
  <c r="AF71" i="12"/>
  <c r="AE71" i="12" s="1"/>
  <c r="AF47" i="12"/>
  <c r="AE47" i="12" s="1"/>
  <c r="AF20" i="12"/>
  <c r="AE20" i="12" s="1"/>
  <c r="Q12" i="12" l="1"/>
  <c r="Q13" i="12"/>
  <c r="Q14" i="12"/>
  <c r="Q15" i="12"/>
  <c r="Q16" i="12"/>
  <c r="Q17" i="12"/>
  <c r="Q18" i="12"/>
  <c r="Q19" i="12"/>
  <c r="Q20" i="12"/>
  <c r="Q21" i="12"/>
  <c r="Q22" i="12"/>
  <c r="Q23" i="12"/>
  <c r="Q24" i="12"/>
  <c r="Q25" i="12"/>
  <c r="Q26" i="12"/>
  <c r="Q27" i="12"/>
  <c r="Q28" i="12"/>
  <c r="Q29" i="12"/>
  <c r="Q30" i="12"/>
  <c r="Q31" i="12"/>
  <c r="Q32" i="12"/>
  <c r="Q33" i="12"/>
  <c r="Q34" i="12"/>
  <c r="Q35" i="12"/>
  <c r="Q36" i="12"/>
  <c r="Q37" i="12"/>
  <c r="Q38" i="12"/>
  <c r="Q39" i="12"/>
  <c r="Q40" i="12"/>
  <c r="Q41" i="12"/>
  <c r="Q42" i="12"/>
  <c r="Q43" i="12"/>
  <c r="Q44" i="12"/>
  <c r="Q45" i="12"/>
  <c r="Q46" i="12"/>
  <c r="Q47" i="12"/>
  <c r="Q48" i="12"/>
  <c r="Q49" i="12"/>
  <c r="Q50" i="12"/>
  <c r="Q51" i="12"/>
  <c r="Q52" i="12"/>
  <c r="Q53" i="12"/>
  <c r="Q54" i="12"/>
  <c r="Q55" i="12"/>
  <c r="Q56" i="12"/>
  <c r="Q57" i="12"/>
  <c r="Q58" i="12"/>
  <c r="Q59" i="12"/>
  <c r="Q60" i="12"/>
  <c r="Q61" i="12"/>
  <c r="Q62" i="12"/>
  <c r="Q63" i="12"/>
  <c r="Q64" i="12"/>
  <c r="Q65" i="12"/>
  <c r="Q66" i="12"/>
  <c r="Q67" i="12"/>
  <c r="Q68" i="12"/>
  <c r="Q69" i="12"/>
  <c r="Q70" i="12"/>
  <c r="Q71" i="12"/>
  <c r="Q72" i="12"/>
  <c r="Q73" i="12"/>
  <c r="Q74" i="12"/>
  <c r="Q75" i="12"/>
  <c r="Q76" i="12"/>
  <c r="R11" i="12" l="1"/>
  <c r="AK11" i="12"/>
  <c r="AJ11" i="12" s="1"/>
  <c r="AF11" i="12"/>
  <c r="AE11" i="12" s="1"/>
  <c r="AN11" i="12" l="1"/>
  <c r="S11" i="12"/>
  <c r="AO11" i="12" l="1"/>
  <c r="Q8" i="7" s="1"/>
  <c r="I73" i="8"/>
  <c r="F73" i="8"/>
  <c r="I72" i="8"/>
  <c r="F72" i="8"/>
  <c r="N74" i="12"/>
  <c r="L74" i="12"/>
  <c r="I71" i="8"/>
  <c r="G71" i="8"/>
  <c r="F71" i="8"/>
  <c r="E71" i="8"/>
  <c r="D71" i="8"/>
  <c r="C71" i="8"/>
  <c r="B71" i="8"/>
  <c r="I70" i="8"/>
  <c r="F70" i="8"/>
  <c r="I69" i="8"/>
  <c r="F69" i="8"/>
  <c r="N71" i="12"/>
  <c r="L71" i="12"/>
  <c r="I68" i="8"/>
  <c r="G68" i="8"/>
  <c r="F68" i="8"/>
  <c r="E68" i="8"/>
  <c r="D68" i="8"/>
  <c r="C68" i="8"/>
  <c r="B68" i="8"/>
  <c r="B38" i="8"/>
  <c r="U8" i="7"/>
  <c r="T8" i="7"/>
  <c r="V8" i="7" s="1"/>
  <c r="U9" i="7"/>
  <c r="T9" i="7"/>
  <c r="V9" i="7" s="1"/>
  <c r="U10" i="7"/>
  <c r="T10" i="7"/>
  <c r="V10" i="7" s="1"/>
  <c r="B23" i="7"/>
  <c r="C23" i="7"/>
  <c r="D23" i="7"/>
  <c r="E23" i="7"/>
  <c r="F23" i="7"/>
  <c r="G23" i="7"/>
  <c r="N26" i="12"/>
  <c r="L26" i="12"/>
  <c r="T23" i="7"/>
  <c r="V23" i="7" s="1"/>
  <c r="U23" i="7"/>
  <c r="F24" i="7"/>
  <c r="T24" i="7"/>
  <c r="V24" i="7" s="1"/>
  <c r="U24" i="7"/>
  <c r="F25" i="7"/>
  <c r="T25" i="7"/>
  <c r="V25" i="7" s="1"/>
  <c r="U25" i="7"/>
  <c r="B26" i="7"/>
  <c r="C26" i="7"/>
  <c r="D26" i="7"/>
  <c r="E26" i="7"/>
  <c r="F26" i="7"/>
  <c r="G26" i="7"/>
  <c r="N29" i="12"/>
  <c r="L29" i="12"/>
  <c r="T26" i="7"/>
  <c r="V26" i="7" s="1"/>
  <c r="U26" i="7"/>
  <c r="F27" i="7"/>
  <c r="T27" i="7"/>
  <c r="V27" i="7" s="1"/>
  <c r="U27" i="7"/>
  <c r="F28" i="7"/>
  <c r="T28" i="7"/>
  <c r="V28" i="7" s="1"/>
  <c r="U28" i="7"/>
  <c r="B29" i="7"/>
  <c r="C29" i="7"/>
  <c r="D29" i="7"/>
  <c r="E29" i="7"/>
  <c r="F29" i="7"/>
  <c r="G29" i="7"/>
  <c r="N32" i="12"/>
  <c r="L32" i="12"/>
  <c r="T29" i="7"/>
  <c r="V29" i="7" s="1"/>
  <c r="U29" i="7"/>
  <c r="F30" i="7"/>
  <c r="T30" i="7"/>
  <c r="V30" i="7" s="1"/>
  <c r="U30" i="7"/>
  <c r="F31" i="7"/>
  <c r="T31" i="7"/>
  <c r="V31" i="7" s="1"/>
  <c r="U31" i="7"/>
  <c r="B32" i="7"/>
  <c r="C32" i="7"/>
  <c r="D32" i="7"/>
  <c r="E32" i="7"/>
  <c r="F32" i="7"/>
  <c r="G32" i="7"/>
  <c r="N35" i="12"/>
  <c r="L35" i="12"/>
  <c r="T32" i="7"/>
  <c r="V32" i="7" s="1"/>
  <c r="U32" i="7"/>
  <c r="F33" i="7"/>
  <c r="T33" i="7"/>
  <c r="V33" i="7" s="1"/>
  <c r="U33" i="7"/>
  <c r="F34" i="7"/>
  <c r="T34" i="7"/>
  <c r="V34" i="7" s="1"/>
  <c r="U34" i="7"/>
  <c r="B35" i="7"/>
  <c r="C35" i="7"/>
  <c r="D35" i="7"/>
  <c r="E35" i="7"/>
  <c r="F35" i="7"/>
  <c r="G35" i="7"/>
  <c r="N38" i="12"/>
  <c r="L38" i="12"/>
  <c r="T35" i="7"/>
  <c r="V35" i="7" s="1"/>
  <c r="U35" i="7"/>
  <c r="F36" i="7"/>
  <c r="T36" i="7"/>
  <c r="V36" i="7" s="1"/>
  <c r="U36" i="7"/>
  <c r="F37" i="7"/>
  <c r="T37" i="7"/>
  <c r="V37" i="7" s="1"/>
  <c r="U37" i="7"/>
  <c r="B38" i="7"/>
  <c r="C38" i="7"/>
  <c r="D38" i="7"/>
  <c r="E38" i="7"/>
  <c r="F38" i="7"/>
  <c r="G38" i="7"/>
  <c r="N41" i="12"/>
  <c r="L41" i="12"/>
  <c r="T38" i="7"/>
  <c r="V38" i="7" s="1"/>
  <c r="U38" i="7"/>
  <c r="F39" i="7"/>
  <c r="T39" i="7"/>
  <c r="V39" i="7" s="1"/>
  <c r="U39" i="7"/>
  <c r="F40" i="7"/>
  <c r="T40" i="7"/>
  <c r="V40" i="7" s="1"/>
  <c r="U40" i="7"/>
  <c r="B41" i="7"/>
  <c r="C41" i="7"/>
  <c r="D41" i="7"/>
  <c r="E41" i="7"/>
  <c r="F41" i="7"/>
  <c r="G41" i="7"/>
  <c r="N44" i="12"/>
  <c r="L44" i="12"/>
  <c r="T41" i="7"/>
  <c r="V41" i="7" s="1"/>
  <c r="U41" i="7"/>
  <c r="F42" i="7"/>
  <c r="T42" i="7"/>
  <c r="V42" i="7" s="1"/>
  <c r="U42" i="7"/>
  <c r="F43" i="7"/>
  <c r="T43" i="7"/>
  <c r="V43" i="7" s="1"/>
  <c r="U43" i="7"/>
  <c r="B44" i="7"/>
  <c r="C44" i="7"/>
  <c r="D44" i="7"/>
  <c r="E44" i="7"/>
  <c r="F44" i="7"/>
  <c r="G44" i="7"/>
  <c r="N47" i="12"/>
  <c r="L47" i="12"/>
  <c r="T44" i="7"/>
  <c r="V44" i="7" s="1"/>
  <c r="U44" i="7"/>
  <c r="F45" i="7"/>
  <c r="T45" i="7"/>
  <c r="V45" i="7" s="1"/>
  <c r="U45" i="7"/>
  <c r="F46" i="7"/>
  <c r="T46" i="7"/>
  <c r="V46" i="7" s="1"/>
  <c r="U46" i="7"/>
  <c r="B47" i="7"/>
  <c r="C47" i="7"/>
  <c r="D47" i="7"/>
  <c r="E47" i="7"/>
  <c r="F47" i="7"/>
  <c r="G47" i="7"/>
  <c r="N50" i="12"/>
  <c r="L50" i="12"/>
  <c r="T47" i="7"/>
  <c r="V47" i="7" s="1"/>
  <c r="U47" i="7"/>
  <c r="F48" i="7"/>
  <c r="T48" i="7"/>
  <c r="V48" i="7" s="1"/>
  <c r="U48" i="7"/>
  <c r="F49" i="7"/>
  <c r="T49" i="7"/>
  <c r="V49" i="7" s="1"/>
  <c r="U49" i="7"/>
  <c r="B50" i="7"/>
  <c r="C50" i="7"/>
  <c r="D50" i="7"/>
  <c r="E50" i="7"/>
  <c r="F50" i="7"/>
  <c r="G50" i="7"/>
  <c r="N53" i="12"/>
  <c r="L53" i="12"/>
  <c r="T50" i="7"/>
  <c r="V50" i="7" s="1"/>
  <c r="U50" i="7"/>
  <c r="F51" i="7"/>
  <c r="T51" i="7"/>
  <c r="V51" i="7" s="1"/>
  <c r="U51" i="7"/>
  <c r="F52" i="7"/>
  <c r="T52" i="7"/>
  <c r="V52" i="7" s="1"/>
  <c r="U52" i="7"/>
  <c r="B53" i="7"/>
  <c r="C53" i="7"/>
  <c r="D53" i="7"/>
  <c r="E53" i="7"/>
  <c r="F53" i="7"/>
  <c r="G53" i="7"/>
  <c r="N56" i="12"/>
  <c r="L56" i="12"/>
  <c r="T53" i="7"/>
  <c r="V53" i="7" s="1"/>
  <c r="U53" i="7"/>
  <c r="F54" i="7"/>
  <c r="T54" i="7"/>
  <c r="V54" i="7" s="1"/>
  <c r="U54" i="7"/>
  <c r="F55" i="7"/>
  <c r="T55" i="7"/>
  <c r="V55" i="7" s="1"/>
  <c r="U55" i="7"/>
  <c r="B56" i="7"/>
  <c r="C56" i="7"/>
  <c r="D56" i="7"/>
  <c r="E56" i="7"/>
  <c r="F56" i="7"/>
  <c r="G56" i="7"/>
  <c r="N59" i="12"/>
  <c r="L59" i="12"/>
  <c r="T56" i="7"/>
  <c r="V56" i="7" s="1"/>
  <c r="U56" i="7"/>
  <c r="F57" i="7"/>
  <c r="T57" i="7"/>
  <c r="V57" i="7" s="1"/>
  <c r="U57" i="7"/>
  <c r="F58" i="7"/>
  <c r="T58" i="7"/>
  <c r="V58" i="7" s="1"/>
  <c r="U58" i="7"/>
  <c r="B59" i="7"/>
  <c r="C59" i="7"/>
  <c r="D59" i="7"/>
  <c r="E59" i="7"/>
  <c r="F59" i="7"/>
  <c r="G59" i="7"/>
  <c r="N62" i="12"/>
  <c r="L62" i="12"/>
  <c r="T59" i="7"/>
  <c r="V59" i="7" s="1"/>
  <c r="U59" i="7"/>
  <c r="F60" i="7"/>
  <c r="T60" i="7"/>
  <c r="V60" i="7" s="1"/>
  <c r="U60" i="7"/>
  <c r="F61" i="7"/>
  <c r="T61" i="7"/>
  <c r="V61" i="7" s="1"/>
  <c r="U61" i="7"/>
  <c r="B62" i="7"/>
  <c r="C62" i="7"/>
  <c r="D62" i="7"/>
  <c r="E62" i="7"/>
  <c r="F62" i="7"/>
  <c r="G62" i="7"/>
  <c r="N65" i="12"/>
  <c r="L65" i="12"/>
  <c r="T62" i="7"/>
  <c r="V62" i="7" s="1"/>
  <c r="U62" i="7"/>
  <c r="F63" i="7"/>
  <c r="T63" i="7"/>
  <c r="V63" i="7" s="1"/>
  <c r="U63" i="7"/>
  <c r="F64" i="7"/>
  <c r="T64" i="7"/>
  <c r="V64" i="7" s="1"/>
  <c r="U64" i="7"/>
  <c r="B65" i="7"/>
  <c r="C65" i="7"/>
  <c r="D65" i="7"/>
  <c r="E65" i="7"/>
  <c r="F65" i="7"/>
  <c r="G65" i="7"/>
  <c r="N68" i="12"/>
  <c r="L68" i="12"/>
  <c r="T65" i="7"/>
  <c r="V65" i="7" s="1"/>
  <c r="U65" i="7"/>
  <c r="F66" i="7"/>
  <c r="T66" i="7"/>
  <c r="V66" i="7" s="1"/>
  <c r="U66" i="7"/>
  <c r="F67" i="7"/>
  <c r="T67" i="7"/>
  <c r="V67" i="7" s="1"/>
  <c r="U67" i="7"/>
  <c r="B68" i="7"/>
  <c r="C68" i="7"/>
  <c r="D68" i="7"/>
  <c r="E68" i="7"/>
  <c r="F68" i="7"/>
  <c r="G68" i="7"/>
  <c r="T68" i="7"/>
  <c r="V68" i="7" s="1"/>
  <c r="U68" i="7"/>
  <c r="F69" i="7"/>
  <c r="T69" i="7"/>
  <c r="V69" i="7" s="1"/>
  <c r="U69" i="7"/>
  <c r="F70" i="7"/>
  <c r="T70" i="7"/>
  <c r="V70" i="7" s="1"/>
  <c r="U70" i="7"/>
  <c r="B71" i="7"/>
  <c r="C71" i="7"/>
  <c r="D71" i="7"/>
  <c r="E71" i="7"/>
  <c r="F71" i="7"/>
  <c r="G71" i="7"/>
  <c r="T71" i="7"/>
  <c r="V71" i="7" s="1"/>
  <c r="U71" i="7"/>
  <c r="F72" i="7"/>
  <c r="T72" i="7"/>
  <c r="V72" i="7" s="1"/>
  <c r="U72" i="7"/>
  <c r="F73" i="7"/>
  <c r="T73" i="7"/>
  <c r="V73" i="7" s="1"/>
  <c r="U73" i="7"/>
  <c r="B65" i="8"/>
  <c r="C65" i="8"/>
  <c r="D65" i="8"/>
  <c r="E65" i="8"/>
  <c r="F65" i="8"/>
  <c r="G65" i="8"/>
  <c r="I65" i="8"/>
  <c r="F66" i="8"/>
  <c r="I66" i="8"/>
  <c r="F67" i="8"/>
  <c r="I67" i="8"/>
  <c r="B56" i="8"/>
  <c r="C56" i="8"/>
  <c r="D56" i="8"/>
  <c r="E56" i="8"/>
  <c r="F56" i="8"/>
  <c r="G56" i="8"/>
  <c r="I56" i="8"/>
  <c r="F57" i="8"/>
  <c r="I57" i="8"/>
  <c r="F58" i="8"/>
  <c r="I58" i="8"/>
  <c r="B59" i="8"/>
  <c r="C59" i="8"/>
  <c r="D59" i="8"/>
  <c r="E59" i="8"/>
  <c r="F59" i="8"/>
  <c r="G59" i="8"/>
  <c r="I59" i="8"/>
  <c r="F60" i="8"/>
  <c r="I60" i="8"/>
  <c r="F61" i="8"/>
  <c r="I61" i="8"/>
  <c r="B62" i="8"/>
  <c r="C62" i="8"/>
  <c r="D62" i="8"/>
  <c r="E62" i="8"/>
  <c r="F62" i="8"/>
  <c r="G62" i="8"/>
  <c r="I62" i="8"/>
  <c r="F63" i="8"/>
  <c r="I63" i="8"/>
  <c r="F64" i="8"/>
  <c r="I64" i="8"/>
  <c r="B44" i="8"/>
  <c r="C44" i="8"/>
  <c r="D44" i="8"/>
  <c r="E44" i="8"/>
  <c r="F44" i="8"/>
  <c r="G44" i="8"/>
  <c r="I44" i="8"/>
  <c r="F45" i="8"/>
  <c r="I45" i="8"/>
  <c r="F46" i="8"/>
  <c r="I46" i="8"/>
  <c r="B47" i="8"/>
  <c r="C47" i="8"/>
  <c r="D47" i="8"/>
  <c r="E47" i="8"/>
  <c r="F47" i="8"/>
  <c r="G47" i="8"/>
  <c r="I47" i="8"/>
  <c r="F48" i="8"/>
  <c r="I48" i="8"/>
  <c r="F49" i="8"/>
  <c r="I49" i="8"/>
  <c r="B50" i="8"/>
  <c r="C50" i="8"/>
  <c r="D50" i="8"/>
  <c r="E50" i="8"/>
  <c r="F50" i="8"/>
  <c r="G50" i="8"/>
  <c r="I50" i="8"/>
  <c r="F51" i="8"/>
  <c r="I51" i="8"/>
  <c r="F52" i="8"/>
  <c r="I52" i="8"/>
  <c r="B53" i="8"/>
  <c r="C53" i="8"/>
  <c r="D53" i="8"/>
  <c r="E53" i="8"/>
  <c r="F53" i="8"/>
  <c r="G53" i="8"/>
  <c r="I53" i="8"/>
  <c r="F54" i="8"/>
  <c r="I54" i="8"/>
  <c r="F55" i="8"/>
  <c r="I55" i="8"/>
  <c r="B32" i="8"/>
  <c r="C32" i="8"/>
  <c r="D32" i="8"/>
  <c r="E32" i="8"/>
  <c r="F32" i="8"/>
  <c r="G32" i="8"/>
  <c r="I32" i="8"/>
  <c r="F33" i="8"/>
  <c r="I33" i="8"/>
  <c r="F34" i="8"/>
  <c r="I34" i="8"/>
  <c r="B35" i="8"/>
  <c r="C35" i="8"/>
  <c r="D35" i="8"/>
  <c r="E35" i="8"/>
  <c r="F35" i="8"/>
  <c r="G35" i="8"/>
  <c r="I35" i="8"/>
  <c r="F36" i="8"/>
  <c r="I36" i="8"/>
  <c r="F37" i="8"/>
  <c r="I37" i="8"/>
  <c r="C38" i="8"/>
  <c r="D38" i="8"/>
  <c r="E38" i="8"/>
  <c r="F38" i="8"/>
  <c r="G38" i="8"/>
  <c r="I38" i="8"/>
  <c r="F39" i="8"/>
  <c r="I39" i="8"/>
  <c r="F40" i="8"/>
  <c r="I40" i="8"/>
  <c r="B41" i="8"/>
  <c r="C41" i="8"/>
  <c r="D41" i="8"/>
  <c r="E41" i="8"/>
  <c r="F41" i="8"/>
  <c r="G41" i="8"/>
  <c r="I41" i="8"/>
  <c r="F42" i="8"/>
  <c r="I42" i="8"/>
  <c r="F43" i="8"/>
  <c r="I43" i="8"/>
  <c r="B23" i="8"/>
  <c r="C23" i="8"/>
  <c r="D23" i="8"/>
  <c r="E23" i="8"/>
  <c r="F23" i="8"/>
  <c r="G23" i="8"/>
  <c r="I23" i="8"/>
  <c r="F24" i="8"/>
  <c r="I24" i="8"/>
  <c r="F25" i="8"/>
  <c r="I25" i="8"/>
  <c r="B26" i="8"/>
  <c r="C26" i="8"/>
  <c r="D26" i="8"/>
  <c r="E26" i="8"/>
  <c r="F26" i="8"/>
  <c r="G26" i="8"/>
  <c r="I26" i="8"/>
  <c r="F27" i="8"/>
  <c r="I27" i="8"/>
  <c r="F28" i="8"/>
  <c r="I28" i="8"/>
  <c r="B29" i="8"/>
  <c r="C29" i="8"/>
  <c r="D29" i="8"/>
  <c r="E29" i="8"/>
  <c r="F29" i="8"/>
  <c r="G29" i="8"/>
  <c r="I29" i="8"/>
  <c r="F30" i="8"/>
  <c r="I30" i="8"/>
  <c r="F31" i="8"/>
  <c r="I31" i="8"/>
  <c r="T11" i="7"/>
  <c r="V11" i="7" s="1"/>
  <c r="T12" i="7"/>
  <c r="V12" i="7" s="1"/>
  <c r="T13" i="7"/>
  <c r="V13" i="7" s="1"/>
  <c r="T14" i="7"/>
  <c r="V14" i="7" s="1"/>
  <c r="T15" i="7"/>
  <c r="V15" i="7" s="1"/>
  <c r="T16" i="7"/>
  <c r="V16" i="7" s="1"/>
  <c r="T17" i="7"/>
  <c r="V17" i="7" s="1"/>
  <c r="T18" i="7"/>
  <c r="V18" i="7" s="1"/>
  <c r="T19" i="7"/>
  <c r="V19" i="7" s="1"/>
  <c r="T20" i="7"/>
  <c r="V20" i="7" s="1"/>
  <c r="T21" i="7"/>
  <c r="V21" i="7" s="1"/>
  <c r="T22" i="7"/>
  <c r="V22" i="7" s="1"/>
  <c r="L11" i="12"/>
  <c r="L14" i="12"/>
  <c r="N11" i="12"/>
  <c r="N14" i="12"/>
  <c r="L8" i="7"/>
  <c r="F9" i="7"/>
  <c r="F10" i="7"/>
  <c r="F11" i="7"/>
  <c r="F12" i="7"/>
  <c r="F13" i="7"/>
  <c r="F14" i="7"/>
  <c r="F15" i="7"/>
  <c r="F16" i="7"/>
  <c r="F17" i="7"/>
  <c r="F18" i="7"/>
  <c r="F19" i="7"/>
  <c r="F20" i="7"/>
  <c r="F21" i="7"/>
  <c r="F22" i="7"/>
  <c r="F8" i="7"/>
  <c r="F9" i="8"/>
  <c r="F10" i="8"/>
  <c r="F11" i="8"/>
  <c r="F12" i="8"/>
  <c r="F13" i="8"/>
  <c r="F14" i="8"/>
  <c r="F15" i="8"/>
  <c r="F16" i="8"/>
  <c r="F17" i="8"/>
  <c r="F18" i="8"/>
  <c r="F19" i="8"/>
  <c r="F20" i="8"/>
  <c r="F21" i="8"/>
  <c r="F22" i="8"/>
  <c r="F8" i="8"/>
  <c r="U11" i="7"/>
  <c r="U12" i="7"/>
  <c r="U13" i="7"/>
  <c r="U14" i="7"/>
  <c r="U15" i="7"/>
  <c r="U16" i="7"/>
  <c r="U17" i="7"/>
  <c r="U18" i="7"/>
  <c r="U19" i="7"/>
  <c r="U20" i="7"/>
  <c r="U21" i="7"/>
  <c r="U22" i="7"/>
  <c r="L17" i="12"/>
  <c r="L20" i="12"/>
  <c r="L23" i="12"/>
  <c r="N17" i="12"/>
  <c r="N20" i="12"/>
  <c r="N23" i="12"/>
  <c r="B11" i="7"/>
  <c r="B14" i="7"/>
  <c r="B17" i="7"/>
  <c r="B20" i="7"/>
  <c r="C11" i="7"/>
  <c r="C14" i="7"/>
  <c r="C17" i="7"/>
  <c r="C20" i="7"/>
  <c r="D11" i="7"/>
  <c r="D14" i="7"/>
  <c r="D17" i="7"/>
  <c r="D20" i="7"/>
  <c r="E11" i="7"/>
  <c r="E14" i="7"/>
  <c r="E17" i="7"/>
  <c r="E20" i="7"/>
  <c r="G11" i="7"/>
  <c r="G14" i="7"/>
  <c r="G17" i="7"/>
  <c r="G20" i="7"/>
  <c r="G8" i="7"/>
  <c r="E8" i="7"/>
  <c r="D8" i="7"/>
  <c r="C8" i="7"/>
  <c r="I9" i="8"/>
  <c r="I10" i="8"/>
  <c r="I11" i="8"/>
  <c r="I12" i="8"/>
  <c r="I13" i="8"/>
  <c r="I14" i="8"/>
  <c r="I15" i="8"/>
  <c r="I16" i="8"/>
  <c r="I17" i="8"/>
  <c r="I18" i="8"/>
  <c r="I19" i="8"/>
  <c r="I20" i="8"/>
  <c r="I21" i="8"/>
  <c r="I22" i="8"/>
  <c r="I8" i="8"/>
  <c r="G11" i="8"/>
  <c r="G14" i="8"/>
  <c r="G17" i="8"/>
  <c r="G20" i="8"/>
  <c r="B14" i="8"/>
  <c r="C14" i="8"/>
  <c r="D14" i="8"/>
  <c r="E14" i="8"/>
  <c r="B17" i="8"/>
  <c r="C17" i="8"/>
  <c r="D17" i="8"/>
  <c r="E17" i="8"/>
  <c r="B20" i="8"/>
  <c r="C20" i="8"/>
  <c r="D20" i="8"/>
  <c r="E20" i="8"/>
  <c r="B11" i="8"/>
  <c r="C11" i="8"/>
  <c r="D11" i="8"/>
  <c r="E11" i="8"/>
  <c r="G8" i="8"/>
  <c r="E8" i="8"/>
  <c r="D8" i="8"/>
  <c r="C8" i="8"/>
  <c r="O11" i="12" l="1"/>
  <c r="R74" i="12"/>
  <c r="AN74" i="12" s="1"/>
  <c r="R17" i="12"/>
  <c r="AN17" i="12" s="1"/>
  <c r="O74" i="12"/>
  <c r="O20" i="12"/>
  <c r="O41" i="12"/>
  <c r="O71" i="12"/>
  <c r="O53" i="12"/>
  <c r="O62" i="12"/>
  <c r="O38" i="12"/>
  <c r="O23" i="12"/>
  <c r="O65" i="12"/>
  <c r="O59" i="12"/>
  <c r="R23" i="12"/>
  <c r="AN23" i="12" s="1"/>
  <c r="R50" i="12"/>
  <c r="AN50" i="12" s="1"/>
  <c r="O35" i="12"/>
  <c r="O68" i="12"/>
  <c r="O29" i="12"/>
  <c r="O44" i="12"/>
  <c r="O56" i="12"/>
  <c r="R38" i="12"/>
  <c r="AN38" i="12" s="1"/>
  <c r="R14" i="12"/>
  <c r="AN14" i="12" s="1"/>
  <c r="R65" i="12"/>
  <c r="AN65" i="12" s="1"/>
  <c r="R47" i="12"/>
  <c r="AN47" i="12" s="1"/>
  <c r="O32" i="12"/>
  <c r="R44" i="12"/>
  <c r="AN44" i="12" s="1"/>
  <c r="R29" i="12"/>
  <c r="AN29" i="12" s="1"/>
  <c r="R20" i="12"/>
  <c r="AN20" i="12" s="1"/>
  <c r="R56" i="12"/>
  <c r="AN56" i="12" s="1"/>
  <c r="R35" i="12"/>
  <c r="AN35" i="12" s="1"/>
  <c r="R62" i="12"/>
  <c r="AN62" i="12" s="1"/>
  <c r="O17" i="12"/>
  <c r="O50" i="12"/>
  <c r="O26" i="12"/>
  <c r="R41" i="12"/>
  <c r="AN41" i="12" s="1"/>
  <c r="R32" i="12"/>
  <c r="AN32" i="12" s="1"/>
  <c r="R26" i="12"/>
  <c r="AN26" i="12" s="1"/>
  <c r="R68" i="12"/>
  <c r="AN68" i="12" s="1"/>
  <c r="R59" i="12"/>
  <c r="AN59" i="12" s="1"/>
  <c r="R53" i="12"/>
  <c r="AN53" i="12" s="1"/>
  <c r="R71" i="12"/>
  <c r="AN71" i="12" s="1"/>
  <c r="O14" i="12"/>
  <c r="O47" i="12"/>
  <c r="AP11" i="12" l="1"/>
  <c r="AQ11" i="12" s="1"/>
  <c r="H8" i="7" s="1"/>
  <c r="S32" i="12"/>
  <c r="S47" i="12"/>
  <c r="S59" i="12"/>
  <c r="S41" i="12"/>
  <c r="S62" i="12"/>
  <c r="S29" i="12"/>
  <c r="S65" i="12"/>
  <c r="S50" i="12"/>
  <c r="S20" i="12"/>
  <c r="S68" i="12"/>
  <c r="S44" i="12"/>
  <c r="S14" i="12"/>
  <c r="S23" i="12"/>
  <c r="S17" i="12"/>
  <c r="S53" i="12"/>
  <c r="S35" i="12"/>
  <c r="S71" i="12"/>
  <c r="S26" i="12"/>
  <c r="S56" i="12"/>
  <c r="S38" i="12"/>
  <c r="S74" i="12"/>
  <c r="AO35" i="12" l="1"/>
  <c r="Q32" i="7" s="1"/>
  <c r="AO68" i="12"/>
  <c r="Q65" i="7" s="1"/>
  <c r="AO71" i="12"/>
  <c r="Q68" i="7" s="1"/>
  <c r="AO38" i="12"/>
  <c r="Q35" i="7" s="1"/>
  <c r="AO14" i="12"/>
  <c r="Q11" i="7" s="1"/>
  <c r="AO50" i="12"/>
  <c r="Q47" i="7" s="1"/>
  <c r="AO29" i="12"/>
  <c r="Q26" i="7" s="1"/>
  <c r="AO41" i="12"/>
  <c r="Q38" i="7" s="1"/>
  <c r="AO47" i="12"/>
  <c r="Q44" i="7" s="1"/>
  <c r="AO26" i="12"/>
  <c r="Q23" i="7" s="1"/>
  <c r="AO17" i="12"/>
  <c r="Q14" i="7" s="1"/>
  <c r="AO74" i="12"/>
  <c r="Q71" i="7" s="1"/>
  <c r="AO56" i="12"/>
  <c r="Q53" i="7" s="1"/>
  <c r="AO53" i="12"/>
  <c r="Q50" i="7" s="1"/>
  <c r="AO23" i="12"/>
  <c r="Q20" i="7" s="1"/>
  <c r="AO44" i="12"/>
  <c r="Q41" i="7" s="1"/>
  <c r="AO20" i="12"/>
  <c r="Q17" i="7" s="1"/>
  <c r="AO65" i="12"/>
  <c r="Q62" i="7" s="1"/>
  <c r="AO62" i="12"/>
  <c r="Q59" i="7" s="1"/>
  <c r="AO59" i="12"/>
  <c r="Q56" i="7" s="1"/>
  <c r="AO32" i="12"/>
  <c r="Q29" i="7" s="1"/>
  <c r="AP62" i="12"/>
  <c r="AQ62" i="12" s="1"/>
  <c r="AP14" i="12"/>
  <c r="AQ14" i="12" s="1"/>
  <c r="AP74" i="12"/>
  <c r="AQ74" i="12" s="1"/>
  <c r="AP71" i="12"/>
  <c r="AQ71" i="12" s="1"/>
  <c r="AP68" i="12"/>
  <c r="AQ68" i="12" s="1"/>
  <c r="AP65" i="12"/>
  <c r="AQ65" i="12" s="1"/>
  <c r="AP59" i="12"/>
  <c r="AQ59" i="12" s="1"/>
  <c r="AP56" i="12"/>
  <c r="AQ56" i="12" s="1"/>
  <c r="AP53" i="12"/>
  <c r="AQ53" i="12" s="1"/>
  <c r="AP50" i="12"/>
  <c r="AQ50" i="12" s="1"/>
  <c r="AP47" i="12"/>
  <c r="AQ47" i="12" s="1"/>
  <c r="AP44" i="12"/>
  <c r="AQ44" i="12" s="1"/>
  <c r="AP41" i="12"/>
  <c r="AQ41" i="12" s="1"/>
  <c r="AP38" i="12"/>
  <c r="AQ38" i="12" s="1"/>
  <c r="AP35" i="12"/>
  <c r="AQ35" i="12" s="1"/>
  <c r="AP32" i="12"/>
  <c r="AQ32" i="12" s="1"/>
  <c r="AP29" i="12"/>
  <c r="AQ29" i="12" s="1"/>
  <c r="AP26" i="12"/>
  <c r="AQ26" i="12" s="1"/>
  <c r="AP23" i="12"/>
  <c r="AQ23" i="12" s="1"/>
  <c r="AP20" i="12"/>
  <c r="AQ20" i="12" s="1"/>
  <c r="AP17" i="12"/>
  <c r="AQ17" i="12" s="1"/>
  <c r="H8" i="8"/>
  <c r="J8" i="8" s="1"/>
  <c r="H47" i="7" l="1"/>
  <c r="H11" i="7"/>
  <c r="H23" i="7"/>
  <c r="H26" i="8"/>
  <c r="J26" i="8" s="1"/>
  <c r="H50" i="8"/>
  <c r="J50" i="8" s="1"/>
  <c r="H59" i="8"/>
  <c r="J59" i="8" s="1"/>
  <c r="H20" i="8"/>
  <c r="J20" i="8" s="1"/>
  <c r="H53" i="7"/>
  <c r="H29" i="8"/>
  <c r="J29" i="8" s="1"/>
  <c r="H32" i="7"/>
  <c r="H56" i="8"/>
  <c r="J56" i="8" s="1"/>
  <c r="H71" i="8"/>
  <c r="J71" i="8" s="1"/>
  <c r="H35" i="8"/>
  <c r="J35" i="8" s="1"/>
  <c r="H62" i="7"/>
  <c r="H38" i="7"/>
  <c r="H65" i="8"/>
  <c r="J65" i="8" s="1"/>
  <c r="H44" i="7"/>
  <c r="H17" i="8"/>
  <c r="J17" i="8" s="1"/>
  <c r="H41" i="8"/>
  <c r="J41" i="8" s="1"/>
  <c r="H68" i="8"/>
  <c r="J68" i="8" s="1"/>
  <c r="H14" i="7"/>
  <c r="H11" i="8"/>
  <c r="J11" i="8" s="1"/>
  <c r="H35" i="7"/>
  <c r="H47" i="8"/>
  <c r="J47" i="8" s="1"/>
  <c r="H44" i="8"/>
  <c r="J44" i="8" s="1"/>
  <c r="H32" i="8"/>
  <c r="J32" i="8" s="1"/>
  <c r="H23" i="8"/>
  <c r="J23" i="8" s="1"/>
  <c r="H50" i="7"/>
  <c r="H29" i="7"/>
  <c r="H59" i="7"/>
  <c r="H62" i="8" l="1"/>
  <c r="J62" i="8" s="1"/>
  <c r="H26" i="7"/>
  <c r="H20" i="7"/>
  <c r="H68" i="7"/>
  <c r="H65" i="7"/>
  <c r="H71" i="7"/>
  <c r="H53" i="8"/>
  <c r="J53" i="8" s="1"/>
  <c r="H56" i="7"/>
  <c r="H38" i="8"/>
  <c r="J38" i="8" s="1"/>
  <c r="H17" i="7"/>
  <c r="H41" i="7"/>
  <c r="H14" i="8"/>
  <c r="J14" i="8" s="1"/>
</calcChain>
</file>

<file path=xl/sharedStrings.xml><?xml version="1.0" encoding="utf-8"?>
<sst xmlns="http://schemas.openxmlformats.org/spreadsheetml/2006/main" count="1007" uniqueCount="552">
  <si>
    <t>DESCRIPCIÓN</t>
  </si>
  <si>
    <t>POSIBLES CONSECUENCIAS</t>
  </si>
  <si>
    <t>TRATAMIENTO</t>
  </si>
  <si>
    <t>RESPONSABLE (S) EN EL PROCESO</t>
  </si>
  <si>
    <t>RIESGO</t>
  </si>
  <si>
    <t xml:space="preserve">PROBABILIDAD </t>
  </si>
  <si>
    <t xml:space="preserve">IMPACTO </t>
  </si>
  <si>
    <t>ACCIÓN DURANTE (Contingencia)</t>
  </si>
  <si>
    <t>ACCIÓN DESPUÉS (Recuperación)</t>
  </si>
  <si>
    <t>LISTAS DESPLEGABLES</t>
  </si>
  <si>
    <t>Estado de los controles:</t>
  </si>
  <si>
    <t xml:space="preserve"> No existen</t>
  </si>
  <si>
    <t xml:space="preserve"> No efectivos y no documentados</t>
  </si>
  <si>
    <t xml:space="preserve"> No Efectivos y documentados  </t>
  </si>
  <si>
    <t xml:space="preserve">  Efectivos y no documentados</t>
  </si>
  <si>
    <t xml:space="preserve"> Efectivos y documentados</t>
  </si>
  <si>
    <t xml:space="preserve"> Documentados, Efectivos y aplicados</t>
  </si>
  <si>
    <t>SITUACIÓN DEL RIESGO LUEGO DE SEGUIMIENTO</t>
  </si>
  <si>
    <t>ETAPA 1</t>
  </si>
  <si>
    <t>FACTORES DE RIESGO INTERNOS:</t>
  </si>
  <si>
    <t>Identificación del Riesgo</t>
  </si>
  <si>
    <t>ETAPA 2</t>
  </si>
  <si>
    <t>Análisis del Riesgo</t>
  </si>
  <si>
    <t>PROBABILIDAD</t>
  </si>
  <si>
    <t>IMPACTO</t>
  </si>
  <si>
    <t>ETAPA 3</t>
  </si>
  <si>
    <t>ETAPA 4</t>
  </si>
  <si>
    <t>Tratamiento del Riesgo:</t>
  </si>
  <si>
    <t>Manejo del Riesgo</t>
  </si>
  <si>
    <t xml:space="preserve">CAUSA </t>
  </si>
  <si>
    <t>CONSECUENCIA</t>
  </si>
  <si>
    <t>INDICADOR DE RIESGO</t>
  </si>
  <si>
    <t>Talento Humano</t>
  </si>
  <si>
    <t>Sistemas de Información</t>
  </si>
  <si>
    <t>Recursos Financieros</t>
  </si>
  <si>
    <t>Procedimientos y reglamentación</t>
  </si>
  <si>
    <t>Infraestructura</t>
  </si>
  <si>
    <t>Socioculturales</t>
  </si>
  <si>
    <t>Orden Público</t>
  </si>
  <si>
    <t>Legales y Normativos</t>
  </si>
  <si>
    <t>Tecnológicos</t>
  </si>
  <si>
    <t>Esta matriz de priorización no tiene en cuenta los controles asociados a la prevención o mitigación del riesgo</t>
  </si>
  <si>
    <t>Evitar
Reducir
Transferir
Compartir</t>
  </si>
  <si>
    <t>Reducir
Transferir
Compartir</t>
  </si>
  <si>
    <t>Asumir</t>
  </si>
  <si>
    <t>Valoración
del Riesgo</t>
  </si>
  <si>
    <t>OPCIÓN DE TRATAMIENTO</t>
  </si>
  <si>
    <t>ACCIONES A TOMAR</t>
  </si>
  <si>
    <t>El riesgo se mide de acuerdo al impacto y la probabilidad para ubicarlo en la matriz de priorización inicial</t>
  </si>
  <si>
    <t>NIVEL
EXPOSICIÓN 
RIESGO</t>
  </si>
  <si>
    <t>MAPA DE RIESGOS</t>
  </si>
  <si>
    <t>FECHA ACTUALIZACIÓN</t>
  </si>
  <si>
    <t>No</t>
  </si>
  <si>
    <t>No.</t>
  </si>
  <si>
    <t>CAUSA</t>
  </si>
  <si>
    <t>PLAN DE MITIGACIÓN PARA EL MAPA DE RIESGOS</t>
  </si>
  <si>
    <t>CONTROLES</t>
  </si>
  <si>
    <t>INDICADOR DEL RIESGO</t>
  </si>
  <si>
    <t>Periodicidad</t>
  </si>
  <si>
    <t>SEGUIMIENTO AL MAPA DE RIESGOS</t>
  </si>
  <si>
    <t>Seguimiento al Mapa de riesgos</t>
  </si>
  <si>
    <t>Nombre</t>
  </si>
  <si>
    <t>Medición</t>
  </si>
  <si>
    <t>Análisis</t>
  </si>
  <si>
    <t>Código</t>
  </si>
  <si>
    <t xml:space="preserve">INSTRUCTIVO METODOLOGÍA ADMINISTRACIÓN DE RIESGOS </t>
  </si>
  <si>
    <t>SISTEMA DE GESTIÓN DE CALIDAD</t>
  </si>
  <si>
    <t>TIPO</t>
  </si>
  <si>
    <t>ACCIÓN</t>
  </si>
  <si>
    <t>CLASE</t>
  </si>
  <si>
    <t>VALORACIÓN</t>
  </si>
  <si>
    <t>NIVEL DE EXPOSICIÓN AL RIESGO</t>
  </si>
  <si>
    <t>Se debe realizar seguimiento a los riesgos con el fin de verificar su impacto, probabilidad y la valoración de los controles.</t>
  </si>
  <si>
    <t>IDENTIFICACIÓN DEL RIESGO</t>
  </si>
  <si>
    <t>IDENTIFICACIÓN</t>
  </si>
  <si>
    <t>ANÁLISIS</t>
  </si>
  <si>
    <t>MANEJO</t>
  </si>
  <si>
    <t>Se debe formular un indicador que permita monitorear el comportamiento del riesgo respecto al tratamiento y  las acciones emprendidas.</t>
  </si>
  <si>
    <t>Indicador de Monitoreo de Riesgo</t>
  </si>
  <si>
    <t>Calificación del Control</t>
  </si>
  <si>
    <t>Caracterice el riesgo de acuerdo a los conceptos siguientes:</t>
  </si>
  <si>
    <t>Establezca el contexto de su proceso (usuario de metodología) en la Universidad y con el entorno de acuerdo a los siguientes factores generadores de riesgo:</t>
  </si>
  <si>
    <t>Los factores de riesgo le ayudaran a determinar las causas que originan el riesgo, para ello podrá utilizar el diagrama causa - efecto</t>
  </si>
  <si>
    <t>Control</t>
  </si>
  <si>
    <t>- Recursos asignados
- Relación costo - beneficio
- Planes de contingencia que se hayan formulado previamente o actividades que el proceso ha establecido con anterioridad.</t>
  </si>
  <si>
    <t>LEVE</t>
  </si>
  <si>
    <t>MODERADO</t>
  </si>
  <si>
    <t>GRAVE</t>
  </si>
  <si>
    <t>ASUMIR</t>
  </si>
  <si>
    <t>REDUCIR</t>
  </si>
  <si>
    <t>EVITAR</t>
  </si>
  <si>
    <t>COMPARTIR</t>
  </si>
  <si>
    <t>TRANSFERIR</t>
  </si>
  <si>
    <t>PLAN DE CONTINGENCIA</t>
  </si>
  <si>
    <r>
      <t>Riesgo</t>
    </r>
    <r>
      <rPr>
        <sz val="8"/>
        <rFont val="Calibri"/>
        <family val="2"/>
        <scheme val="minor"/>
      </rPr>
      <t xml:space="preserve">: Posibilidad de que ocurra un acontecimiento que impacte el alcance de los objetivos y resultados de la Institución </t>
    </r>
  </si>
  <si>
    <r>
      <t>Descripción</t>
    </r>
    <r>
      <rPr>
        <sz val="8"/>
        <rFont val="Calibri"/>
        <family val="2"/>
        <scheme val="minor"/>
      </rPr>
      <t>: se refiere a las características generales o las formas en que se observa o manifiesta el riesgo identificado.</t>
    </r>
  </si>
  <si>
    <r>
      <t>Consecuencias</t>
    </r>
    <r>
      <rPr>
        <sz val="8"/>
        <rFont val="Calibri"/>
        <family val="2"/>
        <scheme val="minor"/>
      </rPr>
      <t>: corresponde a los efectos ocasionados por el riesgo.</t>
    </r>
  </si>
  <si>
    <r>
      <t xml:space="preserve">Causas:  </t>
    </r>
    <r>
      <rPr>
        <sz val="8"/>
        <rFont val="Calibri"/>
        <family val="2"/>
        <scheme val="minor"/>
      </rPr>
      <t>Es lo que origina el riesgo, son el punto de partida para el planteamiento de acciones preventivas. Las causas se deben establecer a partir de los factores internos y externos que se establecieron en el contexto. Para determinar las causas se podrá utilizar el diagrama causa - efecto.</t>
    </r>
  </si>
  <si>
    <r>
      <t xml:space="preserve">PROBABILIDAD: </t>
    </r>
    <r>
      <rPr>
        <sz val="8"/>
        <rFont val="Calibri"/>
        <family val="2"/>
        <scheme val="minor"/>
      </rPr>
      <t>Frecuencia que podría presentar el riesgo.</t>
    </r>
  </si>
  <si>
    <r>
      <t xml:space="preserve">Control: </t>
    </r>
    <r>
      <rPr>
        <sz val="8"/>
        <rFont val="Calibri"/>
        <family val="2"/>
        <scheme val="minor"/>
      </rPr>
      <t>Es toda acción que tiende a prevenir o mitigar los riesgos, significa analizar el desempeño de los procesos, evidenciando posibles desviaciones frente al resultado esperado. Los controles proporcionan un modelo operacional de seguridad razonable en el logro de los objetivos. Tipos:</t>
    </r>
  </si>
  <si>
    <r>
      <t xml:space="preserve">Acciones Preventivas
</t>
    </r>
    <r>
      <rPr>
        <sz val="8"/>
        <rFont val="Calibri"/>
        <family val="2"/>
        <scheme val="minor"/>
      </rPr>
      <t>Se deberá tener en cuenta:</t>
    </r>
  </si>
  <si>
    <r>
      <t>o</t>
    </r>
    <r>
      <rPr>
        <sz val="7"/>
        <rFont val="Calibri"/>
        <family val="2"/>
        <scheme val="minor"/>
      </rPr>
      <t xml:space="preserve"> </t>
    </r>
    <r>
      <rPr>
        <sz val="8"/>
        <rFont val="Calibri"/>
        <family val="2"/>
        <scheme val="minor"/>
      </rPr>
      <t>Evitar: Implementar acciones direccionadas a prevenir la materialización del riesgo
o Reducir: Implementar acciones orientadas a disminuir la probabilidad y el impacto del riesgo
o Transferir:  Implementar acciones que permitan traspasar las pérdidas a una entidad externa.
o Compartir: Implementar acciones que permitan la cooperación entre los procesos.
o Asumir: Aceptar el riesgo</t>
    </r>
  </si>
  <si>
    <r>
      <t xml:space="preserve">Plan de Mitigación
</t>
    </r>
    <r>
      <rPr>
        <sz val="8"/>
        <rFont val="Calibri"/>
        <family val="2"/>
        <scheme val="minor"/>
      </rPr>
      <t>Se deberá tener en cuenta:</t>
    </r>
  </si>
  <si>
    <t>MEDIA</t>
  </si>
  <si>
    <t>Operacional</t>
  </si>
  <si>
    <t>TABLA 1. ANÁLISIS DE IMPACTO</t>
  </si>
  <si>
    <t>Estratégico</t>
  </si>
  <si>
    <t>Imagen</t>
  </si>
  <si>
    <t>Financiero</t>
  </si>
  <si>
    <t>Contable</t>
  </si>
  <si>
    <t>Cumplimiento</t>
  </si>
  <si>
    <t>Tecnología</t>
  </si>
  <si>
    <t>Información</t>
  </si>
  <si>
    <t>Ambiental</t>
  </si>
  <si>
    <t>Derechos Humanos</t>
  </si>
  <si>
    <t>Se asocia con la forma en que se administra la Universidad, se enfocan en asuntos globales relacionados con la misión y el cumplimiento de los objetivos del PDI, la clara definición de políticas, diseño y conceptualización de la entidad por parte de la alta Dirección. – Se contemplan en el Mapa de Riesgos de Contexto Estratégico-</t>
  </si>
  <si>
    <t>Comprende los riesgos relacionados tanto con la parte operativa como con la técnica de la Universidad, incluye riesgos provenientes de los procesos y procedimientos internos, estructura de la entidad y administración de bienes.</t>
  </si>
  <si>
    <t>Se relacionan con la elaboración de los estados financieros para que cumplan con los principios de confiabilidad, relevancia y comprensibilidad. Así como el uso para para la toma de decisiones</t>
  </si>
  <si>
    <t>Se asocian con la capacidad para cumplir con los requisitos legales, normativos y contractuales que inciden en la Universidad</t>
  </si>
  <si>
    <t>Se asocian con la infraestructura tecnológica e informática (hardware y Software) que soportan las operaciones de la Universidad</t>
  </si>
  <si>
    <t xml:space="preserve">Se refieren a la salvaguarda de la información con los que cuenta la Universidad
</t>
  </si>
  <si>
    <t>Están relacionados con el cumplimiento de los principios y valores, la aplicación de políticas y conductas éticas que garanticen que no se presente el uso indebido del poder, recursos o información en beneficio particular</t>
  </si>
  <si>
    <t>Se asocia con los aspectos que generan impactos ambientales</t>
  </si>
  <si>
    <t>Se relacionan con la vulneración de los DDHH en el ámbito de influencia de la Universidad.</t>
  </si>
  <si>
    <t xml:space="preserve">ALTA </t>
  </si>
  <si>
    <t>Afecta la imagen a Nivel Nacional y/o Internacional</t>
  </si>
  <si>
    <t>BAJA</t>
  </si>
  <si>
    <t>Afecta la imagen a Nivel institucional</t>
  </si>
  <si>
    <t>N/A</t>
  </si>
  <si>
    <t>No existe afectación a los DDHH, pero se presenta una situación que podría desencadenar la vulneración</t>
  </si>
  <si>
    <t>TABLA 2. ANÁLISIS DE PROBABILIDAD</t>
  </si>
  <si>
    <t>Tipo de 
riesgo</t>
  </si>
  <si>
    <t>Probabilidad</t>
  </si>
  <si>
    <t>Nivel</t>
  </si>
  <si>
    <t xml:space="preserve"> 5 o más veces en la vigencia</t>
  </si>
  <si>
    <t>3 a 4 veces en la vigencia</t>
  </si>
  <si>
    <t>Menos de 3 veces en la vigencia</t>
  </si>
  <si>
    <t xml:space="preserve">       Impacto </t>
  </si>
  <si>
    <t>ALTO</t>
  </si>
  <si>
    <t>MEDIO</t>
  </si>
  <si>
    <t>BAJO</t>
  </si>
  <si>
    <t>Corrupción</t>
  </si>
  <si>
    <t>MEDIO ALTO</t>
  </si>
  <si>
    <t>MEDIO BAJO</t>
  </si>
  <si>
    <t>Derechos_Humanos</t>
  </si>
  <si>
    <t>Seguridad_y_Salud_en_el_trabajo</t>
  </si>
  <si>
    <t>Tecnológico</t>
  </si>
  <si>
    <t>ALTA</t>
  </si>
  <si>
    <t>MEDIO ALTA</t>
  </si>
  <si>
    <t>MEDIO BAJA</t>
  </si>
  <si>
    <t xml:space="preserve">LEVE </t>
  </si>
  <si>
    <t>PROCESOS</t>
  </si>
  <si>
    <t>DOCENCIA</t>
  </si>
  <si>
    <t>INTERNACIONALIZACIÓN</t>
  </si>
  <si>
    <t>EGRESADOS</t>
  </si>
  <si>
    <t>MAPA</t>
  </si>
  <si>
    <t>PDI</t>
  </si>
  <si>
    <t>TIPO DE MAPA</t>
  </si>
  <si>
    <t>FERNANDO NOREÑA JARAMILLO</t>
  </si>
  <si>
    <t>UNIDAD</t>
  </si>
  <si>
    <t>RECTORÍA</t>
  </si>
  <si>
    <t>JURIDICA</t>
  </si>
  <si>
    <t>PLANEACIÓN</t>
  </si>
  <si>
    <t>BIENESTAR_INSTITUCIONAL</t>
  </si>
  <si>
    <t>ADMINISTRACIÓN_INSTITUCIONAL</t>
  </si>
  <si>
    <t>DIRECCIONAMIENTO_INSTITUCIONAL</t>
  </si>
  <si>
    <t>INVESTIGACIÓN_E_INNOVACIÓN</t>
  </si>
  <si>
    <t>CONTROL_SEGUIMIENTO</t>
  </si>
  <si>
    <t>ASEGURAMIENTO_DE_LA_CALIDAD_INSTITUCIONAL</t>
  </si>
  <si>
    <t>EXTENSIÓN_PROYECCIÓN_SOCIAL</t>
  </si>
  <si>
    <t>JULIETA HENAO BONILLA</t>
  </si>
  <si>
    <t>ENIS PAOLA GARCIA GARCIA</t>
  </si>
  <si>
    <t>CONTROL_INTERNO_DISCIPLINARIO</t>
  </si>
  <si>
    <t>RELACIONES_INTERNACIONALES</t>
  </si>
  <si>
    <t>SECRETARIA_GENERAL</t>
  </si>
  <si>
    <t>VICERRECTORÍA_ACADÉMICA</t>
  </si>
  <si>
    <t>VICERRECTORIA_ADMINISTRATIVA_FINANCIERA</t>
  </si>
  <si>
    <t>GESTIÓN_FINANCIERA</t>
  </si>
  <si>
    <t>GESTIÓN_DE_SERVICIOS_INSTITUCIONALES</t>
  </si>
  <si>
    <t>CONTROL_INTERNO</t>
  </si>
  <si>
    <t>BIBLIOTECA_E_INFORMACIÓN_CIENTIFICA</t>
  </si>
  <si>
    <t>FACULTAD_CIENCIAS_DE_LA_SALUD</t>
  </si>
  <si>
    <t>FACULTAD_INGENIERÍAS</t>
  </si>
  <si>
    <t>FACULTAD_INGENIERÍA_MECÁNICA</t>
  </si>
  <si>
    <t>FACULTAD_TECNOLOGÍA</t>
  </si>
  <si>
    <t>FACULTAD_CIENCIAS_AMBIENTALES</t>
  </si>
  <si>
    <t>FACULTAD_CIENCIAS_BÁSICAS</t>
  </si>
  <si>
    <t>FACULTAD_CIENCIAS_DE_LA_EDUCACIÓN</t>
  </si>
  <si>
    <t>IMPACTO_REGIONAL_</t>
  </si>
  <si>
    <t>FACULTAD_CIENCIAS_AGRARIAS_AGROINDUSTRIA</t>
  </si>
  <si>
    <t>FACULTAD_BELLAS_ARTES_HUMANIDADES</t>
  </si>
  <si>
    <t>Orientar el desarrollo de la Universidad mediante el direccionamiento estratégico y visión compartida de la comunidad universitaria, a fin de lograr los objetivos misionales.</t>
  </si>
  <si>
    <t>Promover la calidad educativa de la Institución, mediante la administración de los programas de formación que ofrece la universidad en sus diferentes niveles, con el fin de permitir al egresado desempeñarse con idoneidad, ética y compromiso social.</t>
  </si>
  <si>
    <t>Fomentar y fortalecer las actividades de investigación e innovación en las actividades académicas y de extensión de la Institución, apoyando los grupos y semilleros de investigación los cuales contribuyen al crecimiento de las capacidades científicas y tecnológicas del País.</t>
  </si>
  <si>
    <t>Promover y facilitar la interacción con la sociedad contribuyendo a la satisfacción de sus demandas, mediante servicios especializados, programas de educación continuada y de proyección social.</t>
  </si>
  <si>
    <t>Administrar y ejecutar los recursos de la institución generando en los procesos mayor eficiencia y eficacia para dar una respuesta oportuna a los servicios demandados en el cumplimiento de las funciones misionales.</t>
  </si>
  <si>
    <t>Promover el bienestar de la comunidad universitaria, contribuyendo al desarrollo humano, social e intercultural de sus integrantes, en concordancia con la misión Institucional.</t>
  </si>
  <si>
    <t>Transformar y fortalecer las funciones de investigación, docencia, extensión y proyección social para su articulación en un ambiente multicultural y globalizado, con excelencia académica.</t>
  </si>
  <si>
    <t>Ejercer la evaluación y control sobre el desarrollo del quehacer institucional, de forma preventiva y correctiva, vigilando el cumplimiento de las disposiciones establecidas por la Ley y la Universidad.</t>
  </si>
  <si>
    <t>Garantizar el aseguramiento de la calidad institucional, mediante acciones permanentes de autoevalución  y  autorregulación, la implementación de diferentes sistemas de gestión y el mejoramiento de procesos, que promuevan la mejora continua, la satisfacción de los usuarios internos y externos y la consolidación de una cultura de calidad institucional.</t>
  </si>
  <si>
    <t>CALIFICACIÓN DEL RIESGO INHERENTE</t>
  </si>
  <si>
    <t>CASI SEGURO</t>
  </si>
  <si>
    <t>PROBABLE</t>
  </si>
  <si>
    <t>MEDIA-ALTA</t>
  </si>
  <si>
    <t>POSIBLE</t>
  </si>
  <si>
    <t>IMPROBABLE</t>
  </si>
  <si>
    <t>MEDIA-BAJA</t>
  </si>
  <si>
    <t>RARO</t>
  </si>
  <si>
    <t>MEDIO-BAJO</t>
  </si>
  <si>
    <t>MEDIO-ALTO</t>
  </si>
  <si>
    <t>INSIGNIFICANTE</t>
  </si>
  <si>
    <t>MENOR</t>
  </si>
  <si>
    <t>MAYOR</t>
  </si>
  <si>
    <t>CATASTROFICO</t>
  </si>
  <si>
    <r>
      <t>5. ALTA</t>
    </r>
    <r>
      <rPr>
        <sz val="8"/>
        <rFont val="Calibri"/>
        <family val="2"/>
        <scheme val="minor"/>
      </rPr>
      <t>:  Cuando su ocurrencia es casi segura</t>
    </r>
  </si>
  <si>
    <r>
      <t>4. MEDIA ALTA</t>
    </r>
    <r>
      <rPr>
        <sz val="8"/>
        <rFont val="Calibri"/>
        <family val="2"/>
        <scheme val="minor"/>
      </rPr>
      <t>:  Cuando su ocurrencia es probable</t>
    </r>
  </si>
  <si>
    <r>
      <t>1. BAJA</t>
    </r>
    <r>
      <rPr>
        <sz val="8"/>
        <rFont val="Calibri"/>
        <family val="2"/>
        <scheme val="minor"/>
      </rPr>
      <t>:  Cuando es rado que se presente o no se ha presentado</t>
    </r>
  </si>
  <si>
    <r>
      <t>5. ALTO</t>
    </r>
    <r>
      <rPr>
        <sz val="8"/>
        <rFont val="Calibri"/>
        <family val="2"/>
        <scheme val="minor"/>
      </rPr>
      <t>: Cuando las consecuencias del riesgo son catastroficas para la Universidad</t>
    </r>
  </si>
  <si>
    <r>
      <t>3. MEDIA</t>
    </r>
    <r>
      <rPr>
        <sz val="8"/>
        <rFont val="Calibri"/>
        <family val="2"/>
        <scheme val="minor"/>
      </rPr>
      <t>: Cuando su ocurrencia es posible</t>
    </r>
  </si>
  <si>
    <r>
      <t>2. MEDIO BAJA</t>
    </r>
    <r>
      <rPr>
        <sz val="8"/>
        <rFont val="Calibri"/>
        <family val="2"/>
        <scheme val="minor"/>
      </rPr>
      <t>:  Cuando su ocurrencia es improbable</t>
    </r>
  </si>
  <si>
    <r>
      <t>4. MEDIO  ALTO</t>
    </r>
    <r>
      <rPr>
        <sz val="8"/>
        <rFont val="Calibri"/>
        <family val="2"/>
        <scheme val="minor"/>
      </rPr>
      <t>: Cuando las consecuencias del riesgo son mayores para la Universidad</t>
    </r>
  </si>
  <si>
    <r>
      <t>3. MEDIO</t>
    </r>
    <r>
      <rPr>
        <sz val="8"/>
        <rFont val="Calibri"/>
        <family val="2"/>
        <scheme val="minor"/>
      </rPr>
      <t>: Cuando las consecuencias del riesgo son moderadas para la Universidad</t>
    </r>
  </si>
  <si>
    <r>
      <t>2. MEDIO BAJO</t>
    </r>
    <r>
      <rPr>
        <sz val="8"/>
        <rFont val="Calibri"/>
        <family val="2"/>
        <scheme val="minor"/>
      </rPr>
      <t>: Cuando las consecuencias del riesgo son tienen menor impacto.</t>
    </r>
  </si>
  <si>
    <r>
      <t>1. BAJO</t>
    </r>
    <r>
      <rPr>
        <sz val="8"/>
        <rFont val="Calibri"/>
        <family val="2"/>
        <scheme val="minor"/>
      </rPr>
      <t>: Cuando las consecuencias del riesgo son insignificantes .</t>
    </r>
  </si>
  <si>
    <t>FACTORES EXTERNOS</t>
  </si>
  <si>
    <t>Tecnologías</t>
  </si>
  <si>
    <r>
      <rPr>
        <sz val="7"/>
        <rFont val="Calibri"/>
        <family val="2"/>
        <scheme val="minor"/>
      </rPr>
      <t xml:space="preserve">Medio  </t>
    </r>
    <r>
      <rPr>
        <sz val="8"/>
        <rFont val="Calibri"/>
        <family val="2"/>
        <scheme val="minor"/>
      </rPr>
      <t>Ambientales</t>
    </r>
  </si>
  <si>
    <t>Procesos de Comunicación</t>
  </si>
  <si>
    <t>Seguridad y Salud en el trabajo</t>
  </si>
  <si>
    <t>Se relacionan con el manejo de los recursos monetarios  respecto al presupuesto de la Universidad</t>
  </si>
  <si>
    <t>Afecta la imagen a Nivel Regional</t>
  </si>
  <si>
    <t xml:space="preserve"> Ocasiona faltas gravísimas o faltas graves</t>
  </si>
  <si>
    <t>Afecta la imagen a Nivel  local</t>
  </si>
  <si>
    <t>Genera impactos ambientales que afectan a más de una zona  de la Institución</t>
  </si>
  <si>
    <t>Genera impactos ambientales que afectan a una zona determinada de la Institución</t>
  </si>
  <si>
    <t>Afecta la imagen a Nivel unidad organizacional.</t>
  </si>
  <si>
    <t>Se ha presentado más de una vez en el último el año.</t>
  </si>
  <si>
    <t>Se presenta una vez en el último año.</t>
  </si>
  <si>
    <t>Se presentó una vez en los últimos 2 años</t>
  </si>
  <si>
    <t>menos de 1 en la vigencia</t>
  </si>
  <si>
    <t>Se presentó una vez en los últimos tres 3 años</t>
  </si>
  <si>
    <t>No se ha presentado</t>
  </si>
  <si>
    <t>No se ha presentado en los últimos 5 años</t>
  </si>
  <si>
    <t>No se ha presentado en los últimos 3 años</t>
  </si>
  <si>
    <t>CARLOS HUMBERTO MONTOYA NAVARRETE</t>
  </si>
  <si>
    <t>LABORATORIO_GENÉTICA_MÉDICA</t>
  </si>
  <si>
    <t>LABORATORIO_AGUAS_ALIMENTOS</t>
  </si>
  <si>
    <t xml:space="preserve">LABORATORIO_ENSAYOS_NO_DESTRUCTIVOS_DESTRUCTIVOS </t>
  </si>
  <si>
    <t>LABORATORIO_ENSAYOS_PARA_EQUIPO_DE_AIRE_ACONDICIONADO</t>
  </si>
  <si>
    <t>LABORATORIO_DE_METROOLOGIA_DE_VARIABLES_ELECTRICAS</t>
  </si>
  <si>
    <t>MARCELA BOTERO ARBELAEZ</t>
  </si>
  <si>
    <t>JOSE LUIS TRISTANCHO REYES</t>
  </si>
  <si>
    <t>ALVARO HERNAN RESTREPO VICTORIA</t>
  </si>
  <si>
    <t>CLARA INES ARANGO SOTELO</t>
  </si>
  <si>
    <t>ORGANISMO_CERTIFICADOR_DE_SISTEMAS_DE_GESTIÓN_QLCT</t>
  </si>
  <si>
    <t>DIEGO PAREDES CUERVO</t>
  </si>
  <si>
    <t>LABORATORIO_QUÍMICA_AMBIENTAL</t>
  </si>
  <si>
    <t>GRUPO_INVESTIGACIÓN_AGUAS_SANEAMIENTO</t>
  </si>
  <si>
    <t>VICERRECTORÍA_ACADÉMICA_</t>
  </si>
  <si>
    <t>PLANEACIÓN_</t>
  </si>
  <si>
    <t>TIPO FACTOR</t>
  </si>
  <si>
    <t>FACTOR</t>
  </si>
  <si>
    <t>INTERNO</t>
  </si>
  <si>
    <t>EXTERNO</t>
  </si>
  <si>
    <t>Económicos</t>
  </si>
  <si>
    <t>AREAS INVOLUCRADAS EN EL MANEJO</t>
  </si>
  <si>
    <t>SI</t>
  </si>
  <si>
    <t>NO</t>
  </si>
  <si>
    <t>NO REQUIERE</t>
  </si>
  <si>
    <t>VOLUNTARIO</t>
  </si>
  <si>
    <t>Tipo</t>
  </si>
  <si>
    <t>Acción</t>
  </si>
  <si>
    <t>Áreas involucradas</t>
  </si>
  <si>
    <t>CUMPLIMIENTO_PARCIAL</t>
  </si>
  <si>
    <t>NO_CUMPLIDA</t>
  </si>
  <si>
    <t>Fecha de finalización de la acción</t>
  </si>
  <si>
    <r>
      <t xml:space="preserve">PRIORIDAD
INICIAL 
</t>
    </r>
    <r>
      <rPr>
        <b/>
        <sz val="8"/>
        <rFont val="Calibri"/>
        <family val="2"/>
        <scheme val="minor"/>
      </rPr>
      <t>(Riesgo inherente)</t>
    </r>
  </si>
  <si>
    <t>VULNERABILIDAD
(Riesgo residual)</t>
  </si>
  <si>
    <t>Análisis de cumplimiento de la acción</t>
  </si>
  <si>
    <t>Pendiente evaluación de eficacia</t>
  </si>
  <si>
    <t>META</t>
  </si>
  <si>
    <t>CUMPLIMIENTO</t>
  </si>
  <si>
    <t>CUMPLIMIENTO_TOTAL</t>
  </si>
  <si>
    <t>Eficaz</t>
  </si>
  <si>
    <t>Sin evaluación de eficacia por No Cumplimiento de la Acción</t>
  </si>
  <si>
    <t>No eficaz</t>
  </si>
  <si>
    <t>No_existen</t>
  </si>
  <si>
    <t>Analisis de la eficacia de la acción</t>
  </si>
  <si>
    <t>LABORATORIO_METROLOGÍA_DIMENSIONAL</t>
  </si>
  <si>
    <t>LABORATORIO_ENSAYOS_PARA_EQUIPOS_ACONDICIONADORES_DE_AIRE</t>
  </si>
  <si>
    <t>OBJETIVOS</t>
  </si>
  <si>
    <t>ALCANCE</t>
  </si>
  <si>
    <t>CLASE RIESGO</t>
  </si>
  <si>
    <t>ACCIONES</t>
  </si>
  <si>
    <t>NIVELES DE EXPOSICION</t>
  </si>
  <si>
    <t>RESPONSABLE</t>
  </si>
  <si>
    <t>UNIDAD ASOCIADA</t>
  </si>
  <si>
    <t xml:space="preserve">No genera impactos ambientales </t>
  </si>
  <si>
    <t>Oportuno</t>
  </si>
  <si>
    <t>RESPONSABILIDAD</t>
  </si>
  <si>
    <t>No asignado</t>
  </si>
  <si>
    <t>Asignado</t>
  </si>
  <si>
    <t>No oportuno</t>
  </si>
  <si>
    <t>PERIODICIDAD</t>
  </si>
  <si>
    <t>EVAL_PERIODICIDAD</t>
  </si>
  <si>
    <t>Anual</t>
  </si>
  <si>
    <t>Semestral</t>
  </si>
  <si>
    <t>Trimestral</t>
  </si>
  <si>
    <t>Bimestral</t>
  </si>
  <si>
    <t>Mensual</t>
  </si>
  <si>
    <t>Quincenal</t>
  </si>
  <si>
    <t>Semanal</t>
  </si>
  <si>
    <t>Diaria</t>
  </si>
  <si>
    <t>No definida</t>
  </si>
  <si>
    <t>NIVEL</t>
  </si>
  <si>
    <t>VALOR</t>
  </si>
  <si>
    <t>Descripción del Control Existente
(Máximo 3 controles)</t>
  </si>
  <si>
    <t xml:space="preserve">Descripción </t>
  </si>
  <si>
    <t>1</t>
  </si>
  <si>
    <t>EFECTIVIDAD</t>
  </si>
  <si>
    <t>Aplicados_Confiables_No_Documentados</t>
  </si>
  <si>
    <t>Aplicados_Confiables_Documentados</t>
  </si>
  <si>
    <t>Aplicativo / software</t>
  </si>
  <si>
    <t>NIVEL_AUTOMAT</t>
  </si>
  <si>
    <t>Manual</t>
  </si>
  <si>
    <t>Semiautomatico</t>
  </si>
  <si>
    <t>Automatico</t>
  </si>
  <si>
    <t>Confiables_No_aplicados</t>
  </si>
  <si>
    <t>Se asocian con la seguridad y salud en el trabajo</t>
  </si>
  <si>
    <t>Afecta el cumplimiento de la misión y la visión Institucional</t>
  </si>
  <si>
    <t>Afecta la operación de la Institución
  Más de 2 día
Afecta la operación del proceso, un trámite o un servicio por mas de 3 días</t>
  </si>
  <si>
    <t>Estados financieros que no reflejan la situación de la entidad
Dictamen de abstención por la CGR</t>
  </si>
  <si>
    <t>Intervención por parte del Ministerio de Educación Nacional o cualquier otro organo de control o supervisión
Hallazgos con incidencia penal parte de la CGR
Fallos judiciales en contra de los intereses de la Universidad
Incumplimiento contractual o legal que genere indemnizaciones o sanciones economicas para la Universidad por más de 100 SMLMV
Incumplimiento total de una norma reguladora externa o interna</t>
  </si>
  <si>
    <t>Afecta los Sistemas de Información de la institución  más de 1 día
Afecta los Sistemas de Información de un proceso por más de 2 día</t>
  </si>
  <si>
    <t>Cuando la criticidad de los Activos de Información es Alta</t>
  </si>
  <si>
    <t>Ocasiona delitos  contra  la  
administración pública 
Ocasiona detrimentro patrimonial</t>
  </si>
  <si>
    <t>Cuando se cataloga en el mapa de calor del SST Sin Valorar</t>
  </si>
  <si>
    <t xml:space="preserve">Genera impactos ambientales que afectan a la Universidad y la  zona de influencia de la Universidad </t>
  </si>
  <si>
    <t>Se viola un derecho colectivo</t>
  </si>
  <si>
    <t>Afecta el cumplimiento de los Pilares Estratégicos institucionales del PDI
Afecta el cumplimiento de los objetivos de los procesos institucionales</t>
  </si>
  <si>
    <t>Afecta la operación de la Institución por  1 dia
Afecta la operación del  proceso, un trámite o un servicio por 2  dias</t>
  </si>
  <si>
    <t>Estados financieros con observaciones que no afectan la situación de la entidad
Dictamen con salvedades por la CGR</t>
  </si>
  <si>
    <t>Sanción por parte del Ministerio de Educación Nacional, un organo de control o de supervisión con sancion económica
Hallazgos con incidencia disciplinaria y fiscal parte de la CGR
Procesos judiciales en contra de los intereses de la Universidad
Incumplimiento contractual o legal que genere indemnizaciones o sanciones economicas para la Universidad entre 50 y 100 SMLMV
Incumplimiento total de una norma reguladora externa o interna</t>
  </si>
  <si>
    <t>Afecta los Sistemas de Información de la institución menos de 1 día
Afecta los Sistemas de Información de un proceso por 1 día</t>
  </si>
  <si>
    <t>NA</t>
  </si>
  <si>
    <t>Cuando se cataloga en el mapa de calor del SST como Crítico</t>
  </si>
  <si>
    <t>Genera impactos ambientales que afectan a la Universidad</t>
  </si>
  <si>
    <t xml:space="preserve">Afecta el cumplimiento de   los programas del  PDI
Afecta el cumplimiento de los objetivos de 
las Unidades Organizacionales </t>
  </si>
  <si>
    <t>Afecta la operación de la Institución por  menos de 1 dia
Afecta la operación de un proceso, un trámite o un servicio por  un día</t>
  </si>
  <si>
    <t>Estados financieros con errores sin ninguna incidencia
Dictamen sin salvedades por la CGR, pero con más de 10 hallazgos contables</t>
  </si>
  <si>
    <t>Sanciones administrativas sin repercursión economica
Denuncias interpuestas ante 
Ministerio de Educación Nacional, un organo de control o de supervisión que generen investigaciones o  indagaciones preliminares  
Conciliaciones extrajudiciales
Incumplimiento contractual o legal que genere indemnizaciones o sanciones economicas para la Universidad entre 25 y 50 SMLMV</t>
  </si>
  <si>
    <t>Afecta los Sistemas de Información de un proceso por mas de 6 horas</t>
  </si>
  <si>
    <t>Cuando la criticidad de los Activos de Información es Media</t>
  </si>
  <si>
    <t xml:space="preserve"> Ocasiona faltas  leves
Vulnera los valores y principios institucionales</t>
  </si>
  <si>
    <t>Cuando se cataloga en el mapa de calor del SST  como Importante</t>
  </si>
  <si>
    <t xml:space="preserve">Se viola un derecho colectivo ó Afecta los DDHH de 2 a  5 miembros de la comunidad universitaria/ </t>
  </si>
  <si>
    <t>Afecta el cumplimiento de los proyectos del PDI
Afecta el cumplimiento de los objetivos Procedimientos</t>
  </si>
  <si>
    <t>Afecta la operación de un proceso, un trámite o un servicio  por medio día</t>
  </si>
  <si>
    <t>Estados financieros con errores sin ninguna incidencia 
Dictamen sin salvedades por la CGR, pero entre 5 y 10 hallazgos contables</t>
  </si>
  <si>
    <t>Quejas y reclamos  interpuestas ante 
Ministerio de Educación Nacional, un organo de control o de supervisión o en el sistema PQRS de la Universidad
Hallazgos sin incidencia por parte de la CGR
Incumplimiento contractual o legal que genere indemnizaciones o sanciones economicas para la Universidad menor a 25 SMLMV</t>
  </si>
  <si>
    <t>Afecta los Sistemas de Información de un proceso por entre 2 horas y 6 horas</t>
  </si>
  <si>
    <t>Cuando se cataloga en el mapa de calor del SST  como Moderado</t>
  </si>
  <si>
    <t>Afecta el cumplimiento de los planes operativos del PDI  
Afecta el cumplimiento de los Planes de Trabajo de las unidades organizacionales</t>
  </si>
  <si>
    <t>Afecta la operación de un proceso, un trámite o un servicio  por menos de medio dia</t>
  </si>
  <si>
    <t>Estados financieros con errores sin ninguna incidencia 
Dictamen sin salvedades por la CGR, pero con menos de 5 hallazgos contables</t>
  </si>
  <si>
    <t>Hallazgos de auditorias internas o externas
Incumplimiento contractual o legal que no genere sanciones economicas a la Universidad</t>
  </si>
  <si>
    <t>Afecta los Sistemas de Información de un proceso por menos de 2 horas</t>
  </si>
  <si>
    <t>Cuando la criticidad de los Activos de Información es Baja</t>
  </si>
  <si>
    <t>Cuando se cataloga en el mapa de calor del SST  como Bajo</t>
  </si>
  <si>
    <t xml:space="preserve"> Ha ocurrido más de una vez en los últimos 3  años</t>
  </si>
  <si>
    <t xml:space="preserve"> Ha ocurrido más de una vez en los  últimos 3  años</t>
  </si>
  <si>
    <t xml:space="preserve"> Ha ocurrido una vez en los  últimos 3 años</t>
  </si>
  <si>
    <t xml:space="preserve"> Ha ocurrido una vez en los  últimos 3  años</t>
  </si>
  <si>
    <t xml:space="preserve"> Ha ocurrido  en los  últimos 4  años</t>
  </si>
  <si>
    <t xml:space="preserve"> Ha ocurrido en los últimos 5 años</t>
  </si>
  <si>
    <t xml:space="preserve"> Ha ocurrido  en los  últimos 5  años</t>
  </si>
  <si>
    <t>OEC</t>
  </si>
  <si>
    <t>UNIDAD ORGANIZACIONALQUE DILIGENCIA EL MAPA DE RIESGO</t>
  </si>
  <si>
    <t>Calificación</t>
  </si>
  <si>
    <t>2</t>
  </si>
  <si>
    <t>3 - 4</t>
  </si>
  <si>
    <t>5</t>
  </si>
  <si>
    <r>
      <rPr>
        <b/>
        <sz val="8"/>
        <rFont val="Calibri"/>
        <family val="2"/>
        <scheme val="minor"/>
      </rPr>
      <t xml:space="preserve">Control Inexistente: </t>
    </r>
    <r>
      <rPr>
        <sz val="8"/>
        <rFont val="Calibri"/>
        <family val="2"/>
        <scheme val="minor"/>
      </rPr>
      <t>Cuando no existe el control.</t>
    </r>
  </si>
  <si>
    <r>
      <rPr>
        <b/>
        <sz val="8"/>
        <rFont val="Calibri"/>
        <family val="2"/>
        <scheme val="minor"/>
      </rPr>
      <t xml:space="preserve">Control Fuerte:  </t>
    </r>
    <r>
      <rPr>
        <sz val="8"/>
        <rFont val="Calibri"/>
        <family val="2"/>
        <scheme val="minor"/>
      </rPr>
      <t>Se considera que el diseño del control es adecuado y por tanto es eficaz para mitigar o prevenir el riesgo, por lo tanto es efectivo.</t>
    </r>
  </si>
  <si>
    <r>
      <rPr>
        <b/>
        <sz val="8"/>
        <rFont val="Calibri"/>
        <family val="2"/>
        <scheme val="minor"/>
      </rPr>
      <t xml:space="preserve">Control Débil:  </t>
    </r>
    <r>
      <rPr>
        <sz val="8"/>
        <rFont val="Calibri"/>
        <family val="2"/>
        <scheme val="minor"/>
      </rPr>
      <t>El control no ha sido diseñado adecuadamente y su eficacia no es confiable para mitigar o prevenir el riesgo, por lo tanto no es Efectivo.</t>
    </r>
  </si>
  <si>
    <t>La calificación del control resulta del promedio ponderado de las caracteristicas de la evaluación de los controles asociados al riesgo</t>
  </si>
  <si>
    <t>GRAVE
Riesgos con calificación superior o igual a 36</t>
  </si>
  <si>
    <t>LEVE
Riesgos con calificación inferior o igual a 10</t>
  </si>
  <si>
    <r>
      <rPr>
        <b/>
        <sz val="8"/>
        <rFont val="Calibri"/>
        <family val="2"/>
        <scheme val="minor"/>
      </rPr>
      <t xml:space="preserve">Control Aceptable: </t>
    </r>
    <r>
      <rPr>
        <sz val="8"/>
        <rFont val="Calibri"/>
        <family val="2"/>
        <scheme val="minor"/>
      </rPr>
      <t>Se considera que el diseño de control es adecuado, sin embargo su eficacia tiene un nivel de confianza medio para mitigar o prevenir el riesgo, sigue siendo efectivo.</t>
    </r>
  </si>
  <si>
    <t>MODERADO
Riesgos con calificación entre 12 y 32</t>
  </si>
  <si>
    <t>Regularmente_confiables</t>
  </si>
  <si>
    <t>Software/aplicativo asociado</t>
  </si>
  <si>
    <t>Responsable (Cargo)</t>
  </si>
  <si>
    <t>Propósito</t>
  </si>
  <si>
    <t>Análisis para la mejora del control existente</t>
  </si>
  <si>
    <r>
      <t>Tipo de riesgo
(Descriptor)</t>
    </r>
    <r>
      <rPr>
        <sz val="8"/>
        <rFont val="Arial"/>
        <family val="2"/>
      </rPr>
      <t xml:space="preserve"> </t>
    </r>
  </si>
  <si>
    <t>Están relacionados con la percepción y la confianza por parte de la comunidad universitaria y ciudadanía. Estos pueden derivarse de acción de terceros que afectan mediante rumores o propaganda negativa la imagen de la Universidad.</t>
  </si>
  <si>
    <t>Calificación  Efectividad</t>
  </si>
  <si>
    <t>Propósito de control</t>
  </si>
  <si>
    <t>CALIFICACIÓN DEL CONTROL</t>
  </si>
  <si>
    <t>FÓRMULA</t>
  </si>
  <si>
    <t>BIBLIOTECA_E_INFORMACIÓN_CIENTÍFICA</t>
  </si>
  <si>
    <t>Afecta los recursos de la entidad en más del 3%</t>
  </si>
  <si>
    <t>Afecta los recursos de la entidad entre el  3% y 2%</t>
  </si>
  <si>
    <t>Afecta los recursos de la entidad entre el 2% y el 1%</t>
  </si>
  <si>
    <t>Afecta los recursos de la entidad entre el 1% y 0,5%</t>
  </si>
  <si>
    <t>Afecta los recursos de la entidad en menos 0,5%</t>
  </si>
  <si>
    <t>Se hará a través del formato "seguimiento", y podrá ser realizada a través de procesos de autoevaluación, auditorías de calidad, evaluación de la Oficina de Control y auditorías externas por parte de organismo certificadores, entes de control u otro que lo requiera.</t>
  </si>
  <si>
    <t>JUAN ESTEBAN TIBAQUIRÁ GIRALDO</t>
  </si>
  <si>
    <t>Cargo Planta /
Transitorio / 
Contratista</t>
  </si>
  <si>
    <t xml:space="preserve">Estado del Control </t>
  </si>
  <si>
    <t>Fortalecer la relación de la Universidad con sus egresados, a través de la participación en el desarrollo de actividades que permitan la retroalimentación, el seguimiento continuo y sistemático y el desarrollo de un portafolio de servicios y beneficios acordes al entorno laboral y social.</t>
  </si>
  <si>
    <t>Nivel De Automatización</t>
  </si>
  <si>
    <t xml:space="preserve">Responsabilidad </t>
  </si>
  <si>
    <t>DISEÑO DEL CONTROL
(40%)</t>
  </si>
  <si>
    <t>EFICACIA
(60%)</t>
  </si>
  <si>
    <t>Periodicidad de aplicación</t>
  </si>
  <si>
    <r>
      <t xml:space="preserve">Clase: </t>
    </r>
    <r>
      <rPr>
        <sz val="8"/>
        <rFont val="Calibri"/>
        <family val="2"/>
        <scheme val="minor"/>
      </rPr>
      <t>determine qué clase de riesgo es el identificado, de acuerdo a la siguiente clasificación: Estratégico, Imagen, Operacional, Financiero, Contable,  Cumplimiento, Tecnología, Información,  Corrupción,  Ambiental, Derechos Humanos.</t>
    </r>
  </si>
  <si>
    <r>
      <t xml:space="preserve">IMPACTO: </t>
    </r>
    <r>
      <rPr>
        <sz val="8"/>
        <rFont val="Calibri"/>
        <family val="2"/>
        <scheme val="minor"/>
      </rPr>
      <t>Forma en la cual el riesgo afecta los resultados del proceso (se asocia las consecuencias)</t>
    </r>
  </si>
  <si>
    <t>Para el analisis de riesgos se recomienda el uso de la hoja nombrada como ESCALA</t>
  </si>
  <si>
    <r>
      <t xml:space="preserve">Nota: </t>
    </r>
    <r>
      <rPr>
        <sz val="8"/>
        <rFont val="Calibri"/>
        <family val="2"/>
        <scheme val="minor"/>
      </rPr>
      <t xml:space="preserve">Cada proceso deberá individualizar la escala de calificación del riesgo basado en información objetiva y/o datos históricos.
Para el analisis de riesgos se recomienda el uso de la hoja nombrada como ESCALA
</t>
    </r>
  </si>
  <si>
    <t>Una vez ubicados los riesgos en la matriz de riesgos inherente, se evaluan el diesño y la eficacia de los controles asociados a los riesgos, con el fin de determinar la posición del riesgo en la matriz de riesgo residual.</t>
  </si>
  <si>
    <r>
      <rPr>
        <b/>
        <sz val="8"/>
        <rFont val="Calibri"/>
        <family val="2"/>
        <scheme val="minor"/>
      </rPr>
      <t>Evaluacion del diseño:</t>
    </r>
    <r>
      <rPr>
        <sz val="8"/>
        <rFont val="Calibri"/>
        <family val="2"/>
        <scheme val="minor"/>
      </rPr>
      <t xml:space="preserve">
 -  Nivel de automatizacion   se define si el control es Automático (soportado en aplicativos),  Semiautomatico (Soportado en hojas de calculo o bases de datos),  manua (no tiene mediación de TIC)
 - Responsabiidad frente al control:  se define si el control esta asignado a un cargo especifico.
- Periodicidad del Control:  se evalua si el control es oportuno de acuerdo a la probabilidad del riesgos y las causas asociadas.
-  Propósito del control :  se define si el control es Detectivo (se diseñan para identificar si resultados indeseables han ocurrido después de un acontecimiento) o 
Preventivo (están diseñados para evitar o limitar la posibilidad de materialización de un riesgo)</t>
    </r>
  </si>
  <si>
    <r>
      <rPr>
        <b/>
        <sz val="8"/>
        <rFont val="Calibri"/>
        <family val="2"/>
        <scheme val="minor"/>
      </rPr>
      <t>Evaluacion de la eficacia:</t>
    </r>
    <r>
      <rPr>
        <sz val="8"/>
        <rFont val="Calibri"/>
        <family val="2"/>
        <scheme val="minor"/>
      </rPr>
      <t xml:space="preserve">
- No existe
- Regularmente confiables
-Confiables, No aplicados
- Aplicados, confiables, No documentados
-Aplicados, confiables documentados</t>
    </r>
  </si>
  <si>
    <t>El riesgo residual resulta de cruzar el resultado de la matriz de riesgo inherente con la efecitivadad de los controles asociados al riesgo identificado</t>
  </si>
  <si>
    <t xml:space="preserve">Efectividad </t>
  </si>
  <si>
    <t xml:space="preserve">De acuerdo a los nivel de exposición del riesgo, se establecerá si corresponde: </t>
  </si>
  <si>
    <t xml:space="preserve">-  Acciones preventivas de acuerdo al tipo de tratamiento, para lo cual deberá  seguir el procedimiento de acciones correctivas, preventivas y de mejora SGC-PRO-006 </t>
  </si>
  <si>
    <t>-  Plan de mitigación, para lo cual deberá  emplear el formato de Plan de mitigación</t>
  </si>
  <si>
    <t>- Recursos asignados en el presupuesto
- Relación costo - beneficio
- Accion que conlleve a "Compartir" se deberá concertar previamente con la dependencia involucrada.
- Accion que conlleve a "Transferir" se deberá concertar previamiente con la entidad involucrada y contar con las autorizaciones administrativas pertinentes.</t>
  </si>
  <si>
    <t>Se deberá implementar inmediatamente las acciones preventivas que conlleven a evitar, reducir, transferir o compartir el riesgo de acuerdo al procedimiento de tomas de acciones SGC-PRO-006 del Sistema Integral de Gestión.
Las acciones preventivas tomadas deberán conllevar a implementar nuevos controles que prevengan la materialización del riesgo y a mitigar el impacto.
Se debe implementar el plan de contigencia frente a a estos riesgos.</t>
  </si>
  <si>
    <t>Se deberá implementaracciones preventivas que conlleven a reducir, transferir o compartir el riesgo de acuerdo al procedimiento de tomas de acciones SGC-PRO-006 del Sistema Integral de Gestión. 
Se deberá implementar acciones preventivas que conlleven a mejorar el diseño o eficacia de los controles existentes. 
La implementación de un plan de contingencia estará sujeto a las necesidades del usuario de la metodología</t>
  </si>
  <si>
    <t xml:space="preserve"> 4 veces en la vigencia</t>
  </si>
  <si>
    <t xml:space="preserve"> De 3 a 2 veces en la vigencia</t>
  </si>
  <si>
    <t>Ha ocurrido 1 vez en la vigencia</t>
  </si>
  <si>
    <t>FACULTAD_DE_CIENCIAS_EMPRESARIALES</t>
  </si>
  <si>
    <t>Versión</t>
  </si>
  <si>
    <t>Fecha</t>
  </si>
  <si>
    <t>Página</t>
  </si>
  <si>
    <t>1  de 3</t>
  </si>
  <si>
    <t>2 de 3</t>
  </si>
  <si>
    <t>3 de 3</t>
  </si>
  <si>
    <t>UNIDAD ORGANIZACIONAL/
AREA</t>
  </si>
  <si>
    <t>REVISADO POR:</t>
  </si>
  <si>
    <t>RECTORIA</t>
  </si>
  <si>
    <t>SGC-FOR-011-04</t>
  </si>
  <si>
    <t>SGC-FOR-011-05</t>
  </si>
  <si>
    <t>SGC-FOR-011-06</t>
  </si>
  <si>
    <t>PILARES PDI</t>
  </si>
  <si>
    <t>EXCELENCIA_ACADÉMICA_PARA_LA_FORMACIÓN_INTEGRAL</t>
  </si>
  <si>
    <t>Transformar los procesos educativos  para la  consolidación de  una cultura institucional orientada a la calidad y excelencia académica.</t>
  </si>
  <si>
    <t>CREACIÓN_GESTIÓN_Y_TRANSFERENCIA_DEL_CONOCIMIENTO</t>
  </si>
  <si>
    <t>Fomentar  y fortalecer la Creación, Gestión y transferencia del conocimiento.</t>
  </si>
  <si>
    <t>GESTIÓN_DEL_CONTEXTO_Y_VISIBILIDAD_NACIONAL_E_INTERNACIONAL</t>
  </si>
  <si>
    <t>Fortalecer la gestión del contexto para lograr mayor impacto y visibilidad regional, nacional e internacional.</t>
  </si>
  <si>
    <t>GESTIÓN_Y_SOSTENIBILIDAD_INSTITUCIONAL</t>
  </si>
  <si>
    <t>Administrar y gestionar los recursos físicos, ambientales, tecnológicos, humanos y financieros orientados al desarrollo y la sostenibilidad institucional.</t>
  </si>
  <si>
    <t>BIENESTAR_INSTITUCIONAL_CALIDAD_DE_VIDA_E_INCLUSIÓN_EN_CONTEXTOS_UNIVERSITARIOS</t>
  </si>
  <si>
    <t>Contribuir a la formación integral,  el desarrollo social e intercultural y el acompañamiento integral, así como promover el ejercicio colectivo de la responsabilidad social aportando al mejoramiento de la calidad de vida de la comunidad universitaria.</t>
  </si>
  <si>
    <t>JHONIERS GUERRERO ERAZO</t>
  </si>
  <si>
    <t>MARTA LEONOR MARULANDA ÁNGEL</t>
  </si>
  <si>
    <t>FRANCISCO ANTONIO URIBE GÓMEZ</t>
  </si>
  <si>
    <t>VICERRECTORÍA_ADMINISTRATIVA_FINANCIERA_</t>
  </si>
  <si>
    <t>DIANA PATRICIA GÓMEZ BOTERO</t>
  </si>
  <si>
    <t>UNIDADES ORGANIZACIONALES ASOCIADAS A PROCESOS</t>
  </si>
  <si>
    <t>VICERRECTORIA INVESTIGACIONES, INNOVACIÓN Y EXTENSIÓN-Gestión Ambiental</t>
  </si>
  <si>
    <t>EXTENSIÓN_PROYECCIÓN_SOCIAL_</t>
  </si>
  <si>
    <t>ORGANISMO DE EVALUACION DE LA CONFORMIDAD (Laboratorios de ensayo, calibración y QLCT) QUE DILIGENCIA EL MAPA DE RIESGO</t>
  </si>
  <si>
    <t>OBJETIVO</t>
  </si>
  <si>
    <t xml:space="preserve">GRUPO DE RIESGOS </t>
  </si>
  <si>
    <t>REVISADO POR</t>
  </si>
  <si>
    <t>LABORATORIO_BIOLOGÍA_MOLECULAR</t>
  </si>
  <si>
    <t>JUAN CARLOS SEPÚLVEDA</t>
  </si>
  <si>
    <t>Cuatrimestral</t>
  </si>
  <si>
    <t>VICERRECTORÍA RESPONSABILIDAD SOCIAL Y BIENESTAR UNIVERSITARIO</t>
  </si>
  <si>
    <t xml:space="preserve">VICERRECTORÍA INVESTIGACIONES, INNOVACIÓN Y EXTENSIÓN </t>
  </si>
  <si>
    <t>RECURSOS INFORMÁTICOS Y EDUCATIVOS - CRIE</t>
  </si>
  <si>
    <t>GESTIÓN DEL TALENTO HUMANO</t>
  </si>
  <si>
    <t>GESTIÓN DE TECNOLOGÍAS INFORMÁTICAS Y SISTEMAS DE INFORMACIÓN</t>
  </si>
  <si>
    <t>ADMISIONES, REGISTRO Y CONTROL ACADÉMICO</t>
  </si>
  <si>
    <t>ADMISIONES_REGISTRO_Y_CONTROL_ACADÉMICO</t>
  </si>
  <si>
    <t>GESTIÓN_DEL_TALENTO_HUMANO</t>
  </si>
  <si>
    <t>GESTIÓN_DE_TECNOLOGÍAS_INFORMÁTICAS_Y_SISTEMAS_DE_INFORMACIÓN</t>
  </si>
  <si>
    <t>RECURSOS_INFORMÁTICOS_Y_EDUCATIVOS_CRIE</t>
  </si>
  <si>
    <t>VICERRECTORÍA_RESPONSABILIDAD_SOCIAL_Y_BIENESTAR_UNIVERSITARIO</t>
  </si>
  <si>
    <t xml:space="preserve">VICERRECTORÍA_INVESTIGACIONES_INNOVACIÓN_Y_EXTENSIÓN </t>
  </si>
  <si>
    <t xml:space="preserve">Fallas en el aplicativo PQRS para dar respuesta al Ciudadano. </t>
  </si>
  <si>
    <t>Cambios en los procedimientos no socializados.</t>
  </si>
  <si>
    <t>Cambios en la reglamentación o normativa en el manejo de PQRS.</t>
  </si>
  <si>
    <t>Demora en la atención de las PQRS interpuestas por los ciudadanos.</t>
  </si>
  <si>
    <t>Incumplimiento de los tiempos establecidos en la Ley para dar respuesta oportuna a las PQRS  interpuestas por la Ciudadanía a través del aplicativo PQRS.</t>
  </si>
  <si>
    <t>Falta disciplinaria.
Insatisfacción por parte del   ciudadano
Pérdida de imagen.</t>
  </si>
  <si>
    <t>Auditorías Internas al sistema PQRS.</t>
  </si>
  <si>
    <t>Jefe control Interno</t>
  </si>
  <si>
    <t>Detectivo</t>
  </si>
  <si>
    <t xml:space="preserve">(No. PQRS sin responder en los tiempos establecidos en el año / total de PQRS  recibidas en el año)*100  </t>
  </si>
  <si>
    <t>Incumplimiento de las dependencias académicas o administrativas en la entrega de información para atender un requerimiento</t>
  </si>
  <si>
    <t>Presentación inoportuna de los informes establecidos por  la Contraloría General de la República</t>
  </si>
  <si>
    <t>Informes entregados posteriormente a las fechas requeridas por el ente de control o a la normatividad aplicable</t>
  </si>
  <si>
    <t>Sanciones y/o multas impuestas a la institución o a sus funcionarios.</t>
  </si>
  <si>
    <t>La información requerida por el ente de control no se encuentra sistematizada y requiere ser construida manualmente</t>
  </si>
  <si>
    <t>El Programa de auditoria tiene un alcance mayor a la capacidad de Control Interno</t>
  </si>
  <si>
    <t>Baja cobertura de las auditorías de Control Interno</t>
  </si>
  <si>
    <t>Control Interno no puede  ejercer la evaluación independiente en todos los ámbitos de la Universidad</t>
  </si>
  <si>
    <t>Información insuficiente para la alta dirección que permita tomar decisiones para la mejora
Incumplimiento del programa anual de auditoria
Hallazgos de auditoria de CGR</t>
  </si>
  <si>
    <t>Falta de personal competente en el ejercicio de auditoria</t>
  </si>
  <si>
    <t>La priorizacion de las auditorias no se realiza de forma adecuada</t>
  </si>
  <si>
    <t>Personal no idóneo que no atiende los valores de la institución o del servicio público</t>
  </si>
  <si>
    <t>Favorecimiento en informes de auditoria o evaluación por intereses personales</t>
  </si>
  <si>
    <t>Manipulación de informes de control interno, a través de la omisión de posibles actos de corrupción o irregularidades administrativas</t>
  </si>
  <si>
    <t>Información deficiente para la alta dirección que permita tomar decisiones para la mejora
Investigaciones disciplinarias
Afectación del buen nombre y reconocimiento de la Universidad</t>
  </si>
  <si>
    <t>Presión externa  al personal de control interno para favorecer a terceros</t>
  </si>
  <si>
    <t>Incumplimiento de los planes de auditoria establecidos</t>
  </si>
  <si>
    <t>Informes de evaluacion y auditoria no comunicados oportunamente a las partes involucradas</t>
  </si>
  <si>
    <t>Los informes de auditoria (evaluacion, verificacion o auditoria) no son entregados en el tiempo establecido al responsable del objeto auditado y al Rector</t>
  </si>
  <si>
    <t>Información inoportuna para la alta dirección que permita tomar decisiones para la mejora
No generación de planes de mejoramiento
Pérdida de credibilidad de Control Interno</t>
  </si>
  <si>
    <t>Atencion a requerimientos de entes externos de control  u otros de normativos o de Ley que sean delegados a Control Interno</t>
  </si>
  <si>
    <t>Requerimientos de areas academicas o administrativas de auditorias que no habian sido contemplados en el programa anual de auditoria</t>
  </si>
  <si>
    <t>Personal no competente en el ejercicio de auditoria</t>
  </si>
  <si>
    <t>Perdida de la objetividad e independencia en el ejercicio de auditoria</t>
  </si>
  <si>
    <t xml:space="preserve">Realizar actividades
que generen conficto de interes o impidan realizar la funcion de evalucion independiente con
objetividad e
independencia </t>
  </si>
  <si>
    <t>Informes de auditoria no objetivos
Faltas disciplinarias para el personal de Control Interno
Pérdida de credibilidad de Control Interno</t>
  </si>
  <si>
    <t>Comites en los cuales Control Interno participe con voz y voto</t>
  </si>
  <si>
    <t>Funcion de consultoria (Asesorias) realizada por Control Interno en la cuales no se define o no se tiene claro  el alcance.</t>
  </si>
  <si>
    <t>Verificacion aleatoria de la informacion contenida en los informes a presentar</t>
  </si>
  <si>
    <t>Seguimiento a cumplimiento de los Instructivos para la rendición de la cuenta en el SIRECI</t>
  </si>
  <si>
    <t>Validacion del informe SIRECI a presentar</t>
  </si>
  <si>
    <t>Seguimiento a la ejecucion del Programa de auditoría de Control Interno</t>
  </si>
  <si>
    <t>Aplicativo STORM de la CGR</t>
  </si>
  <si>
    <t>Jefe de Control Interno
Profesional Transitorio
Profesionales Orden de Servicio</t>
  </si>
  <si>
    <t>Profesional Transitorio 
Profesionales Orden de Servicio</t>
  </si>
  <si>
    <t>Auxiliar Administrativo</t>
  </si>
  <si>
    <t>Jefe de Control Interno</t>
  </si>
  <si>
    <t>Preventivo</t>
  </si>
  <si>
    <t>No. de informes que no son entregados oportunamente a CGR / Total de informes</t>
  </si>
  <si>
    <t>No.de auditorías realizadas / Total de auditorías programadas</t>
  </si>
  <si>
    <t>Verificacion de la aplicación del Manual de auditoria que incluye el marco ético para la auditoria interna en la Universidad</t>
  </si>
  <si>
    <t>Verificacion de la aplicación de Procedimientos documentados de auditoria de control interno en el sistema integral de gestión</t>
  </si>
  <si>
    <t>No. De  investigaciones al personal de control interno derivadas de hechos de corrupción</t>
  </si>
  <si>
    <t>No. De informes que se entregan con un  (1) mes posterior a la fecha programada de comunicación</t>
  </si>
  <si>
    <t>No de recusaciones recibidas por el personal de Control Interno</t>
  </si>
  <si>
    <t>Información requerida a otras dependencias o a entidades externas no llegue oportunamente.</t>
  </si>
  <si>
    <t>No aprobación del personal contratista que impulse los procesos disciplinarios.</t>
  </si>
  <si>
    <t>Incumplimiento del procedimiento de los  procesos disciplinarios. Sanciones disciplinarias.</t>
  </si>
  <si>
    <t>Probabilidad en cuanto a vencimiento de términos legales , por ausencia de diligencia en el personal, o ausencia absoluta de éste.</t>
  </si>
  <si>
    <t>Prescripción de los procesos disciplinarios y violación al principio de legalidad juridica y sanciones.</t>
  </si>
  <si>
    <t>Actas, informes, alertas , controles periódicos.</t>
  </si>
  <si>
    <t>Contrato de Prestacion de Servicios</t>
  </si>
  <si>
    <t>Cumplir al máximo que no se produzcan incoherencias e inconsistencias en la aplicación de la Ley disciplinaria. Reuniones y consultas con los profesionales responsables de los Procesos Juridicos</t>
  </si>
  <si>
    <t>En ocasiones carga laboral</t>
  </si>
  <si>
    <t>Quejas y reclamos</t>
  </si>
  <si>
    <t>No. de procesos cumplidos oportunamente. Cada Proceso Disciplinario tiene manejos particulares cumpliendo con la Ley.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</si>
</sst>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9" x14ac:knownFonts="1">
    <font>
      <sz val="10"/>
      <name val="Arial"/>
    </font>
    <font>
      <sz val="11"/>
      <color theme="1"/>
      <name val="Calibri"/>
      <family val="2"/>
      <scheme val="minor"/>
    </font>
    <font>
      <sz val="9"/>
      <name val="Arial"/>
      <family val="2"/>
    </font>
    <font>
      <b/>
      <sz val="8"/>
      <name val="Arial"/>
      <family val="2"/>
    </font>
    <font>
      <sz val="8"/>
      <name val="Arial"/>
      <family val="2"/>
    </font>
    <font>
      <sz val="10"/>
      <name val="Arial"/>
      <family val="2"/>
    </font>
    <font>
      <b/>
      <sz val="10"/>
      <name val="Arial"/>
      <family val="2"/>
    </font>
    <font>
      <sz val="10"/>
      <name val="Arial"/>
      <family val="2"/>
    </font>
    <font>
      <b/>
      <sz val="11"/>
      <name val="Tahoma"/>
      <family val="2"/>
    </font>
    <font>
      <b/>
      <sz val="8"/>
      <name val="Tahoma"/>
      <family val="2"/>
    </font>
    <font>
      <sz val="8"/>
      <name val="Tahoma"/>
      <family val="2"/>
    </font>
    <font>
      <b/>
      <sz val="10"/>
      <name val="Tahoma"/>
      <family val="2"/>
    </font>
    <font>
      <b/>
      <sz val="6"/>
      <name val="Tahoma"/>
      <family val="2"/>
    </font>
    <font>
      <sz val="8"/>
      <name val="Calibri"/>
      <family val="2"/>
      <scheme val="minor"/>
    </font>
    <font>
      <b/>
      <sz val="13"/>
      <name val="Calibri"/>
      <family val="2"/>
      <scheme val="minor"/>
    </font>
    <font>
      <sz val="9"/>
      <name val="Calibri"/>
      <family val="2"/>
      <scheme val="minor"/>
    </font>
    <font>
      <b/>
      <sz val="10"/>
      <name val="Calibri"/>
      <family val="2"/>
      <scheme val="minor"/>
    </font>
    <font>
      <sz val="10"/>
      <name val="Calibri"/>
      <family val="2"/>
      <scheme val="minor"/>
    </font>
    <font>
      <sz val="6"/>
      <name val="Calibri"/>
      <family val="2"/>
      <scheme val="minor"/>
    </font>
    <font>
      <b/>
      <sz val="8"/>
      <name val="Calibri"/>
      <family val="2"/>
      <scheme val="minor"/>
    </font>
    <font>
      <b/>
      <sz val="7"/>
      <name val="Calibri"/>
      <family val="2"/>
      <scheme val="minor"/>
    </font>
    <font>
      <sz val="7"/>
      <name val="Calibri"/>
      <family val="2"/>
      <scheme val="minor"/>
    </font>
    <font>
      <b/>
      <sz val="9"/>
      <name val="Calibri"/>
      <family val="2"/>
      <scheme val="minor"/>
    </font>
    <font>
      <b/>
      <sz val="12"/>
      <name val="Calibri"/>
      <family val="2"/>
      <scheme val="minor"/>
    </font>
    <font>
      <b/>
      <sz val="14"/>
      <name val="Calibri"/>
      <family val="2"/>
      <scheme val="minor"/>
    </font>
    <font>
      <sz val="8"/>
      <color theme="1"/>
      <name val="Arial"/>
      <family val="2"/>
    </font>
    <font>
      <sz val="14"/>
      <name val="Calibri"/>
      <family val="2"/>
      <scheme val="minor"/>
    </font>
    <font>
      <b/>
      <sz val="16"/>
      <name val="Calibri"/>
      <family val="2"/>
      <scheme val="minor"/>
    </font>
    <font>
      <sz val="7"/>
      <name val="Arial"/>
      <family val="2"/>
    </font>
    <font>
      <b/>
      <sz val="7"/>
      <name val="Arial"/>
      <family val="2"/>
    </font>
    <font>
      <sz val="11"/>
      <name val="Calibri"/>
      <family val="2"/>
    </font>
    <font>
      <b/>
      <sz val="10"/>
      <color theme="1"/>
      <name val="Arial"/>
      <family val="2"/>
    </font>
    <font>
      <sz val="7"/>
      <color theme="1"/>
      <name val="Calibri"/>
      <family val="2"/>
      <scheme val="minor"/>
    </font>
    <font>
      <sz val="8"/>
      <color indexed="8"/>
      <name val="Arial"/>
      <family val="2"/>
    </font>
    <font>
      <b/>
      <sz val="9"/>
      <name val="Arial"/>
      <family val="2"/>
    </font>
    <font>
      <b/>
      <sz val="12"/>
      <name val="Arial"/>
      <family val="2"/>
    </font>
    <font>
      <sz val="10"/>
      <color theme="1"/>
      <name val="Calibri"/>
      <family val="2"/>
      <scheme val="minor"/>
    </font>
    <font>
      <b/>
      <sz val="10"/>
      <color theme="1"/>
      <name val="Calibri"/>
      <family val="2"/>
      <scheme val="minor"/>
    </font>
    <font>
      <b/>
      <sz val="11"/>
      <name val="Arial"/>
      <family val="2"/>
    </font>
    <font>
      <sz val="10"/>
      <color theme="1"/>
      <name val="Arial"/>
      <family val="2"/>
    </font>
    <font>
      <b/>
      <sz val="8"/>
      <color theme="1"/>
      <name val="Arial"/>
      <family val="2"/>
    </font>
    <font>
      <b/>
      <sz val="7"/>
      <color rgb="FF000000"/>
      <name val="Calibri"/>
      <family val="2"/>
      <scheme val="minor"/>
    </font>
    <font>
      <sz val="7"/>
      <color rgb="FF000000"/>
      <name val="Calibri"/>
      <family val="2"/>
      <scheme val="minor"/>
    </font>
    <font>
      <u/>
      <sz val="10"/>
      <color theme="10"/>
      <name val="Arial"/>
      <family val="2"/>
    </font>
    <font>
      <b/>
      <sz val="9"/>
      <color rgb="FF000000"/>
      <name val="Calibri"/>
      <family val="2"/>
      <scheme val="minor"/>
    </font>
    <font>
      <sz val="9"/>
      <color rgb="FF000000"/>
      <name val="Calibri"/>
      <family val="2"/>
      <scheme val="minor"/>
    </font>
    <font>
      <sz val="16"/>
      <name val="Calibri"/>
      <family val="2"/>
      <scheme val="minor"/>
    </font>
    <font>
      <sz val="12"/>
      <name val="Calibri"/>
      <family val="2"/>
      <scheme val="minor"/>
    </font>
    <font>
      <sz val="11"/>
      <name val="Calibri"/>
      <family val="2"/>
      <scheme val="minor"/>
    </font>
  </fonts>
  <fills count="21">
    <fill>
      <patternFill patternType="none"/>
    </fill>
    <fill>
      <patternFill patternType="gray125"/>
    </fill>
    <fill>
      <patternFill patternType="solid">
        <fgColor indexed="9"/>
        <bgColor indexed="64"/>
      </patternFill>
    </fill>
    <fill>
      <patternFill patternType="solid">
        <fgColor rgb="FFFF0000"/>
        <bgColor indexed="64"/>
      </patternFill>
    </fill>
    <fill>
      <patternFill patternType="solid">
        <fgColor rgb="FFFFC000"/>
        <bgColor indexed="64"/>
      </patternFill>
    </fill>
    <fill>
      <patternFill patternType="solid">
        <fgColor rgb="FFFFFFCC"/>
        <bgColor indexed="64"/>
      </patternFill>
    </fill>
    <fill>
      <patternFill patternType="solid">
        <fgColor rgb="FFFFFF00"/>
        <bgColor indexed="64"/>
      </patternFill>
    </fill>
    <fill>
      <patternFill patternType="solid">
        <fgColor rgb="FF00B050"/>
        <bgColor indexed="64"/>
      </patternFill>
    </fill>
    <fill>
      <patternFill patternType="solid">
        <fgColor rgb="FFC00000"/>
        <bgColor indexed="64"/>
      </patternFill>
    </fill>
    <fill>
      <patternFill patternType="solid">
        <fgColor theme="0" tint="-0.249977111117893"/>
        <bgColor indexed="64"/>
      </patternFill>
    </fill>
    <fill>
      <patternFill patternType="solid">
        <fgColor theme="0"/>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theme="4" tint="0.59999389629810485"/>
        <bgColor indexed="64"/>
      </patternFill>
    </fill>
    <fill>
      <patternFill patternType="solid">
        <fgColor theme="6" tint="0.39997558519241921"/>
        <bgColor indexed="64"/>
      </patternFill>
    </fill>
    <fill>
      <patternFill patternType="solid">
        <fgColor rgb="FFF3FFF4"/>
        <bgColor indexed="64"/>
      </patternFill>
    </fill>
    <fill>
      <patternFill patternType="solid">
        <fgColor rgb="FFFFFFFF"/>
        <bgColor indexed="64"/>
      </patternFill>
    </fill>
    <fill>
      <patternFill patternType="solid">
        <fgColor theme="0" tint="-0.34998626667073579"/>
        <bgColor indexed="64"/>
      </patternFill>
    </fill>
    <fill>
      <patternFill patternType="solid">
        <fgColor rgb="FFE8FEE9"/>
        <bgColor indexed="64"/>
      </patternFill>
    </fill>
    <fill>
      <patternFill patternType="solid">
        <fgColor rgb="FFCCFFFF"/>
        <bgColor indexed="64"/>
      </patternFill>
    </fill>
    <fill>
      <patternFill patternType="solid">
        <fgColor rgb="FF00B0F0"/>
        <bgColor indexed="64"/>
      </patternFill>
    </fill>
  </fills>
  <borders count="76">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diagonal/>
    </border>
    <border>
      <left style="thin">
        <color indexed="64"/>
      </left>
      <right/>
      <top style="medium">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medium">
        <color indexed="64"/>
      </top>
      <bottom/>
      <diagonal/>
    </border>
    <border>
      <left/>
      <right style="thin">
        <color indexed="64"/>
      </right>
      <top/>
      <bottom style="thin">
        <color indexed="64"/>
      </bottom>
      <diagonal/>
    </border>
    <border>
      <left/>
      <right style="medium">
        <color indexed="64"/>
      </right>
      <top style="medium">
        <color indexed="64"/>
      </top>
      <bottom/>
      <diagonal/>
    </border>
    <border>
      <left/>
      <right style="medium">
        <color indexed="64"/>
      </right>
      <top/>
      <bottom/>
      <diagonal/>
    </border>
    <border>
      <left style="thin">
        <color indexed="64"/>
      </left>
      <right/>
      <top/>
      <bottom/>
      <diagonal/>
    </border>
    <border>
      <left/>
      <right/>
      <top/>
      <bottom style="thin">
        <color indexed="64"/>
      </bottom>
      <diagonal/>
    </border>
    <border>
      <left/>
      <right style="thin">
        <color indexed="64"/>
      </right>
      <top/>
      <bottom/>
      <diagonal/>
    </border>
    <border>
      <left/>
      <right style="thin">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thin">
        <color indexed="64"/>
      </left>
      <right style="medium">
        <color indexed="64"/>
      </right>
      <top style="thin">
        <color indexed="64"/>
      </top>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style="medium">
        <color indexed="64"/>
      </left>
      <right style="thin">
        <color rgb="FF000000"/>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
      <left style="medium">
        <color indexed="64"/>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thin">
        <color rgb="FF000000"/>
      </right>
      <top style="thin">
        <color rgb="FF000000"/>
      </top>
      <bottom/>
      <diagonal/>
    </border>
    <border>
      <left style="thin">
        <color rgb="FF000000"/>
      </left>
      <right style="medium">
        <color indexed="64"/>
      </right>
      <top style="thin">
        <color rgb="FF000000"/>
      </top>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bottom style="thin">
        <color indexed="64"/>
      </bottom>
      <diagonal/>
    </border>
    <border>
      <left/>
      <right/>
      <top style="medium">
        <color indexed="64"/>
      </top>
      <bottom style="thin">
        <color rgb="FF000000"/>
      </bottom>
      <diagonal/>
    </border>
    <border>
      <left/>
      <right/>
      <top style="thin">
        <color rgb="FF000000"/>
      </top>
      <bottom style="thin">
        <color rgb="FF000000"/>
      </bottom>
      <diagonal/>
    </border>
    <border>
      <left/>
      <right/>
      <top style="thin">
        <color rgb="FF000000"/>
      </top>
      <bottom/>
      <diagonal/>
    </border>
    <border>
      <left style="thin">
        <color indexed="64"/>
      </left>
      <right/>
      <top style="thin">
        <color indexed="64"/>
      </top>
      <bottom style="medium">
        <color indexed="64"/>
      </bottom>
      <diagonal/>
    </border>
    <border>
      <left style="medium">
        <color indexed="64"/>
      </left>
      <right style="thin">
        <color indexed="64"/>
      </right>
      <top/>
      <bottom style="medium">
        <color indexed="64"/>
      </bottom>
      <diagonal/>
    </border>
  </borders>
  <cellStyleXfs count="4">
    <xf numFmtId="0" fontId="0" fillId="0" borderId="0"/>
    <xf numFmtId="9" fontId="7" fillId="0" borderId="0" applyFont="0" applyFill="0" applyBorder="0" applyAlignment="0" applyProtection="0"/>
    <xf numFmtId="0" fontId="43" fillId="0" borderId="0" applyNumberFormat="0" applyFill="0" applyBorder="0" applyAlignment="0" applyProtection="0"/>
    <xf numFmtId="9" fontId="5" fillId="0" borderId="0" applyFont="0" applyFill="0" applyBorder="0" applyAlignment="0" applyProtection="0"/>
  </cellStyleXfs>
  <cellXfs count="625">
    <xf numFmtId="0" fontId="0" fillId="0" borderId="0" xfId="0"/>
    <xf numFmtId="0" fontId="2" fillId="2" borderId="0" xfId="0" applyFont="1" applyFill="1" applyBorder="1" applyAlignment="1">
      <alignment horizontal="center" vertical="center" wrapText="1"/>
    </xf>
    <xf numFmtId="0" fontId="3" fillId="2" borderId="0" xfId="0" applyFont="1" applyFill="1" applyAlignment="1">
      <alignment horizontal="center" vertical="center" wrapText="1"/>
    </xf>
    <xf numFmtId="0" fontId="2" fillId="2" borderId="0" xfId="0" applyFont="1" applyFill="1" applyAlignment="1">
      <alignment horizontal="center" vertical="center" wrapText="1"/>
    </xf>
    <xf numFmtId="0" fontId="5" fillId="2" borderId="0" xfId="0" applyFont="1" applyFill="1" applyAlignment="1">
      <alignment horizontal="center" vertical="center" wrapText="1"/>
    </xf>
    <xf numFmtId="0" fontId="2" fillId="2" borderId="0" xfId="0" applyFont="1" applyFill="1" applyBorder="1" applyAlignment="1" applyProtection="1">
      <alignment horizontal="center" vertical="center" wrapText="1"/>
    </xf>
    <xf numFmtId="0" fontId="6" fillId="0" borderId="0" xfId="0" applyFont="1"/>
    <xf numFmtId="0" fontId="0" fillId="0" borderId="0" xfId="0" applyBorder="1"/>
    <xf numFmtId="0" fontId="9" fillId="0" borderId="0" xfId="0" applyFont="1" applyBorder="1" applyAlignment="1">
      <alignment vertical="top" wrapText="1"/>
    </xf>
    <xf numFmtId="0" fontId="10" fillId="0" borderId="0" xfId="0" applyFont="1" applyBorder="1" applyAlignment="1">
      <alignment vertical="center" wrapText="1"/>
    </xf>
    <xf numFmtId="0" fontId="10" fillId="0" borderId="0" xfId="0" applyFont="1" applyBorder="1" applyAlignment="1">
      <alignment horizontal="center" vertical="center" wrapText="1"/>
    </xf>
    <xf numFmtId="0" fontId="9" fillId="0" borderId="0" xfId="0" applyFont="1" applyFill="1" applyBorder="1" applyAlignment="1">
      <alignment horizontal="center" vertical="center" wrapText="1"/>
    </xf>
    <xf numFmtId="0" fontId="0" fillId="0" borderId="0" xfId="0" applyFill="1" applyBorder="1"/>
    <xf numFmtId="0" fontId="9" fillId="0" borderId="0" xfId="0" applyFont="1" applyFill="1" applyBorder="1" applyAlignment="1">
      <alignment vertical="top" wrapText="1"/>
    </xf>
    <xf numFmtId="0" fontId="12" fillId="0" borderId="0" xfId="0" applyFont="1" applyFill="1" applyBorder="1" applyAlignment="1">
      <alignment horizontal="center" vertical="center" textRotation="90" wrapText="1"/>
    </xf>
    <xf numFmtId="0" fontId="12" fillId="0" borderId="0" xfId="0" applyFont="1" applyFill="1" applyBorder="1" applyAlignment="1">
      <alignment horizontal="center" vertical="center" wrapText="1"/>
    </xf>
    <xf numFmtId="0" fontId="0" fillId="0" borderId="0" xfId="0" applyAlignment="1">
      <alignment horizontal="center"/>
    </xf>
    <xf numFmtId="0" fontId="5" fillId="0" borderId="0" xfId="0" applyFont="1" applyFill="1" applyAlignment="1">
      <alignment horizontal="center" vertical="center" wrapText="1"/>
    </xf>
    <xf numFmtId="0" fontId="2" fillId="2" borderId="0" xfId="0" applyFont="1" applyFill="1" applyAlignment="1" applyProtection="1">
      <alignment horizontal="center" vertical="center" wrapText="1"/>
    </xf>
    <xf numFmtId="0" fontId="5" fillId="2" borderId="0" xfId="0" applyFont="1" applyFill="1" applyAlignment="1" applyProtection="1">
      <alignment horizontal="center" vertical="center" wrapText="1"/>
    </xf>
    <xf numFmtId="0" fontId="5" fillId="0" borderId="0" xfId="0" applyFont="1"/>
    <xf numFmtId="0" fontId="15" fillId="2" borderId="0" xfId="0" applyFont="1" applyFill="1" applyAlignment="1">
      <alignment horizontal="center" vertical="center" wrapText="1"/>
    </xf>
    <xf numFmtId="0" fontId="17" fillId="2" borderId="0" xfId="0" applyFont="1" applyFill="1" applyAlignment="1">
      <alignment horizontal="center" vertical="center" wrapText="1"/>
    </xf>
    <xf numFmtId="0" fontId="13" fillId="2" borderId="13" xfId="0" applyFont="1" applyFill="1" applyBorder="1" applyAlignment="1" applyProtection="1">
      <alignment vertical="center" wrapText="1"/>
      <protection locked="0"/>
    </xf>
    <xf numFmtId="0" fontId="13" fillId="2" borderId="13" xfId="0" applyFont="1" applyFill="1" applyBorder="1" applyAlignment="1" applyProtection="1">
      <alignment horizontal="center" vertical="center" wrapText="1"/>
      <protection locked="0"/>
    </xf>
    <xf numFmtId="0" fontId="15" fillId="2" borderId="0" xfId="0" applyFont="1" applyFill="1" applyBorder="1" applyAlignment="1" applyProtection="1">
      <alignment vertical="center" wrapText="1"/>
    </xf>
    <xf numFmtId="0" fontId="14" fillId="2" borderId="0" xfId="0" applyFont="1" applyFill="1" applyBorder="1" applyAlignment="1" applyProtection="1">
      <alignment vertical="center"/>
    </xf>
    <xf numFmtId="0" fontId="17" fillId="0" borderId="26" xfId="0" applyFont="1" applyBorder="1" applyAlignment="1">
      <alignment horizontal="center"/>
    </xf>
    <xf numFmtId="0" fontId="17" fillId="0" borderId="0" xfId="0" applyFont="1" applyBorder="1" applyAlignment="1">
      <alignment horizontal="center"/>
    </xf>
    <xf numFmtId="0" fontId="17" fillId="0" borderId="0" xfId="0" applyFont="1" applyBorder="1"/>
    <xf numFmtId="0" fontId="17" fillId="0" borderId="28" xfId="0" applyFont="1" applyBorder="1"/>
    <xf numFmtId="0" fontId="23" fillId="0" borderId="26" xfId="0" applyFont="1" applyBorder="1" applyAlignment="1">
      <alignment horizontal="center"/>
    </xf>
    <xf numFmtId="0" fontId="23" fillId="0" borderId="0" xfId="0" applyFont="1" applyBorder="1" applyAlignment="1">
      <alignment horizontal="center"/>
    </xf>
    <xf numFmtId="0" fontId="23" fillId="0" borderId="28" xfId="0" applyFont="1" applyBorder="1" applyAlignment="1">
      <alignment horizontal="center"/>
    </xf>
    <xf numFmtId="0" fontId="17" fillId="0" borderId="0" xfId="0" applyFont="1" applyAlignment="1">
      <alignment horizontal="center"/>
    </xf>
    <xf numFmtId="0" fontId="17" fillId="0" borderId="0" xfId="0" applyFont="1"/>
    <xf numFmtId="0" fontId="19" fillId="0" borderId="8" xfId="0" applyFont="1" applyBorder="1" applyAlignment="1">
      <alignment horizontal="center" vertical="center"/>
    </xf>
    <xf numFmtId="0" fontId="19" fillId="0" borderId="8" xfId="0" applyFont="1" applyBorder="1" applyAlignment="1">
      <alignment horizontal="center" vertical="center" wrapText="1"/>
    </xf>
    <xf numFmtId="0" fontId="19" fillId="0" borderId="6" xfId="0" applyFont="1" applyBorder="1" applyAlignment="1">
      <alignment horizontal="center" vertical="center" wrapText="1"/>
    </xf>
    <xf numFmtId="0" fontId="13" fillId="0" borderId="0" xfId="0" applyFont="1" applyBorder="1" applyAlignment="1">
      <alignment vertical="center"/>
    </xf>
    <xf numFmtId="0" fontId="4" fillId="10" borderId="5" xfId="0" applyFont="1" applyFill="1" applyBorder="1" applyAlignment="1">
      <alignment horizontal="center" vertical="center" wrapText="1"/>
    </xf>
    <xf numFmtId="0" fontId="6" fillId="2" borderId="0" xfId="0" applyFont="1" applyFill="1" applyAlignment="1">
      <alignment horizontal="center" vertical="center" wrapText="1"/>
    </xf>
    <xf numFmtId="0" fontId="4" fillId="2" borderId="0" xfId="0" applyFont="1" applyFill="1" applyAlignment="1">
      <alignment horizontal="center" vertical="center" wrapText="1"/>
    </xf>
    <xf numFmtId="0" fontId="23" fillId="0" borderId="0" xfId="0" applyFont="1" applyBorder="1" applyAlignment="1">
      <alignment horizontal="center"/>
    </xf>
    <xf numFmtId="0" fontId="17" fillId="0" borderId="4" xfId="0" applyFont="1" applyBorder="1" applyAlignment="1">
      <alignment horizontal="center" vertical="top" wrapText="1"/>
    </xf>
    <xf numFmtId="0" fontId="13" fillId="0" borderId="3" xfId="0" applyFont="1" applyBorder="1" applyAlignment="1">
      <alignment horizontal="left" vertical="center"/>
    </xf>
    <xf numFmtId="0" fontId="13" fillId="0" borderId="4" xfId="0" applyFont="1" applyBorder="1" applyAlignment="1">
      <alignment horizontal="center" vertical="top" wrapText="1"/>
    </xf>
    <xf numFmtId="0" fontId="21" fillId="2" borderId="0" xfId="0" applyFont="1" applyFill="1" applyBorder="1" applyAlignment="1" applyProtection="1">
      <alignment horizontal="center" vertical="center" wrapText="1"/>
    </xf>
    <xf numFmtId="0" fontId="21" fillId="2" borderId="0" xfId="0" applyFont="1" applyFill="1" applyBorder="1" applyAlignment="1">
      <alignment horizontal="center" vertical="center" wrapText="1"/>
    </xf>
    <xf numFmtId="0" fontId="28" fillId="2" borderId="0" xfId="0" applyFont="1" applyFill="1" applyBorder="1" applyAlignment="1">
      <alignment horizontal="center" vertical="center" wrapText="1"/>
    </xf>
    <xf numFmtId="0" fontId="29" fillId="2" borderId="0" xfId="0" applyFont="1" applyFill="1" applyAlignment="1">
      <alignment horizontal="center" vertical="center" wrapText="1"/>
    </xf>
    <xf numFmtId="0" fontId="21" fillId="2" borderId="2" xfId="0" applyFont="1" applyFill="1" applyBorder="1" applyAlignment="1" applyProtection="1">
      <alignment horizontal="center" vertical="center" wrapText="1"/>
      <protection locked="0"/>
    </xf>
    <xf numFmtId="0" fontId="21" fillId="2" borderId="13" xfId="0" applyFont="1" applyFill="1" applyBorder="1" applyAlignment="1" applyProtection="1">
      <alignment horizontal="center" vertical="center" wrapText="1"/>
      <protection locked="0"/>
    </xf>
    <xf numFmtId="0" fontId="28" fillId="2" borderId="0" xfId="0" applyFont="1" applyFill="1" applyAlignment="1">
      <alignment horizontal="center" vertical="center" wrapText="1"/>
    </xf>
    <xf numFmtId="0" fontId="30" fillId="0" borderId="0" xfId="0" applyFont="1" applyAlignment="1">
      <alignment vertical="center"/>
    </xf>
    <xf numFmtId="0" fontId="5" fillId="2" borderId="0" xfId="0" applyFont="1" applyFill="1" applyAlignment="1">
      <alignment horizontal="center" vertical="center"/>
    </xf>
    <xf numFmtId="0" fontId="28" fillId="12" borderId="2" xfId="0" applyFont="1" applyFill="1" applyBorder="1" applyAlignment="1">
      <alignment horizontal="center" vertical="center" wrapText="1"/>
    </xf>
    <xf numFmtId="0" fontId="3" fillId="13" borderId="2" xfId="0" applyFont="1" applyFill="1" applyBorder="1" applyAlignment="1">
      <alignment horizontal="center" vertical="center" wrapText="1"/>
    </xf>
    <xf numFmtId="0" fontId="4" fillId="4" borderId="2"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32" fillId="12" borderId="2" xfId="0" applyFont="1" applyFill="1" applyBorder="1" applyAlignment="1">
      <alignment horizontal="center" vertical="center" wrapText="1"/>
    </xf>
    <xf numFmtId="0" fontId="4" fillId="7" borderId="2" xfId="0" applyFont="1" applyFill="1" applyBorder="1" applyAlignment="1">
      <alignment horizontal="center" vertical="center" wrapText="1"/>
    </xf>
    <xf numFmtId="0" fontId="33" fillId="7" borderId="2" xfId="0" applyFont="1" applyFill="1" applyBorder="1" applyAlignment="1">
      <alignment horizontal="center" vertical="center" wrapText="1"/>
    </xf>
    <xf numFmtId="0" fontId="33" fillId="4" borderId="2" xfId="0" applyFont="1" applyFill="1" applyBorder="1" applyAlignment="1">
      <alignment horizontal="center" vertical="center" wrapText="1"/>
    </xf>
    <xf numFmtId="0" fontId="3" fillId="10" borderId="0" xfId="0" applyFont="1" applyFill="1" applyBorder="1" applyAlignment="1">
      <alignment horizontal="center" vertical="center" textRotation="90" wrapText="1"/>
    </xf>
    <xf numFmtId="0" fontId="33" fillId="13" borderId="2" xfId="0" applyFont="1" applyFill="1" applyBorder="1" applyAlignment="1">
      <alignment horizontal="center" vertical="center" wrapText="1"/>
    </xf>
    <xf numFmtId="0" fontId="25" fillId="10" borderId="0" xfId="0" applyFont="1" applyFill="1" applyBorder="1" applyAlignment="1">
      <alignment wrapText="1"/>
    </xf>
    <xf numFmtId="0" fontId="25" fillId="10" borderId="0" xfId="0" applyFont="1" applyFill="1" applyBorder="1" applyAlignment="1">
      <alignment horizontal="center" vertical="center" wrapText="1"/>
    </xf>
    <xf numFmtId="0" fontId="3" fillId="12" borderId="2" xfId="0" applyFont="1" applyFill="1" applyBorder="1" applyAlignment="1">
      <alignment horizontal="center" vertical="center" wrapText="1"/>
    </xf>
    <xf numFmtId="0" fontId="0" fillId="10" borderId="0" xfId="0" applyFill="1" applyBorder="1"/>
    <xf numFmtId="0" fontId="3" fillId="10" borderId="0"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17" fillId="0" borderId="3" xfId="0" applyFont="1" applyBorder="1" applyAlignment="1">
      <alignment horizontal="center"/>
    </xf>
    <xf numFmtId="0" fontId="16" fillId="0" borderId="0" xfId="0" applyFont="1" applyFill="1" applyBorder="1" applyAlignment="1">
      <alignment vertical="center" wrapText="1"/>
    </xf>
    <xf numFmtId="0" fontId="17" fillId="0" borderId="3" xfId="0" applyFont="1" applyFill="1" applyBorder="1" applyAlignment="1"/>
    <xf numFmtId="0" fontId="17" fillId="0" borderId="0" xfId="0" applyFont="1" applyFill="1" applyBorder="1" applyAlignment="1"/>
    <xf numFmtId="0" fontId="3" fillId="2" borderId="0" xfId="0" applyFont="1" applyFill="1" applyAlignment="1">
      <alignment horizontal="center" vertical="center" wrapText="1"/>
    </xf>
    <xf numFmtId="0" fontId="4" fillId="10" borderId="47" xfId="0" applyFont="1" applyFill="1" applyBorder="1" applyAlignment="1">
      <alignment horizontal="center" vertical="center" wrapText="1"/>
    </xf>
    <xf numFmtId="0" fontId="3" fillId="0" borderId="0" xfId="0" applyFont="1" applyFill="1" applyAlignment="1">
      <alignment horizontal="center" vertical="center" wrapText="1"/>
    </xf>
    <xf numFmtId="0" fontId="17" fillId="2" borderId="2" xfId="0" applyFont="1" applyFill="1" applyBorder="1" applyAlignment="1" applyProtection="1">
      <alignment horizontal="center" vertical="center" wrapText="1"/>
      <protection locked="0"/>
    </xf>
    <xf numFmtId="0" fontId="13" fillId="0" borderId="0" xfId="0" applyFont="1" applyBorder="1" applyAlignment="1">
      <alignment vertical="center" wrapText="1"/>
    </xf>
    <xf numFmtId="0" fontId="17" fillId="2" borderId="2" xfId="0" applyFont="1" applyFill="1" applyBorder="1" applyAlignment="1" applyProtection="1">
      <alignment vertical="center" wrapText="1"/>
    </xf>
    <xf numFmtId="0" fontId="17" fillId="2" borderId="13" xfId="0" applyFont="1" applyFill="1" applyBorder="1" applyAlignment="1" applyProtection="1">
      <alignment vertical="center" wrapText="1"/>
    </xf>
    <xf numFmtId="0" fontId="15" fillId="2" borderId="1" xfId="0" applyFont="1" applyFill="1" applyBorder="1" applyAlignment="1" applyProtection="1">
      <alignment vertical="center" wrapText="1"/>
    </xf>
    <xf numFmtId="0" fontId="15" fillId="2" borderId="1" xfId="0" applyFont="1" applyFill="1" applyBorder="1" applyAlignment="1" applyProtection="1">
      <alignment horizontal="center" vertical="top" wrapText="1"/>
    </xf>
    <xf numFmtId="0" fontId="15" fillId="0" borderId="1" xfId="0" applyFont="1" applyFill="1" applyBorder="1" applyAlignment="1" applyProtection="1">
      <alignment horizontal="center" vertical="center" wrapText="1"/>
    </xf>
    <xf numFmtId="0" fontId="15" fillId="2" borderId="8" xfId="0" applyFont="1" applyFill="1" applyBorder="1" applyAlignment="1" applyProtection="1">
      <alignment horizontal="center" vertical="center" wrapText="1"/>
    </xf>
    <xf numFmtId="0" fontId="15" fillId="2" borderId="3" xfId="0" applyFont="1" applyFill="1" applyBorder="1" applyAlignment="1" applyProtection="1">
      <alignment horizontal="center" vertical="center" wrapText="1"/>
    </xf>
    <xf numFmtId="0" fontId="15" fillId="2" borderId="6" xfId="0" applyFont="1" applyFill="1" applyBorder="1" applyAlignment="1" applyProtection="1">
      <alignment horizontal="center" vertical="center" wrapText="1"/>
    </xf>
    <xf numFmtId="0" fontId="2" fillId="2" borderId="8" xfId="0" applyFont="1" applyFill="1" applyBorder="1" applyAlignment="1" applyProtection="1">
      <alignment horizontal="center" vertical="center" wrapText="1"/>
    </xf>
    <xf numFmtId="0" fontId="2" fillId="2" borderId="3" xfId="0" applyFont="1" applyFill="1" applyBorder="1" applyAlignment="1" applyProtection="1">
      <alignment horizontal="center" vertical="center" wrapText="1"/>
    </xf>
    <xf numFmtId="0" fontId="14" fillId="2" borderId="3" xfId="0" applyFont="1" applyFill="1" applyBorder="1" applyAlignment="1" applyProtection="1">
      <alignment vertical="center"/>
    </xf>
    <xf numFmtId="0" fontId="2" fillId="2" borderId="6" xfId="0" applyFont="1" applyFill="1" applyBorder="1" applyAlignment="1" applyProtection="1">
      <alignment horizontal="center" vertical="center" wrapText="1"/>
    </xf>
    <xf numFmtId="0" fontId="15" fillId="2" borderId="8" xfId="0" applyFont="1" applyFill="1" applyBorder="1" applyAlignment="1" applyProtection="1">
      <alignment vertical="center" wrapText="1"/>
    </xf>
    <xf numFmtId="0" fontId="15" fillId="2" borderId="3" xfId="0" applyFont="1" applyFill="1" applyBorder="1" applyAlignment="1" applyProtection="1">
      <alignment vertical="center" wrapText="1"/>
    </xf>
    <xf numFmtId="0" fontId="21" fillId="2" borderId="3" xfId="0" applyFont="1" applyFill="1" applyBorder="1" applyAlignment="1" applyProtection="1">
      <alignment horizontal="center" vertical="center" wrapText="1"/>
    </xf>
    <xf numFmtId="0" fontId="21" fillId="2" borderId="3" xfId="0" applyFont="1" applyFill="1" applyBorder="1" applyAlignment="1">
      <alignment horizontal="center" vertical="center" wrapText="1"/>
    </xf>
    <xf numFmtId="0" fontId="15" fillId="2" borderId="6" xfId="0" applyFont="1" applyFill="1" applyBorder="1" applyAlignment="1" applyProtection="1">
      <alignment vertical="center" wrapText="1"/>
    </xf>
    <xf numFmtId="0" fontId="17" fillId="2" borderId="13" xfId="0" applyFont="1" applyFill="1" applyBorder="1" applyAlignment="1" applyProtection="1">
      <alignment horizontal="center" vertical="center" wrapText="1"/>
      <protection locked="0"/>
    </xf>
    <xf numFmtId="0" fontId="5" fillId="2" borderId="0" xfId="0" applyFont="1" applyFill="1" applyBorder="1" applyAlignment="1">
      <alignment horizontal="center" vertical="center" wrapText="1"/>
    </xf>
    <xf numFmtId="0" fontId="3" fillId="2" borderId="0" xfId="0" applyFont="1" applyFill="1" applyAlignment="1">
      <alignment horizontal="center" vertical="center" wrapText="1"/>
    </xf>
    <xf numFmtId="0" fontId="29" fillId="0" borderId="0" xfId="0" applyFont="1" applyFill="1" applyAlignment="1">
      <alignment horizontal="center" vertical="center" wrapText="1"/>
    </xf>
    <xf numFmtId="0" fontId="3" fillId="2" borderId="40" xfId="0" applyFont="1" applyFill="1" applyBorder="1" applyAlignment="1">
      <alignment horizontal="center" vertical="center" wrapText="1"/>
    </xf>
    <xf numFmtId="14" fontId="21" fillId="2" borderId="2" xfId="0" applyNumberFormat="1" applyFont="1" applyFill="1" applyBorder="1" applyAlignment="1" applyProtection="1">
      <alignment horizontal="center" vertical="center" wrapText="1"/>
      <protection locked="0"/>
    </xf>
    <xf numFmtId="0" fontId="3" fillId="2" borderId="0" xfId="0" applyFont="1" applyFill="1" applyAlignment="1">
      <alignment horizontal="center" vertical="center" wrapText="1"/>
    </xf>
    <xf numFmtId="0" fontId="21" fillId="0" borderId="12" xfId="0" applyFont="1" applyFill="1" applyBorder="1" applyAlignment="1" applyProtection="1">
      <alignment horizontal="center" vertical="center" wrapText="1"/>
      <protection locked="0"/>
    </xf>
    <xf numFmtId="0" fontId="21" fillId="0" borderId="36" xfId="0" applyFont="1" applyFill="1" applyBorder="1" applyAlignment="1" applyProtection="1">
      <alignment horizontal="center" vertical="center" wrapText="1"/>
      <protection locked="0"/>
    </xf>
    <xf numFmtId="0" fontId="17" fillId="2" borderId="11" xfId="0" applyFont="1" applyFill="1" applyBorder="1" applyAlignment="1" applyProtection="1">
      <alignment horizontal="center" vertical="center" wrapText="1"/>
    </xf>
    <xf numFmtId="0" fontId="17" fillId="2" borderId="2" xfId="0" applyFont="1" applyFill="1" applyBorder="1" applyAlignment="1" applyProtection="1">
      <alignment horizontal="center" vertical="center" wrapText="1"/>
    </xf>
    <xf numFmtId="0" fontId="17" fillId="2" borderId="13" xfId="0" applyFont="1" applyFill="1" applyBorder="1" applyAlignment="1" applyProtection="1">
      <alignment horizontal="center" vertical="center" wrapText="1"/>
    </xf>
    <xf numFmtId="0" fontId="2" fillId="2" borderId="0" xfId="0" applyFont="1" applyFill="1" applyBorder="1" applyAlignment="1" applyProtection="1">
      <alignment horizontal="center" vertical="center" wrapText="1"/>
    </xf>
    <xf numFmtId="0" fontId="13" fillId="5" borderId="1" xfId="0" applyFont="1" applyFill="1" applyBorder="1" applyAlignment="1" applyProtection="1">
      <alignment horizontal="center" vertical="center" wrapText="1"/>
      <protection locked="0"/>
    </xf>
    <xf numFmtId="0" fontId="15" fillId="2" borderId="0" xfId="0" applyFont="1" applyFill="1" applyBorder="1" applyAlignment="1" applyProtection="1">
      <alignment horizontal="center" vertical="center" wrapText="1"/>
    </xf>
    <xf numFmtId="0" fontId="13" fillId="2" borderId="13" xfId="0" applyFont="1" applyFill="1" applyBorder="1" applyAlignment="1" applyProtection="1">
      <alignment vertical="center" wrapText="1"/>
      <protection hidden="1"/>
    </xf>
    <xf numFmtId="0" fontId="13" fillId="10" borderId="1" xfId="0" applyFont="1" applyFill="1" applyBorder="1" applyAlignment="1" applyProtection="1">
      <alignment horizontal="center" vertical="center" wrapText="1"/>
    </xf>
    <xf numFmtId="0" fontId="15" fillId="2" borderId="17" xfId="0" applyFont="1" applyFill="1" applyBorder="1" applyAlignment="1" applyProtection="1">
      <alignment vertical="center" wrapText="1"/>
    </xf>
    <xf numFmtId="0" fontId="15" fillId="2" borderId="17" xfId="0" applyFont="1" applyFill="1" applyBorder="1" applyAlignment="1" applyProtection="1">
      <alignment horizontal="center" vertical="top" wrapText="1"/>
    </xf>
    <xf numFmtId="0" fontId="13" fillId="10" borderId="17" xfId="0" applyFont="1" applyFill="1" applyBorder="1" applyAlignment="1" applyProtection="1">
      <alignment horizontal="center" vertical="center" wrapText="1"/>
    </xf>
    <xf numFmtId="0" fontId="13" fillId="5" borderId="17" xfId="0" applyFont="1" applyFill="1" applyBorder="1" applyAlignment="1" applyProtection="1">
      <alignment horizontal="center" vertical="center" wrapText="1"/>
      <protection locked="0"/>
    </xf>
    <xf numFmtId="0" fontId="6" fillId="2" borderId="0" xfId="0" applyFont="1" applyFill="1" applyBorder="1" applyAlignment="1">
      <alignment horizontal="center" vertical="center" wrapText="1"/>
    </xf>
    <xf numFmtId="0" fontId="5" fillId="2" borderId="41" xfId="0" applyFont="1" applyFill="1" applyBorder="1" applyAlignment="1">
      <alignment horizontal="center" vertical="center" wrapText="1"/>
    </xf>
    <xf numFmtId="0" fontId="5" fillId="2" borderId="14" xfId="0" applyFont="1" applyFill="1" applyBorder="1" applyAlignment="1">
      <alignment horizontal="center" vertical="center" wrapText="1"/>
    </xf>
    <xf numFmtId="0" fontId="5" fillId="2" borderId="15" xfId="0" applyFont="1" applyFill="1" applyBorder="1" applyAlignment="1">
      <alignment horizontal="center" vertical="center" wrapText="1"/>
    </xf>
    <xf numFmtId="0" fontId="5" fillId="2" borderId="12" xfId="0" applyFont="1" applyFill="1" applyBorder="1" applyAlignment="1">
      <alignment horizontal="center" vertical="center" wrapText="1"/>
    </xf>
    <xf numFmtId="0" fontId="5" fillId="2" borderId="36" xfId="0" applyFont="1" applyFill="1" applyBorder="1" applyAlignment="1">
      <alignment horizontal="center" vertical="center" wrapText="1"/>
    </xf>
    <xf numFmtId="0" fontId="6" fillId="2" borderId="20" xfId="0" applyFont="1" applyFill="1" applyBorder="1" applyAlignment="1">
      <alignment horizontal="center" vertical="center" wrapText="1"/>
    </xf>
    <xf numFmtId="0" fontId="34" fillId="2" borderId="54" xfId="0" applyFont="1" applyFill="1" applyBorder="1" applyAlignment="1">
      <alignment horizontal="center" vertical="center" wrapText="1"/>
    </xf>
    <xf numFmtId="0" fontId="2" fillId="2" borderId="55" xfId="0" applyFont="1" applyFill="1" applyBorder="1" applyAlignment="1">
      <alignment horizontal="center" vertical="center" wrapText="1"/>
    </xf>
    <xf numFmtId="0" fontId="2" fillId="2" borderId="56" xfId="0" applyFont="1" applyFill="1" applyBorder="1" applyAlignment="1">
      <alignment horizontal="center" vertical="center" wrapText="1"/>
    </xf>
    <xf numFmtId="0" fontId="13" fillId="0" borderId="34" xfId="0" applyFont="1" applyBorder="1" applyAlignment="1">
      <alignment vertical="center" wrapText="1"/>
    </xf>
    <xf numFmtId="0" fontId="13" fillId="0" borderId="35" xfId="0" applyFont="1" applyBorder="1" applyAlignment="1">
      <alignment vertical="center" wrapText="1"/>
    </xf>
    <xf numFmtId="0" fontId="34" fillId="2" borderId="55" xfId="0" applyFont="1" applyFill="1" applyBorder="1" applyAlignment="1">
      <alignment horizontal="center" vertical="center" wrapText="1"/>
    </xf>
    <xf numFmtId="0" fontId="6" fillId="2" borderId="54" xfId="0" applyFont="1" applyFill="1" applyBorder="1" applyAlignment="1">
      <alignment horizontal="center" vertical="center" wrapText="1"/>
    </xf>
    <xf numFmtId="0" fontId="5" fillId="2" borderId="55" xfId="0" applyFont="1" applyFill="1" applyBorder="1" applyAlignment="1">
      <alignment horizontal="center" vertical="center" wrapText="1"/>
    </xf>
    <xf numFmtId="0" fontId="5" fillId="2" borderId="56" xfId="0" applyFont="1" applyFill="1" applyBorder="1" applyAlignment="1">
      <alignment horizontal="center" vertical="center" wrapText="1"/>
    </xf>
    <xf numFmtId="0" fontId="6" fillId="2" borderId="46" xfId="0" applyFont="1" applyFill="1" applyBorder="1" applyAlignment="1">
      <alignment horizontal="center" vertical="center" wrapText="1"/>
    </xf>
    <xf numFmtId="0" fontId="5" fillId="2" borderId="34" xfId="0" applyFont="1" applyFill="1" applyBorder="1" applyAlignment="1">
      <alignment horizontal="center" vertical="center" wrapText="1"/>
    </xf>
    <xf numFmtId="0" fontId="5" fillId="2" borderId="35" xfId="0" applyFont="1" applyFill="1" applyBorder="1" applyAlignment="1">
      <alignment horizontal="center" vertical="center" wrapText="1"/>
    </xf>
    <xf numFmtId="0" fontId="2" fillId="2" borderId="34" xfId="0" applyFont="1" applyFill="1" applyBorder="1" applyAlignment="1">
      <alignment horizontal="center" vertical="center" wrapText="1"/>
    </xf>
    <xf numFmtId="0" fontId="6" fillId="2" borderId="34" xfId="0" applyFont="1" applyFill="1" applyBorder="1" applyAlignment="1">
      <alignment horizontal="center" vertical="center" wrapText="1"/>
    </xf>
    <xf numFmtId="0" fontId="5" fillId="2" borderId="25"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6" fillId="2" borderId="25" xfId="0" applyFont="1" applyFill="1" applyBorder="1" applyAlignment="1">
      <alignment horizontal="center" vertical="center" wrapText="1"/>
    </xf>
    <xf numFmtId="0" fontId="28" fillId="2" borderId="55"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2" fillId="6" borderId="0" xfId="0" applyFont="1" applyFill="1" applyAlignment="1">
      <alignment horizontal="center" vertical="center" wrapText="1"/>
    </xf>
    <xf numFmtId="0" fontId="5" fillId="6" borderId="0" xfId="0" applyFont="1" applyFill="1" applyAlignment="1">
      <alignment horizontal="center" vertical="center" wrapText="1"/>
    </xf>
    <xf numFmtId="0" fontId="28" fillId="6" borderId="0" xfId="0" applyFont="1" applyFill="1" applyAlignment="1">
      <alignment horizontal="center" vertical="center" wrapText="1"/>
    </xf>
    <xf numFmtId="0" fontId="4" fillId="2" borderId="34" xfId="0" applyFont="1" applyFill="1" applyBorder="1" applyAlignment="1">
      <alignment horizontal="center" vertical="center" wrapText="1"/>
    </xf>
    <xf numFmtId="0" fontId="28" fillId="2" borderId="4" xfId="0" applyFont="1" applyFill="1" applyBorder="1" applyAlignment="1">
      <alignment horizontal="center" vertical="center" wrapText="1"/>
    </xf>
    <xf numFmtId="0" fontId="28" fillId="2" borderId="12"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3" fillId="2" borderId="0" xfId="0" applyFont="1" applyFill="1" applyAlignment="1">
      <alignment horizontal="center" vertical="center" wrapText="1"/>
    </xf>
    <xf numFmtId="0" fontId="22" fillId="0" borderId="0" xfId="0" applyFont="1" applyBorder="1" applyAlignment="1">
      <alignment vertical="center" wrapText="1"/>
    </xf>
    <xf numFmtId="0" fontId="5" fillId="2" borderId="46" xfId="0" applyFont="1" applyFill="1" applyBorder="1" applyAlignment="1">
      <alignment horizontal="center" vertical="center" wrapText="1"/>
    </xf>
    <xf numFmtId="0" fontId="15" fillId="0" borderId="34" xfId="0" applyFont="1" applyBorder="1" applyAlignment="1">
      <alignment horizontal="center" vertical="center" wrapText="1"/>
    </xf>
    <xf numFmtId="0" fontId="13" fillId="2" borderId="2" xfId="0" applyFont="1" applyFill="1" applyBorder="1" applyAlignment="1" applyProtection="1">
      <alignment vertical="center" wrapText="1"/>
      <protection locked="0"/>
    </xf>
    <xf numFmtId="0" fontId="13" fillId="2" borderId="2" xfId="0" applyFont="1" applyFill="1" applyBorder="1" applyAlignment="1" applyProtection="1">
      <alignment vertical="center" wrapText="1"/>
      <protection hidden="1"/>
    </xf>
    <xf numFmtId="0" fontId="19" fillId="0" borderId="0" xfId="0" applyFont="1" applyBorder="1" applyAlignment="1">
      <alignment vertical="center" wrapText="1"/>
    </xf>
    <xf numFmtId="16" fontId="13" fillId="0" borderId="0" xfId="0" quotePrefix="1" applyNumberFormat="1" applyFont="1" applyBorder="1" applyAlignment="1">
      <alignment horizontal="center" vertical="center" wrapText="1"/>
    </xf>
    <xf numFmtId="0" fontId="13" fillId="0" borderId="0" xfId="0" quotePrefix="1" applyFont="1" applyBorder="1" applyAlignment="1">
      <alignment horizontal="center" vertical="center" wrapText="1"/>
    </xf>
    <xf numFmtId="0" fontId="22" fillId="2" borderId="3" xfId="0" applyFont="1" applyFill="1" applyBorder="1" applyAlignment="1" applyProtection="1">
      <alignment horizontal="center" vertical="center" wrapText="1"/>
    </xf>
    <xf numFmtId="0" fontId="6" fillId="2" borderId="0" xfId="0" applyFont="1" applyFill="1" applyAlignment="1" applyProtection="1">
      <alignment horizontal="center" vertical="center" wrapText="1"/>
    </xf>
    <xf numFmtId="0" fontId="6" fillId="6" borderId="0" xfId="0" applyFont="1" applyFill="1" applyAlignment="1">
      <alignment horizontal="center" vertical="center" wrapText="1"/>
    </xf>
    <xf numFmtId="0" fontId="4" fillId="2" borderId="41" xfId="0" applyFont="1" applyFill="1" applyBorder="1" applyAlignment="1">
      <alignment horizontal="center" vertical="center" wrapText="1"/>
    </xf>
    <xf numFmtId="0" fontId="28" fillId="2" borderId="42" xfId="0" applyFont="1" applyFill="1" applyBorder="1" applyAlignment="1">
      <alignment horizontal="center" vertical="center" wrapText="1"/>
    </xf>
    <xf numFmtId="0" fontId="5" fillId="2" borderId="57" xfId="0" applyFont="1" applyFill="1" applyBorder="1" applyAlignment="1">
      <alignment horizontal="center" vertical="center" wrapText="1"/>
    </xf>
    <xf numFmtId="0" fontId="15" fillId="0" borderId="17" xfId="0" applyFont="1" applyFill="1" applyBorder="1" applyAlignment="1" applyProtection="1">
      <alignment horizontal="center" vertical="center" wrapText="1"/>
    </xf>
    <xf numFmtId="0" fontId="4" fillId="10" borderId="46" xfId="0" applyFont="1" applyFill="1" applyBorder="1" applyAlignment="1">
      <alignment horizontal="center" vertical="center" wrapText="1"/>
    </xf>
    <xf numFmtId="0" fontId="3" fillId="10" borderId="35" xfId="0" applyFont="1" applyFill="1" applyBorder="1" applyAlignment="1">
      <alignment horizontal="center" vertical="center" wrapText="1"/>
    </xf>
    <xf numFmtId="0" fontId="38" fillId="8" borderId="34" xfId="0" applyFont="1" applyFill="1" applyBorder="1" applyAlignment="1">
      <alignment horizontal="center" vertical="center" wrapText="1"/>
    </xf>
    <xf numFmtId="0" fontId="38" fillId="4" borderId="47" xfId="0" applyFont="1" applyFill="1" applyBorder="1" applyAlignment="1">
      <alignment horizontal="center" vertical="center" wrapText="1"/>
    </xf>
    <xf numFmtId="0" fontId="4" fillId="10" borderId="25" xfId="0" applyFont="1" applyFill="1" applyBorder="1" applyAlignment="1">
      <alignment horizontal="center" vertical="center" wrapText="1"/>
    </xf>
    <xf numFmtId="0" fontId="38" fillId="6" borderId="47" xfId="0" applyFont="1" applyFill="1" applyBorder="1" applyAlignment="1">
      <alignment horizontal="center" vertical="center" wrapText="1"/>
    </xf>
    <xf numFmtId="0" fontId="38" fillId="14" borderId="35" xfId="0" applyFont="1" applyFill="1" applyBorder="1" applyAlignment="1">
      <alignment horizontal="center" vertical="center" wrapText="1"/>
    </xf>
    <xf numFmtId="0" fontId="38" fillId="7" borderId="35" xfId="0" applyFont="1" applyFill="1" applyBorder="1" applyAlignment="1">
      <alignment horizontal="center" vertical="center" wrapText="1"/>
    </xf>
    <xf numFmtId="0" fontId="0" fillId="10" borderId="0" xfId="0" applyFont="1" applyFill="1" applyAlignment="1">
      <alignment horizontal="center" vertical="center" wrapText="1"/>
    </xf>
    <xf numFmtId="0" fontId="4" fillId="10" borderId="5" xfId="0" applyFont="1" applyFill="1" applyBorder="1" applyAlignment="1">
      <alignment horizontal="center" vertical="center" wrapText="1"/>
    </xf>
    <xf numFmtId="0" fontId="25" fillId="10" borderId="46" xfId="0" applyFont="1" applyFill="1" applyBorder="1" applyAlignment="1">
      <alignment horizontal="center" vertical="center" wrapText="1"/>
    </xf>
    <xf numFmtId="0" fontId="25" fillId="10" borderId="47" xfId="0" applyFont="1" applyFill="1" applyBorder="1" applyAlignment="1">
      <alignment horizontal="center" vertical="center" wrapText="1"/>
    </xf>
    <xf numFmtId="0" fontId="25" fillId="10" borderId="5" xfId="0" applyFont="1" applyFill="1" applyBorder="1" applyAlignment="1">
      <alignment horizontal="center" vertical="center" wrapText="1"/>
    </xf>
    <xf numFmtId="0" fontId="39" fillId="10" borderId="0" xfId="0" applyFont="1" applyFill="1" applyAlignment="1">
      <alignment horizontal="center" vertical="center" wrapText="1"/>
    </xf>
    <xf numFmtId="0" fontId="39" fillId="0" borderId="0" xfId="0" applyFont="1"/>
    <xf numFmtId="14" fontId="21" fillId="2" borderId="13" xfId="0" applyNumberFormat="1" applyFont="1" applyFill="1" applyBorder="1" applyAlignment="1" applyProtection="1">
      <alignment horizontal="center" vertical="center" wrapText="1"/>
      <protection locked="0"/>
    </xf>
    <xf numFmtId="0" fontId="19" fillId="0" borderId="0" xfId="0" applyFont="1" applyBorder="1" applyAlignment="1">
      <alignment horizontal="left" vertical="top" wrapText="1"/>
    </xf>
    <xf numFmtId="0" fontId="13" fillId="0" borderId="0" xfId="0" applyFont="1" applyBorder="1" applyAlignment="1">
      <alignment vertical="center" wrapText="1"/>
    </xf>
    <xf numFmtId="0" fontId="16" fillId="10" borderId="0" xfId="0" applyFont="1" applyFill="1" applyBorder="1" applyAlignment="1">
      <alignment vertical="center" wrapText="1"/>
    </xf>
    <xf numFmtId="0" fontId="19" fillId="10" borderId="0" xfId="0" applyFont="1" applyFill="1" applyBorder="1" applyAlignment="1">
      <alignment vertical="center" textRotation="90"/>
    </xf>
    <xf numFmtId="0" fontId="3" fillId="10" borderId="0" xfId="0" applyFont="1" applyFill="1" applyBorder="1" applyAlignment="1">
      <alignment horizontal="center" vertical="center" textRotation="90"/>
    </xf>
    <xf numFmtId="0" fontId="37" fillId="10" borderId="0" xfId="0" applyFont="1" applyFill="1" applyBorder="1" applyAlignment="1">
      <alignment horizontal="center" vertical="center" wrapText="1"/>
    </xf>
    <xf numFmtId="0" fontId="36" fillId="10" borderId="0" xfId="0" applyFont="1" applyFill="1" applyBorder="1" applyAlignment="1">
      <alignment horizontal="center" vertical="center"/>
    </xf>
    <xf numFmtId="0" fontId="0" fillId="10" borderId="0" xfId="0" applyFill="1" applyBorder="1" applyAlignment="1">
      <alignment horizontal="center" vertical="center" textRotation="90"/>
    </xf>
    <xf numFmtId="0" fontId="17" fillId="10" borderId="0" xfId="0" applyFont="1" applyFill="1" applyBorder="1" applyAlignment="1">
      <alignment horizontal="center"/>
    </xf>
    <xf numFmtId="0" fontId="16" fillId="10" borderId="0" xfId="0" applyFont="1" applyFill="1" applyBorder="1" applyAlignment="1">
      <alignment horizontal="center" vertical="center" wrapText="1"/>
    </xf>
    <xf numFmtId="0" fontId="19" fillId="10" borderId="0" xfId="0" applyFont="1" applyFill="1" applyBorder="1" applyAlignment="1">
      <alignment horizontal="center" vertical="center" wrapText="1"/>
    </xf>
    <xf numFmtId="0" fontId="4" fillId="10" borderId="5" xfId="0" applyFont="1" applyFill="1" applyBorder="1" applyAlignment="1">
      <alignment horizontal="center" vertical="center" wrapText="1"/>
    </xf>
    <xf numFmtId="0" fontId="4" fillId="10" borderId="5" xfId="0" applyFont="1" applyFill="1" applyBorder="1" applyAlignment="1">
      <alignment horizontal="center" vertical="center" wrapText="1"/>
    </xf>
    <xf numFmtId="0" fontId="15" fillId="2" borderId="3" xfId="0" applyFont="1" applyFill="1" applyBorder="1" applyAlignment="1" applyProtection="1">
      <alignment horizontal="center" vertical="center" wrapText="1"/>
      <protection hidden="1"/>
    </xf>
    <xf numFmtId="0" fontId="5" fillId="2" borderId="0" xfId="0" applyFont="1" applyFill="1" applyAlignment="1" applyProtection="1">
      <alignment horizontal="center" vertical="center" wrapText="1"/>
      <protection hidden="1"/>
    </xf>
    <xf numFmtId="0" fontId="5" fillId="0" borderId="0" xfId="0" applyFont="1" applyFill="1" applyAlignment="1" applyProtection="1">
      <alignment horizontal="center" vertical="center" wrapText="1"/>
      <protection hidden="1"/>
    </xf>
    <xf numFmtId="0" fontId="5" fillId="6" borderId="0" xfId="0" applyFont="1" applyFill="1" applyAlignment="1" applyProtection="1">
      <alignment horizontal="center" vertical="center" wrapText="1"/>
      <protection hidden="1"/>
    </xf>
    <xf numFmtId="0" fontId="6" fillId="2" borderId="0" xfId="0" applyFont="1" applyFill="1" applyBorder="1" applyAlignment="1" applyProtection="1">
      <alignment horizontal="center" vertical="center" wrapText="1"/>
      <protection hidden="1"/>
    </xf>
    <xf numFmtId="0" fontId="5" fillId="2" borderId="0" xfId="0" applyFont="1" applyFill="1" applyBorder="1" applyAlignment="1" applyProtection="1">
      <alignment horizontal="center" vertical="center" wrapText="1"/>
      <protection hidden="1"/>
    </xf>
    <xf numFmtId="0" fontId="28" fillId="2" borderId="0" xfId="0" applyFont="1" applyFill="1" applyAlignment="1" applyProtection="1">
      <alignment horizontal="center" vertical="center" wrapText="1"/>
      <protection hidden="1"/>
    </xf>
    <xf numFmtId="0" fontId="6" fillId="2" borderId="0" xfId="0" applyFont="1" applyFill="1" applyAlignment="1" applyProtection="1">
      <alignment horizontal="center" vertical="center" wrapText="1"/>
      <protection hidden="1"/>
    </xf>
    <xf numFmtId="0" fontId="22" fillId="0" borderId="0" xfId="0" applyFont="1" applyBorder="1" applyAlignment="1" applyProtection="1">
      <alignment horizontal="center" vertical="center" wrapText="1"/>
      <protection hidden="1"/>
    </xf>
    <xf numFmtId="0" fontId="22" fillId="0" borderId="0" xfId="0" applyFont="1" applyBorder="1" applyAlignment="1" applyProtection="1">
      <alignment vertical="center" wrapText="1"/>
      <protection hidden="1"/>
    </xf>
    <xf numFmtId="0" fontId="15" fillId="0" borderId="0" xfId="0" applyFont="1" applyBorder="1" applyAlignment="1" applyProtection="1">
      <alignment horizontal="center" vertical="center" wrapText="1"/>
      <protection hidden="1"/>
    </xf>
    <xf numFmtId="0" fontId="41" fillId="0" borderId="60" xfId="0" applyFont="1" applyBorder="1" applyAlignment="1">
      <alignment horizontal="center" vertical="center" wrapText="1"/>
    </xf>
    <xf numFmtId="0" fontId="41" fillId="0" borderId="62" xfId="0" applyFont="1" applyBorder="1" applyAlignment="1">
      <alignment horizontal="center" vertical="center" wrapText="1"/>
    </xf>
    <xf numFmtId="14" fontId="42" fillId="0" borderId="63" xfId="0" applyNumberFormat="1" applyFont="1" applyBorder="1" applyAlignment="1">
      <alignment horizontal="center" vertical="center" wrapText="1"/>
    </xf>
    <xf numFmtId="0" fontId="34" fillId="2" borderId="46"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59" xfId="0" applyFont="1" applyFill="1" applyBorder="1" applyAlignment="1">
      <alignment horizontal="center" vertical="center" wrapText="1"/>
    </xf>
    <xf numFmtId="0" fontId="5" fillId="2" borderId="64" xfId="0" applyFont="1" applyFill="1" applyBorder="1" applyAlignment="1">
      <alignment horizontal="center" vertical="center" wrapText="1"/>
    </xf>
    <xf numFmtId="0" fontId="6" fillId="2" borderId="22" xfId="0" applyFont="1" applyFill="1" applyBorder="1" applyAlignment="1">
      <alignment horizontal="center" vertical="center" wrapText="1"/>
    </xf>
    <xf numFmtId="0" fontId="5" fillId="2" borderId="20" xfId="0" applyFont="1" applyFill="1" applyBorder="1" applyAlignment="1">
      <alignment horizontal="center" vertical="center" wrapText="1"/>
    </xf>
    <xf numFmtId="0" fontId="5" fillId="2" borderId="47" xfId="0" applyFont="1" applyFill="1" applyBorder="1" applyAlignment="1">
      <alignment horizontal="center" vertical="center" wrapText="1"/>
    </xf>
    <xf numFmtId="0" fontId="5" fillId="2" borderId="58" xfId="0" applyFont="1" applyFill="1" applyBorder="1" applyAlignment="1">
      <alignment horizontal="center" vertical="center" wrapText="1"/>
    </xf>
    <xf numFmtId="0" fontId="5" fillId="2" borderId="65" xfId="0" applyFont="1" applyFill="1" applyBorder="1" applyAlignment="1">
      <alignment horizontal="center" vertical="center" wrapText="1"/>
    </xf>
    <xf numFmtId="0" fontId="44" fillId="0" borderId="60" xfId="0" applyFont="1" applyBorder="1" applyAlignment="1">
      <alignment horizontal="center" vertical="center" wrapText="1"/>
    </xf>
    <xf numFmtId="0" fontId="45" fillId="0" borderId="61" xfId="0" applyFont="1" applyBorder="1" applyAlignment="1">
      <alignment horizontal="center" vertical="center" wrapText="1"/>
    </xf>
    <xf numFmtId="0" fontId="44" fillId="0" borderId="62" xfId="0" applyFont="1" applyBorder="1" applyAlignment="1">
      <alignment horizontal="center" vertical="center" wrapText="1"/>
    </xf>
    <xf numFmtId="0" fontId="45" fillId="0" borderId="63" xfId="0" applyFont="1" applyBorder="1" applyAlignment="1">
      <alignment horizontal="center" vertical="center" wrapText="1"/>
    </xf>
    <xf numFmtId="14" fontId="45" fillId="0" borderId="63" xfId="0" applyNumberFormat="1" applyFont="1" applyBorder="1" applyAlignment="1">
      <alignment horizontal="center" vertical="center" wrapText="1"/>
    </xf>
    <xf numFmtId="0" fontId="44" fillId="0" borderId="66" xfId="0" applyFont="1" applyBorder="1" applyAlignment="1">
      <alignment horizontal="center" vertical="center" wrapText="1"/>
    </xf>
    <xf numFmtId="0" fontId="45" fillId="0" borderId="67" xfId="0" applyFont="1" applyBorder="1" applyAlignment="1">
      <alignment horizontal="center" vertical="center" wrapText="1"/>
    </xf>
    <xf numFmtId="0" fontId="30" fillId="0" borderId="64" xfId="0" applyFont="1" applyBorder="1" applyAlignment="1">
      <alignment horizontal="center" vertical="center" wrapText="1"/>
    </xf>
    <xf numFmtId="0" fontId="30" fillId="0" borderId="12" xfId="0" applyFont="1" applyBorder="1" applyAlignment="1">
      <alignment horizontal="center" vertical="center" wrapText="1"/>
    </xf>
    <xf numFmtId="0" fontId="2" fillId="2" borderId="0" xfId="0" applyFont="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3" fillId="2" borderId="0" xfId="0" applyFont="1" applyFill="1" applyAlignment="1">
      <alignment horizontal="center" vertical="center" wrapText="1"/>
    </xf>
    <xf numFmtId="0" fontId="41" fillId="0" borderId="66" xfId="0" applyFont="1" applyBorder="1" applyAlignment="1">
      <alignment horizontal="center" vertical="center" wrapText="1"/>
    </xf>
    <xf numFmtId="0" fontId="42" fillId="0" borderId="67" xfId="0" applyFont="1" applyBorder="1" applyAlignment="1">
      <alignment horizontal="center" vertical="center" wrapText="1"/>
    </xf>
    <xf numFmtId="0" fontId="17" fillId="2" borderId="32" xfId="0" applyFont="1" applyFill="1" applyBorder="1" applyAlignment="1" applyProtection="1">
      <alignment horizontal="center" vertical="center" wrapText="1"/>
    </xf>
    <xf numFmtId="0" fontId="16" fillId="9" borderId="13" xfId="0" applyFont="1" applyFill="1" applyBorder="1" applyAlignment="1" applyProtection="1">
      <alignment horizontal="center" vertical="center" wrapText="1"/>
    </xf>
    <xf numFmtId="0" fontId="28" fillId="2" borderId="2"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28" fillId="16" borderId="14" xfId="0" applyFont="1" applyFill="1" applyBorder="1" applyAlignment="1">
      <alignment horizontal="center" vertical="center" wrapText="1"/>
    </xf>
    <xf numFmtId="0" fontId="0" fillId="0" borderId="12" xfId="0" applyBorder="1" applyAlignment="1">
      <alignment horizontal="justify" vertical="center" wrapText="1"/>
    </xf>
    <xf numFmtId="0" fontId="0" fillId="0" borderId="12" xfId="0" applyBorder="1" applyAlignment="1">
      <alignment horizontal="justify" vertical="center"/>
    </xf>
    <xf numFmtId="0" fontId="28" fillId="16" borderId="15" xfId="0" applyFont="1" applyFill="1" applyBorder="1" applyAlignment="1">
      <alignment horizontal="center" vertical="center" wrapText="1"/>
    </xf>
    <xf numFmtId="0" fontId="28" fillId="2" borderId="13"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0" fillId="0" borderId="36" xfId="0" applyBorder="1" applyAlignment="1">
      <alignment horizontal="justify" vertical="center" wrapText="1"/>
    </xf>
    <xf numFmtId="0" fontId="34" fillId="2" borderId="48" xfId="0" applyFont="1" applyFill="1" applyBorder="1" applyAlignment="1">
      <alignment horizontal="center" vertical="center" wrapText="1"/>
    </xf>
    <xf numFmtId="0" fontId="34" fillId="2" borderId="19" xfId="0" applyFont="1" applyFill="1" applyBorder="1" applyAlignment="1">
      <alignment vertical="center" wrapText="1"/>
    </xf>
    <xf numFmtId="0" fontId="34" fillId="2" borderId="19" xfId="0" applyFont="1" applyFill="1" applyBorder="1" applyAlignment="1">
      <alignment horizontal="center" vertical="center" wrapText="1"/>
    </xf>
    <xf numFmtId="0" fontId="34" fillId="2" borderId="20" xfId="0" applyFont="1" applyFill="1" applyBorder="1" applyAlignment="1">
      <alignment horizontal="center" vertical="center" wrapText="1"/>
    </xf>
    <xf numFmtId="0" fontId="1" fillId="0" borderId="0" xfId="0" applyFont="1" applyBorder="1" applyAlignment="1">
      <alignment horizontal="center" vertical="center" wrapText="1"/>
    </xf>
    <xf numFmtId="0" fontId="1" fillId="0" borderId="0" xfId="0" applyFont="1" applyBorder="1" applyAlignment="1">
      <alignment horizontal="center" wrapText="1"/>
    </xf>
    <xf numFmtId="0" fontId="29" fillId="2" borderId="14" xfId="0" applyFont="1" applyFill="1" applyBorder="1" applyAlignment="1">
      <alignment horizontal="center" vertical="center" wrapText="1"/>
    </xf>
    <xf numFmtId="0" fontId="29" fillId="2" borderId="2" xfId="0" applyFont="1" applyFill="1" applyBorder="1" applyAlignment="1">
      <alignment horizontal="center" vertical="center" wrapText="1"/>
    </xf>
    <xf numFmtId="0" fontId="29" fillId="2" borderId="12"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8" fillId="2" borderId="14"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2" fillId="2" borderId="36"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5" fillId="2" borderId="54" xfId="0" applyFont="1" applyFill="1" applyBorder="1" applyAlignment="1">
      <alignment horizontal="center" vertical="center" wrapText="1"/>
    </xf>
    <xf numFmtId="0" fontId="24" fillId="2" borderId="3" xfId="0" applyFont="1" applyFill="1" applyBorder="1" applyAlignment="1" applyProtection="1">
      <alignment horizontal="center" vertical="center"/>
    </xf>
    <xf numFmtId="0" fontId="24" fillId="2" borderId="3" xfId="0" applyFont="1" applyFill="1" applyBorder="1" applyAlignment="1" applyProtection="1">
      <alignment horizontal="center" vertical="center"/>
      <protection hidden="1"/>
    </xf>
    <xf numFmtId="0" fontId="20" fillId="0" borderId="24" xfId="0" applyFont="1" applyFill="1" applyBorder="1" applyAlignment="1" applyProtection="1">
      <alignment horizontal="right" vertical="top" wrapText="1"/>
    </xf>
    <xf numFmtId="0" fontId="17" fillId="2" borderId="1" xfId="0" applyFont="1" applyFill="1" applyBorder="1" applyAlignment="1" applyProtection="1">
      <alignment horizontal="center" vertical="center" wrapText="1"/>
      <protection locked="0"/>
    </xf>
    <xf numFmtId="0" fontId="13" fillId="2" borderId="1" xfId="0" applyFont="1" applyFill="1" applyBorder="1" applyAlignment="1" applyProtection="1">
      <alignment vertical="center" wrapText="1"/>
      <protection locked="0"/>
    </xf>
    <xf numFmtId="0" fontId="13" fillId="2" borderId="1" xfId="0" applyFont="1" applyFill="1" applyBorder="1" applyAlignment="1" applyProtection="1">
      <alignment vertical="center" wrapText="1"/>
      <protection hidden="1"/>
    </xf>
    <xf numFmtId="0" fontId="21" fillId="2" borderId="1" xfId="0" applyFont="1" applyFill="1" applyBorder="1" applyAlignment="1" applyProtection="1">
      <alignment horizontal="center" vertical="center" wrapText="1"/>
      <protection locked="0"/>
    </xf>
    <xf numFmtId="14" fontId="21" fillId="2" borderId="1" xfId="0" applyNumberFormat="1" applyFont="1" applyFill="1" applyBorder="1" applyAlignment="1" applyProtection="1">
      <alignment horizontal="center" vertical="center" wrapText="1"/>
      <protection locked="0"/>
    </xf>
    <xf numFmtId="9" fontId="19" fillId="9" borderId="13" xfId="0" applyNumberFormat="1" applyFont="1" applyFill="1" applyBorder="1" applyAlignment="1" applyProtection="1">
      <alignment horizontal="center" vertical="center" wrapText="1"/>
    </xf>
    <xf numFmtId="0" fontId="19" fillId="9" borderId="13" xfId="0" applyFont="1" applyFill="1" applyBorder="1" applyAlignment="1" applyProtection="1">
      <alignment horizontal="center" vertical="center" wrapText="1"/>
      <protection hidden="1"/>
    </xf>
    <xf numFmtId="9" fontId="19" fillId="9" borderId="13" xfId="0" applyNumberFormat="1" applyFont="1" applyFill="1" applyBorder="1" applyAlignment="1" applyProtection="1">
      <alignment horizontal="center" vertical="center" wrapText="1"/>
      <protection hidden="1"/>
    </xf>
    <xf numFmtId="0" fontId="19" fillId="9" borderId="13" xfId="0" applyFont="1" applyFill="1" applyBorder="1" applyAlignment="1" applyProtection="1">
      <alignment vertical="center" wrapText="1"/>
      <protection hidden="1"/>
    </xf>
    <xf numFmtId="0" fontId="20" fillId="9" borderId="13" xfId="0" applyFont="1" applyFill="1" applyBorder="1" applyAlignment="1" applyProtection="1">
      <alignment horizontal="center" vertical="center" wrapText="1"/>
    </xf>
    <xf numFmtId="0" fontId="17" fillId="2" borderId="1" xfId="0" applyFont="1" applyFill="1" applyBorder="1" applyAlignment="1" applyProtection="1">
      <alignment vertical="center" wrapText="1"/>
    </xf>
    <xf numFmtId="0" fontId="26" fillId="15" borderId="68" xfId="0" applyFont="1" applyFill="1" applyBorder="1" applyAlignment="1" applyProtection="1">
      <alignment horizontal="center" vertical="center" wrapText="1"/>
    </xf>
    <xf numFmtId="0" fontId="23" fillId="9" borderId="68" xfId="0" applyFont="1" applyFill="1" applyBorder="1" applyAlignment="1" applyProtection="1">
      <alignment horizontal="center" vertical="center" wrapText="1"/>
    </xf>
    <xf numFmtId="14" fontId="17" fillId="18" borderId="51" xfId="0" applyNumberFormat="1" applyFont="1" applyFill="1" applyBorder="1" applyAlignment="1" applyProtection="1">
      <alignment horizontal="center" vertical="center"/>
      <protection locked="0"/>
    </xf>
    <xf numFmtId="0" fontId="48" fillId="15" borderId="68" xfId="0" applyFont="1" applyFill="1" applyBorder="1" applyAlignment="1" applyProtection="1">
      <alignment horizontal="center" vertical="center" wrapText="1"/>
    </xf>
    <xf numFmtId="14" fontId="24" fillId="18" borderId="20" xfId="0" applyNumberFormat="1" applyFont="1" applyFill="1" applyBorder="1" applyAlignment="1" applyProtection="1">
      <alignment vertical="center" wrapText="1"/>
      <protection locked="0"/>
    </xf>
    <xf numFmtId="0" fontId="23" fillId="9" borderId="19" xfId="0" applyFont="1" applyFill="1" applyBorder="1" applyAlignment="1" applyProtection="1">
      <alignment vertical="center" wrapText="1"/>
    </xf>
    <xf numFmtId="0" fontId="22" fillId="9" borderId="68" xfId="0" applyFont="1" applyFill="1" applyBorder="1" applyAlignment="1" applyProtection="1">
      <alignment horizontal="center" vertical="center" wrapText="1"/>
    </xf>
    <xf numFmtId="0" fontId="23" fillId="17" borderId="68" xfId="0" applyFont="1" applyFill="1" applyBorder="1" applyAlignment="1" applyProtection="1">
      <alignment horizontal="center" vertical="center" wrapText="1"/>
    </xf>
    <xf numFmtId="0" fontId="13" fillId="2" borderId="13" xfId="0" applyFont="1" applyFill="1" applyBorder="1" applyAlignment="1" applyProtection="1">
      <alignment horizontal="center" vertical="center" wrapText="1"/>
      <protection locked="0" hidden="1"/>
    </xf>
    <xf numFmtId="0" fontId="27" fillId="15" borderId="68" xfId="0" applyFont="1" applyFill="1" applyBorder="1" applyAlignment="1" applyProtection="1">
      <alignment vertical="center" wrapText="1"/>
    </xf>
    <xf numFmtId="0" fontId="16" fillId="9" borderId="68" xfId="0" applyFont="1" applyFill="1" applyBorder="1" applyAlignment="1" applyProtection="1">
      <alignment vertical="center" wrapText="1"/>
    </xf>
    <xf numFmtId="14" fontId="48" fillId="19" borderId="51" xfId="0" applyNumberFormat="1" applyFont="1" applyFill="1" applyBorder="1" applyAlignment="1" applyProtection="1">
      <alignment horizontal="center" vertical="center"/>
      <protection locked="0"/>
    </xf>
    <xf numFmtId="0" fontId="13" fillId="2" borderId="1" xfId="0" applyFont="1" applyFill="1" applyBorder="1" applyAlignment="1" applyProtection="1">
      <alignment horizontal="center" vertical="center" wrapText="1"/>
      <protection locked="0" hidden="1"/>
    </xf>
    <xf numFmtId="0" fontId="13" fillId="2" borderId="2" xfId="0" applyFont="1" applyFill="1" applyBorder="1" applyAlignment="1" applyProtection="1">
      <alignment horizontal="center" vertical="center" wrapText="1"/>
      <protection locked="0" hidden="1"/>
    </xf>
    <xf numFmtId="0" fontId="13" fillId="2" borderId="1" xfId="0" applyFont="1" applyFill="1" applyBorder="1" applyAlignment="1" applyProtection="1">
      <alignment horizontal="center" vertical="center" wrapText="1"/>
      <protection locked="0"/>
    </xf>
    <xf numFmtId="0" fontId="13" fillId="2" borderId="2" xfId="0" applyFont="1" applyFill="1" applyBorder="1" applyAlignment="1" applyProtection="1">
      <alignment horizontal="center" vertical="center" wrapText="1"/>
      <protection locked="0"/>
    </xf>
    <xf numFmtId="0" fontId="13" fillId="2" borderId="2" xfId="0" applyFont="1" applyFill="1" applyBorder="1" applyAlignment="1" applyProtection="1">
      <alignment horizontal="center" vertical="center" wrapText="1"/>
      <protection hidden="1"/>
    </xf>
    <xf numFmtId="0" fontId="13" fillId="2" borderId="13" xfId="0" applyFont="1" applyFill="1" applyBorder="1" applyAlignment="1" applyProtection="1">
      <alignment horizontal="center" vertical="center" wrapText="1"/>
      <protection hidden="1"/>
    </xf>
    <xf numFmtId="0" fontId="19" fillId="9" borderId="13" xfId="0" applyFont="1" applyFill="1" applyBorder="1" applyAlignment="1" applyProtection="1">
      <alignment horizontal="center" vertical="center" wrapText="1"/>
    </xf>
    <xf numFmtId="0" fontId="13" fillId="2" borderId="1" xfId="0" applyFont="1" applyFill="1" applyBorder="1" applyAlignment="1" applyProtection="1">
      <alignment horizontal="center" vertical="center" wrapText="1"/>
      <protection hidden="1"/>
    </xf>
    <xf numFmtId="0" fontId="16" fillId="9" borderId="2" xfId="0" applyFont="1" applyFill="1" applyBorder="1" applyAlignment="1" applyProtection="1">
      <alignment horizontal="center" vertical="center" wrapText="1"/>
    </xf>
    <xf numFmtId="0" fontId="16" fillId="9" borderId="13" xfId="0" applyFont="1" applyFill="1" applyBorder="1" applyAlignment="1" applyProtection="1">
      <alignment horizontal="center" vertical="center" wrapText="1"/>
    </xf>
    <xf numFmtId="0" fontId="14" fillId="0" borderId="3" xfId="0" applyFont="1" applyFill="1" applyBorder="1" applyAlignment="1" applyProtection="1">
      <alignment horizontal="center" vertical="center"/>
    </xf>
    <xf numFmtId="0" fontId="24" fillId="19" borderId="68" xfId="0" applyFont="1" applyFill="1" applyBorder="1" applyAlignment="1" applyProtection="1">
      <alignment horizontal="center" vertical="center" wrapText="1"/>
      <protection locked="0"/>
    </xf>
    <xf numFmtId="0" fontId="19" fillId="9" borderId="38" xfId="0" applyFont="1" applyFill="1" applyBorder="1" applyAlignment="1" applyProtection="1">
      <alignment horizontal="center" vertical="center" wrapText="1"/>
    </xf>
    <xf numFmtId="0" fontId="44" fillId="0" borderId="71" xfId="0" applyFont="1" applyBorder="1" applyAlignment="1">
      <alignment horizontal="center" vertical="center" wrapText="1"/>
    </xf>
    <xf numFmtId="0" fontId="44" fillId="0" borderId="72" xfId="0" applyFont="1" applyBorder="1" applyAlignment="1">
      <alignment horizontal="center" vertical="center" wrapText="1"/>
    </xf>
    <xf numFmtId="0" fontId="44" fillId="0" borderId="73" xfId="0" applyFont="1" applyBorder="1" applyAlignment="1">
      <alignment horizontal="center" vertical="center" wrapText="1"/>
    </xf>
    <xf numFmtId="0" fontId="16" fillId="9" borderId="50" xfId="0" applyFont="1" applyFill="1" applyBorder="1" applyAlignment="1" applyProtection="1">
      <alignment vertical="center" wrapText="1"/>
    </xf>
    <xf numFmtId="0" fontId="19" fillId="9" borderId="30" xfId="0" applyFont="1" applyFill="1" applyBorder="1" applyAlignment="1" applyProtection="1">
      <alignment horizontal="center" vertical="center" wrapText="1"/>
    </xf>
    <xf numFmtId="14" fontId="21" fillId="2" borderId="10" xfId="0" applyNumberFormat="1" applyFont="1" applyFill="1" applyBorder="1" applyAlignment="1" applyProtection="1">
      <alignment horizontal="center" vertical="center" wrapText="1"/>
      <protection locked="0"/>
    </xf>
    <xf numFmtId="14" fontId="21" fillId="2" borderId="21" xfId="0" applyNumberFormat="1" applyFont="1" applyFill="1" applyBorder="1" applyAlignment="1" applyProtection="1">
      <alignment horizontal="center" vertical="center" wrapText="1"/>
      <protection locked="0"/>
    </xf>
    <xf numFmtId="14" fontId="21" fillId="2" borderId="74" xfId="0" applyNumberFormat="1" applyFont="1" applyFill="1" applyBorder="1" applyAlignment="1" applyProtection="1">
      <alignment horizontal="center" vertical="center" wrapText="1"/>
      <protection locked="0"/>
    </xf>
    <xf numFmtId="0" fontId="4" fillId="20" borderId="34" xfId="0" applyFont="1" applyFill="1" applyBorder="1" applyAlignment="1">
      <alignment horizontal="center" vertical="center" wrapText="1"/>
    </xf>
    <xf numFmtId="0" fontId="4" fillId="0" borderId="34" xfId="0" applyFont="1" applyBorder="1" applyAlignment="1">
      <alignment horizontal="center" vertical="center" wrapText="1"/>
    </xf>
    <xf numFmtId="0" fontId="4" fillId="20" borderId="55" xfId="0" applyFont="1" applyFill="1" applyBorder="1" applyAlignment="1">
      <alignment horizontal="center" vertical="center" wrapText="1"/>
    </xf>
    <xf numFmtId="0" fontId="4" fillId="20" borderId="56" xfId="0" applyFont="1" applyFill="1" applyBorder="1" applyAlignment="1">
      <alignment horizontal="center" vertical="center" wrapText="1"/>
    </xf>
    <xf numFmtId="0" fontId="4" fillId="20" borderId="75" xfId="0" applyFont="1" applyFill="1" applyBorder="1" applyAlignment="1">
      <alignment horizontal="center" vertical="center" wrapText="1"/>
    </xf>
    <xf numFmtId="0" fontId="13" fillId="2" borderId="1" xfId="0" applyFont="1" applyFill="1" applyBorder="1" applyAlignment="1" applyProtection="1">
      <alignment horizontal="center" vertical="center" wrapText="1"/>
      <protection locked="0"/>
    </xf>
    <xf numFmtId="0" fontId="13" fillId="2" borderId="1" xfId="0" applyFont="1" applyFill="1" applyBorder="1" applyAlignment="1" applyProtection="1">
      <alignment horizontal="center" vertical="center" wrapText="1"/>
      <protection locked="0"/>
    </xf>
    <xf numFmtId="0" fontId="13" fillId="2" borderId="2" xfId="0" applyFont="1" applyFill="1" applyBorder="1" applyAlignment="1" applyProtection="1">
      <alignment horizontal="center" vertical="center" wrapText="1"/>
      <protection locked="0"/>
    </xf>
    <xf numFmtId="0" fontId="15" fillId="2" borderId="2" xfId="0" applyFont="1" applyFill="1" applyBorder="1" applyAlignment="1" applyProtection="1">
      <alignment horizontal="left" vertical="center" wrapText="1"/>
      <protection locked="0"/>
    </xf>
    <xf numFmtId="0" fontId="13" fillId="2" borderId="1" xfId="0" applyFont="1" applyFill="1" applyBorder="1" applyAlignment="1" applyProtection="1">
      <alignment horizontal="center" vertical="center" wrapText="1"/>
      <protection locked="0"/>
    </xf>
    <xf numFmtId="0" fontId="13" fillId="2" borderId="2" xfId="0" applyFont="1" applyFill="1" applyBorder="1" applyAlignment="1" applyProtection="1">
      <alignment horizontal="center" vertical="center" wrapText="1"/>
      <protection locked="0"/>
    </xf>
    <xf numFmtId="0" fontId="17" fillId="2" borderId="1" xfId="0" applyFont="1" applyFill="1" applyBorder="1" applyAlignment="1" applyProtection="1">
      <alignment vertical="center" wrapText="1"/>
      <protection locked="0"/>
    </xf>
    <xf numFmtId="0" fontId="17" fillId="2" borderId="2" xfId="0" applyFont="1" applyFill="1" applyBorder="1" applyAlignment="1" applyProtection="1">
      <alignment vertical="center" wrapText="1"/>
      <protection locked="0"/>
    </xf>
    <xf numFmtId="0" fontId="15" fillId="2" borderId="2" xfId="0" applyFont="1" applyFill="1" applyBorder="1" applyAlignment="1" applyProtection="1">
      <alignment vertical="center" wrapText="1"/>
      <protection locked="0"/>
    </xf>
    <xf numFmtId="0" fontId="15" fillId="2" borderId="2" xfId="0" applyFont="1" applyFill="1" applyBorder="1" applyAlignment="1" applyProtection="1">
      <alignment vertical="center" wrapText="1"/>
      <protection locked="0"/>
    </xf>
    <xf numFmtId="0" fontId="13" fillId="2" borderId="2" xfId="0" applyFont="1" applyFill="1" applyBorder="1" applyAlignment="1" applyProtection="1">
      <alignment horizontal="center" vertical="center" wrapText="1"/>
      <protection locked="0"/>
    </xf>
    <xf numFmtId="0" fontId="16" fillId="0" borderId="11" xfId="0" applyFont="1" applyFill="1" applyBorder="1" applyAlignment="1" applyProtection="1">
      <alignment horizontal="center" vertical="center" wrapText="1"/>
      <protection locked="0"/>
    </xf>
    <xf numFmtId="0" fontId="16" fillId="0" borderId="32" xfId="0" applyFont="1" applyFill="1" applyBorder="1" applyAlignment="1" applyProtection="1">
      <alignment horizontal="center" vertical="center" wrapText="1"/>
      <protection locked="0"/>
    </xf>
    <xf numFmtId="0" fontId="16" fillId="0" borderId="1" xfId="0" applyFont="1" applyFill="1" applyBorder="1" applyAlignment="1" applyProtection="1">
      <alignment horizontal="center" vertical="center" wrapText="1"/>
      <protection locked="0"/>
    </xf>
    <xf numFmtId="0" fontId="34" fillId="2" borderId="48" xfId="0" applyFont="1" applyFill="1" applyBorder="1" applyAlignment="1">
      <alignment horizontal="center" vertical="center" wrapText="1"/>
    </xf>
    <xf numFmtId="0" fontId="34" fillId="2" borderId="19" xfId="0" applyFont="1" applyFill="1" applyBorder="1" applyAlignment="1">
      <alignment horizontal="center" vertical="center" wrapText="1"/>
    </xf>
    <xf numFmtId="0" fontId="34" fillId="2" borderId="20" xfId="0" applyFont="1" applyFill="1" applyBorder="1" applyAlignment="1">
      <alignment horizontal="center" vertical="center" wrapText="1"/>
    </xf>
    <xf numFmtId="0" fontId="24" fillId="9" borderId="68" xfId="0" applyFont="1" applyFill="1" applyBorder="1" applyAlignment="1" applyProtection="1">
      <alignment horizontal="center" vertical="center" wrapText="1"/>
    </xf>
    <xf numFmtId="0" fontId="24" fillId="9" borderId="69" xfId="0" applyFont="1" applyFill="1" applyBorder="1" applyAlignment="1" applyProtection="1">
      <alignment horizontal="center" vertical="center"/>
    </xf>
    <xf numFmtId="0" fontId="24" fillId="9" borderId="68" xfId="0" applyFont="1" applyFill="1" applyBorder="1" applyAlignment="1" applyProtection="1">
      <alignment horizontal="center" vertical="center"/>
    </xf>
    <xf numFmtId="0" fontId="24" fillId="19" borderId="68" xfId="0" applyFont="1" applyFill="1" applyBorder="1" applyAlignment="1" applyProtection="1">
      <alignment horizontal="center" vertical="center" wrapText="1"/>
      <protection locked="0"/>
    </xf>
    <xf numFmtId="0" fontId="47" fillId="19" borderId="68" xfId="0" applyFont="1" applyFill="1" applyBorder="1" applyAlignment="1" applyProtection="1">
      <alignment horizontal="center" vertical="center" wrapText="1"/>
    </xf>
    <xf numFmtId="0" fontId="16" fillId="9" borderId="68" xfId="0" applyFont="1" applyFill="1" applyBorder="1" applyAlignment="1" applyProtection="1">
      <alignment horizontal="center" vertical="center" wrapText="1"/>
    </xf>
    <xf numFmtId="0" fontId="46" fillId="19" borderId="50" xfId="0" applyFont="1" applyFill="1" applyBorder="1" applyAlignment="1" applyProtection="1">
      <alignment horizontal="center" vertical="center" wrapText="1"/>
    </xf>
    <xf numFmtId="0" fontId="46" fillId="19" borderId="44" xfId="0" applyFont="1" applyFill="1" applyBorder="1" applyAlignment="1" applyProtection="1">
      <alignment horizontal="center" vertical="center" wrapText="1"/>
    </xf>
    <xf numFmtId="0" fontId="46" fillId="19" borderId="49" xfId="0" applyFont="1" applyFill="1" applyBorder="1" applyAlignment="1" applyProtection="1">
      <alignment horizontal="center" vertical="center" wrapText="1"/>
    </xf>
    <xf numFmtId="0" fontId="13" fillId="2" borderId="0" xfId="0" applyFont="1" applyFill="1" applyBorder="1" applyAlignment="1" applyProtection="1">
      <alignment horizontal="center" vertical="center" wrapText="1"/>
      <protection hidden="1"/>
    </xf>
    <xf numFmtId="0" fontId="19" fillId="2" borderId="2" xfId="0" applyFont="1" applyFill="1" applyBorder="1" applyAlignment="1" applyProtection="1">
      <alignment horizontal="center" vertical="center" wrapText="1"/>
    </xf>
    <xf numFmtId="0" fontId="13" fillId="2" borderId="1" xfId="0" applyFont="1" applyFill="1" applyBorder="1" applyAlignment="1" applyProtection="1">
      <alignment horizontal="center" vertical="center" wrapText="1"/>
      <protection hidden="1"/>
    </xf>
    <xf numFmtId="0" fontId="13" fillId="2" borderId="2" xfId="0" applyFont="1" applyFill="1" applyBorder="1" applyAlignment="1" applyProtection="1">
      <alignment horizontal="center" vertical="center" wrapText="1"/>
      <protection hidden="1"/>
    </xf>
    <xf numFmtId="0" fontId="13" fillId="2" borderId="13" xfId="0" applyFont="1" applyFill="1" applyBorder="1" applyAlignment="1" applyProtection="1">
      <alignment horizontal="center" vertical="center" wrapText="1"/>
      <protection hidden="1"/>
    </xf>
    <xf numFmtId="0" fontId="19" fillId="2" borderId="13" xfId="0" applyFont="1" applyFill="1" applyBorder="1" applyAlignment="1" applyProtection="1">
      <alignment horizontal="center" vertical="center" wrapText="1"/>
    </xf>
    <xf numFmtId="0" fontId="15" fillId="2" borderId="2" xfId="0" applyFont="1" applyFill="1" applyBorder="1" applyAlignment="1" applyProtection="1">
      <alignment horizontal="center" vertical="center" wrapText="1"/>
      <protection locked="0"/>
    </xf>
    <xf numFmtId="0" fontId="2" fillId="2" borderId="2" xfId="0" applyFont="1" applyFill="1" applyBorder="1" applyAlignment="1" applyProtection="1">
      <alignment horizontal="center" vertical="center" wrapText="1"/>
      <protection locked="0"/>
    </xf>
    <xf numFmtId="0" fontId="3" fillId="2" borderId="2" xfId="0" applyFont="1" applyFill="1" applyBorder="1" applyAlignment="1" applyProtection="1">
      <alignment horizontal="center" vertical="center" wrapText="1"/>
      <protection locked="0"/>
    </xf>
    <xf numFmtId="0" fontId="4" fillId="2" borderId="2" xfId="0" applyFont="1" applyFill="1" applyBorder="1" applyAlignment="1" applyProtection="1">
      <alignment horizontal="center" vertical="center" wrapText="1"/>
      <protection locked="0"/>
    </xf>
    <xf numFmtId="0" fontId="16" fillId="2" borderId="2" xfId="0" applyFont="1" applyFill="1" applyBorder="1" applyAlignment="1" applyProtection="1">
      <alignment horizontal="center" vertical="center" wrapText="1"/>
    </xf>
    <xf numFmtId="0" fontId="16" fillId="2" borderId="2" xfId="0" applyFont="1" applyFill="1" applyBorder="1" applyAlignment="1" applyProtection="1">
      <alignment horizontal="center" vertical="center" wrapText="1"/>
      <protection locked="0"/>
    </xf>
    <xf numFmtId="0" fontId="19" fillId="2" borderId="14" xfId="0" applyFont="1" applyFill="1" applyBorder="1" applyAlignment="1" applyProtection="1">
      <alignment horizontal="center" vertical="center" wrapText="1"/>
    </xf>
    <xf numFmtId="0" fontId="22" fillId="0" borderId="43" xfId="0" applyFont="1" applyBorder="1" applyAlignment="1">
      <alignment horizontal="center" vertical="center" wrapText="1"/>
    </xf>
    <xf numFmtId="0" fontId="22" fillId="0" borderId="44" xfId="0" applyFont="1" applyBorder="1" applyAlignment="1">
      <alignment horizontal="center" vertical="center" wrapText="1"/>
    </xf>
    <xf numFmtId="0" fontId="22" fillId="0" borderId="45" xfId="0" applyFont="1" applyBorder="1" applyAlignment="1">
      <alignment horizontal="center" vertical="center" wrapText="1"/>
    </xf>
    <xf numFmtId="0" fontId="15" fillId="2" borderId="13" xfId="0" applyFont="1" applyFill="1" applyBorder="1" applyAlignment="1" applyProtection="1">
      <alignment horizontal="center" vertical="center" wrapText="1"/>
      <protection locked="0"/>
    </xf>
    <xf numFmtId="0" fontId="16" fillId="2" borderId="13" xfId="0" applyFont="1" applyFill="1" applyBorder="1" applyAlignment="1" applyProtection="1">
      <alignment horizontal="center" vertical="center" wrapText="1"/>
      <protection locked="0"/>
    </xf>
    <xf numFmtId="0" fontId="13" fillId="2" borderId="1" xfId="0" applyFont="1" applyFill="1" applyBorder="1" applyAlignment="1" applyProtection="1">
      <alignment horizontal="center" vertical="center" wrapText="1"/>
      <protection locked="0" hidden="1"/>
    </xf>
    <xf numFmtId="0" fontId="13" fillId="2" borderId="2" xfId="0" applyFont="1" applyFill="1" applyBorder="1" applyAlignment="1" applyProtection="1">
      <alignment horizontal="center" vertical="center" wrapText="1"/>
      <protection locked="0" hidden="1"/>
    </xf>
    <xf numFmtId="0" fontId="13" fillId="2" borderId="13" xfId="0" applyFont="1" applyFill="1" applyBorder="1" applyAlignment="1" applyProtection="1">
      <alignment horizontal="center" vertical="center" wrapText="1"/>
      <protection locked="0" hidden="1"/>
    </xf>
    <xf numFmtId="0" fontId="4" fillId="2" borderId="11" xfId="0" applyFont="1" applyFill="1" applyBorder="1" applyAlignment="1" applyProtection="1">
      <alignment horizontal="center" vertical="center" wrapText="1"/>
      <protection locked="0"/>
    </xf>
    <xf numFmtId="0" fontId="4" fillId="2" borderId="32" xfId="0" applyFont="1" applyFill="1" applyBorder="1" applyAlignment="1" applyProtection="1">
      <alignment horizontal="center" vertical="center" wrapText="1"/>
      <protection locked="0"/>
    </xf>
    <xf numFmtId="0" fontId="4" fillId="2" borderId="1" xfId="0" applyFont="1" applyFill="1" applyBorder="1" applyAlignment="1" applyProtection="1">
      <alignment horizontal="center" vertical="center" wrapText="1"/>
      <protection locked="0"/>
    </xf>
    <xf numFmtId="0" fontId="6" fillId="2" borderId="8"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24" xfId="0" applyFont="1" applyFill="1" applyBorder="1" applyAlignment="1">
      <alignment horizontal="center" vertical="center" wrapText="1"/>
    </xf>
    <xf numFmtId="0" fontId="15" fillId="2" borderId="11" xfId="0" applyFont="1" applyFill="1" applyBorder="1" applyAlignment="1" applyProtection="1">
      <alignment horizontal="center" vertical="center" wrapText="1"/>
      <protection locked="0"/>
    </xf>
    <xf numFmtId="0" fontId="15" fillId="2" borderId="32" xfId="0" applyFont="1" applyFill="1" applyBorder="1" applyAlignment="1" applyProtection="1">
      <alignment horizontal="center" vertical="center" wrapText="1"/>
      <protection locked="0"/>
    </xf>
    <xf numFmtId="0" fontId="15" fillId="2" borderId="1" xfId="0" applyFont="1" applyFill="1" applyBorder="1" applyAlignment="1" applyProtection="1">
      <alignment horizontal="center" vertical="center" wrapText="1"/>
      <protection locked="0"/>
    </xf>
    <xf numFmtId="0" fontId="14" fillId="0" borderId="3" xfId="0" applyFont="1" applyFill="1" applyBorder="1" applyAlignment="1" applyProtection="1">
      <alignment horizontal="center" vertical="center"/>
    </xf>
    <xf numFmtId="0" fontId="14" fillId="0" borderId="0" xfId="0" applyFont="1" applyFill="1" applyBorder="1" applyAlignment="1" applyProtection="1">
      <alignment horizontal="center" vertical="center"/>
    </xf>
    <xf numFmtId="0" fontId="24" fillId="2" borderId="0" xfId="0" applyFont="1" applyFill="1" applyBorder="1" applyAlignment="1" applyProtection="1">
      <alignment horizontal="center" vertical="center"/>
    </xf>
    <xf numFmtId="0" fontId="16" fillId="0" borderId="1" xfId="0" applyFont="1" applyFill="1" applyBorder="1" applyAlignment="1" applyProtection="1">
      <alignment horizontal="center" vertical="center" wrapText="1"/>
    </xf>
    <xf numFmtId="0" fontId="16" fillId="0" borderId="2" xfId="0" applyFont="1" applyFill="1" applyBorder="1" applyAlignment="1" applyProtection="1">
      <alignment horizontal="center" vertical="center" wrapText="1"/>
    </xf>
    <xf numFmtId="0" fontId="5" fillId="2" borderId="2" xfId="0" applyFont="1" applyFill="1" applyBorder="1" applyAlignment="1" applyProtection="1">
      <alignment horizontal="center" vertical="center" wrapText="1"/>
      <protection locked="0"/>
    </xf>
    <xf numFmtId="0" fontId="22" fillId="0" borderId="2" xfId="0" applyFont="1" applyFill="1" applyBorder="1" applyAlignment="1" applyProtection="1">
      <alignment horizontal="center" vertical="center" wrapText="1"/>
    </xf>
    <xf numFmtId="0" fontId="23" fillId="9" borderId="19" xfId="0" applyFont="1" applyFill="1" applyBorder="1" applyAlignment="1" applyProtection="1">
      <alignment horizontal="center" vertical="center" wrapText="1"/>
    </xf>
    <xf numFmtId="0" fontId="23" fillId="9" borderId="2" xfId="0" applyFont="1" applyFill="1" applyBorder="1" applyAlignment="1" applyProtection="1">
      <alignment horizontal="center" vertical="center" wrapText="1"/>
    </xf>
    <xf numFmtId="0" fontId="16" fillId="9" borderId="2" xfId="0" applyFont="1" applyFill="1" applyBorder="1" applyAlignment="1" applyProtection="1">
      <alignment horizontal="center" vertical="center" wrapText="1"/>
    </xf>
    <xf numFmtId="0" fontId="16" fillId="9" borderId="13" xfId="0" applyFont="1" applyFill="1" applyBorder="1" applyAlignment="1" applyProtection="1">
      <alignment horizontal="center" vertical="center" wrapText="1"/>
    </xf>
    <xf numFmtId="0" fontId="5" fillId="2" borderId="9" xfId="2" applyFont="1" applyFill="1" applyBorder="1" applyAlignment="1" applyProtection="1">
      <alignment horizontal="center" vertical="center" wrapText="1"/>
      <protection locked="0"/>
    </xf>
    <xf numFmtId="0" fontId="5" fillId="2" borderId="22" xfId="2" applyFont="1" applyFill="1" applyBorder="1" applyAlignment="1" applyProtection="1">
      <alignment horizontal="center" vertical="center" wrapText="1"/>
      <protection locked="0"/>
    </xf>
    <xf numFmtId="0" fontId="5" fillId="2" borderId="26" xfId="2" applyFont="1" applyFill="1" applyBorder="1" applyAlignment="1" applyProtection="1">
      <alignment horizontal="center" vertical="center" wrapText="1"/>
      <protection locked="0"/>
    </xf>
    <xf numFmtId="0" fontId="5" fillId="2" borderId="28" xfId="2" applyFont="1" applyFill="1" applyBorder="1" applyAlignment="1" applyProtection="1">
      <alignment horizontal="center" vertical="center" wrapText="1"/>
      <protection locked="0"/>
    </xf>
    <xf numFmtId="0" fontId="5" fillId="2" borderId="10" xfId="2" applyFont="1" applyFill="1" applyBorder="1" applyAlignment="1" applyProtection="1">
      <alignment horizontal="center" vertical="center" wrapText="1"/>
      <protection locked="0"/>
    </xf>
    <xf numFmtId="0" fontId="5" fillId="2" borderId="23" xfId="2" applyFont="1" applyFill="1" applyBorder="1" applyAlignment="1" applyProtection="1">
      <alignment horizontal="center" vertical="center" wrapText="1"/>
      <protection locked="0"/>
    </xf>
    <xf numFmtId="0" fontId="6" fillId="2" borderId="1" xfId="0" applyFont="1" applyFill="1" applyBorder="1" applyAlignment="1" applyProtection="1">
      <alignment horizontal="center" vertical="center" wrapText="1"/>
      <protection locked="0"/>
    </xf>
    <xf numFmtId="0" fontId="16" fillId="2" borderId="1" xfId="0" applyFont="1" applyFill="1" applyBorder="1" applyAlignment="1" applyProtection="1">
      <alignment horizontal="center" vertical="center" wrapText="1"/>
      <protection locked="0"/>
    </xf>
    <xf numFmtId="0" fontId="16" fillId="2" borderId="1" xfId="0" applyFont="1" applyFill="1" applyBorder="1" applyAlignment="1" applyProtection="1">
      <alignment horizontal="center" vertical="center" wrapText="1"/>
    </xf>
    <xf numFmtId="9" fontId="16" fillId="0" borderId="11" xfId="0" applyNumberFormat="1" applyFont="1" applyBorder="1" applyAlignment="1" applyProtection="1">
      <alignment horizontal="center" vertical="center" wrapText="1"/>
      <protection locked="0"/>
    </xf>
    <xf numFmtId="0" fontId="16" fillId="0" borderId="32" xfId="0" applyFont="1" applyBorder="1" applyAlignment="1" applyProtection="1">
      <alignment horizontal="center" vertical="center" wrapText="1"/>
      <protection locked="0"/>
    </xf>
    <xf numFmtId="0" fontId="16" fillId="0" borderId="1" xfId="0" applyFont="1" applyBorder="1" applyAlignment="1" applyProtection="1">
      <alignment horizontal="center" vertical="center" wrapText="1"/>
      <protection locked="0"/>
    </xf>
    <xf numFmtId="0" fontId="23" fillId="9" borderId="9" xfId="0" applyFont="1" applyFill="1" applyBorder="1" applyAlignment="1" applyProtection="1">
      <alignment horizontal="center" vertical="center" wrapText="1"/>
    </xf>
    <xf numFmtId="0" fontId="23" fillId="9" borderId="3" xfId="0" applyFont="1" applyFill="1" applyBorder="1" applyAlignment="1" applyProtection="1">
      <alignment horizontal="center" vertical="center" wrapText="1"/>
    </xf>
    <xf numFmtId="0" fontId="23" fillId="9" borderId="24" xfId="0" applyFont="1" applyFill="1" applyBorder="1" applyAlignment="1" applyProtection="1">
      <alignment horizontal="center" vertical="center" wrapText="1"/>
    </xf>
    <xf numFmtId="0" fontId="23" fillId="9" borderId="26" xfId="0" applyFont="1" applyFill="1" applyBorder="1" applyAlignment="1" applyProtection="1">
      <alignment horizontal="center" vertical="center" wrapText="1"/>
    </xf>
    <xf numFmtId="0" fontId="23" fillId="9" borderId="0" xfId="0" applyFont="1" applyFill="1" applyBorder="1" applyAlignment="1" applyProtection="1">
      <alignment horizontal="center" vertical="center" wrapText="1"/>
    </xf>
    <xf numFmtId="0" fontId="23" fillId="9" borderId="25" xfId="0" applyFont="1" applyFill="1" applyBorder="1" applyAlignment="1" applyProtection="1">
      <alignment horizontal="center" vertical="center" wrapText="1"/>
    </xf>
    <xf numFmtId="0" fontId="23" fillId="9" borderId="10" xfId="0" applyFont="1" applyFill="1" applyBorder="1" applyAlignment="1" applyProtection="1">
      <alignment horizontal="center" vertical="center" wrapText="1"/>
    </xf>
    <xf numFmtId="0" fontId="23" fillId="9" borderId="27" xfId="0" applyFont="1" applyFill="1" applyBorder="1" applyAlignment="1" applyProtection="1">
      <alignment horizontal="center" vertical="center" wrapText="1"/>
    </xf>
    <xf numFmtId="0" fontId="23" fillId="9" borderId="70" xfId="0" applyFont="1" applyFill="1" applyBorder="1" applyAlignment="1" applyProtection="1">
      <alignment horizontal="center" vertical="center" wrapText="1"/>
    </xf>
    <xf numFmtId="0" fontId="17" fillId="0" borderId="1" xfId="0" applyFont="1" applyBorder="1" applyAlignment="1" applyProtection="1">
      <alignment horizontal="center" vertical="center" wrapText="1"/>
      <protection locked="0"/>
    </xf>
    <xf numFmtId="0" fontId="17" fillId="0" borderId="2" xfId="0" applyFont="1" applyBorder="1" applyAlignment="1" applyProtection="1">
      <alignment horizontal="center" vertical="center" wrapText="1"/>
      <protection locked="0"/>
    </xf>
    <xf numFmtId="0" fontId="16" fillId="0" borderId="2" xfId="0" applyFont="1" applyBorder="1" applyAlignment="1" applyProtection="1">
      <alignment horizontal="center" vertical="center" wrapText="1"/>
      <protection locked="0"/>
    </xf>
    <xf numFmtId="9" fontId="17" fillId="0" borderId="2" xfId="0" applyNumberFormat="1" applyFont="1" applyBorder="1" applyAlignment="1" applyProtection="1">
      <alignment horizontal="center" vertical="center" wrapText="1"/>
      <protection locked="0"/>
    </xf>
    <xf numFmtId="0" fontId="19" fillId="2" borderId="1" xfId="0" applyFont="1" applyFill="1" applyBorder="1" applyAlignment="1" applyProtection="1">
      <alignment horizontal="center" vertical="center" wrapText="1"/>
    </xf>
    <xf numFmtId="0" fontId="19" fillId="9" borderId="2" xfId="0" applyFont="1" applyFill="1" applyBorder="1" applyAlignment="1" applyProtection="1">
      <alignment horizontal="center" vertical="center" wrapText="1"/>
    </xf>
    <xf numFmtId="0" fontId="16" fillId="0" borderId="11" xfId="0" applyFont="1" applyBorder="1" applyAlignment="1" applyProtection="1">
      <alignment horizontal="center" vertical="center" wrapText="1"/>
      <protection locked="0"/>
    </xf>
    <xf numFmtId="0" fontId="13" fillId="2" borderId="1" xfId="0" applyFont="1" applyFill="1" applyBorder="1" applyAlignment="1" applyProtection="1">
      <alignment horizontal="center" vertical="center" wrapText="1"/>
      <protection locked="0"/>
    </xf>
    <xf numFmtId="0" fontId="13" fillId="2" borderId="2" xfId="0" applyFont="1" applyFill="1" applyBorder="1" applyAlignment="1" applyProtection="1">
      <alignment horizontal="center" vertical="center" wrapText="1"/>
      <protection locked="0"/>
    </xf>
    <xf numFmtId="0" fontId="17" fillId="2" borderId="2" xfId="0" applyFont="1" applyFill="1" applyBorder="1" applyAlignment="1" applyProtection="1">
      <alignment horizontal="center" vertical="center" wrapText="1"/>
      <protection locked="0"/>
    </xf>
    <xf numFmtId="0" fontId="6" fillId="2" borderId="2" xfId="0" applyFont="1" applyFill="1" applyBorder="1" applyAlignment="1" applyProtection="1">
      <alignment horizontal="center" vertical="center" wrapText="1"/>
      <protection locked="0"/>
    </xf>
    <xf numFmtId="0" fontId="3" fillId="2" borderId="11" xfId="0" applyFont="1" applyFill="1" applyBorder="1" applyAlignment="1" applyProtection="1">
      <alignment horizontal="center" vertical="center" wrapText="1"/>
      <protection locked="0"/>
    </xf>
    <xf numFmtId="0" fontId="16" fillId="2" borderId="13" xfId="0" applyFont="1" applyFill="1" applyBorder="1" applyAlignment="1" applyProtection="1">
      <alignment horizontal="center" vertical="center" wrapText="1"/>
    </xf>
    <xf numFmtId="0" fontId="22" fillId="0" borderId="13" xfId="0" applyFont="1" applyFill="1" applyBorder="1" applyAlignment="1" applyProtection="1">
      <alignment horizontal="center" vertical="center" wrapText="1"/>
    </xf>
    <xf numFmtId="0" fontId="16" fillId="0" borderId="13" xfId="0" applyFont="1" applyFill="1" applyBorder="1" applyAlignment="1" applyProtection="1">
      <alignment horizontal="center" vertical="center" wrapText="1"/>
    </xf>
    <xf numFmtId="0" fontId="16" fillId="0" borderId="2" xfId="0" applyFont="1" applyFill="1" applyBorder="1" applyAlignment="1" applyProtection="1">
      <alignment horizontal="center" vertical="center" wrapText="1"/>
      <protection locked="0"/>
    </xf>
    <xf numFmtId="0" fontId="16" fillId="0" borderId="13" xfId="0" applyFont="1" applyFill="1" applyBorder="1" applyAlignment="1" applyProtection="1">
      <alignment horizontal="center" vertical="center" wrapText="1"/>
      <protection locked="0"/>
    </xf>
    <xf numFmtId="0" fontId="22" fillId="0" borderId="1" xfId="0" applyFont="1" applyFill="1" applyBorder="1" applyAlignment="1" applyProtection="1">
      <alignment horizontal="center" vertical="center" wrapText="1"/>
    </xf>
    <xf numFmtId="0" fontId="5" fillId="2" borderId="2" xfId="2" applyFont="1" applyFill="1" applyBorder="1" applyAlignment="1" applyProtection="1">
      <alignment horizontal="center" vertical="center" wrapText="1"/>
      <protection locked="0"/>
    </xf>
    <xf numFmtId="0" fontId="3" fillId="10" borderId="2" xfId="0" applyFont="1" applyFill="1" applyBorder="1" applyAlignment="1" applyProtection="1">
      <alignment horizontal="center" vertical="center" wrapText="1"/>
      <protection locked="0"/>
    </xf>
    <xf numFmtId="0" fontId="4" fillId="10" borderId="2" xfId="0" applyFont="1" applyFill="1" applyBorder="1" applyAlignment="1" applyProtection="1">
      <alignment horizontal="center" vertical="center" wrapText="1"/>
      <protection locked="0"/>
    </xf>
    <xf numFmtId="0" fontId="15" fillId="10" borderId="2" xfId="0" applyFont="1" applyFill="1" applyBorder="1" applyAlignment="1" applyProtection="1">
      <alignment horizontal="center" vertical="center" wrapText="1"/>
      <protection locked="0"/>
    </xf>
    <xf numFmtId="0" fontId="3" fillId="2" borderId="13" xfId="0" applyFont="1" applyFill="1" applyBorder="1" applyAlignment="1" applyProtection="1">
      <alignment horizontal="center" vertical="center" wrapText="1"/>
      <protection locked="0"/>
    </xf>
    <xf numFmtId="0" fontId="4" fillId="2" borderId="13" xfId="0" applyFont="1" applyFill="1" applyBorder="1" applyAlignment="1" applyProtection="1">
      <alignment horizontal="center" vertical="center" wrapText="1"/>
      <protection locked="0"/>
    </xf>
    <xf numFmtId="0" fontId="35" fillId="2" borderId="43" xfId="0" applyFont="1" applyFill="1" applyBorder="1" applyAlignment="1">
      <alignment horizontal="center" vertical="center" wrapText="1"/>
    </xf>
    <xf numFmtId="0" fontId="35" fillId="2" borderId="45" xfId="0" applyFont="1" applyFill="1" applyBorder="1" applyAlignment="1">
      <alignment horizontal="center" vertical="center" wrapText="1"/>
    </xf>
    <xf numFmtId="0" fontId="19" fillId="9" borderId="13" xfId="0" applyFont="1" applyFill="1" applyBorder="1" applyAlignment="1" applyProtection="1">
      <alignment horizontal="center" vertical="center" wrapText="1"/>
    </xf>
    <xf numFmtId="0" fontId="13" fillId="2" borderId="13" xfId="0" applyFont="1" applyFill="1" applyBorder="1" applyAlignment="1" applyProtection="1">
      <alignment horizontal="center" vertical="center" wrapText="1"/>
      <protection locked="0"/>
    </xf>
    <xf numFmtId="0" fontId="13" fillId="2" borderId="0" xfId="0" applyFont="1" applyFill="1" applyBorder="1" applyAlignment="1" applyProtection="1">
      <alignment horizontal="center" vertical="center" wrapText="1"/>
      <protection locked="0"/>
    </xf>
    <xf numFmtId="0" fontId="13" fillId="2" borderId="0" xfId="0" applyFont="1" applyFill="1" applyBorder="1" applyAlignment="1" applyProtection="1">
      <alignment horizontal="center" vertical="center" wrapText="1"/>
      <protection locked="0" hidden="1"/>
    </xf>
    <xf numFmtId="0" fontId="5" fillId="2" borderId="13" xfId="2" applyFont="1" applyFill="1" applyBorder="1" applyAlignment="1" applyProtection="1">
      <alignment horizontal="center" vertical="center" wrapText="1"/>
      <protection locked="0"/>
    </xf>
    <xf numFmtId="0" fontId="16" fillId="9" borderId="48" xfId="0" applyFont="1" applyFill="1" applyBorder="1" applyAlignment="1" applyProtection="1">
      <alignment horizontal="center" vertical="center" wrapText="1"/>
    </xf>
    <xf numFmtId="0" fontId="16" fillId="9" borderId="14" xfId="0" applyFont="1" applyFill="1" applyBorder="1" applyAlignment="1" applyProtection="1">
      <alignment horizontal="center" vertical="center" wrapText="1"/>
    </xf>
    <xf numFmtId="0" fontId="16" fillId="9" borderId="15" xfId="0" applyFont="1" applyFill="1" applyBorder="1" applyAlignment="1" applyProtection="1">
      <alignment horizontal="center" vertical="center" wrapText="1"/>
    </xf>
    <xf numFmtId="0" fontId="19" fillId="2" borderId="15" xfId="0" applyFont="1" applyFill="1" applyBorder="1" applyAlignment="1" applyProtection="1">
      <alignment horizontal="center" vertical="center" wrapText="1"/>
    </xf>
    <xf numFmtId="0" fontId="19" fillId="2" borderId="41" xfId="0" applyFont="1" applyFill="1" applyBorder="1" applyAlignment="1" applyProtection="1">
      <alignment horizontal="center" vertical="center" wrapText="1"/>
    </xf>
    <xf numFmtId="0" fontId="16" fillId="2" borderId="11" xfId="0" applyFont="1" applyFill="1" applyBorder="1" applyAlignment="1" applyProtection="1">
      <alignment horizontal="center" vertical="center" wrapText="1"/>
    </xf>
    <xf numFmtId="0" fontId="16" fillId="2" borderId="32" xfId="0" applyFont="1" applyFill="1" applyBorder="1" applyAlignment="1" applyProtection="1">
      <alignment horizontal="center" vertical="center" wrapText="1"/>
    </xf>
    <xf numFmtId="0" fontId="16" fillId="2" borderId="14" xfId="0" applyFont="1" applyFill="1" applyBorder="1" applyAlignment="1" applyProtection="1">
      <alignment horizontal="center" vertical="center" wrapText="1"/>
    </xf>
    <xf numFmtId="0" fontId="17" fillId="2" borderId="1" xfId="0" applyFont="1" applyFill="1" applyBorder="1" applyAlignment="1" applyProtection="1">
      <alignment horizontal="center" vertical="center" wrapText="1"/>
    </xf>
    <xf numFmtId="0" fontId="17" fillId="2" borderId="2" xfId="0" applyFont="1" applyFill="1" applyBorder="1" applyAlignment="1" applyProtection="1">
      <alignment horizontal="center" vertical="center" wrapText="1"/>
    </xf>
    <xf numFmtId="0" fontId="17" fillId="2" borderId="11" xfId="0" applyFont="1" applyFill="1" applyBorder="1" applyAlignment="1" applyProtection="1">
      <alignment horizontal="center" vertical="center" wrapText="1"/>
    </xf>
    <xf numFmtId="0" fontId="17" fillId="2" borderId="32" xfId="0" applyFont="1" applyFill="1" applyBorder="1" applyAlignment="1" applyProtection="1">
      <alignment horizontal="center" vertical="center" wrapText="1"/>
    </xf>
    <xf numFmtId="0" fontId="17" fillId="0" borderId="1" xfId="0" applyFont="1" applyFill="1" applyBorder="1" applyAlignment="1" applyProtection="1">
      <alignment horizontal="center" vertical="center" wrapText="1"/>
    </xf>
    <xf numFmtId="0" fontId="17" fillId="0" borderId="2" xfId="0" applyFont="1" applyFill="1" applyBorder="1" applyAlignment="1" applyProtection="1">
      <alignment horizontal="center" vertical="center" wrapText="1"/>
    </xf>
    <xf numFmtId="0" fontId="16" fillId="9" borderId="1" xfId="0" applyFont="1" applyFill="1" applyBorder="1" applyAlignment="1" applyProtection="1">
      <alignment horizontal="center" vertical="center" wrapText="1"/>
    </xf>
    <xf numFmtId="0" fontId="15" fillId="2" borderId="26" xfId="0" applyFont="1" applyFill="1" applyBorder="1" applyAlignment="1" applyProtection="1">
      <alignment horizontal="center" vertical="center" wrapText="1"/>
      <protection locked="0"/>
    </xf>
    <xf numFmtId="0" fontId="15" fillId="2" borderId="0" xfId="0" applyFont="1" applyFill="1" applyBorder="1" applyAlignment="1" applyProtection="1">
      <alignment horizontal="center" vertical="center" wrapText="1"/>
      <protection locked="0"/>
    </xf>
    <xf numFmtId="0" fontId="15" fillId="2" borderId="28" xfId="0" applyFont="1" applyFill="1" applyBorder="1" applyAlignment="1" applyProtection="1">
      <alignment horizontal="center" vertical="center" wrapText="1"/>
      <protection locked="0"/>
    </xf>
    <xf numFmtId="0" fontId="15" fillId="2" borderId="10" xfId="0" applyFont="1" applyFill="1" applyBorder="1" applyAlignment="1" applyProtection="1">
      <alignment horizontal="center" vertical="center" wrapText="1"/>
      <protection locked="0"/>
    </xf>
    <xf numFmtId="0" fontId="15" fillId="2" borderId="27" xfId="0" applyFont="1" applyFill="1" applyBorder="1" applyAlignment="1" applyProtection="1">
      <alignment horizontal="center" vertical="center" wrapText="1"/>
      <protection locked="0"/>
    </xf>
    <xf numFmtId="0" fontId="15" fillId="2" borderId="23" xfId="0" applyFont="1" applyFill="1" applyBorder="1" applyAlignment="1" applyProtection="1">
      <alignment horizontal="center" vertical="center" wrapText="1"/>
      <protection locked="0"/>
    </xf>
    <xf numFmtId="0" fontId="16" fillId="9" borderId="42" xfId="0" applyFont="1" applyFill="1" applyBorder="1" applyAlignment="1" applyProtection="1">
      <alignment horizontal="center" vertical="center" wrapText="1"/>
    </xf>
    <xf numFmtId="0" fontId="16" fillId="9" borderId="36" xfId="0" applyFont="1" applyFill="1" applyBorder="1" applyAlignment="1" applyProtection="1">
      <alignment horizontal="center" vertical="center" wrapText="1"/>
    </xf>
    <xf numFmtId="0" fontId="27" fillId="9" borderId="69" xfId="0" applyFont="1" applyFill="1" applyBorder="1" applyAlignment="1" applyProtection="1">
      <alignment horizontal="center" vertical="center"/>
    </xf>
    <xf numFmtId="0" fontId="27" fillId="9" borderId="68" xfId="0" applyFont="1" applyFill="1" applyBorder="1" applyAlignment="1" applyProtection="1">
      <alignment horizontal="center" vertical="center"/>
    </xf>
    <xf numFmtId="0" fontId="27" fillId="9" borderId="68" xfId="0" applyFont="1" applyFill="1" applyBorder="1" applyAlignment="1" applyProtection="1">
      <alignment horizontal="center" vertical="center" wrapText="1"/>
    </xf>
    <xf numFmtId="0" fontId="16" fillId="2" borderId="41" xfId="0" applyFont="1" applyFill="1" applyBorder="1" applyAlignment="1" applyProtection="1">
      <alignment horizontal="center" vertical="center" wrapText="1"/>
    </xf>
    <xf numFmtId="0" fontId="16" fillId="2" borderId="18" xfId="0" applyFont="1" applyFill="1" applyBorder="1" applyAlignment="1" applyProtection="1">
      <alignment horizontal="center" vertical="center" wrapText="1"/>
    </xf>
    <xf numFmtId="0" fontId="14" fillId="2" borderId="0" xfId="0" applyFont="1" applyFill="1" applyBorder="1" applyAlignment="1" applyProtection="1">
      <alignment horizontal="center" vertical="center"/>
    </xf>
    <xf numFmtId="0" fontId="16" fillId="9" borderId="41" xfId="0" applyFont="1" applyFill="1" applyBorder="1" applyAlignment="1" applyProtection="1">
      <alignment horizontal="center" vertical="center" wrapText="1"/>
    </xf>
    <xf numFmtId="0" fontId="16" fillId="9" borderId="32" xfId="0" applyFont="1" applyFill="1" applyBorder="1" applyAlignment="1" applyProtection="1">
      <alignment horizontal="center" vertical="center" wrapText="1"/>
    </xf>
    <xf numFmtId="0" fontId="16" fillId="9" borderId="17" xfId="0" applyFont="1" applyFill="1" applyBorder="1" applyAlignment="1" applyProtection="1">
      <alignment horizontal="center" vertical="center" wrapText="1"/>
    </xf>
    <xf numFmtId="0" fontId="47" fillId="15" borderId="68" xfId="0" applyFont="1" applyFill="1" applyBorder="1" applyAlignment="1" applyProtection="1">
      <alignment horizontal="center" vertical="center" wrapText="1"/>
    </xf>
    <xf numFmtId="0" fontId="15" fillId="2" borderId="30" xfId="0" applyFont="1" applyFill="1" applyBorder="1" applyAlignment="1" applyProtection="1">
      <alignment horizontal="center" vertical="center" wrapText="1"/>
      <protection locked="0"/>
    </xf>
    <xf numFmtId="0" fontId="15" fillId="2" borderId="16" xfId="0" applyFont="1" applyFill="1" applyBorder="1" applyAlignment="1" applyProtection="1">
      <alignment horizontal="center" vertical="center" wrapText="1"/>
      <protection locked="0"/>
    </xf>
    <xf numFmtId="0" fontId="15" fillId="2" borderId="31" xfId="0" applyFont="1" applyFill="1" applyBorder="1" applyAlignment="1" applyProtection="1">
      <alignment horizontal="center" vertical="center" wrapText="1"/>
      <protection locked="0"/>
    </xf>
    <xf numFmtId="0" fontId="15" fillId="2" borderId="38" xfId="0" applyFont="1" applyFill="1" applyBorder="1" applyAlignment="1" applyProtection="1">
      <alignment horizontal="center" vertical="center" wrapText="1"/>
      <protection locked="0"/>
    </xf>
    <xf numFmtId="0" fontId="15" fillId="2" borderId="52" xfId="0" applyFont="1" applyFill="1" applyBorder="1" applyAlignment="1" applyProtection="1">
      <alignment horizontal="center" vertical="center" wrapText="1"/>
      <protection locked="0"/>
    </xf>
    <xf numFmtId="0" fontId="15" fillId="2" borderId="42" xfId="0" applyFont="1" applyFill="1" applyBorder="1" applyAlignment="1" applyProtection="1">
      <alignment horizontal="center" vertical="center" wrapText="1"/>
      <protection locked="0"/>
    </xf>
    <xf numFmtId="0" fontId="16" fillId="2" borderId="15" xfId="0" applyFont="1" applyFill="1" applyBorder="1" applyAlignment="1" applyProtection="1">
      <alignment horizontal="center" vertical="center" wrapText="1"/>
    </xf>
    <xf numFmtId="0" fontId="16" fillId="2" borderId="17" xfId="0" applyFont="1" applyFill="1" applyBorder="1" applyAlignment="1" applyProtection="1">
      <alignment horizontal="center" vertical="center" wrapText="1"/>
    </xf>
    <xf numFmtId="0" fontId="17" fillId="2" borderId="13" xfId="0" applyFont="1" applyFill="1" applyBorder="1" applyAlignment="1" applyProtection="1">
      <alignment horizontal="center" vertical="center" wrapText="1"/>
    </xf>
    <xf numFmtId="0" fontId="17" fillId="0" borderId="13" xfId="0" applyFont="1" applyFill="1" applyBorder="1" applyAlignment="1" applyProtection="1">
      <alignment horizontal="center" vertical="center" wrapText="1"/>
    </xf>
    <xf numFmtId="0" fontId="15" fillId="2" borderId="33" xfId="0" applyFont="1" applyFill="1" applyBorder="1" applyAlignment="1" applyProtection="1">
      <alignment horizontal="center" vertical="center" wrapText="1"/>
      <protection locked="0"/>
    </xf>
    <xf numFmtId="0" fontId="15" fillId="2" borderId="4" xfId="0" applyFont="1" applyFill="1" applyBorder="1" applyAlignment="1" applyProtection="1">
      <alignment horizontal="center" vertical="center" wrapText="1"/>
      <protection locked="0"/>
    </xf>
    <xf numFmtId="0" fontId="15" fillId="2" borderId="29" xfId="0" applyFont="1" applyFill="1" applyBorder="1" applyAlignment="1" applyProtection="1">
      <alignment horizontal="center" vertical="center" wrapText="1"/>
      <protection locked="0"/>
    </xf>
    <xf numFmtId="0" fontId="15" fillId="2" borderId="17" xfId="0" applyFont="1" applyFill="1" applyBorder="1" applyAlignment="1" applyProtection="1">
      <alignment horizontal="center" vertical="center" wrapText="1"/>
      <protection locked="0"/>
    </xf>
    <xf numFmtId="0" fontId="15" fillId="2" borderId="53" xfId="0" applyFont="1" applyFill="1" applyBorder="1" applyAlignment="1" applyProtection="1">
      <alignment horizontal="center" vertical="center" wrapText="1"/>
      <protection locked="0"/>
    </xf>
    <xf numFmtId="0" fontId="15" fillId="5" borderId="1" xfId="1" applyNumberFormat="1" applyFont="1" applyFill="1" applyBorder="1" applyAlignment="1" applyProtection="1">
      <alignment horizontal="center" vertical="center" wrapText="1"/>
      <protection locked="0"/>
    </xf>
    <xf numFmtId="0" fontId="15" fillId="5" borderId="2" xfId="1" applyNumberFormat="1" applyFont="1" applyFill="1" applyBorder="1" applyAlignment="1" applyProtection="1">
      <alignment horizontal="center" vertical="center" wrapText="1"/>
      <protection locked="0"/>
    </xf>
    <xf numFmtId="0" fontId="15" fillId="2" borderId="2" xfId="0" applyFont="1" applyFill="1" applyBorder="1" applyAlignment="1" applyProtection="1">
      <alignment horizontal="center" vertical="center" wrapText="1"/>
    </xf>
    <xf numFmtId="0" fontId="19" fillId="2" borderId="42" xfId="0" applyFont="1" applyFill="1" applyBorder="1" applyAlignment="1" applyProtection="1">
      <alignment horizontal="center" vertical="center" wrapText="1"/>
      <protection locked="0"/>
    </xf>
    <xf numFmtId="0" fontId="19" fillId="2" borderId="12" xfId="0" applyFont="1" applyFill="1" applyBorder="1" applyAlignment="1" applyProtection="1">
      <alignment horizontal="center" vertical="center" wrapText="1"/>
      <protection locked="0"/>
    </xf>
    <xf numFmtId="0" fontId="19" fillId="2" borderId="36" xfId="0" applyFont="1" applyFill="1" applyBorder="1" applyAlignment="1" applyProtection="1">
      <alignment horizontal="center" vertical="center" wrapText="1"/>
      <protection locked="0"/>
    </xf>
    <xf numFmtId="0" fontId="13" fillId="5" borderId="1"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5" fillId="5" borderId="2" xfId="0" applyFont="1" applyFill="1" applyBorder="1" applyAlignment="1" applyProtection="1">
      <alignment horizontal="center" vertical="center" wrapText="1"/>
      <protection locked="0"/>
    </xf>
    <xf numFmtId="0" fontId="15" fillId="5" borderId="13" xfId="0" applyFont="1" applyFill="1" applyBorder="1" applyAlignment="1" applyProtection="1">
      <alignment horizontal="center" vertical="center" wrapText="1"/>
      <protection locked="0"/>
    </xf>
    <xf numFmtId="0" fontId="15" fillId="2" borderId="1" xfId="0" applyFont="1" applyFill="1" applyBorder="1" applyAlignment="1" applyProtection="1">
      <alignment horizontal="center" vertical="center" wrapText="1"/>
    </xf>
    <xf numFmtId="9" fontId="15" fillId="5" borderId="1" xfId="1" applyNumberFormat="1" applyFont="1" applyFill="1" applyBorder="1" applyAlignment="1" applyProtection="1">
      <alignment horizontal="center" vertical="center" wrapText="1"/>
      <protection locked="0"/>
    </xf>
    <xf numFmtId="0" fontId="24" fillId="9" borderId="48" xfId="0" applyFont="1" applyFill="1" applyBorder="1" applyAlignment="1" applyProtection="1">
      <alignment horizontal="center" vertical="center"/>
    </xf>
    <xf numFmtId="0" fontId="24" fillId="9" borderId="19" xfId="0" applyFont="1" applyFill="1" applyBorder="1" applyAlignment="1" applyProtection="1">
      <alignment horizontal="center" vertical="center"/>
    </xf>
    <xf numFmtId="0" fontId="47" fillId="15" borderId="19" xfId="0" applyFont="1" applyFill="1" applyBorder="1" applyAlignment="1" applyProtection="1">
      <alignment horizontal="center" vertical="center" wrapText="1"/>
    </xf>
    <xf numFmtId="0" fontId="27" fillId="9" borderId="19" xfId="0" applyFont="1" applyFill="1" applyBorder="1" applyAlignment="1" applyProtection="1">
      <alignment horizontal="center" vertical="center" wrapText="1"/>
    </xf>
    <xf numFmtId="0" fontId="24" fillId="9" borderId="19" xfId="0" applyFont="1" applyFill="1" applyBorder="1" applyAlignment="1" applyProtection="1">
      <alignment horizontal="center" vertical="center" wrapText="1"/>
    </xf>
    <xf numFmtId="0" fontId="26" fillId="15" borderId="19"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0" borderId="32" xfId="0" applyFont="1" applyFill="1" applyBorder="1" applyAlignment="1" applyProtection="1">
      <alignment horizontal="center" vertical="center" wrapText="1"/>
    </xf>
    <xf numFmtId="0" fontId="15" fillId="0" borderId="1" xfId="0" applyFont="1" applyFill="1" applyBorder="1" applyAlignment="1" applyProtection="1">
      <alignment horizontal="center" vertical="center" wrapText="1"/>
    </xf>
    <xf numFmtId="0" fontId="15" fillId="0" borderId="18" xfId="0" applyFont="1" applyFill="1" applyBorder="1" applyAlignment="1" applyProtection="1">
      <alignment horizontal="center" vertical="center" wrapText="1"/>
    </xf>
    <xf numFmtId="0" fontId="15" fillId="0" borderId="17" xfId="0" applyFont="1" applyFill="1" applyBorder="1" applyAlignment="1" applyProtection="1">
      <alignment horizontal="center" vertical="center" wrapText="1"/>
    </xf>
    <xf numFmtId="0" fontId="15" fillId="2" borderId="13" xfId="0" applyFont="1" applyFill="1" applyBorder="1" applyAlignment="1" applyProtection="1">
      <alignment horizontal="center" vertical="center" wrapText="1"/>
    </xf>
    <xf numFmtId="0" fontId="15" fillId="5" borderId="13" xfId="1" applyNumberFormat="1" applyFont="1" applyFill="1" applyBorder="1" applyAlignment="1" applyProtection="1">
      <alignment horizontal="center" vertical="center" wrapText="1"/>
      <protection locked="0"/>
    </xf>
    <xf numFmtId="0" fontId="19" fillId="2" borderId="18" xfId="0" applyFont="1" applyFill="1" applyBorder="1" applyAlignment="1" applyProtection="1">
      <alignment horizontal="center" vertical="center" wrapText="1"/>
    </xf>
    <xf numFmtId="0" fontId="19" fillId="2" borderId="32" xfId="0" applyFont="1" applyFill="1" applyBorder="1" applyAlignment="1" applyProtection="1">
      <alignment horizontal="center" vertical="center" wrapText="1"/>
    </xf>
    <xf numFmtId="0" fontId="3" fillId="2" borderId="0" xfId="0" applyFont="1" applyFill="1" applyAlignment="1">
      <alignment horizontal="center" vertical="center" wrapText="1"/>
    </xf>
    <xf numFmtId="0" fontId="16" fillId="9" borderId="12" xfId="0" applyFont="1" applyFill="1" applyBorder="1" applyAlignment="1" applyProtection="1">
      <alignment horizontal="center" vertical="center" wrapText="1"/>
    </xf>
    <xf numFmtId="0" fontId="15" fillId="5" borderId="1" xfId="0" applyFont="1" applyFill="1" applyBorder="1" applyAlignment="1" applyProtection="1">
      <alignment horizontal="center" vertical="center" wrapText="1"/>
      <protection locked="0"/>
    </xf>
    <xf numFmtId="0" fontId="19" fillId="0" borderId="0" xfId="0" applyFont="1" applyBorder="1" applyAlignment="1">
      <alignment horizontal="left" vertical="center" wrapText="1"/>
    </xf>
    <xf numFmtId="0" fontId="13" fillId="0" borderId="3" xfId="0" applyFont="1" applyBorder="1" applyAlignment="1">
      <alignment horizontal="left" vertical="center" wrapText="1"/>
    </xf>
    <xf numFmtId="0" fontId="13" fillId="0" borderId="0" xfId="0" applyFont="1" applyBorder="1" applyAlignment="1">
      <alignment horizontal="left" vertical="center" wrapText="1"/>
    </xf>
    <xf numFmtId="0" fontId="13"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9" fillId="0" borderId="9" xfId="0" applyFont="1" applyBorder="1" applyAlignment="1">
      <alignment horizontal="center" vertical="top" wrapText="1"/>
    </xf>
    <xf numFmtId="0" fontId="19" fillId="0" borderId="26" xfId="0" applyFont="1" applyBorder="1" applyAlignment="1">
      <alignment horizontal="center" vertical="top" wrapText="1"/>
    </xf>
    <xf numFmtId="0" fontId="19" fillId="0" borderId="33" xfId="0" applyFont="1" applyBorder="1" applyAlignment="1">
      <alignment horizontal="center" vertical="top" wrapText="1"/>
    </xf>
    <xf numFmtId="0" fontId="19" fillId="0" borderId="8" xfId="0" applyFont="1" applyBorder="1" applyAlignment="1">
      <alignment horizontal="center" wrapText="1"/>
    </xf>
    <xf numFmtId="0" fontId="19" fillId="0" borderId="6" xfId="0" applyFont="1" applyBorder="1" applyAlignment="1">
      <alignment horizontal="center" wrapText="1"/>
    </xf>
    <xf numFmtId="0" fontId="19" fillId="0" borderId="22" xfId="0" applyFont="1" applyBorder="1" applyAlignment="1">
      <alignment horizontal="center" vertical="top" wrapText="1"/>
    </xf>
    <xf numFmtId="0" fontId="19" fillId="0" borderId="28" xfId="0" applyFont="1" applyBorder="1" applyAlignment="1">
      <alignment horizontal="center" vertical="top" wrapText="1"/>
    </xf>
    <xf numFmtId="0" fontId="17" fillId="0" borderId="0" xfId="0" applyFont="1" applyBorder="1" applyAlignment="1">
      <alignment horizontal="center"/>
    </xf>
    <xf numFmtId="0" fontId="17" fillId="0" borderId="25" xfId="0" applyFont="1" applyBorder="1" applyAlignment="1">
      <alignment horizontal="center"/>
    </xf>
    <xf numFmtId="0" fontId="19" fillId="0" borderId="25" xfId="0" applyFont="1" applyBorder="1" applyAlignment="1">
      <alignment horizontal="center" vertical="top" wrapText="1"/>
    </xf>
    <xf numFmtId="0" fontId="19" fillId="0" borderId="0" xfId="0" applyFont="1" applyBorder="1" applyAlignment="1">
      <alignment horizontal="center" vertical="center" wrapText="1"/>
    </xf>
    <xf numFmtId="0" fontId="18" fillId="0" borderId="0" xfId="0" applyFont="1" applyBorder="1" applyAlignment="1">
      <alignment horizontal="justify" vertical="top" wrapText="1"/>
    </xf>
    <xf numFmtId="0" fontId="19" fillId="0" borderId="7" xfId="0" applyFont="1" applyBorder="1" applyAlignment="1">
      <alignment horizontal="center" wrapText="1"/>
    </xf>
    <xf numFmtId="0" fontId="17" fillId="0" borderId="4" xfId="0" applyFont="1" applyBorder="1" applyAlignment="1">
      <alignment horizontal="center"/>
    </xf>
    <xf numFmtId="0" fontId="13" fillId="0" borderId="4" xfId="0" applyFont="1" applyBorder="1" applyAlignment="1">
      <alignment horizontal="center" vertical="top" wrapText="1"/>
    </xf>
    <xf numFmtId="0" fontId="17" fillId="0" borderId="3" xfId="0" applyFont="1" applyBorder="1" applyAlignment="1">
      <alignment horizontal="center"/>
    </xf>
    <xf numFmtId="0" fontId="13" fillId="0" borderId="0" xfId="0" quotePrefix="1" applyFont="1" applyBorder="1" applyAlignment="1">
      <alignment horizontal="left" vertical="center" wrapText="1"/>
    </xf>
    <xf numFmtId="0" fontId="13" fillId="0" borderId="0" xfId="0" applyFont="1" applyBorder="1" applyAlignment="1">
      <alignment vertical="center" wrapText="1"/>
    </xf>
    <xf numFmtId="0" fontId="19" fillId="0" borderId="6"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0" xfId="0" applyFont="1" applyBorder="1" applyAlignment="1">
      <alignment horizontal="left" vertical="top" wrapText="1"/>
    </xf>
    <xf numFmtId="0" fontId="19" fillId="0" borderId="29" xfId="0" applyFont="1" applyBorder="1" applyAlignment="1">
      <alignment horizontal="center" vertical="top" wrapText="1"/>
    </xf>
    <xf numFmtId="0" fontId="17" fillId="0" borderId="9" xfId="0" applyFont="1" applyBorder="1" applyAlignment="1">
      <alignment horizontal="center"/>
    </xf>
    <xf numFmtId="0" fontId="17" fillId="0" borderId="26" xfId="0" applyFont="1" applyBorder="1" applyAlignment="1">
      <alignment horizontal="center"/>
    </xf>
    <xf numFmtId="0" fontId="17" fillId="0" borderId="33" xfId="0" applyFont="1" applyBorder="1" applyAlignment="1">
      <alignment horizontal="center"/>
    </xf>
    <xf numFmtId="0" fontId="19" fillId="0" borderId="34" xfId="0" applyFont="1" applyBorder="1" applyAlignment="1">
      <alignment horizontal="center" vertical="center" wrapText="1"/>
    </xf>
    <xf numFmtId="0" fontId="19" fillId="0" borderId="35" xfId="0" applyFont="1" applyBorder="1" applyAlignment="1">
      <alignment horizontal="center" vertical="center" wrapText="1"/>
    </xf>
    <xf numFmtId="0" fontId="19" fillId="0" borderId="0" xfId="0" applyFont="1" applyBorder="1" applyAlignment="1">
      <alignment horizontal="center" vertical="top" wrapText="1"/>
    </xf>
    <xf numFmtId="0" fontId="23" fillId="0" borderId="26" xfId="0" applyFont="1" applyBorder="1" applyAlignment="1">
      <alignment horizontal="center"/>
    </xf>
    <xf numFmtId="0" fontId="23" fillId="0" borderId="0" xfId="0" applyFont="1" applyBorder="1" applyAlignment="1">
      <alignment horizontal="center"/>
    </xf>
    <xf numFmtId="0" fontId="23" fillId="0" borderId="28" xfId="0" applyFont="1" applyBorder="1" applyAlignment="1">
      <alignment horizontal="center"/>
    </xf>
    <xf numFmtId="0" fontId="23" fillId="0" borderId="30" xfId="0" applyFont="1" applyBorder="1" applyAlignment="1">
      <alignment horizontal="center"/>
    </xf>
    <xf numFmtId="0" fontId="23" fillId="0" borderId="16" xfId="0" applyFont="1" applyBorder="1" applyAlignment="1">
      <alignment horizontal="center"/>
    </xf>
    <xf numFmtId="0" fontId="23" fillId="0" borderId="31" xfId="0" applyFont="1" applyBorder="1" applyAlignment="1">
      <alignment horizontal="center"/>
    </xf>
    <xf numFmtId="0" fontId="10" fillId="0" borderId="24" xfId="0" applyFont="1" applyBorder="1" applyAlignment="1">
      <alignment horizontal="center" vertical="center"/>
    </xf>
    <xf numFmtId="0" fontId="10" fillId="0" borderId="25" xfId="0" applyFont="1" applyBorder="1" applyAlignment="1">
      <alignment horizontal="center" vertical="center"/>
    </xf>
    <xf numFmtId="0" fontId="10" fillId="0" borderId="5" xfId="0" applyFont="1" applyBorder="1" applyAlignment="1">
      <alignment horizontal="center" vertical="center"/>
    </xf>
    <xf numFmtId="0" fontId="19" fillId="0" borderId="4" xfId="0" applyFont="1" applyBorder="1" applyAlignment="1">
      <alignment horizontal="center" vertical="top" wrapText="1"/>
    </xf>
    <xf numFmtId="0" fontId="17" fillId="0" borderId="4" xfId="0" applyFont="1" applyBorder="1" applyAlignment="1">
      <alignment horizontal="center" vertical="top" wrapText="1"/>
    </xf>
    <xf numFmtId="0" fontId="19" fillId="0" borderId="8" xfId="0" applyFont="1" applyBorder="1" applyAlignment="1">
      <alignment horizontal="center"/>
    </xf>
    <xf numFmtId="0" fontId="19" fillId="0" borderId="6" xfId="0" applyFont="1" applyBorder="1" applyAlignment="1">
      <alignment horizontal="center"/>
    </xf>
    <xf numFmtId="0" fontId="19" fillId="0" borderId="7" xfId="0" applyFont="1" applyBorder="1" applyAlignment="1">
      <alignment horizontal="center"/>
    </xf>
    <xf numFmtId="0" fontId="13" fillId="0" borderId="3" xfId="0" applyFont="1" applyBorder="1" applyAlignment="1">
      <alignment horizontal="left" vertical="center"/>
    </xf>
    <xf numFmtId="0" fontId="8" fillId="0" borderId="22"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29" xfId="0" applyFont="1" applyBorder="1" applyAlignment="1">
      <alignment horizontal="center" vertical="center" wrapText="1"/>
    </xf>
    <xf numFmtId="0" fontId="3" fillId="10" borderId="0" xfId="0" applyFont="1" applyFill="1" applyBorder="1" applyAlignment="1">
      <alignment horizontal="center" vertical="center" wrapText="1"/>
    </xf>
    <xf numFmtId="0" fontId="40" fillId="10" borderId="0" xfId="0" applyFont="1" applyFill="1" applyBorder="1" applyAlignment="1">
      <alignment horizontal="center" vertical="center" wrapText="1"/>
    </xf>
    <xf numFmtId="0" fontId="17" fillId="0" borderId="24" xfId="0" applyFont="1" applyFill="1" applyBorder="1" applyAlignment="1">
      <alignment horizontal="center"/>
    </xf>
    <xf numFmtId="0" fontId="17" fillId="0" borderId="25" xfId="0" applyFont="1" applyFill="1" applyBorder="1" applyAlignment="1">
      <alignment horizontal="center"/>
    </xf>
    <xf numFmtId="0" fontId="17" fillId="0" borderId="5" xfId="0" applyFont="1" applyFill="1" applyBorder="1" applyAlignment="1">
      <alignment horizontal="center"/>
    </xf>
    <xf numFmtId="0" fontId="31" fillId="11" borderId="27" xfId="0" applyFont="1" applyFill="1" applyBorder="1" applyAlignment="1">
      <alignment horizontal="center" vertical="center"/>
    </xf>
    <xf numFmtId="0" fontId="3" fillId="2" borderId="21" xfId="0" applyFont="1" applyFill="1" applyBorder="1" applyAlignment="1">
      <alignment horizontal="center" vertical="center" wrapText="1"/>
    </xf>
    <xf numFmtId="0" fontId="3" fillId="2" borderId="39" xfId="0" applyFont="1" applyFill="1" applyBorder="1" applyAlignment="1">
      <alignment horizontal="center" vertical="center" wrapText="1"/>
    </xf>
    <xf numFmtId="0" fontId="13" fillId="0" borderId="0" xfId="0" applyFont="1" applyBorder="1" applyAlignment="1">
      <alignment horizontal="center" vertical="top" wrapText="1"/>
    </xf>
    <xf numFmtId="0" fontId="3" fillId="2" borderId="11" xfId="0" applyFont="1" applyFill="1" applyBorder="1" applyAlignment="1">
      <alignment horizontal="center" vertical="center" textRotation="90" wrapText="1"/>
    </xf>
    <xf numFmtId="0" fontId="3" fillId="2" borderId="32" xfId="0" applyFont="1" applyFill="1" applyBorder="1" applyAlignment="1">
      <alignment horizontal="center" vertical="center" textRotation="90" wrapText="1"/>
    </xf>
    <xf numFmtId="0" fontId="3" fillId="2" borderId="1" xfId="0" applyFont="1" applyFill="1" applyBorder="1" applyAlignment="1">
      <alignment horizontal="center" vertical="center" textRotation="90" wrapText="1"/>
    </xf>
    <xf numFmtId="0" fontId="19" fillId="0" borderId="2" xfId="0" applyFont="1" applyBorder="1" applyAlignment="1">
      <alignment horizontal="center" vertical="center" wrapText="1"/>
    </xf>
    <xf numFmtId="0" fontId="15" fillId="0" borderId="2" xfId="0" applyFont="1" applyBorder="1" applyAlignment="1">
      <alignment horizontal="center" vertical="center" wrapText="1"/>
    </xf>
    <xf numFmtId="0" fontId="26" fillId="0" borderId="2" xfId="0" applyFont="1" applyBorder="1" applyAlignment="1">
      <alignment horizontal="center" vertical="center" wrapText="1"/>
    </xf>
    <xf numFmtId="0" fontId="19" fillId="0" borderId="24" xfId="0" applyFont="1" applyBorder="1" applyAlignment="1">
      <alignment horizontal="center" vertical="top" wrapText="1"/>
    </xf>
    <xf numFmtId="0" fontId="19" fillId="0" borderId="5" xfId="0" applyFont="1" applyBorder="1" applyAlignment="1">
      <alignment horizontal="center" vertical="top" wrapText="1"/>
    </xf>
    <xf numFmtId="0" fontId="9" fillId="0" borderId="22" xfId="0" applyFont="1" applyBorder="1" applyAlignment="1">
      <alignment horizontal="center" vertical="top" wrapText="1"/>
    </xf>
    <xf numFmtId="0" fontId="9" fillId="0" borderId="28" xfId="0" applyFont="1" applyBorder="1" applyAlignment="1">
      <alignment horizontal="center" vertical="top" wrapText="1"/>
    </xf>
    <xf numFmtId="0" fontId="9" fillId="0" borderId="29" xfId="0" applyFont="1" applyBorder="1" applyAlignment="1">
      <alignment horizontal="center" vertical="top" wrapText="1"/>
    </xf>
    <xf numFmtId="0" fontId="19" fillId="8" borderId="2" xfId="0" applyFont="1" applyFill="1" applyBorder="1" applyAlignment="1">
      <alignment horizontal="center" vertical="center" wrapText="1"/>
    </xf>
    <xf numFmtId="0" fontId="19" fillId="7" borderId="2" xfId="0" applyFont="1" applyFill="1" applyBorder="1" applyAlignment="1">
      <alignment horizontal="center" vertical="center" wrapText="1"/>
    </xf>
    <xf numFmtId="0" fontId="19" fillId="4" borderId="2"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17" fillId="0" borderId="0" xfId="0" applyFont="1" applyAlignment="1">
      <alignment horizontal="center"/>
    </xf>
    <xf numFmtId="0" fontId="6" fillId="10" borderId="0" xfId="0" applyFont="1" applyFill="1" applyBorder="1" applyAlignment="1">
      <alignment horizontal="center" vertical="center"/>
    </xf>
    <xf numFmtId="0" fontId="3" fillId="10" borderId="0" xfId="0" applyFont="1" applyFill="1" applyBorder="1" applyAlignment="1">
      <alignment horizontal="center" vertical="center" textRotation="90"/>
    </xf>
    <xf numFmtId="0" fontId="19" fillId="10" borderId="0" xfId="0" applyFont="1" applyFill="1" applyBorder="1" applyAlignment="1">
      <alignment horizontal="center" vertical="center" wrapText="1"/>
    </xf>
    <xf numFmtId="0" fontId="4" fillId="10" borderId="46" xfId="0" applyFont="1" applyFill="1" applyBorder="1" applyAlignment="1">
      <alignment horizontal="center" vertical="center" wrapText="1"/>
    </xf>
    <xf numFmtId="0" fontId="4" fillId="10" borderId="35" xfId="0" applyFont="1" applyFill="1" applyBorder="1" applyAlignment="1">
      <alignment horizontal="center" vertical="center" wrapText="1"/>
    </xf>
    <xf numFmtId="0" fontId="4" fillId="10" borderId="24" xfId="0" applyFont="1" applyFill="1" applyBorder="1" applyAlignment="1">
      <alignment horizontal="center" vertical="center" wrapText="1"/>
    </xf>
    <xf numFmtId="0" fontId="4" fillId="10" borderId="5" xfId="0" applyFont="1" applyFill="1" applyBorder="1" applyAlignment="1">
      <alignment horizontal="center" vertical="center" wrapText="1"/>
    </xf>
    <xf numFmtId="0" fontId="25" fillId="10" borderId="46" xfId="0" applyFont="1" applyFill="1" applyBorder="1" applyAlignment="1">
      <alignment horizontal="center" vertical="center" wrapText="1"/>
    </xf>
    <xf numFmtId="0" fontId="25" fillId="10" borderId="35" xfId="0" applyFont="1" applyFill="1" applyBorder="1" applyAlignment="1">
      <alignment horizontal="center" vertical="center" wrapText="1"/>
    </xf>
    <xf numFmtId="0" fontId="24" fillId="10" borderId="43" xfId="0" applyFont="1" applyFill="1" applyBorder="1" applyAlignment="1">
      <alignment horizontal="center" vertical="center" wrapText="1"/>
    </xf>
    <xf numFmtId="0" fontId="24" fillId="10" borderId="44" xfId="0" applyFont="1" applyFill="1" applyBorder="1" applyAlignment="1">
      <alignment horizontal="center" vertical="center" wrapText="1"/>
    </xf>
    <xf numFmtId="0" fontId="24" fillId="10" borderId="45" xfId="0" applyFont="1" applyFill="1" applyBorder="1" applyAlignment="1">
      <alignment horizontal="center" vertical="center" wrapText="1"/>
    </xf>
    <xf numFmtId="0" fontId="3" fillId="10" borderId="46" xfId="0" applyFont="1" applyFill="1" applyBorder="1" applyAlignment="1">
      <alignment horizontal="left" vertical="center" wrapText="1"/>
    </xf>
    <xf numFmtId="0" fontId="3" fillId="10" borderId="34" xfId="0" applyFont="1" applyFill="1" applyBorder="1" applyAlignment="1">
      <alignment horizontal="left" vertical="center" wrapText="1"/>
    </xf>
    <xf numFmtId="0" fontId="3" fillId="10" borderId="24" xfId="0" applyFont="1" applyFill="1" applyBorder="1" applyAlignment="1">
      <alignment horizontal="center" vertical="center" wrapText="1"/>
    </xf>
    <xf numFmtId="0" fontId="3" fillId="10" borderId="5" xfId="0" applyFont="1" applyFill="1" applyBorder="1" applyAlignment="1">
      <alignment horizontal="center" vertical="center" wrapText="1"/>
    </xf>
    <xf numFmtId="0" fontId="3" fillId="10" borderId="46" xfId="0" applyFont="1" applyFill="1" applyBorder="1" applyAlignment="1">
      <alignment horizontal="center" vertical="center" wrapText="1"/>
    </xf>
    <xf numFmtId="0" fontId="3" fillId="10" borderId="35" xfId="0" applyFont="1" applyFill="1" applyBorder="1" applyAlignment="1">
      <alignment horizontal="center" vertical="center" wrapText="1"/>
    </xf>
    <xf numFmtId="0" fontId="40" fillId="10" borderId="46" xfId="0" applyFont="1" applyFill="1" applyBorder="1" applyAlignment="1">
      <alignment horizontal="center" vertical="center" wrapText="1"/>
    </xf>
    <xf numFmtId="0" fontId="40" fillId="10" borderId="35" xfId="0" applyFont="1" applyFill="1" applyBorder="1" applyAlignment="1">
      <alignment horizontal="center" vertical="center" wrapText="1"/>
    </xf>
    <xf numFmtId="0" fontId="19" fillId="10" borderId="8" xfId="0" applyFont="1" applyFill="1" applyBorder="1" applyAlignment="1">
      <alignment horizontal="left" vertical="center" wrapText="1"/>
    </xf>
    <xf numFmtId="0" fontId="19" fillId="10" borderId="6" xfId="0" applyFont="1" applyFill="1" applyBorder="1" applyAlignment="1">
      <alignment horizontal="left" vertical="center" wrapText="1"/>
    </xf>
    <xf numFmtId="0" fontId="3" fillId="10" borderId="19" xfId="0" applyFont="1" applyFill="1" applyBorder="1" applyAlignment="1">
      <alignment horizontal="center" vertical="center" wrapText="1"/>
    </xf>
    <xf numFmtId="0" fontId="3" fillId="10" borderId="2" xfId="0" applyFont="1" applyFill="1" applyBorder="1" applyAlignment="1">
      <alignment horizontal="center" vertical="center" wrapText="1"/>
    </xf>
    <xf numFmtId="0" fontId="40" fillId="10" borderId="19" xfId="0" applyFont="1" applyFill="1" applyBorder="1" applyAlignment="1">
      <alignment horizontal="center" vertical="center" wrapText="1"/>
    </xf>
    <xf numFmtId="0" fontId="40" fillId="10" borderId="2" xfId="0" applyFont="1" applyFill="1" applyBorder="1" applyAlignment="1">
      <alignment horizontal="center" vertical="center" wrapText="1"/>
    </xf>
    <xf numFmtId="0" fontId="3" fillId="10" borderId="20" xfId="0" applyFont="1" applyFill="1" applyBorder="1" applyAlignment="1">
      <alignment horizontal="center" vertical="center" wrapText="1"/>
    </xf>
    <xf numFmtId="0" fontId="3" fillId="10" borderId="12" xfId="0" applyFont="1" applyFill="1" applyBorder="1" applyAlignment="1">
      <alignment horizontal="center" vertical="center" wrapText="1"/>
    </xf>
    <xf numFmtId="0" fontId="19" fillId="10" borderId="6" xfId="0" applyFont="1" applyFill="1" applyBorder="1" applyAlignment="1">
      <alignment horizontal="right" vertical="center" wrapText="1"/>
    </xf>
  </cellXfs>
  <cellStyles count="4">
    <cellStyle name="Hipervínculo" xfId="2" builtinId="8"/>
    <cellStyle name="Normal" xfId="0" builtinId="0"/>
    <cellStyle name="Porcentaje" xfId="1" builtinId="5"/>
    <cellStyle name="Porcentaje 2" xfId="3" xr:uid="{04FEA2FA-408C-4A70-8E2B-7DD35B365ADB}"/>
  </cellStyles>
  <dxfs count="391">
    <dxf>
      <font>
        <color rgb="FF9C0006"/>
      </font>
      <fill>
        <patternFill>
          <bgColor rgb="FFFFC7CE"/>
        </patternFill>
      </fill>
    </dxf>
    <dxf>
      <font>
        <color rgb="FF9C0006"/>
      </font>
      <fill>
        <patternFill>
          <bgColor rgb="FFFFC7CE"/>
        </patternFill>
      </fill>
    </dxf>
    <dxf>
      <fill>
        <patternFill>
          <bgColor rgb="FFC00000"/>
        </patternFill>
      </fill>
    </dxf>
    <dxf>
      <fill>
        <patternFill>
          <bgColor rgb="FF6BA42C"/>
        </patternFill>
      </fill>
    </dxf>
    <dxf>
      <fill>
        <patternFill>
          <bgColor rgb="FFFFCC00"/>
        </patternFill>
      </fill>
    </dxf>
    <dxf>
      <fill>
        <patternFill>
          <bgColor rgb="FFFF0000"/>
        </patternFill>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ont>
        <color rgb="FF9C0006"/>
      </font>
      <fill>
        <patternFill>
          <bgColor rgb="FFFFC7CE"/>
        </patternFill>
      </fill>
    </dxf>
    <dxf>
      <font>
        <color rgb="FF9C0006"/>
      </font>
      <fill>
        <patternFill>
          <bgColor rgb="FFFFC7CE"/>
        </patternFill>
      </fill>
    </dxf>
    <dxf>
      <fill>
        <patternFill patternType="darkGray">
          <bgColor auto="1"/>
        </patternFill>
      </fill>
    </dxf>
    <dxf>
      <fill>
        <patternFill patternType="darkTrellis"/>
      </fill>
    </dxf>
    <dxf>
      <fill>
        <patternFill patternType="darkTrellis"/>
      </fill>
    </dxf>
    <dxf>
      <fill>
        <patternFill patternType="darkTrellis"/>
      </fill>
    </dxf>
    <dxf>
      <fill>
        <patternFill patternType="darkTrellis"/>
      </fill>
    </dxf>
    <dxf>
      <fill>
        <patternFill patternType="darkTrellis"/>
      </fill>
    </dxf>
    <dxf>
      <fill>
        <patternFill patternType="darkTrellis"/>
      </fill>
    </dxf>
    <dxf>
      <fill>
        <patternFill patternType="darkTrellis"/>
      </fill>
    </dxf>
    <dxf>
      <fill>
        <patternFill>
          <bgColor theme="6" tint="0.39994506668294322"/>
        </patternFill>
      </fill>
    </dxf>
    <dxf>
      <fill>
        <patternFill>
          <bgColor theme="5" tint="0.59996337778862885"/>
        </patternFill>
      </fill>
    </dxf>
    <dxf>
      <fill>
        <patternFill>
          <bgColor rgb="FF00B05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00B050"/>
        </patternFill>
      </fill>
    </dxf>
    <dxf>
      <font>
        <b/>
        <i val="0"/>
        <condense val="0"/>
        <extend val="0"/>
        <color auto="1"/>
      </font>
      <fill>
        <patternFill>
          <bgColor indexed="50"/>
        </patternFill>
      </fill>
    </dxf>
    <dxf>
      <font>
        <b/>
        <i val="0"/>
      </font>
      <fill>
        <patternFill>
          <bgColor indexed="51"/>
        </patternFill>
      </fill>
    </dxf>
    <dxf>
      <font>
        <b/>
        <i val="0"/>
      </font>
      <fill>
        <patternFill>
          <bgColor indexed="10"/>
        </patternFill>
      </fill>
    </dxf>
    <dxf>
      <fill>
        <patternFill patternType="darkTrellis"/>
      </fill>
    </dxf>
    <dxf>
      <fill>
        <patternFill patternType="darkTrellis"/>
      </fill>
    </dxf>
    <dxf>
      <fill>
        <patternFill patternType="darkTrellis"/>
      </fill>
    </dxf>
    <dxf>
      <fill>
        <patternFill patternType="darkTrellis"/>
      </fill>
    </dxf>
    <dxf>
      <fill>
        <patternFill>
          <bgColor rgb="FF00B050"/>
        </patternFill>
      </fill>
    </dxf>
    <dxf>
      <fill>
        <patternFill>
          <bgColor rgb="FFC00000"/>
        </patternFill>
      </fill>
    </dxf>
    <dxf>
      <fill>
        <patternFill>
          <bgColor rgb="FFFFC000"/>
        </patternFill>
      </fill>
    </dxf>
    <dxf>
      <font>
        <b/>
        <i val="0"/>
        <condense val="0"/>
        <extend val="0"/>
        <color auto="1"/>
      </font>
      <fill>
        <patternFill>
          <bgColor rgb="FF00B050"/>
        </patternFill>
      </fill>
    </dxf>
    <dxf>
      <font>
        <b/>
        <i val="0"/>
      </font>
      <fill>
        <patternFill>
          <bgColor rgb="FFFFC000"/>
        </patternFill>
      </fill>
    </dxf>
    <dxf>
      <font>
        <b/>
        <i val="0"/>
      </font>
      <fill>
        <patternFill>
          <bgColor rgb="FFC00000"/>
        </patternFill>
      </fill>
    </dxf>
    <dxf>
      <fill>
        <patternFill patternType="darkTrellis"/>
      </fill>
    </dxf>
    <dxf>
      <fill>
        <patternFill patternType="darkTrellis"/>
      </fill>
    </dxf>
    <dxf>
      <fill>
        <patternFill patternType="darkTrellis"/>
      </fill>
    </dxf>
    <dxf>
      <fill>
        <patternFill patternType="darkTrellis"/>
      </fill>
    </dxf>
    <dxf>
      <fill>
        <patternFill>
          <bgColor rgb="FF00B050"/>
        </patternFill>
      </fill>
    </dxf>
    <dxf>
      <fill>
        <patternFill>
          <bgColor rgb="FFC00000"/>
        </patternFill>
      </fill>
    </dxf>
    <dxf>
      <fill>
        <patternFill>
          <bgColor rgb="FFFFC000"/>
        </patternFill>
      </fill>
    </dxf>
    <dxf>
      <font>
        <b/>
        <i val="0"/>
        <condense val="0"/>
        <extend val="0"/>
        <color auto="1"/>
      </font>
      <fill>
        <patternFill>
          <bgColor rgb="FF00B050"/>
        </patternFill>
      </fill>
    </dxf>
    <dxf>
      <font>
        <b/>
        <i val="0"/>
      </font>
      <fill>
        <patternFill>
          <bgColor rgb="FFFFC000"/>
        </patternFill>
      </fill>
    </dxf>
    <dxf>
      <font>
        <b/>
        <i val="0"/>
      </font>
      <fill>
        <patternFill>
          <bgColor rgb="FFC00000"/>
        </patternFill>
      </fill>
    </dxf>
    <dxf>
      <fill>
        <patternFill patternType="darkTrellis"/>
      </fill>
    </dxf>
    <dxf>
      <fill>
        <patternFill patternType="darkTrellis"/>
      </fill>
    </dxf>
    <dxf>
      <fill>
        <patternFill patternType="darkTrellis"/>
      </fill>
    </dxf>
    <dxf>
      <fill>
        <patternFill patternType="darkTrellis"/>
      </fill>
    </dxf>
    <dxf>
      <fill>
        <patternFill>
          <bgColor rgb="FF00B050"/>
        </patternFill>
      </fill>
    </dxf>
    <dxf>
      <fill>
        <patternFill>
          <bgColor rgb="FFFFC000"/>
        </patternFill>
      </fill>
    </dxf>
    <dxf>
      <fill>
        <patternFill>
          <bgColor rgb="FFC00000"/>
        </patternFill>
      </fill>
    </dxf>
    <dxf>
      <fill>
        <patternFill>
          <bgColor rgb="FFFFC000"/>
        </patternFill>
      </fill>
    </dxf>
    <dxf>
      <font>
        <b/>
        <i val="0"/>
        <condense val="0"/>
        <extend val="0"/>
        <color auto="1"/>
      </font>
      <fill>
        <patternFill>
          <bgColor rgb="FF00B050"/>
        </patternFill>
      </fill>
    </dxf>
    <dxf>
      <font>
        <b/>
        <i val="0"/>
      </font>
      <fill>
        <patternFill>
          <bgColor rgb="FFFFC000"/>
        </patternFill>
      </fill>
    </dxf>
    <dxf>
      <font>
        <b/>
        <i val="0"/>
      </font>
      <fill>
        <patternFill>
          <bgColor rgb="FFC00000"/>
        </patternFill>
      </fill>
    </dxf>
    <dxf>
      <fill>
        <patternFill>
          <bgColor rgb="FFC00000"/>
        </patternFill>
      </fill>
    </dxf>
    <dxf>
      <fill>
        <patternFill>
          <bgColor rgb="FFFFC0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patternType="darkGray"/>
      </fill>
    </dxf>
    <dxf>
      <fill>
        <patternFill patternType="darkGray"/>
      </fill>
    </dxf>
    <dxf>
      <fill>
        <patternFill patternType="darkGray"/>
      </fill>
    </dxf>
    <dxf>
      <fill>
        <patternFill>
          <bgColor rgb="FFC00000"/>
        </patternFill>
      </fill>
    </dxf>
    <dxf>
      <fill>
        <patternFill>
          <bgColor rgb="FFFFC0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patternType="darkTrellis"/>
      </fill>
    </dxf>
    <dxf>
      <fill>
        <patternFill patternType="darkGray"/>
      </fill>
    </dxf>
    <dxf>
      <fill>
        <patternFill patternType="darkTrellis"/>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bgColor rgb="FFFFFF00"/>
        </patternFill>
      </fill>
    </dxf>
    <dxf>
      <fill>
        <patternFill>
          <bgColor rgb="FFC00000"/>
        </patternFill>
      </fill>
    </dxf>
    <dxf>
      <fill>
        <patternFill>
          <bgColor rgb="FFFFC0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patternType="darkGray"/>
      </fill>
    </dxf>
    <dxf>
      <fill>
        <patternFill patternType="darkTrellis"/>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bgColor rgb="FFFFFF00"/>
        </patternFill>
      </fill>
    </dxf>
    <dxf>
      <fill>
        <patternFill>
          <bgColor rgb="FFC00000"/>
        </patternFill>
      </fill>
    </dxf>
    <dxf>
      <fill>
        <patternFill>
          <bgColor rgb="FFFFC000"/>
        </patternFill>
      </fill>
    </dxf>
    <dxf>
      <fill>
        <patternFill>
          <bgColor rgb="FF00B050"/>
        </patternFill>
      </fill>
    </dxf>
    <dxf>
      <fill>
        <patternFill patternType="darkGray"/>
      </fill>
    </dxf>
    <dxf>
      <fill>
        <patternFill patternType="darkTrellis"/>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bgColor rgb="FFFF0000"/>
        </patternFill>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Trellis"/>
      </fill>
    </dxf>
    <dxf>
      <fill>
        <patternFill patternType="darkGray"/>
      </fill>
    </dxf>
    <dxf>
      <fill>
        <patternFill>
          <bgColor theme="6" tint="-0.24994659260841701"/>
        </patternFill>
      </fill>
    </dxf>
    <dxf>
      <fill>
        <patternFill>
          <bgColor rgb="FFFFC000"/>
        </patternFill>
      </fill>
    </dxf>
    <dxf>
      <fill>
        <patternFill>
          <bgColor rgb="FFC00000"/>
        </patternFill>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Trellis"/>
      </fill>
    </dxf>
    <dxf>
      <fill>
        <patternFill patternType="darkGray"/>
      </fill>
    </dxf>
    <dxf>
      <fill>
        <patternFill patternType="darkGray"/>
      </fill>
    </dxf>
    <dxf>
      <fill>
        <patternFill patternType="darkGray"/>
      </fill>
    </dxf>
    <dxf>
      <fill>
        <patternFill patternType="darkTrellis"/>
      </fill>
    </dxf>
    <dxf>
      <fill>
        <patternFill patternType="darkTrellis"/>
      </fill>
    </dxf>
    <dxf>
      <fill>
        <patternFill patternType="darkTrellis"/>
      </fill>
    </dxf>
    <dxf>
      <fill>
        <patternFill patternType="darkTrellis"/>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C00000"/>
        </patternFill>
      </fill>
    </dxf>
    <dxf>
      <fill>
        <patternFill>
          <bgColor rgb="FFFFC0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FFFF00"/>
        </patternFill>
      </fill>
    </dxf>
    <dxf>
      <fill>
        <patternFill>
          <bgColor rgb="FF00B050"/>
        </patternFill>
      </fill>
    </dxf>
    <dxf>
      <fill>
        <patternFill>
          <bgColor rgb="FFC00000"/>
        </patternFill>
      </fill>
    </dxf>
    <dxf>
      <fill>
        <patternFill>
          <bgColor rgb="FFFFFF00"/>
        </patternFill>
      </fill>
    </dxf>
    <dxf>
      <fill>
        <patternFill>
          <bgColor rgb="FF00B050"/>
        </patternFill>
      </fill>
    </dxf>
    <dxf>
      <fill>
        <patternFill>
          <bgColor rgb="FFC00000"/>
        </patternFill>
      </fill>
    </dxf>
    <dxf>
      <fill>
        <patternFill>
          <bgColor rgb="FFFFFF00"/>
        </patternFill>
      </fill>
    </dxf>
  </dxfs>
  <tableStyles count="0" defaultTableStyle="TableStyleMedium9" defaultPivotStyle="PivotStyleLight16"/>
  <colors>
    <mruColors>
      <color rgb="FFCCFFFF"/>
      <color rgb="FFCCFFCC"/>
      <color rgb="FFF3FFF4"/>
      <color rgb="FFE8FEE9"/>
      <color rgb="FF6BA42C"/>
      <color rgb="FFFFCC00"/>
      <color rgb="FFFF5050"/>
      <color rgb="FFFFFFCC"/>
      <color rgb="FFBCE292"/>
      <color rgb="FFFF9F9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hyperlink" Target="#'03-Seguimiento'!A1"/><Relationship Id="rId2" Type="http://schemas.openxmlformats.org/officeDocument/2006/relationships/hyperlink" Target="#INSTRUCTIVO!A1"/><Relationship Id="rId1" Type="http://schemas.openxmlformats.org/officeDocument/2006/relationships/hyperlink" Target="#'02-Plan Contingencia'!A1"/><Relationship Id="rId5" Type="http://schemas.openxmlformats.org/officeDocument/2006/relationships/hyperlink" Target="#ESCALA!A1"/><Relationship Id="rId4"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hyperlink" Target="#'03-Seguimiento'!A1"/><Relationship Id="rId2" Type="http://schemas.openxmlformats.org/officeDocument/2006/relationships/hyperlink" Target="#INSTRUCTIVO!A1"/><Relationship Id="rId1" Type="http://schemas.openxmlformats.org/officeDocument/2006/relationships/hyperlink" Target="#'01-Mapa de riesgo'!A1"/><Relationship Id="rId6" Type="http://schemas.openxmlformats.org/officeDocument/2006/relationships/hyperlink" Target="#ESCALA!A1"/><Relationship Id="rId5" Type="http://schemas.openxmlformats.org/officeDocument/2006/relationships/image" Target="../media/image1.png"/><Relationship Id="rId4" Type="http://schemas.openxmlformats.org/officeDocument/2006/relationships/hyperlink" Target="https://appserver.utp.edu.co/cas/login?service=http://reportes.utp.edu.co/aplicaciones/j_spring_cas_security_check;jsessionid=CEB468ABE27A1F4F883717EFB9613F88" TargetMode="External"/></Relationships>
</file>

<file path=xl/drawings/_rels/drawing3.xml.rels><?xml version="1.0" encoding="UTF-8" standalone="yes"?>
<Relationships xmlns="http://schemas.openxmlformats.org/package/2006/relationships"><Relationship Id="rId3" Type="http://schemas.openxmlformats.org/officeDocument/2006/relationships/hyperlink" Target="#'01-Mapa de riesgo'!A1"/><Relationship Id="rId2" Type="http://schemas.openxmlformats.org/officeDocument/2006/relationships/hyperlink" Target="#INSTRUCTIVO!A1"/><Relationship Id="rId1" Type="http://schemas.openxmlformats.org/officeDocument/2006/relationships/hyperlink" Target="#'02-Plan Contingencia'!A1"/><Relationship Id="rId6" Type="http://schemas.openxmlformats.org/officeDocument/2006/relationships/hyperlink" Target="#ESCALA!A1"/><Relationship Id="rId5" Type="http://schemas.openxmlformats.org/officeDocument/2006/relationships/image" Target="../media/image1.png"/><Relationship Id="rId4" Type="http://schemas.openxmlformats.org/officeDocument/2006/relationships/hyperlink" Target="https://appserver.utp.edu.co/cas/login?service=http://reportes.utp.edu.co/aplicaciones/j_spring_cas_security_check;jsessionid=CEB468ABE27A1F4F883717EFB9613F88" TargetMode="External"/></Relationships>
</file>

<file path=xl/drawings/_rels/drawing4.xml.rels><?xml version="1.0" encoding="UTF-8" standalone="yes"?>
<Relationships xmlns="http://schemas.openxmlformats.org/package/2006/relationships"><Relationship Id="rId3" Type="http://schemas.openxmlformats.org/officeDocument/2006/relationships/hyperlink" Target="#'03-Seguimiento'!A1"/><Relationship Id="rId2" Type="http://schemas.openxmlformats.org/officeDocument/2006/relationships/hyperlink" Target="#'02-Plan Contingencia'!T&#237;tulos_a_imprimir"/><Relationship Id="rId1" Type="http://schemas.openxmlformats.org/officeDocument/2006/relationships/hyperlink" Target="#'01-Mapa de riesgo'!A1"/><Relationship Id="rId5" Type="http://schemas.openxmlformats.org/officeDocument/2006/relationships/image" Target="../media/image2.emf"/><Relationship Id="rId4" Type="http://schemas.openxmlformats.org/officeDocument/2006/relationships/hyperlink" Target="https://appserver.utp.edu.co/cas/login?service=http://reportes.utp.edu.co/aplicaciones/j_spring_cas_security_check;jsessionid=CEB468ABE27A1F4F883717EFB9613F88" TargetMode="External"/></Relationships>
</file>

<file path=xl/drawings/_rels/drawing5.xml.rels><?xml version="1.0" encoding="UTF-8" standalone="yes"?>
<Relationships xmlns="http://schemas.openxmlformats.org/package/2006/relationships"><Relationship Id="rId3" Type="http://schemas.openxmlformats.org/officeDocument/2006/relationships/hyperlink" Target="#'03-Seguimiento'!A1"/><Relationship Id="rId2" Type="http://schemas.openxmlformats.org/officeDocument/2006/relationships/hyperlink" Target="#'02-Plan Contingencia'!T&#237;tulos_a_imprimir"/><Relationship Id="rId1" Type="http://schemas.openxmlformats.org/officeDocument/2006/relationships/hyperlink" Target="#'01-Mapa de riesgo'!A1"/><Relationship Id="rId4" Type="http://schemas.openxmlformats.org/officeDocument/2006/relationships/hyperlink" Target="https://appserver.utp.edu.co/cas/login?service=http://reportes.utp.edu.co/aplicaciones/j_spring_cas_security_check;jsessionid=CEB468ABE27A1F4F883717EFB9613F88" TargetMode="External"/></Relationships>
</file>

<file path=xl/drawings/drawing1.xml><?xml version="1.0" encoding="utf-8"?>
<xdr:wsDr xmlns:xdr="http://schemas.openxmlformats.org/drawingml/2006/spreadsheetDrawing" xmlns:a="http://schemas.openxmlformats.org/drawingml/2006/main">
  <xdr:twoCellAnchor>
    <xdr:from>
      <xdr:col>34</xdr:col>
      <xdr:colOff>440532</xdr:colOff>
      <xdr:row>80</xdr:row>
      <xdr:rowOff>131138</xdr:rowOff>
    </xdr:from>
    <xdr:to>
      <xdr:col>41</xdr:col>
      <xdr:colOff>559594</xdr:colOff>
      <xdr:row>84</xdr:row>
      <xdr:rowOff>83344</xdr:rowOff>
    </xdr:to>
    <xdr:sp macro="" textlink="">
      <xdr:nvSpPr>
        <xdr:cNvPr id="2" name="9 Rectángulo redondeado">
          <a:hlinkClick xmlns:r="http://schemas.openxmlformats.org/officeDocument/2006/relationships" r:id="rId1"/>
          <a:extLst>
            <a:ext uri="{FF2B5EF4-FFF2-40B4-BE49-F238E27FC236}">
              <a16:creationId xmlns:a16="http://schemas.microsoft.com/office/drawing/2014/main" id="{00000000-0008-0000-0000-000002000000}"/>
            </a:ext>
          </a:extLst>
        </xdr:cNvPr>
        <xdr:cNvSpPr/>
      </xdr:nvSpPr>
      <xdr:spPr>
        <a:xfrm>
          <a:off x="15737682" y="18933488"/>
          <a:ext cx="1776412" cy="599906"/>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baseline="0"/>
            <a:t> Plan Contingencia</a:t>
          </a:r>
          <a:endParaRPr lang="es-ES" sz="1100" b="1"/>
        </a:p>
      </xdr:txBody>
    </xdr:sp>
    <xdr:clientData/>
  </xdr:twoCellAnchor>
  <xdr:twoCellAnchor>
    <xdr:from>
      <xdr:col>45</xdr:col>
      <xdr:colOff>591119</xdr:colOff>
      <xdr:row>80</xdr:row>
      <xdr:rowOff>108832</xdr:rowOff>
    </xdr:from>
    <xdr:to>
      <xdr:col>46</xdr:col>
      <xdr:colOff>1178717</xdr:colOff>
      <xdr:row>84</xdr:row>
      <xdr:rowOff>28450</xdr:rowOff>
    </xdr:to>
    <xdr:sp macro="" textlink="">
      <xdr:nvSpPr>
        <xdr:cNvPr id="3" name="10 Rectángulo redondeado">
          <a:hlinkClick xmlns:r="http://schemas.openxmlformats.org/officeDocument/2006/relationships" r:id="rId2"/>
          <a:extLst>
            <a:ext uri="{FF2B5EF4-FFF2-40B4-BE49-F238E27FC236}">
              <a16:creationId xmlns:a16="http://schemas.microsoft.com/office/drawing/2014/main" id="{00000000-0008-0000-0000-000003000000}"/>
            </a:ext>
          </a:extLst>
        </xdr:cNvPr>
        <xdr:cNvSpPr/>
      </xdr:nvSpPr>
      <xdr:spPr>
        <a:xfrm>
          <a:off x="20317394" y="18911182"/>
          <a:ext cx="1787748" cy="567318"/>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Instructivo</a:t>
          </a:r>
        </a:p>
      </xdr:txBody>
    </xdr:sp>
    <xdr:clientData/>
  </xdr:twoCellAnchor>
  <xdr:twoCellAnchor>
    <xdr:from>
      <xdr:col>41</xdr:col>
      <xdr:colOff>714375</xdr:colOff>
      <xdr:row>80</xdr:row>
      <xdr:rowOff>95250</xdr:rowOff>
    </xdr:from>
    <xdr:to>
      <xdr:col>45</xdr:col>
      <xdr:colOff>452437</xdr:colOff>
      <xdr:row>84</xdr:row>
      <xdr:rowOff>47456</xdr:rowOff>
    </xdr:to>
    <xdr:sp macro="" textlink="">
      <xdr:nvSpPr>
        <xdr:cNvPr id="5" name="7 Rectángulo redondeado">
          <a:hlinkClick xmlns:r="http://schemas.openxmlformats.org/officeDocument/2006/relationships" r:id="rId3"/>
          <a:extLst>
            <a:ext uri="{FF2B5EF4-FFF2-40B4-BE49-F238E27FC236}">
              <a16:creationId xmlns:a16="http://schemas.microsoft.com/office/drawing/2014/main" id="{00000000-0008-0000-0000-000005000000}"/>
            </a:ext>
          </a:extLst>
        </xdr:cNvPr>
        <xdr:cNvSpPr/>
      </xdr:nvSpPr>
      <xdr:spPr>
        <a:xfrm>
          <a:off x="17668875" y="18897600"/>
          <a:ext cx="2509837" cy="599906"/>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Seguimiento</a:t>
          </a:r>
        </a:p>
      </xdr:txBody>
    </xdr:sp>
    <xdr:clientData/>
  </xdr:twoCellAnchor>
  <xdr:twoCellAnchor editAs="oneCell">
    <xdr:from>
      <xdr:col>0</xdr:col>
      <xdr:colOff>119062</xdr:colOff>
      <xdr:row>0</xdr:row>
      <xdr:rowOff>0</xdr:rowOff>
    </xdr:from>
    <xdr:to>
      <xdr:col>1</xdr:col>
      <xdr:colOff>767590</xdr:colOff>
      <xdr:row>3</xdr:row>
      <xdr:rowOff>236281</xdr:rowOff>
    </xdr:to>
    <xdr:pic>
      <xdr:nvPicPr>
        <xdr:cNvPr id="6" name="8 Imagen">
          <a:extLst>
            <a:ext uri="{FF2B5EF4-FFF2-40B4-BE49-F238E27FC236}">
              <a16:creationId xmlns:a16="http://schemas.microsoft.com/office/drawing/2014/main" id="{00000000-0008-0000-0000-000006000000}"/>
            </a:ext>
          </a:extLst>
        </xdr:cNvPr>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19062" y="0"/>
          <a:ext cx="1042988" cy="940594"/>
        </a:xfrm>
        <a:prstGeom prst="rect">
          <a:avLst/>
        </a:prstGeom>
        <a:noFill/>
        <a:ln>
          <a:noFill/>
        </a:ln>
      </xdr:spPr>
    </xdr:pic>
    <xdr:clientData/>
  </xdr:twoCellAnchor>
  <xdr:twoCellAnchor>
    <xdr:from>
      <xdr:col>46</xdr:col>
      <xdr:colOff>1309687</xdr:colOff>
      <xdr:row>80</xdr:row>
      <xdr:rowOff>95250</xdr:rowOff>
    </xdr:from>
    <xdr:to>
      <xdr:col>49</xdr:col>
      <xdr:colOff>1153535</xdr:colOff>
      <xdr:row>84</xdr:row>
      <xdr:rowOff>22225</xdr:rowOff>
    </xdr:to>
    <xdr:sp macro="" textlink="">
      <xdr:nvSpPr>
        <xdr:cNvPr id="7" name="5 Rectángulo redondeado">
          <a:hlinkClick xmlns:r="http://schemas.openxmlformats.org/officeDocument/2006/relationships" r:id="rId5"/>
          <a:extLst>
            <a:ext uri="{FF2B5EF4-FFF2-40B4-BE49-F238E27FC236}">
              <a16:creationId xmlns:a16="http://schemas.microsoft.com/office/drawing/2014/main" id="{00000000-0008-0000-0000-000007000000}"/>
            </a:ext>
          </a:extLst>
        </xdr:cNvPr>
        <xdr:cNvSpPr/>
      </xdr:nvSpPr>
      <xdr:spPr>
        <a:xfrm>
          <a:off x="22236112" y="18897600"/>
          <a:ext cx="1320223" cy="574675"/>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a:t>
          </a:r>
        </a:p>
        <a:p>
          <a:pPr algn="ctr"/>
          <a:r>
            <a:rPr lang="es-ES" sz="1100" b="1"/>
            <a:t>Escala</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1238250</xdr:colOff>
      <xdr:row>74</xdr:row>
      <xdr:rowOff>137319</xdr:rowOff>
    </xdr:from>
    <xdr:to>
      <xdr:col>11</xdr:col>
      <xdr:colOff>1309688</xdr:colOff>
      <xdr:row>78</xdr:row>
      <xdr:rowOff>71437</xdr:rowOff>
    </xdr:to>
    <xdr:sp macro="" textlink="">
      <xdr:nvSpPr>
        <xdr:cNvPr id="5" name="4 Rectángulo redondeado">
          <a:hlinkClick xmlns:r="http://schemas.openxmlformats.org/officeDocument/2006/relationships" r:id="rId1"/>
          <a:extLst>
            <a:ext uri="{FF2B5EF4-FFF2-40B4-BE49-F238E27FC236}">
              <a16:creationId xmlns:a16="http://schemas.microsoft.com/office/drawing/2014/main" id="{00000000-0008-0000-0100-000005000000}"/>
            </a:ext>
          </a:extLst>
        </xdr:cNvPr>
        <xdr:cNvSpPr/>
      </xdr:nvSpPr>
      <xdr:spPr>
        <a:xfrm>
          <a:off x="13882688" y="18651538"/>
          <a:ext cx="1583531" cy="600868"/>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Mapa de Riesgo</a:t>
          </a:r>
        </a:p>
      </xdr:txBody>
    </xdr:sp>
    <xdr:clientData/>
  </xdr:twoCellAnchor>
  <xdr:twoCellAnchor>
    <xdr:from>
      <xdr:col>11</xdr:col>
      <xdr:colOff>1500301</xdr:colOff>
      <xdr:row>74</xdr:row>
      <xdr:rowOff>89695</xdr:rowOff>
    </xdr:from>
    <xdr:to>
      <xdr:col>13</xdr:col>
      <xdr:colOff>107155</xdr:colOff>
      <xdr:row>78</xdr:row>
      <xdr:rowOff>11906</xdr:rowOff>
    </xdr:to>
    <xdr:sp macro="" textlink="">
      <xdr:nvSpPr>
        <xdr:cNvPr id="6" name="5 Rectángulo redondeado">
          <a:hlinkClick xmlns:r="http://schemas.openxmlformats.org/officeDocument/2006/relationships" r:id="rId2"/>
          <a:extLst>
            <a:ext uri="{FF2B5EF4-FFF2-40B4-BE49-F238E27FC236}">
              <a16:creationId xmlns:a16="http://schemas.microsoft.com/office/drawing/2014/main" id="{00000000-0008-0000-0100-000006000000}"/>
            </a:ext>
          </a:extLst>
        </xdr:cNvPr>
        <xdr:cNvSpPr/>
      </xdr:nvSpPr>
      <xdr:spPr>
        <a:xfrm>
          <a:off x="15656832" y="18603914"/>
          <a:ext cx="1571511" cy="588961"/>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a:t>
          </a:r>
        </a:p>
        <a:p>
          <a:pPr algn="ctr"/>
          <a:r>
            <a:rPr lang="es-ES" sz="1100" b="1"/>
            <a:t>Instructivo</a:t>
          </a:r>
        </a:p>
      </xdr:txBody>
    </xdr:sp>
    <xdr:clientData/>
  </xdr:twoCellAnchor>
  <xdr:twoCellAnchor>
    <xdr:from>
      <xdr:col>9</xdr:col>
      <xdr:colOff>705304</xdr:colOff>
      <xdr:row>74</xdr:row>
      <xdr:rowOff>159883</xdr:rowOff>
    </xdr:from>
    <xdr:to>
      <xdr:col>10</xdr:col>
      <xdr:colOff>952500</xdr:colOff>
      <xdr:row>78</xdr:row>
      <xdr:rowOff>71436</xdr:rowOff>
    </xdr:to>
    <xdr:sp macro="" textlink="">
      <xdr:nvSpPr>
        <xdr:cNvPr id="7" name="6 Rectángulo redondeado">
          <a:hlinkClick xmlns:r="http://schemas.openxmlformats.org/officeDocument/2006/relationships" r:id="rId3"/>
          <a:extLst>
            <a:ext uri="{FF2B5EF4-FFF2-40B4-BE49-F238E27FC236}">
              <a16:creationId xmlns:a16="http://schemas.microsoft.com/office/drawing/2014/main" id="{00000000-0008-0000-0100-000007000000}"/>
            </a:ext>
          </a:extLst>
        </xdr:cNvPr>
        <xdr:cNvSpPr/>
      </xdr:nvSpPr>
      <xdr:spPr>
        <a:xfrm>
          <a:off x="12040054" y="18674102"/>
          <a:ext cx="1556884" cy="578303"/>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Seguimiento</a:t>
          </a:r>
        </a:p>
      </xdr:txBody>
    </xdr:sp>
    <xdr:clientData/>
  </xdr:twoCellAnchor>
  <xdr:twoCellAnchor>
    <xdr:from>
      <xdr:col>10</xdr:col>
      <xdr:colOff>547687</xdr:colOff>
      <xdr:row>79</xdr:row>
      <xdr:rowOff>89694</xdr:rowOff>
    </xdr:from>
    <xdr:to>
      <xdr:col>12</xdr:col>
      <xdr:colOff>530793</xdr:colOff>
      <xdr:row>84</xdr:row>
      <xdr:rowOff>11905</xdr:rowOff>
    </xdr:to>
    <xdr:sp macro="" textlink="">
      <xdr:nvSpPr>
        <xdr:cNvPr id="9" name="8 Rectángulo redondeado">
          <a:hlinkClick xmlns:r="http://schemas.openxmlformats.org/officeDocument/2006/relationships" r:id="rId4"/>
          <a:extLst>
            <a:ext uri="{FF2B5EF4-FFF2-40B4-BE49-F238E27FC236}">
              <a16:creationId xmlns:a16="http://schemas.microsoft.com/office/drawing/2014/main" id="{00000000-0008-0000-0100-000009000000}"/>
            </a:ext>
          </a:extLst>
        </xdr:cNvPr>
        <xdr:cNvSpPr/>
      </xdr:nvSpPr>
      <xdr:spPr>
        <a:xfrm>
          <a:off x="13192125" y="19437350"/>
          <a:ext cx="3007293" cy="755649"/>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a:t>
          </a:r>
        </a:p>
        <a:p>
          <a:pPr algn="ctr"/>
          <a:r>
            <a:rPr lang="es-ES" sz="1100" b="1"/>
            <a:t>Aplicativo  Acciones Preventivas,  Correctivas y de Mejora</a:t>
          </a:r>
        </a:p>
      </xdr:txBody>
    </xdr:sp>
    <xdr:clientData/>
  </xdr:twoCellAnchor>
  <xdr:twoCellAnchor editAs="oneCell">
    <xdr:from>
      <xdr:col>0</xdr:col>
      <xdr:colOff>0</xdr:colOff>
      <xdr:row>0</xdr:row>
      <xdr:rowOff>0</xdr:rowOff>
    </xdr:from>
    <xdr:to>
      <xdr:col>1</xdr:col>
      <xdr:colOff>498930</xdr:colOff>
      <xdr:row>3</xdr:row>
      <xdr:rowOff>144356</xdr:rowOff>
    </xdr:to>
    <xdr:pic>
      <xdr:nvPicPr>
        <xdr:cNvPr id="10" name="9 Imagen">
          <a:extLst>
            <a:ext uri="{FF2B5EF4-FFF2-40B4-BE49-F238E27FC236}">
              <a16:creationId xmlns:a16="http://schemas.microsoft.com/office/drawing/2014/main" id="{00000000-0008-0000-0100-00000A000000}"/>
            </a:ext>
          </a:extLst>
        </xdr:cNvPr>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0"/>
          <a:ext cx="1043216" cy="938106"/>
        </a:xfrm>
        <a:prstGeom prst="rect">
          <a:avLst/>
        </a:prstGeom>
        <a:noFill/>
        <a:ln>
          <a:noFill/>
        </a:ln>
      </xdr:spPr>
    </xdr:pic>
    <xdr:clientData/>
  </xdr:twoCellAnchor>
  <xdr:twoCellAnchor>
    <xdr:from>
      <xdr:col>13</xdr:col>
      <xdr:colOff>238125</xdr:colOff>
      <xdr:row>74</xdr:row>
      <xdr:rowOff>111125</xdr:rowOff>
    </xdr:from>
    <xdr:to>
      <xdr:col>13</xdr:col>
      <xdr:colOff>1558348</xdr:colOff>
      <xdr:row>78</xdr:row>
      <xdr:rowOff>69850</xdr:rowOff>
    </xdr:to>
    <xdr:sp macro="" textlink="">
      <xdr:nvSpPr>
        <xdr:cNvPr id="8" name="5 Rectángulo redondeado">
          <a:hlinkClick xmlns:r="http://schemas.openxmlformats.org/officeDocument/2006/relationships" r:id="rId6"/>
          <a:extLst>
            <a:ext uri="{FF2B5EF4-FFF2-40B4-BE49-F238E27FC236}">
              <a16:creationId xmlns:a16="http://schemas.microsoft.com/office/drawing/2014/main" id="{00000000-0008-0000-0100-000008000000}"/>
            </a:ext>
          </a:extLst>
        </xdr:cNvPr>
        <xdr:cNvSpPr/>
      </xdr:nvSpPr>
      <xdr:spPr>
        <a:xfrm>
          <a:off x="17335500" y="18716625"/>
          <a:ext cx="1320223" cy="593725"/>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a:t>
          </a:r>
        </a:p>
        <a:p>
          <a:pPr algn="ctr"/>
          <a:r>
            <a:rPr lang="es-ES" sz="1100" b="1"/>
            <a:t>Escala</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15</xdr:col>
      <xdr:colOff>285751</xdr:colOff>
      <xdr:row>76</xdr:row>
      <xdr:rowOff>158750</xdr:rowOff>
    </xdr:from>
    <xdr:to>
      <xdr:col>17</xdr:col>
      <xdr:colOff>963037</xdr:colOff>
      <xdr:row>80</xdr:row>
      <xdr:rowOff>85725</xdr:rowOff>
    </xdr:to>
    <xdr:sp macro="" textlink="">
      <xdr:nvSpPr>
        <xdr:cNvPr id="6" name="5 Rectángulo redondeado">
          <a:hlinkClick xmlns:r="http://schemas.openxmlformats.org/officeDocument/2006/relationships" r:id="rId1"/>
          <a:extLst>
            <a:ext uri="{FF2B5EF4-FFF2-40B4-BE49-F238E27FC236}">
              <a16:creationId xmlns:a16="http://schemas.microsoft.com/office/drawing/2014/main" id="{00000000-0008-0000-0200-000006000000}"/>
            </a:ext>
          </a:extLst>
        </xdr:cNvPr>
        <xdr:cNvSpPr/>
      </xdr:nvSpPr>
      <xdr:spPr>
        <a:xfrm>
          <a:off x="19173826" y="17941925"/>
          <a:ext cx="1324986" cy="574675"/>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a:t>
          </a:r>
        </a:p>
        <a:p>
          <a:pPr algn="ctr"/>
          <a:r>
            <a:rPr lang="es-ES" sz="1100" b="1"/>
            <a:t>Plan</a:t>
          </a:r>
          <a:r>
            <a:rPr lang="es-ES" sz="1100" b="1" baseline="0"/>
            <a:t> Contingencia</a:t>
          </a:r>
          <a:endParaRPr lang="es-ES" sz="1100" b="1"/>
        </a:p>
      </xdr:txBody>
    </xdr:sp>
    <xdr:clientData/>
  </xdr:twoCellAnchor>
  <xdr:twoCellAnchor>
    <xdr:from>
      <xdr:col>17</xdr:col>
      <xdr:colOff>1219199</xdr:colOff>
      <xdr:row>76</xdr:row>
      <xdr:rowOff>152400</xdr:rowOff>
    </xdr:from>
    <xdr:to>
      <xdr:col>18</xdr:col>
      <xdr:colOff>210128</xdr:colOff>
      <xdr:row>80</xdr:row>
      <xdr:rowOff>66964</xdr:rowOff>
    </xdr:to>
    <xdr:sp macro="" textlink="">
      <xdr:nvSpPr>
        <xdr:cNvPr id="7" name="6 Rectángulo redondeado">
          <a:hlinkClick xmlns:r="http://schemas.openxmlformats.org/officeDocument/2006/relationships" r:id="rId2"/>
          <a:extLst>
            <a:ext uri="{FF2B5EF4-FFF2-40B4-BE49-F238E27FC236}">
              <a16:creationId xmlns:a16="http://schemas.microsoft.com/office/drawing/2014/main" id="{00000000-0008-0000-0200-000007000000}"/>
            </a:ext>
          </a:extLst>
        </xdr:cNvPr>
        <xdr:cNvSpPr/>
      </xdr:nvSpPr>
      <xdr:spPr>
        <a:xfrm>
          <a:off x="20754974" y="17935575"/>
          <a:ext cx="1372179" cy="562264"/>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Instructivo</a:t>
          </a:r>
        </a:p>
      </xdr:txBody>
    </xdr:sp>
    <xdr:clientData/>
  </xdr:twoCellAnchor>
  <xdr:twoCellAnchor>
    <xdr:from>
      <xdr:col>11</xdr:col>
      <xdr:colOff>1943100</xdr:colOff>
      <xdr:row>76</xdr:row>
      <xdr:rowOff>133350</xdr:rowOff>
    </xdr:from>
    <xdr:to>
      <xdr:col>14</xdr:col>
      <xdr:colOff>886836</xdr:colOff>
      <xdr:row>80</xdr:row>
      <xdr:rowOff>60325</xdr:rowOff>
    </xdr:to>
    <xdr:sp macro="" textlink="">
      <xdr:nvSpPr>
        <xdr:cNvPr id="9" name="8 Rectángulo redondeado">
          <a:hlinkClick xmlns:r="http://schemas.openxmlformats.org/officeDocument/2006/relationships" r:id="rId3"/>
          <a:extLst>
            <a:ext uri="{FF2B5EF4-FFF2-40B4-BE49-F238E27FC236}">
              <a16:creationId xmlns:a16="http://schemas.microsoft.com/office/drawing/2014/main" id="{00000000-0008-0000-0200-000009000000}"/>
            </a:ext>
          </a:extLst>
        </xdr:cNvPr>
        <xdr:cNvSpPr/>
      </xdr:nvSpPr>
      <xdr:spPr>
        <a:xfrm>
          <a:off x="17554575" y="17916525"/>
          <a:ext cx="1324986" cy="574675"/>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a:t>
          </a:r>
        </a:p>
        <a:p>
          <a:pPr algn="ctr"/>
          <a:r>
            <a:rPr lang="es-ES" sz="1100" b="1"/>
            <a:t>Mapa</a:t>
          </a:r>
          <a:r>
            <a:rPr lang="es-ES" sz="1100" b="1" baseline="0"/>
            <a:t> de Riesgo</a:t>
          </a:r>
          <a:endParaRPr lang="es-ES" sz="1100" b="1"/>
        </a:p>
      </xdr:txBody>
    </xdr:sp>
    <xdr:clientData/>
  </xdr:twoCellAnchor>
  <xdr:twoCellAnchor>
    <xdr:from>
      <xdr:col>14</xdr:col>
      <xdr:colOff>323850</xdr:colOff>
      <xdr:row>81</xdr:row>
      <xdr:rowOff>19050</xdr:rowOff>
    </xdr:from>
    <xdr:to>
      <xdr:col>17</xdr:col>
      <xdr:colOff>1628775</xdr:colOff>
      <xdr:row>86</xdr:row>
      <xdr:rowOff>28575</xdr:rowOff>
    </xdr:to>
    <xdr:sp macro="" textlink="">
      <xdr:nvSpPr>
        <xdr:cNvPr id="8" name="7 Rectángulo redondeado">
          <a:hlinkClick xmlns:r="http://schemas.openxmlformats.org/officeDocument/2006/relationships" r:id="rId4"/>
          <a:extLst>
            <a:ext uri="{FF2B5EF4-FFF2-40B4-BE49-F238E27FC236}">
              <a16:creationId xmlns:a16="http://schemas.microsoft.com/office/drawing/2014/main" id="{00000000-0008-0000-0200-000008000000}"/>
            </a:ext>
          </a:extLst>
        </xdr:cNvPr>
        <xdr:cNvSpPr/>
      </xdr:nvSpPr>
      <xdr:spPr>
        <a:xfrm>
          <a:off x="18316575" y="18611850"/>
          <a:ext cx="2847975" cy="819150"/>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Aplicativo Acciones Preventivas, Correctivas y de Mejora</a:t>
          </a:r>
        </a:p>
      </xdr:txBody>
    </xdr:sp>
    <xdr:clientData/>
  </xdr:twoCellAnchor>
  <xdr:twoCellAnchor editAs="oneCell">
    <xdr:from>
      <xdr:col>0</xdr:col>
      <xdr:colOff>59529</xdr:colOff>
      <xdr:row>0</xdr:row>
      <xdr:rowOff>0</xdr:rowOff>
    </xdr:from>
    <xdr:to>
      <xdr:col>1</xdr:col>
      <xdr:colOff>750092</xdr:colOff>
      <xdr:row>3</xdr:row>
      <xdr:rowOff>214313</xdr:rowOff>
    </xdr:to>
    <xdr:pic>
      <xdr:nvPicPr>
        <xdr:cNvPr id="10" name="9 Imagen">
          <a:extLst>
            <a:ext uri="{FF2B5EF4-FFF2-40B4-BE49-F238E27FC236}">
              <a16:creationId xmlns:a16="http://schemas.microsoft.com/office/drawing/2014/main" id="{00000000-0008-0000-0200-00000A000000}"/>
            </a:ext>
          </a:extLst>
        </xdr:cNvPr>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59529" y="0"/>
          <a:ext cx="1047751" cy="940594"/>
        </a:xfrm>
        <a:prstGeom prst="rect">
          <a:avLst/>
        </a:prstGeom>
        <a:noFill/>
        <a:ln>
          <a:noFill/>
        </a:ln>
      </xdr:spPr>
    </xdr:pic>
    <xdr:clientData/>
  </xdr:twoCellAnchor>
  <xdr:twoCellAnchor>
    <xdr:from>
      <xdr:col>18</xdr:col>
      <xdr:colOff>369094</xdr:colOff>
      <xdr:row>77</xdr:row>
      <xdr:rowOff>11906</xdr:rowOff>
    </xdr:from>
    <xdr:to>
      <xdr:col>26</xdr:col>
      <xdr:colOff>1070192</xdr:colOff>
      <xdr:row>80</xdr:row>
      <xdr:rowOff>105568</xdr:rowOff>
    </xdr:to>
    <xdr:sp macro="" textlink="">
      <xdr:nvSpPr>
        <xdr:cNvPr id="12" name="5 Rectángulo redondeado">
          <a:hlinkClick xmlns:r="http://schemas.openxmlformats.org/officeDocument/2006/relationships" r:id="rId6"/>
          <a:extLst>
            <a:ext uri="{FF2B5EF4-FFF2-40B4-BE49-F238E27FC236}">
              <a16:creationId xmlns:a16="http://schemas.microsoft.com/office/drawing/2014/main" id="{00000000-0008-0000-0200-00000C000000}"/>
            </a:ext>
          </a:extLst>
        </xdr:cNvPr>
        <xdr:cNvSpPr/>
      </xdr:nvSpPr>
      <xdr:spPr>
        <a:xfrm>
          <a:off x="22562344" y="17883187"/>
          <a:ext cx="1320223" cy="593725"/>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a:t>
          </a:r>
        </a:p>
        <a:p>
          <a:pPr algn="ctr"/>
          <a:r>
            <a:rPr lang="es-ES" sz="1100" b="1"/>
            <a:t>Escala</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486834</xdr:colOff>
      <xdr:row>95</xdr:row>
      <xdr:rowOff>137583</xdr:rowOff>
    </xdr:from>
    <xdr:to>
      <xdr:col>7</xdr:col>
      <xdr:colOff>145521</xdr:colOff>
      <xdr:row>99</xdr:row>
      <xdr:rowOff>60372</xdr:rowOff>
    </xdr:to>
    <xdr:sp macro="" textlink="">
      <xdr:nvSpPr>
        <xdr:cNvPr id="13" name="4 Rectángulo redondeado">
          <a:hlinkClick xmlns:r="http://schemas.openxmlformats.org/officeDocument/2006/relationships" r:id="rId1"/>
          <a:extLst>
            <a:ext uri="{FF2B5EF4-FFF2-40B4-BE49-F238E27FC236}">
              <a16:creationId xmlns:a16="http://schemas.microsoft.com/office/drawing/2014/main" id="{00000000-0008-0000-0400-00000D000000}"/>
            </a:ext>
          </a:extLst>
        </xdr:cNvPr>
        <xdr:cNvSpPr/>
      </xdr:nvSpPr>
      <xdr:spPr>
        <a:xfrm>
          <a:off x="3704167" y="17092083"/>
          <a:ext cx="1225021" cy="557789"/>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Mapa de Riesgo</a:t>
          </a:r>
        </a:p>
      </xdr:txBody>
    </xdr:sp>
    <xdr:clientData/>
  </xdr:twoCellAnchor>
  <xdr:twoCellAnchor>
    <xdr:from>
      <xdr:col>7</xdr:col>
      <xdr:colOff>558801</xdr:colOff>
      <xdr:row>95</xdr:row>
      <xdr:rowOff>137583</xdr:rowOff>
    </xdr:from>
    <xdr:to>
      <xdr:col>11</xdr:col>
      <xdr:colOff>360317</xdr:colOff>
      <xdr:row>99</xdr:row>
      <xdr:rowOff>60372</xdr:rowOff>
    </xdr:to>
    <xdr:sp macro="" textlink="">
      <xdr:nvSpPr>
        <xdr:cNvPr id="14" name="5 Rectángulo redondeado">
          <a:hlinkClick xmlns:r="http://schemas.openxmlformats.org/officeDocument/2006/relationships" r:id="rId2"/>
          <a:extLst>
            <a:ext uri="{FF2B5EF4-FFF2-40B4-BE49-F238E27FC236}">
              <a16:creationId xmlns:a16="http://schemas.microsoft.com/office/drawing/2014/main" id="{00000000-0008-0000-0400-00000E000000}"/>
            </a:ext>
          </a:extLst>
        </xdr:cNvPr>
        <xdr:cNvSpPr/>
      </xdr:nvSpPr>
      <xdr:spPr>
        <a:xfrm>
          <a:off x="5342468" y="17092083"/>
          <a:ext cx="1441932" cy="557789"/>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a:t>
          </a:r>
        </a:p>
        <a:p>
          <a:pPr algn="ctr"/>
          <a:r>
            <a:rPr lang="es-ES" sz="1100" b="1"/>
            <a:t>Plan </a:t>
          </a:r>
          <a:r>
            <a:rPr lang="es-ES" sz="1100" b="1" baseline="0"/>
            <a:t>Contingencia</a:t>
          </a:r>
          <a:endParaRPr lang="es-ES" sz="1100" b="1"/>
        </a:p>
      </xdr:txBody>
    </xdr:sp>
    <xdr:clientData/>
  </xdr:twoCellAnchor>
  <xdr:twoCellAnchor>
    <xdr:from>
      <xdr:col>12</xdr:col>
      <xdr:colOff>156009</xdr:colOff>
      <xdr:row>95</xdr:row>
      <xdr:rowOff>139891</xdr:rowOff>
    </xdr:from>
    <xdr:to>
      <xdr:col>13</xdr:col>
      <xdr:colOff>453786</xdr:colOff>
      <xdr:row>99</xdr:row>
      <xdr:rowOff>62680</xdr:rowOff>
    </xdr:to>
    <xdr:sp macro="" textlink="">
      <xdr:nvSpPr>
        <xdr:cNvPr id="15" name="6 Rectángulo redondeado">
          <a:hlinkClick xmlns:r="http://schemas.openxmlformats.org/officeDocument/2006/relationships" r:id="rId3"/>
          <a:extLst>
            <a:ext uri="{FF2B5EF4-FFF2-40B4-BE49-F238E27FC236}">
              <a16:creationId xmlns:a16="http://schemas.microsoft.com/office/drawing/2014/main" id="{00000000-0008-0000-0400-00000F000000}"/>
            </a:ext>
          </a:extLst>
        </xdr:cNvPr>
        <xdr:cNvSpPr/>
      </xdr:nvSpPr>
      <xdr:spPr>
        <a:xfrm>
          <a:off x="7236259" y="17094391"/>
          <a:ext cx="1207944" cy="557789"/>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Seguimiento</a:t>
          </a:r>
        </a:p>
      </xdr:txBody>
    </xdr:sp>
    <xdr:clientData/>
  </xdr:twoCellAnchor>
  <xdr:twoCellAnchor>
    <xdr:from>
      <xdr:col>6</xdr:col>
      <xdr:colOff>657851</xdr:colOff>
      <xdr:row>100</xdr:row>
      <xdr:rowOff>60371</xdr:rowOff>
    </xdr:from>
    <xdr:to>
      <xdr:col>12</xdr:col>
      <xdr:colOff>533737</xdr:colOff>
      <xdr:row>104</xdr:row>
      <xdr:rowOff>103666</xdr:rowOff>
    </xdr:to>
    <xdr:sp macro="" textlink="">
      <xdr:nvSpPr>
        <xdr:cNvPr id="16" name="9 Rectángulo redondeado">
          <a:hlinkClick xmlns:r="http://schemas.openxmlformats.org/officeDocument/2006/relationships" r:id="rId4"/>
          <a:extLst>
            <a:ext uri="{FF2B5EF4-FFF2-40B4-BE49-F238E27FC236}">
              <a16:creationId xmlns:a16="http://schemas.microsoft.com/office/drawing/2014/main" id="{00000000-0008-0000-0400-000010000000}"/>
            </a:ext>
          </a:extLst>
        </xdr:cNvPr>
        <xdr:cNvSpPr/>
      </xdr:nvSpPr>
      <xdr:spPr>
        <a:xfrm>
          <a:off x="4658351" y="17808621"/>
          <a:ext cx="2955636" cy="805295"/>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Aplicativo de</a:t>
          </a:r>
          <a:r>
            <a:rPr lang="es-ES" sz="1100" b="1" baseline="0"/>
            <a:t> Acciones Correctivas, Preventivas y de Mejora</a:t>
          </a:r>
          <a:endParaRPr lang="es-ES" sz="1100" b="1"/>
        </a:p>
      </xdr:txBody>
    </xdr:sp>
    <xdr:clientData/>
  </xdr:twoCellAnchor>
  <xdr:twoCellAnchor editAs="oneCell">
    <xdr:from>
      <xdr:col>10</xdr:col>
      <xdr:colOff>114960</xdr:colOff>
      <xdr:row>36</xdr:row>
      <xdr:rowOff>254002</xdr:rowOff>
    </xdr:from>
    <xdr:to>
      <xdr:col>19</xdr:col>
      <xdr:colOff>188291</xdr:colOff>
      <xdr:row>67</xdr:row>
      <xdr:rowOff>10584</xdr:rowOff>
    </xdr:to>
    <xdr:pic>
      <xdr:nvPicPr>
        <xdr:cNvPr id="6" name="Imagen 5">
          <a:extLst>
            <a:ext uri="{FF2B5EF4-FFF2-40B4-BE49-F238E27FC236}">
              <a16:creationId xmlns:a16="http://schemas.microsoft.com/office/drawing/2014/main" id="{00000000-0008-0000-0400-000006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5893460" y="7027335"/>
          <a:ext cx="8074331" cy="56303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4</xdr:col>
      <xdr:colOff>238125</xdr:colOff>
      <xdr:row>71</xdr:row>
      <xdr:rowOff>66675</xdr:rowOff>
    </xdr:from>
    <xdr:to>
      <xdr:col>5</xdr:col>
      <xdr:colOff>405871</xdr:colOff>
      <xdr:row>74</xdr:row>
      <xdr:rowOff>138689</xdr:rowOff>
    </xdr:to>
    <xdr:sp macro="" textlink="">
      <xdr:nvSpPr>
        <xdr:cNvPr id="5" name="4 Rectángulo redondeado">
          <a:hlinkClick xmlns:r="http://schemas.openxmlformats.org/officeDocument/2006/relationships" r:id="rId1"/>
          <a:extLst>
            <a:ext uri="{FF2B5EF4-FFF2-40B4-BE49-F238E27FC236}">
              <a16:creationId xmlns:a16="http://schemas.microsoft.com/office/drawing/2014/main" id="{00000000-0008-0000-0500-000005000000}"/>
            </a:ext>
          </a:extLst>
        </xdr:cNvPr>
        <xdr:cNvSpPr/>
      </xdr:nvSpPr>
      <xdr:spPr>
        <a:xfrm>
          <a:off x="4638675" y="18021300"/>
          <a:ext cx="1225021" cy="557789"/>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Mapa de Riesgo</a:t>
          </a:r>
        </a:p>
      </xdr:txBody>
    </xdr:sp>
    <xdr:clientData/>
  </xdr:twoCellAnchor>
  <xdr:twoCellAnchor>
    <xdr:from>
      <xdr:col>5</xdr:col>
      <xdr:colOff>819151</xdr:colOff>
      <xdr:row>71</xdr:row>
      <xdr:rowOff>66675</xdr:rowOff>
    </xdr:from>
    <xdr:to>
      <xdr:col>7</xdr:col>
      <xdr:colOff>146533</xdr:colOff>
      <xdr:row>74</xdr:row>
      <xdr:rowOff>138689</xdr:rowOff>
    </xdr:to>
    <xdr:sp macro="" textlink="">
      <xdr:nvSpPr>
        <xdr:cNvPr id="6" name="5 Rectángulo redondeado">
          <a:hlinkClick xmlns:r="http://schemas.openxmlformats.org/officeDocument/2006/relationships" r:id="rId2"/>
          <a:extLst>
            <a:ext uri="{FF2B5EF4-FFF2-40B4-BE49-F238E27FC236}">
              <a16:creationId xmlns:a16="http://schemas.microsoft.com/office/drawing/2014/main" id="{00000000-0008-0000-0500-000006000000}"/>
            </a:ext>
          </a:extLst>
        </xdr:cNvPr>
        <xdr:cNvSpPr/>
      </xdr:nvSpPr>
      <xdr:spPr>
        <a:xfrm>
          <a:off x="6276976" y="18021300"/>
          <a:ext cx="1441932" cy="557789"/>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a:t>
          </a:r>
        </a:p>
        <a:p>
          <a:pPr algn="ctr"/>
          <a:r>
            <a:rPr lang="es-ES" sz="1100" b="1"/>
            <a:t>Plan </a:t>
          </a:r>
          <a:r>
            <a:rPr lang="es-ES" sz="1100" b="1" baseline="0"/>
            <a:t>Contingencia</a:t>
          </a:r>
          <a:endParaRPr lang="es-ES" sz="1100" b="1"/>
        </a:p>
      </xdr:txBody>
    </xdr:sp>
    <xdr:clientData/>
  </xdr:twoCellAnchor>
  <xdr:twoCellAnchor>
    <xdr:from>
      <xdr:col>7</xdr:col>
      <xdr:colOff>598392</xdr:colOff>
      <xdr:row>71</xdr:row>
      <xdr:rowOff>68983</xdr:rowOff>
    </xdr:from>
    <xdr:to>
      <xdr:col>8</xdr:col>
      <xdr:colOff>749061</xdr:colOff>
      <xdr:row>74</xdr:row>
      <xdr:rowOff>140997</xdr:rowOff>
    </xdr:to>
    <xdr:sp macro="" textlink="">
      <xdr:nvSpPr>
        <xdr:cNvPr id="7" name="6 Rectángulo redondeado">
          <a:hlinkClick xmlns:r="http://schemas.openxmlformats.org/officeDocument/2006/relationships" r:id="rId3"/>
          <a:extLst>
            <a:ext uri="{FF2B5EF4-FFF2-40B4-BE49-F238E27FC236}">
              <a16:creationId xmlns:a16="http://schemas.microsoft.com/office/drawing/2014/main" id="{00000000-0008-0000-0500-000007000000}"/>
            </a:ext>
          </a:extLst>
        </xdr:cNvPr>
        <xdr:cNvSpPr/>
      </xdr:nvSpPr>
      <xdr:spPr>
        <a:xfrm>
          <a:off x="8170767" y="18023608"/>
          <a:ext cx="1207944" cy="557789"/>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Seguimiento</a:t>
          </a:r>
        </a:p>
      </xdr:txBody>
    </xdr:sp>
    <xdr:clientData/>
  </xdr:twoCellAnchor>
  <xdr:twoCellAnchor>
    <xdr:from>
      <xdr:col>5</xdr:col>
      <xdr:colOff>135034</xdr:colOff>
      <xdr:row>75</xdr:row>
      <xdr:rowOff>135513</xdr:rowOff>
    </xdr:from>
    <xdr:to>
      <xdr:col>7</xdr:col>
      <xdr:colOff>976120</xdr:colOff>
      <xdr:row>80</xdr:row>
      <xdr:rowOff>131183</xdr:rowOff>
    </xdr:to>
    <xdr:sp macro="" textlink="">
      <xdr:nvSpPr>
        <xdr:cNvPr id="8" name="9 Rectángulo redondeado">
          <a:hlinkClick xmlns:r="http://schemas.openxmlformats.org/officeDocument/2006/relationships" r:id="rId4"/>
          <a:extLst>
            <a:ext uri="{FF2B5EF4-FFF2-40B4-BE49-F238E27FC236}">
              <a16:creationId xmlns:a16="http://schemas.microsoft.com/office/drawing/2014/main" id="{00000000-0008-0000-0500-000008000000}"/>
            </a:ext>
          </a:extLst>
        </xdr:cNvPr>
        <xdr:cNvSpPr/>
      </xdr:nvSpPr>
      <xdr:spPr>
        <a:xfrm>
          <a:off x="5592859" y="18737838"/>
          <a:ext cx="2955636" cy="805295"/>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Aplicativo de</a:t>
          </a:r>
          <a:r>
            <a:rPr lang="es-ES" sz="1100" b="1" baseline="0"/>
            <a:t> Acciones Correctivas, Preventivas y de Mejora</a:t>
          </a:r>
          <a:endParaRPr lang="es-ES" sz="1100" b="1"/>
        </a:p>
      </xdr:txBody>
    </xdr:sp>
    <xdr:clientData/>
  </xdr:twoCellAnchor>
  <xdr:twoCellAnchor>
    <xdr:from>
      <xdr:col>0</xdr:col>
      <xdr:colOff>3362</xdr:colOff>
      <xdr:row>1</xdr:row>
      <xdr:rowOff>9525</xdr:rowOff>
    </xdr:from>
    <xdr:to>
      <xdr:col>0</xdr:col>
      <xdr:colOff>1209675</xdr:colOff>
      <xdr:row>4</xdr:row>
      <xdr:rowOff>1840006</xdr:rowOff>
    </xdr:to>
    <xdr:cxnSp macro="">
      <xdr:nvCxnSpPr>
        <xdr:cNvPr id="9" name="2 Conector recto">
          <a:extLst>
            <a:ext uri="{FF2B5EF4-FFF2-40B4-BE49-F238E27FC236}">
              <a16:creationId xmlns:a16="http://schemas.microsoft.com/office/drawing/2014/main" id="{00000000-0008-0000-0500-000009000000}"/>
            </a:ext>
          </a:extLst>
        </xdr:cNvPr>
        <xdr:cNvCxnSpPr/>
      </xdr:nvCxnSpPr>
      <xdr:spPr>
        <a:xfrm flipH="1">
          <a:off x="3362" y="257175"/>
          <a:ext cx="1206313" cy="264010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1</xdr:colOff>
      <xdr:row>13</xdr:row>
      <xdr:rowOff>33618</xdr:rowOff>
    </xdr:from>
    <xdr:to>
      <xdr:col>1</xdr:col>
      <xdr:colOff>0</xdr:colOff>
      <xdr:row>17</xdr:row>
      <xdr:rowOff>0</xdr:rowOff>
    </xdr:to>
    <xdr:cxnSp macro="">
      <xdr:nvCxnSpPr>
        <xdr:cNvPr id="10" name="5 Conector recto">
          <a:extLst>
            <a:ext uri="{FF2B5EF4-FFF2-40B4-BE49-F238E27FC236}">
              <a16:creationId xmlns:a16="http://schemas.microsoft.com/office/drawing/2014/main" id="{00000000-0008-0000-0500-00000A000000}"/>
            </a:ext>
          </a:extLst>
        </xdr:cNvPr>
        <xdr:cNvCxnSpPr/>
      </xdr:nvCxnSpPr>
      <xdr:spPr>
        <a:xfrm flipH="1">
          <a:off x="1" y="10434918"/>
          <a:ext cx="1228724" cy="72838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238125</xdr:colOff>
      <xdr:row>71</xdr:row>
      <xdr:rowOff>66675</xdr:rowOff>
    </xdr:from>
    <xdr:to>
      <xdr:col>5</xdr:col>
      <xdr:colOff>405871</xdr:colOff>
      <xdr:row>74</xdr:row>
      <xdr:rowOff>138689</xdr:rowOff>
    </xdr:to>
    <xdr:sp macro="" textlink="">
      <xdr:nvSpPr>
        <xdr:cNvPr id="11" name="4 Rectángulo redondeado">
          <a:hlinkClick xmlns:r="http://schemas.openxmlformats.org/officeDocument/2006/relationships" r:id="rId1"/>
          <a:extLst>
            <a:ext uri="{FF2B5EF4-FFF2-40B4-BE49-F238E27FC236}">
              <a16:creationId xmlns:a16="http://schemas.microsoft.com/office/drawing/2014/main" id="{00000000-0008-0000-0500-00000B000000}"/>
            </a:ext>
          </a:extLst>
        </xdr:cNvPr>
        <xdr:cNvSpPr/>
      </xdr:nvSpPr>
      <xdr:spPr>
        <a:xfrm>
          <a:off x="5257800" y="28841700"/>
          <a:ext cx="1482196" cy="557789"/>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Mapa de Riesgo</a:t>
          </a:r>
        </a:p>
      </xdr:txBody>
    </xdr:sp>
    <xdr:clientData/>
  </xdr:twoCellAnchor>
  <xdr:twoCellAnchor>
    <xdr:from>
      <xdr:col>5</xdr:col>
      <xdr:colOff>819151</xdr:colOff>
      <xdr:row>71</xdr:row>
      <xdr:rowOff>66675</xdr:rowOff>
    </xdr:from>
    <xdr:to>
      <xdr:col>7</xdr:col>
      <xdr:colOff>146533</xdr:colOff>
      <xdr:row>74</xdr:row>
      <xdr:rowOff>138689</xdr:rowOff>
    </xdr:to>
    <xdr:sp macro="" textlink="">
      <xdr:nvSpPr>
        <xdr:cNvPr id="12" name="5 Rectángulo redondeado">
          <a:hlinkClick xmlns:r="http://schemas.openxmlformats.org/officeDocument/2006/relationships" r:id="rId2"/>
          <a:extLst>
            <a:ext uri="{FF2B5EF4-FFF2-40B4-BE49-F238E27FC236}">
              <a16:creationId xmlns:a16="http://schemas.microsoft.com/office/drawing/2014/main" id="{00000000-0008-0000-0500-00000C000000}"/>
            </a:ext>
          </a:extLst>
        </xdr:cNvPr>
        <xdr:cNvSpPr/>
      </xdr:nvSpPr>
      <xdr:spPr>
        <a:xfrm>
          <a:off x="7153276" y="28841700"/>
          <a:ext cx="1956282" cy="557789"/>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a:t>
          </a:r>
        </a:p>
        <a:p>
          <a:pPr algn="ctr"/>
          <a:r>
            <a:rPr lang="es-ES" sz="1100" b="1"/>
            <a:t>Plan </a:t>
          </a:r>
          <a:r>
            <a:rPr lang="es-ES" sz="1100" b="1" baseline="0"/>
            <a:t>Contingencia</a:t>
          </a:r>
          <a:endParaRPr lang="es-ES" sz="1100" b="1"/>
        </a:p>
      </xdr:txBody>
    </xdr:sp>
    <xdr:clientData/>
  </xdr:twoCellAnchor>
  <xdr:twoCellAnchor>
    <xdr:from>
      <xdr:col>7</xdr:col>
      <xdr:colOff>598392</xdr:colOff>
      <xdr:row>71</xdr:row>
      <xdr:rowOff>68983</xdr:rowOff>
    </xdr:from>
    <xdr:to>
      <xdr:col>8</xdr:col>
      <xdr:colOff>749061</xdr:colOff>
      <xdr:row>74</xdr:row>
      <xdr:rowOff>140997</xdr:rowOff>
    </xdr:to>
    <xdr:sp macro="" textlink="">
      <xdr:nvSpPr>
        <xdr:cNvPr id="13" name="6 Rectángulo redondeado">
          <a:hlinkClick xmlns:r="http://schemas.openxmlformats.org/officeDocument/2006/relationships" r:id="rId3"/>
          <a:extLst>
            <a:ext uri="{FF2B5EF4-FFF2-40B4-BE49-F238E27FC236}">
              <a16:creationId xmlns:a16="http://schemas.microsoft.com/office/drawing/2014/main" id="{00000000-0008-0000-0500-00000D000000}"/>
            </a:ext>
          </a:extLst>
        </xdr:cNvPr>
        <xdr:cNvSpPr/>
      </xdr:nvSpPr>
      <xdr:spPr>
        <a:xfrm>
          <a:off x="9561417" y="28844008"/>
          <a:ext cx="1465119" cy="557789"/>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Seguimiento</a:t>
          </a:r>
        </a:p>
      </xdr:txBody>
    </xdr:sp>
    <xdr:clientData/>
  </xdr:twoCellAnchor>
  <xdr:twoCellAnchor>
    <xdr:from>
      <xdr:col>5</xdr:col>
      <xdr:colOff>135034</xdr:colOff>
      <xdr:row>75</xdr:row>
      <xdr:rowOff>135513</xdr:rowOff>
    </xdr:from>
    <xdr:to>
      <xdr:col>7</xdr:col>
      <xdr:colOff>976120</xdr:colOff>
      <xdr:row>80</xdr:row>
      <xdr:rowOff>131183</xdr:rowOff>
    </xdr:to>
    <xdr:sp macro="" textlink="">
      <xdr:nvSpPr>
        <xdr:cNvPr id="14" name="9 Rectángulo redondeado">
          <a:hlinkClick xmlns:r="http://schemas.openxmlformats.org/officeDocument/2006/relationships" r:id="rId4"/>
          <a:extLst>
            <a:ext uri="{FF2B5EF4-FFF2-40B4-BE49-F238E27FC236}">
              <a16:creationId xmlns:a16="http://schemas.microsoft.com/office/drawing/2014/main" id="{00000000-0008-0000-0500-00000E000000}"/>
            </a:ext>
          </a:extLst>
        </xdr:cNvPr>
        <xdr:cNvSpPr/>
      </xdr:nvSpPr>
      <xdr:spPr>
        <a:xfrm>
          <a:off x="6469159" y="29558238"/>
          <a:ext cx="3469986" cy="805295"/>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Aplicativo de</a:t>
          </a:r>
          <a:r>
            <a:rPr lang="es-ES" sz="1100" b="1" baseline="0"/>
            <a:t> Acciones Correctivas, Preventivas y de Mejora</a:t>
          </a:r>
          <a:endParaRPr lang="es-ES" sz="1100" b="1"/>
        </a:p>
      </xdr:txBody>
    </xdr:sp>
    <xdr:clientData/>
  </xdr:twoCellAnchor>
  <xdr:twoCellAnchor>
    <xdr:from>
      <xdr:col>0</xdr:col>
      <xdr:colOff>3362</xdr:colOff>
      <xdr:row>1</xdr:row>
      <xdr:rowOff>9525</xdr:rowOff>
    </xdr:from>
    <xdr:to>
      <xdr:col>0</xdr:col>
      <xdr:colOff>1209675</xdr:colOff>
      <xdr:row>4</xdr:row>
      <xdr:rowOff>1840006</xdr:rowOff>
    </xdr:to>
    <xdr:cxnSp macro="">
      <xdr:nvCxnSpPr>
        <xdr:cNvPr id="15" name="2 Conector recto">
          <a:extLst>
            <a:ext uri="{FF2B5EF4-FFF2-40B4-BE49-F238E27FC236}">
              <a16:creationId xmlns:a16="http://schemas.microsoft.com/office/drawing/2014/main" id="{00000000-0008-0000-0500-00000F000000}"/>
            </a:ext>
          </a:extLst>
        </xdr:cNvPr>
        <xdr:cNvCxnSpPr/>
      </xdr:nvCxnSpPr>
      <xdr:spPr>
        <a:xfrm flipH="1">
          <a:off x="3362" y="257175"/>
          <a:ext cx="1072963" cy="282108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1</xdr:colOff>
      <xdr:row>13</xdr:row>
      <xdr:rowOff>33618</xdr:rowOff>
    </xdr:from>
    <xdr:to>
      <xdr:col>1</xdr:col>
      <xdr:colOff>0</xdr:colOff>
      <xdr:row>17</xdr:row>
      <xdr:rowOff>0</xdr:rowOff>
    </xdr:to>
    <xdr:cxnSp macro="">
      <xdr:nvCxnSpPr>
        <xdr:cNvPr id="16" name="5 Conector recto">
          <a:extLst>
            <a:ext uri="{FF2B5EF4-FFF2-40B4-BE49-F238E27FC236}">
              <a16:creationId xmlns:a16="http://schemas.microsoft.com/office/drawing/2014/main" id="{00000000-0008-0000-0500-000010000000}"/>
            </a:ext>
          </a:extLst>
        </xdr:cNvPr>
        <xdr:cNvCxnSpPr/>
      </xdr:nvCxnSpPr>
      <xdr:spPr>
        <a:xfrm flipH="1">
          <a:off x="1" y="16502343"/>
          <a:ext cx="1076324" cy="62360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238125</xdr:colOff>
      <xdr:row>71</xdr:row>
      <xdr:rowOff>66675</xdr:rowOff>
    </xdr:from>
    <xdr:to>
      <xdr:col>5</xdr:col>
      <xdr:colOff>405871</xdr:colOff>
      <xdr:row>74</xdr:row>
      <xdr:rowOff>138689</xdr:rowOff>
    </xdr:to>
    <xdr:sp macro="" textlink="">
      <xdr:nvSpPr>
        <xdr:cNvPr id="17" name="4 Rectángulo redondeado">
          <a:hlinkClick xmlns:r="http://schemas.openxmlformats.org/officeDocument/2006/relationships" r:id="rId1"/>
          <a:extLst>
            <a:ext uri="{FF2B5EF4-FFF2-40B4-BE49-F238E27FC236}">
              <a16:creationId xmlns:a16="http://schemas.microsoft.com/office/drawing/2014/main" id="{00000000-0008-0000-0500-000011000000}"/>
            </a:ext>
          </a:extLst>
        </xdr:cNvPr>
        <xdr:cNvSpPr/>
      </xdr:nvSpPr>
      <xdr:spPr>
        <a:xfrm>
          <a:off x="5257800" y="28841700"/>
          <a:ext cx="1482196" cy="557789"/>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Mapa de Riesgo</a:t>
          </a:r>
        </a:p>
      </xdr:txBody>
    </xdr:sp>
    <xdr:clientData/>
  </xdr:twoCellAnchor>
  <xdr:twoCellAnchor>
    <xdr:from>
      <xdr:col>5</xdr:col>
      <xdr:colOff>819151</xdr:colOff>
      <xdr:row>71</xdr:row>
      <xdr:rowOff>66675</xdr:rowOff>
    </xdr:from>
    <xdr:to>
      <xdr:col>7</xdr:col>
      <xdr:colOff>146533</xdr:colOff>
      <xdr:row>74</xdr:row>
      <xdr:rowOff>138689</xdr:rowOff>
    </xdr:to>
    <xdr:sp macro="" textlink="">
      <xdr:nvSpPr>
        <xdr:cNvPr id="18" name="5 Rectángulo redondeado">
          <a:hlinkClick xmlns:r="http://schemas.openxmlformats.org/officeDocument/2006/relationships" r:id="rId2"/>
          <a:extLst>
            <a:ext uri="{FF2B5EF4-FFF2-40B4-BE49-F238E27FC236}">
              <a16:creationId xmlns:a16="http://schemas.microsoft.com/office/drawing/2014/main" id="{00000000-0008-0000-0500-000012000000}"/>
            </a:ext>
          </a:extLst>
        </xdr:cNvPr>
        <xdr:cNvSpPr/>
      </xdr:nvSpPr>
      <xdr:spPr>
        <a:xfrm>
          <a:off x="7153276" y="28841700"/>
          <a:ext cx="1956282" cy="557789"/>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a:t>
          </a:r>
        </a:p>
        <a:p>
          <a:pPr algn="ctr"/>
          <a:r>
            <a:rPr lang="es-ES" sz="1100" b="1"/>
            <a:t>Plan </a:t>
          </a:r>
          <a:r>
            <a:rPr lang="es-ES" sz="1100" b="1" baseline="0"/>
            <a:t>Contingencia</a:t>
          </a:r>
          <a:endParaRPr lang="es-ES" sz="1100" b="1"/>
        </a:p>
      </xdr:txBody>
    </xdr:sp>
    <xdr:clientData/>
  </xdr:twoCellAnchor>
  <xdr:twoCellAnchor>
    <xdr:from>
      <xdr:col>7</xdr:col>
      <xdr:colOff>598392</xdr:colOff>
      <xdr:row>71</xdr:row>
      <xdr:rowOff>68983</xdr:rowOff>
    </xdr:from>
    <xdr:to>
      <xdr:col>8</xdr:col>
      <xdr:colOff>749061</xdr:colOff>
      <xdr:row>74</xdr:row>
      <xdr:rowOff>140997</xdr:rowOff>
    </xdr:to>
    <xdr:sp macro="" textlink="">
      <xdr:nvSpPr>
        <xdr:cNvPr id="19" name="6 Rectángulo redondeado">
          <a:hlinkClick xmlns:r="http://schemas.openxmlformats.org/officeDocument/2006/relationships" r:id="rId3"/>
          <a:extLst>
            <a:ext uri="{FF2B5EF4-FFF2-40B4-BE49-F238E27FC236}">
              <a16:creationId xmlns:a16="http://schemas.microsoft.com/office/drawing/2014/main" id="{00000000-0008-0000-0500-000013000000}"/>
            </a:ext>
          </a:extLst>
        </xdr:cNvPr>
        <xdr:cNvSpPr/>
      </xdr:nvSpPr>
      <xdr:spPr>
        <a:xfrm>
          <a:off x="9561417" y="28844008"/>
          <a:ext cx="1465119" cy="557789"/>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Seguimiento</a:t>
          </a:r>
        </a:p>
      </xdr:txBody>
    </xdr:sp>
    <xdr:clientData/>
  </xdr:twoCellAnchor>
  <xdr:twoCellAnchor>
    <xdr:from>
      <xdr:col>5</xdr:col>
      <xdr:colOff>135034</xdr:colOff>
      <xdr:row>75</xdr:row>
      <xdr:rowOff>135513</xdr:rowOff>
    </xdr:from>
    <xdr:to>
      <xdr:col>7</xdr:col>
      <xdr:colOff>976120</xdr:colOff>
      <xdr:row>80</xdr:row>
      <xdr:rowOff>131183</xdr:rowOff>
    </xdr:to>
    <xdr:sp macro="" textlink="">
      <xdr:nvSpPr>
        <xdr:cNvPr id="20" name="9 Rectángulo redondeado">
          <a:hlinkClick xmlns:r="http://schemas.openxmlformats.org/officeDocument/2006/relationships" r:id="rId4"/>
          <a:extLst>
            <a:ext uri="{FF2B5EF4-FFF2-40B4-BE49-F238E27FC236}">
              <a16:creationId xmlns:a16="http://schemas.microsoft.com/office/drawing/2014/main" id="{00000000-0008-0000-0500-000014000000}"/>
            </a:ext>
          </a:extLst>
        </xdr:cNvPr>
        <xdr:cNvSpPr/>
      </xdr:nvSpPr>
      <xdr:spPr>
        <a:xfrm>
          <a:off x="6469159" y="29558238"/>
          <a:ext cx="3469986" cy="805295"/>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Aplicativo de</a:t>
          </a:r>
          <a:r>
            <a:rPr lang="es-ES" sz="1100" b="1" baseline="0"/>
            <a:t> Acciones Correctivas, Preventivas y de Mejora</a:t>
          </a:r>
          <a:endParaRPr lang="es-ES" sz="1100" b="1"/>
        </a:p>
      </xdr:txBody>
    </xdr:sp>
    <xdr:clientData/>
  </xdr:twoCellAnchor>
  <xdr:twoCellAnchor>
    <xdr:from>
      <xdr:col>0</xdr:col>
      <xdr:colOff>3362</xdr:colOff>
      <xdr:row>1</xdr:row>
      <xdr:rowOff>9525</xdr:rowOff>
    </xdr:from>
    <xdr:to>
      <xdr:col>0</xdr:col>
      <xdr:colOff>1209675</xdr:colOff>
      <xdr:row>4</xdr:row>
      <xdr:rowOff>1840006</xdr:rowOff>
    </xdr:to>
    <xdr:cxnSp macro="">
      <xdr:nvCxnSpPr>
        <xdr:cNvPr id="21" name="2 Conector recto">
          <a:extLst>
            <a:ext uri="{FF2B5EF4-FFF2-40B4-BE49-F238E27FC236}">
              <a16:creationId xmlns:a16="http://schemas.microsoft.com/office/drawing/2014/main" id="{00000000-0008-0000-0500-000015000000}"/>
            </a:ext>
          </a:extLst>
        </xdr:cNvPr>
        <xdr:cNvCxnSpPr/>
      </xdr:nvCxnSpPr>
      <xdr:spPr>
        <a:xfrm flipH="1">
          <a:off x="3362" y="257175"/>
          <a:ext cx="1072963" cy="282108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1</xdr:colOff>
      <xdr:row>13</xdr:row>
      <xdr:rowOff>33618</xdr:rowOff>
    </xdr:from>
    <xdr:to>
      <xdr:col>1</xdr:col>
      <xdr:colOff>0</xdr:colOff>
      <xdr:row>17</xdr:row>
      <xdr:rowOff>0</xdr:rowOff>
    </xdr:to>
    <xdr:cxnSp macro="">
      <xdr:nvCxnSpPr>
        <xdr:cNvPr id="22" name="5 Conector recto">
          <a:extLst>
            <a:ext uri="{FF2B5EF4-FFF2-40B4-BE49-F238E27FC236}">
              <a16:creationId xmlns:a16="http://schemas.microsoft.com/office/drawing/2014/main" id="{00000000-0008-0000-0500-000016000000}"/>
            </a:ext>
          </a:extLst>
        </xdr:cNvPr>
        <xdr:cNvCxnSpPr/>
      </xdr:nvCxnSpPr>
      <xdr:spPr>
        <a:xfrm flipH="1">
          <a:off x="1" y="16502343"/>
          <a:ext cx="1076324" cy="62360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X1048418"/>
  <sheetViews>
    <sheetView tabSelected="1" zoomScaleNormal="100" zoomScaleSheetLayoutView="130" workbookViewId="0">
      <selection activeCell="AT29" sqref="AT29"/>
    </sheetView>
  </sheetViews>
  <sheetFormatPr baseColWidth="10" defaultColWidth="11.42578125" defaultRowHeight="12.75" x14ac:dyDescent="0.2"/>
  <cols>
    <col min="1" max="1" width="6" style="3" customWidth="1"/>
    <col min="2" max="2" width="41.28515625" style="3" customWidth="1"/>
    <col min="3" max="3" width="28.140625" style="3" customWidth="1"/>
    <col min="4" max="5" width="21.140625" style="3" customWidth="1"/>
    <col min="6" max="6" width="29.7109375" style="3" customWidth="1"/>
    <col min="7" max="7" width="21.7109375" style="4" customWidth="1"/>
    <col min="8" max="8" width="30" style="4" customWidth="1"/>
    <col min="9" max="9" width="28.7109375" style="4" customWidth="1"/>
    <col min="10" max="10" width="28.42578125" style="4" customWidth="1"/>
    <col min="11" max="11" width="18.7109375" style="4" customWidth="1"/>
    <col min="12" max="12" width="8.140625" style="4" hidden="1" customWidth="1"/>
    <col min="13" max="13" width="18.85546875" style="4" customWidth="1"/>
    <col min="14" max="14" width="6.140625" style="4" hidden="1" customWidth="1"/>
    <col min="15" max="15" width="10.28515625" style="4" customWidth="1"/>
    <col min="16" max="16" width="24.42578125" style="4" customWidth="1"/>
    <col min="17" max="17" width="3.85546875" style="4" hidden="1" customWidth="1"/>
    <col min="18" max="18" width="3.42578125" style="4" hidden="1" customWidth="1"/>
    <col min="19" max="19" width="4.7109375" style="4" hidden="1" customWidth="1"/>
    <col min="20" max="20" width="28" style="4" customWidth="1"/>
    <col min="21" max="21" width="5.7109375" style="4" hidden="1" customWidth="1"/>
    <col min="22" max="22" width="5" style="201" hidden="1" customWidth="1"/>
    <col min="23" max="23" width="3.28515625" style="201" hidden="1" customWidth="1"/>
    <col min="24" max="24" width="16.140625" style="4" customWidth="1"/>
    <col min="25" max="25" width="13.7109375" style="4" customWidth="1"/>
    <col min="26" max="26" width="5.7109375" style="201" hidden="1" customWidth="1"/>
    <col min="27" max="27" width="5" style="201" hidden="1" customWidth="1"/>
    <col min="28" max="28" width="3.7109375" style="201" hidden="1" customWidth="1"/>
    <col min="29" max="29" width="16.85546875" style="4" customWidth="1"/>
    <col min="30" max="30" width="14.85546875" style="4" customWidth="1"/>
    <col min="31" max="31" width="4.42578125" style="201" hidden="1" customWidth="1"/>
    <col min="32" max="32" width="4.85546875" style="201" hidden="1" customWidth="1"/>
    <col min="33" max="33" width="8.7109375" style="201" hidden="1" customWidth="1"/>
    <col min="34" max="34" width="15.85546875" style="4" customWidth="1"/>
    <col min="35" max="35" width="15.28515625" style="4" customWidth="1"/>
    <col min="36" max="36" width="3.42578125" style="201" hidden="1" customWidth="1"/>
    <col min="37" max="37" width="6.28515625" style="201" hidden="1" customWidth="1"/>
    <col min="38" max="38" width="5.28515625" style="201" hidden="1" customWidth="1"/>
    <col min="39" max="39" width="15.7109375" style="4" customWidth="1"/>
    <col min="40" max="40" width="11.28515625" style="4" hidden="1" customWidth="1"/>
    <col min="41" max="41" width="21.7109375" style="41" customWidth="1"/>
    <col min="42" max="42" width="15.140625" style="4" customWidth="1"/>
    <col min="43" max="43" width="17.140625" style="4" customWidth="1"/>
    <col min="44" max="44" width="25.5703125" style="4" customWidth="1"/>
    <col min="45" max="45" width="19.28515625" style="4" customWidth="1"/>
    <col min="46" max="46" width="18" style="53" customWidth="1"/>
    <col min="47" max="47" width="30.5703125" style="53" customWidth="1"/>
    <col min="48" max="48" width="20.42578125" style="53" customWidth="1"/>
    <col min="49" max="49" width="20.42578125" style="53" hidden="1" customWidth="1"/>
    <col min="50" max="50" width="30.140625" style="53" customWidth="1"/>
    <col min="51" max="51" width="17" style="53" customWidth="1"/>
    <col min="52" max="52" width="11.42578125" style="53"/>
    <col min="53" max="53" width="15.140625" style="53" customWidth="1"/>
    <col min="54" max="55" width="11.42578125" style="53"/>
    <col min="56" max="56" width="25.140625" style="3" customWidth="1"/>
    <col min="57" max="59" width="11.42578125" style="3"/>
    <col min="60" max="60" width="12.7109375" style="3" customWidth="1"/>
    <col min="61" max="61" width="18" style="3" customWidth="1"/>
    <col min="62" max="62" width="16.28515625" style="3" customWidth="1"/>
    <col min="63" max="63" width="19.28515625" style="3" customWidth="1"/>
    <col min="64" max="64" width="21.5703125" style="3" customWidth="1"/>
    <col min="65" max="65" width="20.85546875" style="3" customWidth="1"/>
    <col min="66" max="66" width="22.7109375" style="3" customWidth="1"/>
    <col min="67" max="67" width="18.42578125" style="3" customWidth="1"/>
    <col min="68" max="68" width="22.85546875" style="3" customWidth="1"/>
    <col min="69" max="69" width="23.85546875" style="3" customWidth="1"/>
    <col min="70" max="70" width="31.42578125" style="3" customWidth="1"/>
    <col min="71" max="16384" width="11.42578125" style="3"/>
  </cols>
  <sheetData>
    <row r="1" spans="1:57" s="1" customFormat="1" ht="18.75" customHeight="1" x14ac:dyDescent="0.2">
      <c r="A1" s="93"/>
      <c r="B1" s="94"/>
      <c r="C1" s="94"/>
      <c r="D1" s="94"/>
      <c r="E1" s="94"/>
      <c r="F1" s="94"/>
      <c r="G1" s="94"/>
      <c r="H1" s="94"/>
      <c r="I1" s="87"/>
      <c r="J1" s="87"/>
      <c r="K1" s="87"/>
      <c r="L1" s="87"/>
      <c r="M1" s="87"/>
      <c r="N1" s="87"/>
      <c r="O1" s="87"/>
      <c r="P1" s="87"/>
      <c r="Q1" s="87"/>
      <c r="R1" s="87"/>
      <c r="S1" s="87"/>
      <c r="T1" s="87"/>
      <c r="U1" s="87"/>
      <c r="V1" s="200"/>
      <c r="W1" s="200"/>
      <c r="X1" s="87"/>
      <c r="Y1" s="87"/>
      <c r="Z1" s="200"/>
      <c r="AA1" s="200"/>
      <c r="AB1" s="200"/>
      <c r="AC1" s="87"/>
      <c r="AD1" s="87"/>
      <c r="AE1" s="200"/>
      <c r="AF1" s="200"/>
      <c r="AG1" s="200"/>
      <c r="AH1" s="87"/>
      <c r="AI1" s="87"/>
      <c r="AJ1" s="200"/>
      <c r="AK1" s="200"/>
      <c r="AL1" s="200"/>
      <c r="AM1" s="87"/>
      <c r="AN1" s="87"/>
      <c r="AO1" s="164"/>
      <c r="AP1" s="87"/>
      <c r="AQ1" s="378"/>
      <c r="AR1" s="96"/>
      <c r="AS1" s="96"/>
      <c r="AT1" s="95"/>
      <c r="AU1" s="96"/>
      <c r="AV1" s="223" t="s">
        <v>64</v>
      </c>
      <c r="AW1" s="309"/>
      <c r="AX1" s="224" t="s">
        <v>445</v>
      </c>
      <c r="AZ1" s="49"/>
      <c r="BA1" s="49"/>
      <c r="BB1" s="49"/>
      <c r="BC1" s="49"/>
    </row>
    <row r="2" spans="1:57" s="1" customFormat="1" ht="18.75" customHeight="1" x14ac:dyDescent="0.2">
      <c r="A2" s="97"/>
      <c r="B2" s="25"/>
      <c r="C2" s="25"/>
      <c r="D2" s="25"/>
      <c r="E2" s="25"/>
      <c r="F2" s="25"/>
      <c r="G2" s="25"/>
      <c r="H2" s="25"/>
      <c r="I2" s="380" t="s">
        <v>66</v>
      </c>
      <c r="J2" s="380"/>
      <c r="K2" s="380"/>
      <c r="L2" s="380"/>
      <c r="M2" s="380"/>
      <c r="N2" s="380"/>
      <c r="O2" s="380"/>
      <c r="P2" s="380"/>
      <c r="Q2" s="380"/>
      <c r="R2" s="380"/>
      <c r="S2" s="380"/>
      <c r="T2" s="380"/>
      <c r="U2" s="380"/>
      <c r="V2" s="380"/>
      <c r="W2" s="380"/>
      <c r="X2" s="380"/>
      <c r="Y2" s="380"/>
      <c r="Z2" s="380"/>
      <c r="AA2" s="380"/>
      <c r="AB2" s="380"/>
      <c r="AC2" s="380"/>
      <c r="AD2" s="380"/>
      <c r="AE2" s="380"/>
      <c r="AF2" s="380"/>
      <c r="AG2" s="380"/>
      <c r="AH2" s="380"/>
      <c r="AI2" s="380"/>
      <c r="AJ2" s="380"/>
      <c r="AK2" s="380"/>
      <c r="AL2" s="380"/>
      <c r="AM2" s="380"/>
      <c r="AN2" s="380"/>
      <c r="AO2" s="380"/>
      <c r="AP2" s="380"/>
      <c r="AQ2" s="379"/>
      <c r="AR2" s="47"/>
      <c r="AS2" s="47"/>
      <c r="AT2" s="47"/>
      <c r="AU2" s="48"/>
      <c r="AV2" s="225" t="s">
        <v>436</v>
      </c>
      <c r="AW2" s="310"/>
      <c r="AX2" s="226">
        <v>2</v>
      </c>
      <c r="AZ2" s="49"/>
      <c r="BA2" s="49"/>
      <c r="BB2" s="49"/>
      <c r="BC2" s="49"/>
    </row>
    <row r="3" spans="1:57" s="1" customFormat="1" ht="18.75" customHeight="1" x14ac:dyDescent="0.2">
      <c r="A3" s="97"/>
      <c r="B3" s="25"/>
      <c r="C3" s="25"/>
      <c r="D3" s="25"/>
      <c r="E3" s="25"/>
      <c r="F3" s="25"/>
      <c r="G3" s="25"/>
      <c r="H3" s="25"/>
      <c r="I3" s="380" t="s">
        <v>50</v>
      </c>
      <c r="J3" s="380"/>
      <c r="K3" s="380"/>
      <c r="L3" s="380"/>
      <c r="M3" s="380"/>
      <c r="N3" s="380"/>
      <c r="O3" s="380"/>
      <c r="P3" s="380"/>
      <c r="Q3" s="380"/>
      <c r="R3" s="380"/>
      <c r="S3" s="380"/>
      <c r="T3" s="380"/>
      <c r="U3" s="380"/>
      <c r="V3" s="380"/>
      <c r="W3" s="380"/>
      <c r="X3" s="380"/>
      <c r="Y3" s="380"/>
      <c r="Z3" s="380"/>
      <c r="AA3" s="380"/>
      <c r="AB3" s="380"/>
      <c r="AC3" s="380"/>
      <c r="AD3" s="380"/>
      <c r="AE3" s="380"/>
      <c r="AF3" s="380"/>
      <c r="AG3" s="380"/>
      <c r="AH3" s="380"/>
      <c r="AI3" s="380"/>
      <c r="AJ3" s="380"/>
      <c r="AK3" s="380"/>
      <c r="AL3" s="380"/>
      <c r="AM3" s="380"/>
      <c r="AN3" s="380"/>
      <c r="AO3" s="380"/>
      <c r="AP3" s="380"/>
      <c r="AQ3" s="379"/>
      <c r="AR3" s="47"/>
      <c r="AS3" s="47"/>
      <c r="AT3" s="47"/>
      <c r="AU3" s="48"/>
      <c r="AV3" s="225" t="s">
        <v>437</v>
      </c>
      <c r="AW3" s="310"/>
      <c r="AX3" s="227">
        <v>43950</v>
      </c>
      <c r="AZ3" s="49"/>
      <c r="BA3" s="49"/>
      <c r="BB3" s="49"/>
      <c r="BC3" s="49"/>
    </row>
    <row r="4" spans="1:57" s="1" customFormat="1" ht="19.5" customHeight="1" thickBot="1" x14ac:dyDescent="0.25">
      <c r="A4" s="97"/>
      <c r="B4" s="25"/>
      <c r="C4" s="25"/>
      <c r="D4" s="25"/>
      <c r="E4" s="25"/>
      <c r="F4" s="25"/>
      <c r="G4" s="25"/>
      <c r="H4" s="25"/>
      <c r="I4" s="380"/>
      <c r="J4" s="380"/>
      <c r="K4" s="380"/>
      <c r="L4" s="380"/>
      <c r="M4" s="380"/>
      <c r="N4" s="380"/>
      <c r="O4" s="380"/>
      <c r="P4" s="380"/>
      <c r="Q4" s="380"/>
      <c r="R4" s="380"/>
      <c r="S4" s="380"/>
      <c r="T4" s="380"/>
      <c r="U4" s="380"/>
      <c r="V4" s="380"/>
      <c r="W4" s="380"/>
      <c r="X4" s="380"/>
      <c r="Y4" s="380"/>
      <c r="Z4" s="380"/>
      <c r="AA4" s="380"/>
      <c r="AB4" s="380"/>
      <c r="AC4" s="380"/>
      <c r="AD4" s="380"/>
      <c r="AE4" s="380"/>
      <c r="AF4" s="380"/>
      <c r="AG4" s="380"/>
      <c r="AH4" s="380"/>
      <c r="AI4" s="380"/>
      <c r="AJ4" s="380"/>
      <c r="AK4" s="380"/>
      <c r="AL4" s="380"/>
      <c r="AM4" s="380"/>
      <c r="AN4" s="380"/>
      <c r="AO4" s="380"/>
      <c r="AP4" s="380"/>
      <c r="AQ4" s="379"/>
      <c r="AR4" s="47"/>
      <c r="AS4" s="47"/>
      <c r="AT4" s="47"/>
      <c r="AU4" s="48"/>
      <c r="AV4" s="228" t="s">
        <v>438</v>
      </c>
      <c r="AW4" s="311"/>
      <c r="AX4" s="229" t="s">
        <v>439</v>
      </c>
      <c r="AZ4" s="49"/>
      <c r="BA4" s="49"/>
      <c r="BB4" s="49"/>
      <c r="BC4" s="49"/>
    </row>
    <row r="5" spans="1:57" s="1" customFormat="1" ht="19.5" customHeight="1" thickBot="1" x14ac:dyDescent="0.25">
      <c r="A5" s="93"/>
      <c r="B5" s="94"/>
      <c r="C5" s="94"/>
      <c r="D5" s="94"/>
      <c r="E5" s="94"/>
      <c r="F5" s="94"/>
      <c r="G5" s="94"/>
      <c r="H5" s="94"/>
      <c r="I5" s="270"/>
      <c r="J5" s="270"/>
      <c r="K5" s="270"/>
      <c r="L5" s="270"/>
      <c r="M5" s="270"/>
      <c r="N5" s="270"/>
      <c r="O5" s="270"/>
      <c r="P5" s="270"/>
      <c r="Q5" s="270"/>
      <c r="R5" s="270"/>
      <c r="S5" s="270"/>
      <c r="T5" s="270"/>
      <c r="U5" s="270"/>
      <c r="V5" s="271"/>
      <c r="W5" s="271"/>
      <c r="X5" s="270"/>
      <c r="Y5" s="270"/>
      <c r="Z5" s="271"/>
      <c r="AA5" s="271"/>
      <c r="AB5" s="271"/>
      <c r="AC5" s="270"/>
      <c r="AD5" s="270"/>
      <c r="AE5" s="271"/>
      <c r="AF5" s="271"/>
      <c r="AG5" s="271"/>
      <c r="AH5" s="270"/>
      <c r="AI5" s="270"/>
      <c r="AJ5" s="271"/>
      <c r="AK5" s="271"/>
      <c r="AL5" s="271"/>
      <c r="AM5" s="270"/>
      <c r="AN5" s="270"/>
      <c r="AO5" s="270"/>
      <c r="AP5" s="270"/>
      <c r="AQ5" s="306"/>
      <c r="AR5" s="95"/>
      <c r="AS5" s="95"/>
      <c r="AT5" s="95"/>
      <c r="AU5" s="96"/>
      <c r="AV5" s="96"/>
      <c r="AW5" s="96"/>
      <c r="AX5" s="272"/>
      <c r="AY5" s="49"/>
      <c r="AZ5" s="49"/>
      <c r="BA5" s="49"/>
      <c r="BB5" s="49"/>
      <c r="BC5" s="49"/>
    </row>
    <row r="6" spans="1:57" s="1" customFormat="1" ht="75" customHeight="1" thickBot="1" x14ac:dyDescent="0.25">
      <c r="A6" s="340" t="s">
        <v>157</v>
      </c>
      <c r="B6" s="341"/>
      <c r="C6" s="307" t="s">
        <v>151</v>
      </c>
      <c r="D6" s="339" t="str">
        <f>IF($C$6=$A$1048374,$H$1048373, $H$1048372)</f>
        <v>UNIDAD ORGANIZACIONALQUE DILIGENCIA EL MAPA DE RIESGO</v>
      </c>
      <c r="E6" s="339"/>
      <c r="F6" s="339"/>
      <c r="G6" s="342" t="s">
        <v>167</v>
      </c>
      <c r="H6" s="342"/>
      <c r="I6" s="342"/>
      <c r="J6" s="344" t="s">
        <v>468</v>
      </c>
      <c r="K6" s="344"/>
      <c r="L6" s="293"/>
      <c r="M6" s="345" t="str">
        <f>IF(G6=B1048372,C1048372,IF(G6=B1048373,C1048373,IF(G6=B1048374,C1048374,IF(G6=B1048375,C1048375,IF(G6=B1048376,C1048376,IF(G6=B1048377,C1048377,IF(G6=B1048378,C1048378,IF(G6=B1048379,C1048379,IF(G6=B1048380,C1048380,IF(G6=B1048381,C1048381,IF(G6=$AZ$1048372,BC1048372,IF(G6=AZ1048373,BC1048373,IF(G6=AZ1048374,BC1048374,IF(G6=AZ1048375,BC1048375,IF(G6=AZ1048376,BC1048376,IF(G6=OEC,C1048375," "))))))))))))))))</f>
        <v>Ejercer la evaluación y control sobre el desarrollo del quehacer institucional, de forma preventiva y correctiva, vigilando el cumplimiento de las disposiciones establecidas por la Ley y la Universidad.</v>
      </c>
      <c r="N6" s="346"/>
      <c r="O6" s="346"/>
      <c r="P6" s="346"/>
      <c r="Q6" s="346"/>
      <c r="R6" s="346"/>
      <c r="S6" s="346"/>
      <c r="T6" s="346"/>
      <c r="U6" s="346"/>
      <c r="V6" s="346"/>
      <c r="W6" s="346"/>
      <c r="X6" s="346"/>
      <c r="Y6" s="346"/>
      <c r="Z6" s="346"/>
      <c r="AA6" s="346"/>
      <c r="AB6" s="346"/>
      <c r="AC6" s="346"/>
      <c r="AD6" s="346"/>
      <c r="AE6" s="346"/>
      <c r="AF6" s="346"/>
      <c r="AG6" s="346"/>
      <c r="AH6" s="346"/>
      <c r="AI6" s="346"/>
      <c r="AJ6" s="346"/>
      <c r="AK6" s="346"/>
      <c r="AL6" s="346"/>
      <c r="AM6" s="346"/>
      <c r="AN6" s="346"/>
      <c r="AO6" s="347"/>
      <c r="AP6" s="344" t="s">
        <v>443</v>
      </c>
      <c r="AQ6" s="344"/>
      <c r="AR6" s="343" t="s">
        <v>469</v>
      </c>
      <c r="AS6" s="343"/>
      <c r="AT6" s="343"/>
      <c r="AU6" s="343"/>
      <c r="AV6" s="294" t="s">
        <v>51</v>
      </c>
      <c r="AW6" s="312"/>
      <c r="AX6" s="295">
        <v>44180</v>
      </c>
      <c r="AY6" s="49"/>
      <c r="AZ6" s="49"/>
      <c r="BA6" s="49"/>
      <c r="BB6" s="49"/>
      <c r="BC6" s="49"/>
    </row>
    <row r="7" spans="1:57" s="1" customFormat="1" ht="27.75" customHeight="1" x14ac:dyDescent="0.2">
      <c r="A7" s="441" t="s">
        <v>52</v>
      </c>
      <c r="B7" s="385" t="s">
        <v>74</v>
      </c>
      <c r="C7" s="385"/>
      <c r="D7" s="385"/>
      <c r="E7" s="385"/>
      <c r="F7" s="385"/>
      <c r="G7" s="385"/>
      <c r="H7" s="385"/>
      <c r="I7" s="385"/>
      <c r="J7" s="385"/>
      <c r="K7" s="385" t="s">
        <v>75</v>
      </c>
      <c r="L7" s="385"/>
      <c r="M7" s="385"/>
      <c r="N7" s="385"/>
      <c r="O7" s="385"/>
      <c r="P7" s="385" t="s">
        <v>70</v>
      </c>
      <c r="Q7" s="385"/>
      <c r="R7" s="385"/>
      <c r="S7" s="385"/>
      <c r="T7" s="385"/>
      <c r="U7" s="385"/>
      <c r="V7" s="385"/>
      <c r="W7" s="385"/>
      <c r="X7" s="385"/>
      <c r="Y7" s="385"/>
      <c r="Z7" s="385"/>
      <c r="AA7" s="385"/>
      <c r="AB7" s="385"/>
      <c r="AC7" s="385"/>
      <c r="AD7" s="385"/>
      <c r="AE7" s="385"/>
      <c r="AF7" s="385"/>
      <c r="AG7" s="385"/>
      <c r="AH7" s="385"/>
      <c r="AI7" s="385"/>
      <c r="AJ7" s="385"/>
      <c r="AK7" s="385"/>
      <c r="AL7" s="385"/>
      <c r="AM7" s="385"/>
      <c r="AN7" s="385"/>
      <c r="AO7" s="385"/>
      <c r="AP7" s="385" t="s">
        <v>71</v>
      </c>
      <c r="AQ7" s="385"/>
      <c r="AR7" s="385" t="s">
        <v>31</v>
      </c>
      <c r="AS7" s="385"/>
      <c r="AT7" s="401" t="s">
        <v>76</v>
      </c>
      <c r="AU7" s="402"/>
      <c r="AV7" s="402"/>
      <c r="AW7" s="402"/>
      <c r="AX7" s="403"/>
      <c r="AY7" s="49"/>
      <c r="AZ7" s="49"/>
      <c r="BA7" s="49"/>
      <c r="BB7" s="49"/>
      <c r="BC7" s="49"/>
    </row>
    <row r="8" spans="1:57" s="1" customFormat="1" ht="12.75" customHeight="1" x14ac:dyDescent="0.2">
      <c r="A8" s="442"/>
      <c r="B8" s="386"/>
      <c r="C8" s="386"/>
      <c r="D8" s="386"/>
      <c r="E8" s="386"/>
      <c r="F8" s="386"/>
      <c r="G8" s="386"/>
      <c r="H8" s="386"/>
      <c r="I8" s="386"/>
      <c r="J8" s="386"/>
      <c r="K8" s="386"/>
      <c r="L8" s="386"/>
      <c r="M8" s="386"/>
      <c r="N8" s="386"/>
      <c r="O8" s="386"/>
      <c r="P8" s="386"/>
      <c r="Q8" s="386"/>
      <c r="R8" s="386"/>
      <c r="S8" s="386"/>
      <c r="T8" s="386"/>
      <c r="U8" s="386"/>
      <c r="V8" s="386"/>
      <c r="W8" s="386"/>
      <c r="X8" s="386"/>
      <c r="Y8" s="386"/>
      <c r="Z8" s="386"/>
      <c r="AA8" s="386"/>
      <c r="AB8" s="386"/>
      <c r="AC8" s="386"/>
      <c r="AD8" s="386"/>
      <c r="AE8" s="386"/>
      <c r="AF8" s="386"/>
      <c r="AG8" s="386"/>
      <c r="AH8" s="386"/>
      <c r="AI8" s="386"/>
      <c r="AJ8" s="386"/>
      <c r="AK8" s="386"/>
      <c r="AL8" s="386"/>
      <c r="AM8" s="386"/>
      <c r="AN8" s="386"/>
      <c r="AO8" s="386"/>
      <c r="AP8" s="386"/>
      <c r="AQ8" s="386"/>
      <c r="AR8" s="386"/>
      <c r="AS8" s="386"/>
      <c r="AT8" s="404"/>
      <c r="AU8" s="405"/>
      <c r="AV8" s="405"/>
      <c r="AW8" s="405"/>
      <c r="AX8" s="406"/>
      <c r="AY8" s="49"/>
      <c r="AZ8" s="49"/>
      <c r="BA8" s="49"/>
      <c r="BB8" s="49"/>
      <c r="BC8" s="49"/>
    </row>
    <row r="9" spans="1:57" s="76" customFormat="1" ht="44.45" customHeight="1" x14ac:dyDescent="0.2">
      <c r="A9" s="442"/>
      <c r="B9" s="387" t="s">
        <v>442</v>
      </c>
      <c r="C9" s="387"/>
      <c r="D9" s="387" t="s">
        <v>260</v>
      </c>
      <c r="E9" s="387" t="s">
        <v>261</v>
      </c>
      <c r="F9" s="387" t="s">
        <v>29</v>
      </c>
      <c r="G9" s="387" t="s">
        <v>69</v>
      </c>
      <c r="H9" s="387" t="s">
        <v>4</v>
      </c>
      <c r="I9" s="387" t="s">
        <v>0</v>
      </c>
      <c r="J9" s="387" t="s">
        <v>30</v>
      </c>
      <c r="K9" s="387" t="s">
        <v>5</v>
      </c>
      <c r="L9" s="304"/>
      <c r="M9" s="387" t="s">
        <v>6</v>
      </c>
      <c r="N9" s="304"/>
      <c r="O9" s="387" t="s">
        <v>276</v>
      </c>
      <c r="P9" s="415" t="s">
        <v>415</v>
      </c>
      <c r="Q9" s="415"/>
      <c r="R9" s="415"/>
      <c r="S9" s="415"/>
      <c r="T9" s="415"/>
      <c r="U9" s="415" t="s">
        <v>414</v>
      </c>
      <c r="V9" s="415"/>
      <c r="W9" s="415"/>
      <c r="X9" s="415"/>
      <c r="Y9" s="415"/>
      <c r="Z9" s="415"/>
      <c r="AA9" s="415"/>
      <c r="AB9" s="415"/>
      <c r="AC9" s="415"/>
      <c r="AD9" s="415"/>
      <c r="AE9" s="415"/>
      <c r="AF9" s="415"/>
      <c r="AG9" s="415"/>
      <c r="AH9" s="415"/>
      <c r="AI9" s="415"/>
      <c r="AJ9" s="415"/>
      <c r="AK9" s="415"/>
      <c r="AL9" s="415"/>
      <c r="AM9" s="415"/>
      <c r="AN9" s="415" t="s">
        <v>399</v>
      </c>
      <c r="AO9" s="415"/>
      <c r="AP9" s="386"/>
      <c r="AQ9" s="386"/>
      <c r="AR9" s="386"/>
      <c r="AS9" s="386"/>
      <c r="AT9" s="407"/>
      <c r="AU9" s="408"/>
      <c r="AV9" s="408"/>
      <c r="AW9" s="408"/>
      <c r="AX9" s="409"/>
      <c r="AY9" s="49"/>
      <c r="AZ9" s="49"/>
      <c r="BA9" s="49"/>
      <c r="BB9" s="50"/>
      <c r="BC9" s="50"/>
    </row>
    <row r="10" spans="1:57" s="155" customFormat="1" ht="75" customHeight="1" thickBot="1" x14ac:dyDescent="0.25">
      <c r="A10" s="443"/>
      <c r="B10" s="388"/>
      <c r="C10" s="388"/>
      <c r="D10" s="388"/>
      <c r="E10" s="388"/>
      <c r="F10" s="388"/>
      <c r="G10" s="388"/>
      <c r="H10" s="388"/>
      <c r="I10" s="388"/>
      <c r="J10" s="388"/>
      <c r="K10" s="388"/>
      <c r="L10" s="305"/>
      <c r="M10" s="388"/>
      <c r="N10" s="305"/>
      <c r="O10" s="388"/>
      <c r="P10" s="436" t="s">
        <v>410</v>
      </c>
      <c r="Q10" s="436"/>
      <c r="R10" s="436"/>
      <c r="S10" s="278">
        <v>0.6</v>
      </c>
      <c r="T10" s="302" t="s">
        <v>316</v>
      </c>
      <c r="U10" s="278">
        <v>0.05</v>
      </c>
      <c r="V10" s="279"/>
      <c r="W10" s="279"/>
      <c r="X10" s="302" t="s">
        <v>412</v>
      </c>
      <c r="Y10" s="302" t="s">
        <v>322</v>
      </c>
      <c r="Z10" s="280">
        <v>0.15</v>
      </c>
      <c r="AA10" s="279"/>
      <c r="AB10" s="279"/>
      <c r="AC10" s="302" t="s">
        <v>413</v>
      </c>
      <c r="AD10" s="302" t="s">
        <v>409</v>
      </c>
      <c r="AE10" s="280">
        <v>0.1</v>
      </c>
      <c r="AF10" s="279"/>
      <c r="AG10" s="279"/>
      <c r="AH10" s="302" t="s">
        <v>416</v>
      </c>
      <c r="AI10" s="302" t="s">
        <v>317</v>
      </c>
      <c r="AJ10" s="280">
        <v>0.1</v>
      </c>
      <c r="AK10" s="281"/>
      <c r="AL10" s="281"/>
      <c r="AM10" s="302" t="s">
        <v>398</v>
      </c>
      <c r="AN10" s="302" t="s">
        <v>315</v>
      </c>
      <c r="AO10" s="302" t="s">
        <v>319</v>
      </c>
      <c r="AP10" s="282" t="s">
        <v>277</v>
      </c>
      <c r="AQ10" s="305" t="s">
        <v>314</v>
      </c>
      <c r="AR10" s="302" t="s">
        <v>400</v>
      </c>
      <c r="AS10" s="302" t="s">
        <v>280</v>
      </c>
      <c r="AT10" s="302" t="s">
        <v>67</v>
      </c>
      <c r="AU10" s="302" t="s">
        <v>68</v>
      </c>
      <c r="AV10" s="302" t="s">
        <v>275</v>
      </c>
      <c r="AW10" s="313"/>
      <c r="AX10" s="308" t="s">
        <v>265</v>
      </c>
      <c r="AY10" s="49"/>
      <c r="AZ10" s="49"/>
      <c r="BA10" s="49"/>
      <c r="BB10" s="50"/>
      <c r="BC10" s="50"/>
    </row>
    <row r="11" spans="1:57" s="76" customFormat="1" ht="65.099999999999994" customHeight="1" x14ac:dyDescent="0.2">
      <c r="A11" s="445">
        <v>1</v>
      </c>
      <c r="B11" s="389" t="s">
        <v>176</v>
      </c>
      <c r="C11" s="390"/>
      <c r="D11" s="273" t="s">
        <v>262</v>
      </c>
      <c r="E11" s="273" t="s">
        <v>33</v>
      </c>
      <c r="F11" s="325" t="s">
        <v>486</v>
      </c>
      <c r="G11" s="377" t="s">
        <v>110</v>
      </c>
      <c r="H11" s="421" t="s">
        <v>489</v>
      </c>
      <c r="I11" s="369" t="s">
        <v>490</v>
      </c>
      <c r="J11" s="375" t="s">
        <v>491</v>
      </c>
      <c r="K11" s="396" t="s">
        <v>147</v>
      </c>
      <c r="L11" s="397">
        <f t="shared" ref="L11:L14" si="0">IF(K11="ALTA",5,IF(K11="MEDIO ALTA",4,IF(K11="MEDIA",3,IF(K11="MEDIO BAJA",2,IF(K11="BAJA",1,0)))))</f>
        <v>5</v>
      </c>
      <c r="M11" s="396" t="s">
        <v>140</v>
      </c>
      <c r="N11" s="397">
        <f>IF(M11="ALTO",5,IF(M11="MEDIO ALTO",4,IF(M11="MEDIO",3,IF(M11="MEDIO BAJO",2,IF(M11="BAJO",1,0)))))</f>
        <v>1</v>
      </c>
      <c r="O11" s="397">
        <f>N11*L11</f>
        <v>5</v>
      </c>
      <c r="P11" s="274" t="s">
        <v>321</v>
      </c>
      <c r="Q11" s="275">
        <f>IF(P11=$P$1048376,1,IF(P11=$P$1048372,5,IF(P11=$P$1048373,4,IF(P11=$P$1048374,3,IF(P11=$P$1048375,2,0)))))</f>
        <v>1</v>
      </c>
      <c r="R11" s="350">
        <f>ROUND(AVERAGEIF(Q11:Q13,"&gt;0"),0)</f>
        <v>1</v>
      </c>
      <c r="S11" s="350">
        <f>R11*$S$10</f>
        <v>0.6</v>
      </c>
      <c r="T11" s="322" t="s">
        <v>492</v>
      </c>
      <c r="U11" s="417">
        <f>IF(P11="No_existen",5*$U$10,V11*$U$10)</f>
        <v>0.1</v>
      </c>
      <c r="V11" s="366">
        <f>ROUND(AVERAGEIF(W11:W13,"&gt;0"),0)</f>
        <v>2</v>
      </c>
      <c r="W11" s="296">
        <f>IF(X11=$X$1048374,1,IF(X11=$X$1048373,2,IF(X11=$X$1048372,4,IF(P11="No_existen",5,0))))</f>
        <v>2</v>
      </c>
      <c r="X11" s="298" t="s">
        <v>325</v>
      </c>
      <c r="Y11" s="298"/>
      <c r="Z11" s="366">
        <f>IF(P11="No_existen",5*$Z$10,AA11*$Z$10)</f>
        <v>0.15</v>
      </c>
      <c r="AA11" s="350">
        <f>ROUND(AVERAGEIF(AB11:AB13,"&gt;0"),0)</f>
        <v>1</v>
      </c>
      <c r="AB11" s="303">
        <f>IF(AC11=$AD$1048373,1,IF(AC11=$AD$1048372,4,IF(P11="No_existen",5,0)))</f>
        <v>1</v>
      </c>
      <c r="AC11" s="323" t="s">
        <v>301</v>
      </c>
      <c r="AD11" s="323" t="s">
        <v>493</v>
      </c>
      <c r="AE11" s="366">
        <f>IF(P11="No_existen",5*$AE$10,AF11*$AE$10)</f>
        <v>0.1</v>
      </c>
      <c r="AF11" s="350">
        <f>ROUND(AVERAGEIF(AG11:AG13,"&gt;0"),0)</f>
        <v>1</v>
      </c>
      <c r="AG11" s="303">
        <f>IF(AH11=$AH$1048372,1,IF(AH11=$AH$1048373,4,IF(P11="No_existen",5,0)))</f>
        <v>1</v>
      </c>
      <c r="AH11" s="323" t="s">
        <v>298</v>
      </c>
      <c r="AI11" s="323" t="s">
        <v>306</v>
      </c>
      <c r="AJ11" s="366">
        <f>IF(P11="No_existen",5*$AJ$10,AK11*$AJ$10)</f>
        <v>0.4</v>
      </c>
      <c r="AK11" s="350">
        <f>ROUND(AVERAGEIF(AL11:AL13,"&gt;0"),0)</f>
        <v>4</v>
      </c>
      <c r="AL11" s="303">
        <f>IF(AM11="Preventivo",1,IF(AM11="Detectivo",4, IF(P11="No_existen",5,0)))</f>
        <v>4</v>
      </c>
      <c r="AM11" s="298" t="s">
        <v>494</v>
      </c>
      <c r="AN11" s="350">
        <f>ROUND(AVERAGE(R11,V11,AA11,AF11,AK11),0)</f>
        <v>2</v>
      </c>
      <c r="AO11" s="414" t="str">
        <f>IF(AN11&lt;1.5,"FUERTE",IF(AND(AN11&gt;=1.5,AN11&lt;2.5),"ACEPTABLE",IF(AN11&gt;=5,"INEXISTENTE","DÉBIL")))</f>
        <v>ACEPTABLE</v>
      </c>
      <c r="AP11" s="427">
        <f>IF(O11=0,0,ROUND((O11*AN11),0))</f>
        <v>10</v>
      </c>
      <c r="AQ11" s="381" t="str">
        <f>IF(AP11&gt;=36,"GRAVE", IF(AP11&lt;=10, "LEVE", "MODERADO"))</f>
        <v>LEVE</v>
      </c>
      <c r="AR11" s="416" t="s">
        <v>495</v>
      </c>
      <c r="AS11" s="398">
        <v>0.02</v>
      </c>
      <c r="AT11" s="276" t="s">
        <v>88</v>
      </c>
      <c r="AU11" s="276"/>
      <c r="AV11" s="277"/>
      <c r="AW11" s="314"/>
      <c r="AX11" s="105"/>
      <c r="AY11" s="49"/>
      <c r="AZ11" s="49"/>
      <c r="BA11" s="49"/>
      <c r="BB11" s="101"/>
      <c r="BC11" s="101"/>
      <c r="BD11" s="78"/>
      <c r="BE11" s="78"/>
    </row>
    <row r="12" spans="1:57" s="76" customFormat="1" ht="74.25" customHeight="1" x14ac:dyDescent="0.2">
      <c r="A12" s="360"/>
      <c r="B12" s="391"/>
      <c r="C12" s="392"/>
      <c r="D12" s="79" t="s">
        <v>262</v>
      </c>
      <c r="E12" s="79" t="s">
        <v>35</v>
      </c>
      <c r="F12" s="325" t="s">
        <v>487</v>
      </c>
      <c r="G12" s="354"/>
      <c r="H12" s="370"/>
      <c r="I12" s="370"/>
      <c r="J12" s="376"/>
      <c r="K12" s="359"/>
      <c r="L12" s="358"/>
      <c r="M12" s="359"/>
      <c r="N12" s="358"/>
      <c r="O12" s="358"/>
      <c r="P12" s="159"/>
      <c r="Q12" s="160">
        <f t="shared" ref="Q12:Q75" si="1">IF(P12=$P$1048376,1,IF(P12=$P$1048372,5,IF(P12=$P$1048373,4,IF(P12=$P$1048374,3,IF(P12=$P$1048375,2,0)))))</f>
        <v>0</v>
      </c>
      <c r="R12" s="351"/>
      <c r="S12" s="351"/>
      <c r="T12" s="299"/>
      <c r="U12" s="418"/>
      <c r="V12" s="367"/>
      <c r="W12" s="297">
        <f t="shared" ref="W12:W67" si="2">IF(X12=$X$1048374,1,IF(X12=$X$1048373,2,IF(X12=$X$1048372,4,IF(P12="No_existen",5,0))))</f>
        <v>0</v>
      </c>
      <c r="X12" s="299"/>
      <c r="Y12" s="299"/>
      <c r="Z12" s="367"/>
      <c r="AA12" s="351"/>
      <c r="AB12" s="300">
        <f t="shared" ref="AB12:AB75" si="3">IF(AC12=$AD$1048373,1,IF(AC12=$AD$1048372,4,IF(P12="No_existen",5,0)))</f>
        <v>0</v>
      </c>
      <c r="AC12" s="299"/>
      <c r="AD12" s="299"/>
      <c r="AE12" s="367"/>
      <c r="AF12" s="351"/>
      <c r="AG12" s="300">
        <f t="shared" ref="AG12:AG75" si="4">IF(AH12=$AH$1048372,1,IF(AH12=$AH$1048373,4,IF(P12="No_existen",5,0)))</f>
        <v>0</v>
      </c>
      <c r="AH12" s="299"/>
      <c r="AI12" s="299"/>
      <c r="AJ12" s="367"/>
      <c r="AK12" s="351"/>
      <c r="AL12" s="300">
        <f t="shared" ref="AL12:AL75" si="5">IF(AM12="Preventivo",1,IF(AM12="Detectivo",4, IF(P12="No_existen",5,0)))</f>
        <v>0</v>
      </c>
      <c r="AM12" s="299"/>
      <c r="AN12" s="351"/>
      <c r="AO12" s="349"/>
      <c r="AP12" s="384"/>
      <c r="AQ12" s="382"/>
      <c r="AR12" s="399"/>
      <c r="AS12" s="399"/>
      <c r="AT12" s="51"/>
      <c r="AU12" s="51"/>
      <c r="AV12" s="103"/>
      <c r="AW12" s="315"/>
      <c r="AX12" s="105"/>
      <c r="AY12" s="49"/>
      <c r="AZ12" s="49"/>
      <c r="BA12" s="49"/>
      <c r="BB12" s="101"/>
      <c r="BC12" s="101"/>
      <c r="BD12" s="78"/>
      <c r="BE12" s="78"/>
    </row>
    <row r="13" spans="1:57" s="76" customFormat="1" ht="65.099999999999994" customHeight="1" x14ac:dyDescent="0.2">
      <c r="A13" s="360"/>
      <c r="B13" s="393"/>
      <c r="C13" s="394"/>
      <c r="D13" s="79" t="s">
        <v>263</v>
      </c>
      <c r="E13" s="79" t="s">
        <v>39</v>
      </c>
      <c r="F13" s="325" t="s">
        <v>488</v>
      </c>
      <c r="G13" s="354"/>
      <c r="H13" s="371"/>
      <c r="I13" s="371"/>
      <c r="J13" s="377"/>
      <c r="K13" s="359"/>
      <c r="L13" s="358"/>
      <c r="M13" s="359"/>
      <c r="N13" s="358"/>
      <c r="O13" s="358"/>
      <c r="P13" s="159"/>
      <c r="Q13" s="160">
        <f t="shared" si="1"/>
        <v>0</v>
      </c>
      <c r="R13" s="351"/>
      <c r="S13" s="351"/>
      <c r="T13" s="299"/>
      <c r="U13" s="418"/>
      <c r="V13" s="367"/>
      <c r="W13" s="297">
        <f t="shared" si="2"/>
        <v>0</v>
      </c>
      <c r="X13" s="299"/>
      <c r="Y13" s="299"/>
      <c r="Z13" s="367"/>
      <c r="AA13" s="351"/>
      <c r="AB13" s="300">
        <f t="shared" si="3"/>
        <v>0</v>
      </c>
      <c r="AC13" s="299"/>
      <c r="AD13" s="299"/>
      <c r="AE13" s="367"/>
      <c r="AF13" s="351"/>
      <c r="AG13" s="300">
        <f t="shared" si="4"/>
        <v>0</v>
      </c>
      <c r="AH13" s="299"/>
      <c r="AI13" s="299"/>
      <c r="AJ13" s="367"/>
      <c r="AK13" s="351"/>
      <c r="AL13" s="300">
        <f t="shared" si="5"/>
        <v>0</v>
      </c>
      <c r="AM13" s="299"/>
      <c r="AN13" s="351"/>
      <c r="AO13" s="349"/>
      <c r="AP13" s="384"/>
      <c r="AQ13" s="382"/>
      <c r="AR13" s="400"/>
      <c r="AS13" s="400"/>
      <c r="AT13" s="51"/>
      <c r="AU13" s="51"/>
      <c r="AV13" s="103"/>
      <c r="AW13" s="315"/>
      <c r="AX13" s="105"/>
      <c r="AY13" s="49"/>
      <c r="AZ13" s="49"/>
      <c r="BA13" s="49"/>
      <c r="BB13" s="50"/>
      <c r="BC13" s="50"/>
    </row>
    <row r="14" spans="1:57" s="76" customFormat="1" ht="64.5" customHeight="1" x14ac:dyDescent="0.2">
      <c r="A14" s="360">
        <v>2</v>
      </c>
      <c r="B14" s="428" t="s">
        <v>179</v>
      </c>
      <c r="C14" s="428"/>
      <c r="D14" s="273" t="s">
        <v>262</v>
      </c>
      <c r="E14" s="273" t="s">
        <v>35</v>
      </c>
      <c r="F14" s="328" t="s">
        <v>496</v>
      </c>
      <c r="G14" s="377" t="s">
        <v>110</v>
      </c>
      <c r="H14" s="395" t="s">
        <v>497</v>
      </c>
      <c r="I14" s="371" t="s">
        <v>498</v>
      </c>
      <c r="J14" s="377" t="s">
        <v>499</v>
      </c>
      <c r="K14" s="359" t="s">
        <v>126</v>
      </c>
      <c r="L14" s="358">
        <f t="shared" si="0"/>
        <v>1</v>
      </c>
      <c r="M14" s="359" t="s">
        <v>139</v>
      </c>
      <c r="N14" s="358">
        <f t="shared" ref="N14:N74" si="6">IF(M14="ALTO",5,IF(M14="MEDIO ALTO",4,IF(M14="MEDIO",3,IF(M14="MEDIO BAJO",2,IF(M14="BAJO",1,0)))))</f>
        <v>3</v>
      </c>
      <c r="O14" s="358">
        <f t="shared" ref="O14" si="7">N14*L14</f>
        <v>3</v>
      </c>
      <c r="P14" s="274" t="s">
        <v>321</v>
      </c>
      <c r="Q14" s="160">
        <f t="shared" si="1"/>
        <v>1</v>
      </c>
      <c r="R14" s="351">
        <f>ROUND(AVERAGEIF(Q14:Q16,"&gt;0"),0)</f>
        <v>1</v>
      </c>
      <c r="S14" s="351">
        <f t="shared" ref="S14" si="8">R14*0.6</f>
        <v>0.6</v>
      </c>
      <c r="T14" s="323" t="s">
        <v>524</v>
      </c>
      <c r="U14" s="417">
        <f t="shared" ref="U14" si="9">IF(P14="No_existen",5*$U$10,V14*$U$10)</f>
        <v>0.1</v>
      </c>
      <c r="V14" s="366">
        <f t="shared" ref="V14" si="10">ROUND(AVERAGEIF(W14:W16,"&gt;0"),0)</f>
        <v>2</v>
      </c>
      <c r="W14" s="297">
        <f t="shared" si="2"/>
        <v>2</v>
      </c>
      <c r="X14" s="323" t="s">
        <v>325</v>
      </c>
      <c r="Y14" s="299"/>
      <c r="Z14" s="366">
        <f t="shared" ref="Z14" si="11">IF(P14="No_existen",5*$Z$10,AA14*$Z$10)</f>
        <v>0.15</v>
      </c>
      <c r="AA14" s="350">
        <f t="shared" ref="AA14" si="12">ROUND(AVERAGEIF(AB14:AB16,"&gt;0"),0)</f>
        <v>1</v>
      </c>
      <c r="AB14" s="300">
        <f t="shared" si="3"/>
        <v>1</v>
      </c>
      <c r="AC14" s="323" t="s">
        <v>301</v>
      </c>
      <c r="AD14" s="323" t="s">
        <v>529</v>
      </c>
      <c r="AE14" s="366">
        <f t="shared" ref="AE14" si="13">IF(P14="No_existen",5*$AE$10,AF14*$AE$10)</f>
        <v>0.1</v>
      </c>
      <c r="AF14" s="350">
        <f t="shared" ref="AF14" si="14">ROUND(AVERAGEIF(AG14:AG16,"&gt;0"),0)</f>
        <v>1</v>
      </c>
      <c r="AG14" s="300">
        <f t="shared" si="4"/>
        <v>1</v>
      </c>
      <c r="AH14" s="323" t="s">
        <v>298</v>
      </c>
      <c r="AI14" s="323" t="s">
        <v>309</v>
      </c>
      <c r="AJ14" s="366">
        <f t="shared" ref="AJ14" si="15">IF(P14="No_existen",5*$AJ$10,AK14*$AJ$10)</f>
        <v>0.1</v>
      </c>
      <c r="AK14" s="350">
        <f t="shared" ref="AK14" si="16">ROUND(AVERAGEIF(AL14:AL16,"&gt;0"),0)</f>
        <v>1</v>
      </c>
      <c r="AL14" s="300">
        <f t="shared" si="5"/>
        <v>1</v>
      </c>
      <c r="AM14" s="299" t="s">
        <v>533</v>
      </c>
      <c r="AN14" s="350">
        <f t="shared" ref="AN14" si="17">ROUND(AVERAGE(R14,V14,AA14,AF14,AK14),0)</f>
        <v>1</v>
      </c>
      <c r="AO14" s="349" t="str">
        <f t="shared" ref="AO14" si="18">IF(AN14&lt;1.5,"FUERTE",IF(AND(AN14&gt;=1.5,AN14&lt;2.5),"ACEPTABLE",IF(AN14&gt;=5,"INEXISTENTE","DÉBIL")))</f>
        <v>FUERTE</v>
      </c>
      <c r="AP14" s="384">
        <f>IF(O14=0,0,ROUND((O14*AN14),0))</f>
        <v>3</v>
      </c>
      <c r="AQ14" s="381" t="str">
        <f t="shared" ref="AQ14" si="19">IF(AP14&gt;=36,"GRAVE", IF(AP14&lt;=10, "LEVE", "MODERADO"))</f>
        <v>LEVE</v>
      </c>
      <c r="AR14" s="410" t="s">
        <v>534</v>
      </c>
      <c r="AS14" s="400">
        <v>0</v>
      </c>
      <c r="AT14" s="51" t="s">
        <v>88</v>
      </c>
      <c r="AU14" s="51"/>
      <c r="AV14" s="103"/>
      <c r="AW14" s="315"/>
      <c r="AX14" s="105"/>
      <c r="AY14" s="49"/>
      <c r="AZ14" s="49"/>
      <c r="BA14" s="49"/>
      <c r="BB14" s="50"/>
      <c r="BC14" s="50"/>
    </row>
    <row r="15" spans="1:57" s="76" customFormat="1" ht="64.5" customHeight="1" x14ac:dyDescent="0.2">
      <c r="A15" s="360"/>
      <c r="B15" s="428"/>
      <c r="C15" s="428"/>
      <c r="D15" s="79" t="s">
        <v>262</v>
      </c>
      <c r="E15" s="79" t="s">
        <v>33</v>
      </c>
      <c r="F15" s="329" t="s">
        <v>500</v>
      </c>
      <c r="G15" s="354"/>
      <c r="H15" s="383"/>
      <c r="I15" s="357"/>
      <c r="J15" s="354"/>
      <c r="K15" s="359"/>
      <c r="L15" s="358"/>
      <c r="M15" s="359"/>
      <c r="N15" s="358"/>
      <c r="O15" s="358"/>
      <c r="P15" s="159" t="s">
        <v>321</v>
      </c>
      <c r="Q15" s="160">
        <f t="shared" si="1"/>
        <v>1</v>
      </c>
      <c r="R15" s="351"/>
      <c r="S15" s="351"/>
      <c r="T15" s="324" t="s">
        <v>525</v>
      </c>
      <c r="U15" s="418"/>
      <c r="V15" s="367"/>
      <c r="W15" s="297">
        <f t="shared" si="2"/>
        <v>4</v>
      </c>
      <c r="X15" s="324" t="s">
        <v>324</v>
      </c>
      <c r="Y15" s="299"/>
      <c r="Z15" s="367"/>
      <c r="AA15" s="351"/>
      <c r="AB15" s="300">
        <f t="shared" si="3"/>
        <v>1</v>
      </c>
      <c r="AC15" s="324" t="s">
        <v>301</v>
      </c>
      <c r="AD15" s="324" t="s">
        <v>530</v>
      </c>
      <c r="AE15" s="367"/>
      <c r="AF15" s="351"/>
      <c r="AG15" s="300">
        <f t="shared" si="4"/>
        <v>1</v>
      </c>
      <c r="AH15" s="324" t="s">
        <v>298</v>
      </c>
      <c r="AI15" s="324" t="s">
        <v>309</v>
      </c>
      <c r="AJ15" s="367"/>
      <c r="AK15" s="351"/>
      <c r="AL15" s="300">
        <f t="shared" si="5"/>
        <v>1</v>
      </c>
      <c r="AM15" s="324" t="s">
        <v>533</v>
      </c>
      <c r="AN15" s="351"/>
      <c r="AO15" s="349"/>
      <c r="AP15" s="384"/>
      <c r="AQ15" s="382"/>
      <c r="AR15" s="411"/>
      <c r="AS15" s="412"/>
      <c r="AT15" s="51"/>
      <c r="AU15" s="51"/>
      <c r="AV15" s="103"/>
      <c r="AW15" s="315"/>
      <c r="AX15" s="105"/>
      <c r="AY15" s="49"/>
      <c r="AZ15" s="49"/>
      <c r="BA15" s="49"/>
      <c r="BB15" s="50"/>
      <c r="BC15" s="50"/>
    </row>
    <row r="16" spans="1:57" s="76" customFormat="1" ht="64.5" customHeight="1" x14ac:dyDescent="0.2">
      <c r="A16" s="360"/>
      <c r="B16" s="428"/>
      <c r="C16" s="428"/>
      <c r="D16" s="79"/>
      <c r="E16" s="79"/>
      <c r="F16" s="329"/>
      <c r="G16" s="354"/>
      <c r="H16" s="383"/>
      <c r="I16" s="357"/>
      <c r="J16" s="354"/>
      <c r="K16" s="359"/>
      <c r="L16" s="358"/>
      <c r="M16" s="359"/>
      <c r="N16" s="358"/>
      <c r="O16" s="358"/>
      <c r="P16" s="159" t="s">
        <v>321</v>
      </c>
      <c r="Q16" s="160">
        <f t="shared" si="1"/>
        <v>1</v>
      </c>
      <c r="R16" s="351"/>
      <c r="S16" s="351"/>
      <c r="T16" s="324" t="s">
        <v>526</v>
      </c>
      <c r="U16" s="418"/>
      <c r="V16" s="367"/>
      <c r="W16" s="297">
        <f t="shared" si="2"/>
        <v>1</v>
      </c>
      <c r="X16" s="324" t="s">
        <v>326</v>
      </c>
      <c r="Y16" s="324" t="s">
        <v>528</v>
      </c>
      <c r="Z16" s="367"/>
      <c r="AA16" s="351"/>
      <c r="AB16" s="300">
        <f t="shared" si="3"/>
        <v>1</v>
      </c>
      <c r="AC16" s="324" t="s">
        <v>301</v>
      </c>
      <c r="AD16" s="324" t="s">
        <v>531</v>
      </c>
      <c r="AE16" s="367"/>
      <c r="AF16" s="351"/>
      <c r="AG16" s="300">
        <f t="shared" si="4"/>
        <v>1</v>
      </c>
      <c r="AH16" s="324" t="s">
        <v>298</v>
      </c>
      <c r="AI16" s="324" t="s">
        <v>309</v>
      </c>
      <c r="AJ16" s="367"/>
      <c r="AK16" s="351"/>
      <c r="AL16" s="300">
        <f t="shared" si="5"/>
        <v>1</v>
      </c>
      <c r="AM16" s="324" t="s">
        <v>533</v>
      </c>
      <c r="AN16" s="351"/>
      <c r="AO16" s="349"/>
      <c r="AP16" s="384"/>
      <c r="AQ16" s="382"/>
      <c r="AR16" s="411"/>
      <c r="AS16" s="412"/>
      <c r="AT16" s="51"/>
      <c r="AU16" s="51"/>
      <c r="AV16" s="103"/>
      <c r="AW16" s="315"/>
      <c r="AX16" s="105"/>
      <c r="AY16" s="49"/>
      <c r="AZ16" s="49"/>
      <c r="BA16" s="49"/>
      <c r="BB16" s="50"/>
      <c r="BC16" s="50"/>
    </row>
    <row r="17" spans="1:55" s="76" customFormat="1" ht="64.5" customHeight="1" x14ac:dyDescent="0.2">
      <c r="A17" s="360">
        <v>3</v>
      </c>
      <c r="B17" s="428" t="s">
        <v>179</v>
      </c>
      <c r="C17" s="428"/>
      <c r="D17" s="79" t="s">
        <v>262</v>
      </c>
      <c r="E17" s="79" t="s">
        <v>35</v>
      </c>
      <c r="F17" s="329" t="s">
        <v>501</v>
      </c>
      <c r="G17" s="354" t="s">
        <v>110</v>
      </c>
      <c r="H17" s="420" t="s">
        <v>502</v>
      </c>
      <c r="I17" s="383" t="s">
        <v>503</v>
      </c>
      <c r="J17" s="419" t="s">
        <v>504</v>
      </c>
      <c r="K17" s="359" t="s">
        <v>103</v>
      </c>
      <c r="L17" s="358">
        <f t="shared" ref="L17" si="20">IF(K17="ALTA",5,IF(K17="MEDIO ALTA",4,IF(K17="MEDIA",3,IF(K17="MEDIO BAJA",2,IF(K17="BAJA",1,0)))))</f>
        <v>3</v>
      </c>
      <c r="M17" s="359" t="s">
        <v>143</v>
      </c>
      <c r="N17" s="358">
        <f t="shared" si="6"/>
        <v>2</v>
      </c>
      <c r="O17" s="358">
        <f t="shared" ref="O17" si="21">N17*L17</f>
        <v>6</v>
      </c>
      <c r="P17" s="159" t="s">
        <v>321</v>
      </c>
      <c r="Q17" s="160">
        <f t="shared" si="1"/>
        <v>1</v>
      </c>
      <c r="R17" s="351">
        <f t="shared" ref="R17" si="22">ROUND(AVERAGEIF(Q17:Q19,"&gt;0"),0)</f>
        <v>1</v>
      </c>
      <c r="S17" s="351">
        <f t="shared" ref="S17" si="23">R17*0.6</f>
        <v>0.6</v>
      </c>
      <c r="T17" s="324" t="s">
        <v>527</v>
      </c>
      <c r="U17" s="417">
        <f t="shared" ref="U17" si="24">IF(P17="No_existen",5*$U$10,V17*$U$10)</f>
        <v>0.1</v>
      </c>
      <c r="V17" s="366">
        <f t="shared" ref="V17" si="25">ROUND(AVERAGEIF(W17:W19,"&gt;0"),0)</f>
        <v>2</v>
      </c>
      <c r="W17" s="297">
        <f t="shared" si="2"/>
        <v>2</v>
      </c>
      <c r="X17" s="324" t="s">
        <v>325</v>
      </c>
      <c r="Y17" s="299"/>
      <c r="Z17" s="366">
        <f t="shared" ref="Z17" si="26">IF(P17="No_existen",5*$Z$10,AA17*$Z$10)</f>
        <v>0.15</v>
      </c>
      <c r="AA17" s="350">
        <f t="shared" ref="AA17" si="27">ROUND(AVERAGEIF(AB17:AB19,"&gt;0"),0)</f>
        <v>1</v>
      </c>
      <c r="AB17" s="300">
        <f t="shared" si="3"/>
        <v>1</v>
      </c>
      <c r="AC17" s="324" t="s">
        <v>301</v>
      </c>
      <c r="AD17" s="324" t="s">
        <v>532</v>
      </c>
      <c r="AE17" s="366">
        <f t="shared" ref="AE17" si="28">IF(P17="No_existen",5*$AE$10,AF17*$AE$10)</f>
        <v>0.1</v>
      </c>
      <c r="AF17" s="350">
        <f t="shared" ref="AF17" si="29">ROUND(AVERAGEIF(AG17:AG19,"&gt;0"),0)</f>
        <v>1</v>
      </c>
      <c r="AG17" s="300">
        <f t="shared" si="4"/>
        <v>1</v>
      </c>
      <c r="AH17" s="324" t="s">
        <v>298</v>
      </c>
      <c r="AI17" s="324" t="s">
        <v>309</v>
      </c>
      <c r="AJ17" s="366">
        <f t="shared" ref="AJ17" si="30">IF(P17="No_existen",5*$AJ$10,AK17*$AJ$10)</f>
        <v>0.1</v>
      </c>
      <c r="AK17" s="350">
        <f t="shared" ref="AK17" si="31">ROUND(AVERAGEIF(AL17:AL19,"&gt;0"),0)</f>
        <v>1</v>
      </c>
      <c r="AL17" s="300">
        <f t="shared" si="5"/>
        <v>1</v>
      </c>
      <c r="AM17" s="324" t="s">
        <v>533</v>
      </c>
      <c r="AN17" s="350">
        <f t="shared" ref="AN17" si="32">ROUND(AVERAGE(R17,V17,AA17,AF17,AK17),0)</f>
        <v>1</v>
      </c>
      <c r="AO17" s="349" t="str">
        <f t="shared" ref="AO17" si="33">IF(AN17&lt;1.5,"FUERTE",IF(AND(AN17&gt;=1.5,AN17&lt;2.5),"ACEPTABLE",IF(AN17&gt;=5,"INEXISTENTE","DÉBIL")))</f>
        <v>FUERTE</v>
      </c>
      <c r="AP17" s="384">
        <f>IF(O17=0,0,ROUND((O17*AN17),0))</f>
        <v>6</v>
      </c>
      <c r="AQ17" s="381" t="str">
        <f t="shared" ref="AQ17" si="34">IF(AP17&gt;=36,"GRAVE", IF(AP17&lt;=10, "LEVE", "MODERADO"))</f>
        <v>LEVE</v>
      </c>
      <c r="AR17" s="411" t="s">
        <v>535</v>
      </c>
      <c r="AS17" s="413">
        <v>0.8</v>
      </c>
      <c r="AT17" s="51" t="s">
        <v>88</v>
      </c>
      <c r="AU17" s="51"/>
      <c r="AV17" s="103"/>
      <c r="AW17" s="315"/>
      <c r="AX17" s="105"/>
      <c r="AY17" s="49"/>
      <c r="AZ17" s="49"/>
      <c r="BA17" s="49"/>
      <c r="BB17" s="50"/>
      <c r="BC17" s="50"/>
    </row>
    <row r="18" spans="1:55" s="76" customFormat="1" ht="64.5" customHeight="1" x14ac:dyDescent="0.2">
      <c r="A18" s="360"/>
      <c r="B18" s="428"/>
      <c r="C18" s="428"/>
      <c r="D18" s="79" t="s">
        <v>262</v>
      </c>
      <c r="E18" s="79" t="s">
        <v>32</v>
      </c>
      <c r="F18" s="329" t="s">
        <v>505</v>
      </c>
      <c r="G18" s="354"/>
      <c r="H18" s="383"/>
      <c r="I18" s="383"/>
      <c r="J18" s="419"/>
      <c r="K18" s="359"/>
      <c r="L18" s="358"/>
      <c r="M18" s="359"/>
      <c r="N18" s="358"/>
      <c r="O18" s="358"/>
      <c r="P18" s="159"/>
      <c r="Q18" s="160">
        <f t="shared" si="1"/>
        <v>0</v>
      </c>
      <c r="R18" s="351"/>
      <c r="S18" s="351"/>
      <c r="T18" s="299"/>
      <c r="U18" s="418"/>
      <c r="V18" s="367"/>
      <c r="W18" s="297">
        <f t="shared" si="2"/>
        <v>0</v>
      </c>
      <c r="X18" s="299"/>
      <c r="Y18" s="299"/>
      <c r="Z18" s="367"/>
      <c r="AA18" s="351"/>
      <c r="AB18" s="300">
        <f t="shared" si="3"/>
        <v>0</v>
      </c>
      <c r="AC18" s="299"/>
      <c r="AD18" s="299"/>
      <c r="AE18" s="367"/>
      <c r="AF18" s="351"/>
      <c r="AG18" s="300">
        <f t="shared" si="4"/>
        <v>0</v>
      </c>
      <c r="AH18" s="299"/>
      <c r="AI18" s="299"/>
      <c r="AJ18" s="367"/>
      <c r="AK18" s="351"/>
      <c r="AL18" s="300">
        <f t="shared" si="5"/>
        <v>0</v>
      </c>
      <c r="AM18" s="299"/>
      <c r="AN18" s="351"/>
      <c r="AO18" s="349"/>
      <c r="AP18" s="384"/>
      <c r="AQ18" s="382"/>
      <c r="AR18" s="411"/>
      <c r="AS18" s="411"/>
      <c r="AT18" s="51"/>
      <c r="AU18" s="51"/>
      <c r="AV18" s="103"/>
      <c r="AW18" s="315"/>
      <c r="AX18" s="105"/>
      <c r="AY18" s="49"/>
      <c r="AZ18" s="49"/>
      <c r="BA18" s="49"/>
      <c r="BB18" s="50"/>
      <c r="BC18" s="50"/>
    </row>
    <row r="19" spans="1:55" s="76" customFormat="1" ht="64.5" customHeight="1" x14ac:dyDescent="0.2">
      <c r="A19" s="360"/>
      <c r="B19" s="428"/>
      <c r="C19" s="428"/>
      <c r="D19" s="79" t="s">
        <v>262</v>
      </c>
      <c r="E19" s="79" t="s">
        <v>35</v>
      </c>
      <c r="F19" s="329" t="s">
        <v>506</v>
      </c>
      <c r="G19" s="354"/>
      <c r="H19" s="383"/>
      <c r="I19" s="383"/>
      <c r="J19" s="419"/>
      <c r="K19" s="359"/>
      <c r="L19" s="358"/>
      <c r="M19" s="359"/>
      <c r="N19" s="358"/>
      <c r="O19" s="358"/>
      <c r="P19" s="159"/>
      <c r="Q19" s="160">
        <f t="shared" si="1"/>
        <v>0</v>
      </c>
      <c r="R19" s="351"/>
      <c r="S19" s="351"/>
      <c r="T19" s="299"/>
      <c r="U19" s="418"/>
      <c r="V19" s="367"/>
      <c r="W19" s="297">
        <f t="shared" si="2"/>
        <v>0</v>
      </c>
      <c r="X19" s="299"/>
      <c r="Y19" s="299"/>
      <c r="Z19" s="367"/>
      <c r="AA19" s="351"/>
      <c r="AB19" s="300">
        <f t="shared" si="3"/>
        <v>0</v>
      </c>
      <c r="AC19" s="299"/>
      <c r="AD19" s="299"/>
      <c r="AE19" s="367"/>
      <c r="AF19" s="351"/>
      <c r="AG19" s="300">
        <f t="shared" si="4"/>
        <v>0</v>
      </c>
      <c r="AH19" s="299"/>
      <c r="AI19" s="299"/>
      <c r="AJ19" s="367"/>
      <c r="AK19" s="351"/>
      <c r="AL19" s="300">
        <f t="shared" si="5"/>
        <v>0</v>
      </c>
      <c r="AM19" s="299"/>
      <c r="AN19" s="351"/>
      <c r="AO19" s="349"/>
      <c r="AP19" s="384"/>
      <c r="AQ19" s="382"/>
      <c r="AR19" s="411"/>
      <c r="AS19" s="411"/>
      <c r="AT19" s="51"/>
      <c r="AU19" s="51"/>
      <c r="AV19" s="103"/>
      <c r="AW19" s="315"/>
      <c r="AX19" s="105"/>
      <c r="AY19" s="49"/>
      <c r="AZ19" s="49"/>
      <c r="BA19" s="49"/>
      <c r="BB19" s="50"/>
      <c r="BC19" s="50"/>
    </row>
    <row r="20" spans="1:55" s="76" customFormat="1" ht="64.5" customHeight="1" x14ac:dyDescent="0.2">
      <c r="A20" s="360">
        <v>4</v>
      </c>
      <c r="B20" s="428" t="s">
        <v>179</v>
      </c>
      <c r="C20" s="428"/>
      <c r="D20" s="79" t="s">
        <v>262</v>
      </c>
      <c r="E20" s="79" t="s">
        <v>32</v>
      </c>
      <c r="F20" s="79" t="s">
        <v>507</v>
      </c>
      <c r="G20" s="354" t="s">
        <v>141</v>
      </c>
      <c r="H20" s="420" t="s">
        <v>508</v>
      </c>
      <c r="I20" s="383" t="s">
        <v>509</v>
      </c>
      <c r="J20" s="419" t="s">
        <v>510</v>
      </c>
      <c r="K20" s="359" t="s">
        <v>126</v>
      </c>
      <c r="L20" s="358">
        <f t="shared" ref="L20" si="35">IF(K20="ALTA",5,IF(K20="MEDIO ALTA",4,IF(K20="MEDIA",3,IF(K20="MEDIO BAJA",2,IF(K20="BAJA",1,0)))))</f>
        <v>1</v>
      </c>
      <c r="M20" s="359" t="s">
        <v>138</v>
      </c>
      <c r="N20" s="358">
        <f t="shared" si="6"/>
        <v>5</v>
      </c>
      <c r="O20" s="358">
        <f t="shared" ref="O20" si="36">N20*L20</f>
        <v>5</v>
      </c>
      <c r="P20" s="159" t="s">
        <v>320</v>
      </c>
      <c r="Q20" s="160">
        <f t="shared" si="1"/>
        <v>2</v>
      </c>
      <c r="R20" s="351">
        <f t="shared" ref="R20" si="37">ROUND(AVERAGEIF(Q20:Q22,"&gt;0"),0)</f>
        <v>2</v>
      </c>
      <c r="S20" s="351">
        <f t="shared" ref="S20" si="38">R20*0.6</f>
        <v>1.2</v>
      </c>
      <c r="T20" s="324" t="s">
        <v>536</v>
      </c>
      <c r="U20" s="417">
        <f t="shared" ref="U20" si="39">IF(P20="No_existen",5*$U$10,V20*$U$10)</f>
        <v>0.2</v>
      </c>
      <c r="V20" s="366">
        <f t="shared" ref="V20" si="40">ROUND(AVERAGEIF(W20:W22,"&gt;0"),0)</f>
        <v>4</v>
      </c>
      <c r="W20" s="297">
        <f t="shared" si="2"/>
        <v>4</v>
      </c>
      <c r="X20" s="324" t="s">
        <v>324</v>
      </c>
      <c r="Y20" s="299"/>
      <c r="Z20" s="366">
        <f t="shared" ref="Z20" si="41">IF(P20="No_existen",5*$Z$10,AA20*$Z$10)</f>
        <v>0.15</v>
      </c>
      <c r="AA20" s="350">
        <f t="shared" ref="AA20" si="42">ROUND(AVERAGEIF(AB20:AB22,"&gt;0"),0)</f>
        <v>1</v>
      </c>
      <c r="AB20" s="300">
        <f t="shared" si="3"/>
        <v>1</v>
      </c>
      <c r="AC20" s="324" t="s">
        <v>301</v>
      </c>
      <c r="AD20" s="324" t="s">
        <v>532</v>
      </c>
      <c r="AE20" s="366">
        <f t="shared" ref="AE20" si="43">IF(P20="No_existen",5*$AE$10,AF20*$AE$10)</f>
        <v>0.1</v>
      </c>
      <c r="AF20" s="350">
        <f t="shared" ref="AF20" si="44">ROUND(AVERAGEIF(AG20:AG22,"&gt;0"),0)</f>
        <v>1</v>
      </c>
      <c r="AG20" s="300">
        <f t="shared" si="4"/>
        <v>1</v>
      </c>
      <c r="AH20" s="324" t="s">
        <v>298</v>
      </c>
      <c r="AI20" s="324" t="s">
        <v>305</v>
      </c>
      <c r="AJ20" s="366">
        <f t="shared" ref="AJ20" si="45">IF(P20="No_existen",5*$AJ$10,AK20*$AJ$10)</f>
        <v>0.1</v>
      </c>
      <c r="AK20" s="350">
        <f t="shared" ref="AK20" si="46">ROUND(AVERAGEIF(AL20:AL22,"&gt;0"),0)</f>
        <v>1</v>
      </c>
      <c r="AL20" s="300">
        <f t="shared" si="5"/>
        <v>1</v>
      </c>
      <c r="AM20" s="324" t="s">
        <v>533</v>
      </c>
      <c r="AN20" s="350">
        <f t="shared" ref="AN20" si="47">ROUND(AVERAGE(R20,V20,AA20,AF20,AK20),0)</f>
        <v>2</v>
      </c>
      <c r="AO20" s="349" t="str">
        <f t="shared" ref="AO20" si="48">IF(AN20&lt;1.5,"FUERTE",IF(AND(AN20&gt;=1.5,AN20&lt;2.5),"ACEPTABLE",IF(AN20&gt;=5,"INEXISTENTE","DÉBIL")))</f>
        <v>ACEPTABLE</v>
      </c>
      <c r="AP20" s="384">
        <f t="shared" ref="AP20" si="49">IF(O20=0,0,ROUND((O20*AN20),0))</f>
        <v>10</v>
      </c>
      <c r="AQ20" s="381" t="str">
        <f t="shared" ref="AQ20" si="50">IF(AP20&gt;=36,"GRAVE", IF(AP20&lt;=10, "LEVE", "MODERADO"))</f>
        <v>LEVE</v>
      </c>
      <c r="AR20" s="411" t="s">
        <v>538</v>
      </c>
      <c r="AS20" s="411">
        <v>0</v>
      </c>
      <c r="AT20" s="51" t="s">
        <v>88</v>
      </c>
      <c r="AU20" s="51"/>
      <c r="AV20" s="103"/>
      <c r="AW20" s="315"/>
      <c r="AX20" s="105"/>
      <c r="AY20" s="49"/>
      <c r="AZ20" s="49"/>
      <c r="BA20" s="49"/>
      <c r="BB20" s="50"/>
      <c r="BC20" s="50"/>
    </row>
    <row r="21" spans="1:55" s="76" customFormat="1" ht="64.5" customHeight="1" x14ac:dyDescent="0.2">
      <c r="A21" s="360"/>
      <c r="B21" s="428"/>
      <c r="C21" s="428"/>
      <c r="D21" s="79" t="s">
        <v>263</v>
      </c>
      <c r="E21" s="79" t="s">
        <v>37</v>
      </c>
      <c r="F21" s="79" t="s">
        <v>511</v>
      </c>
      <c r="G21" s="354"/>
      <c r="H21" s="383"/>
      <c r="I21" s="383"/>
      <c r="J21" s="419"/>
      <c r="K21" s="359"/>
      <c r="L21" s="358"/>
      <c r="M21" s="359"/>
      <c r="N21" s="358"/>
      <c r="O21" s="358"/>
      <c r="P21" s="159" t="s">
        <v>320</v>
      </c>
      <c r="Q21" s="160">
        <f t="shared" si="1"/>
        <v>2</v>
      </c>
      <c r="R21" s="351"/>
      <c r="S21" s="351"/>
      <c r="T21" s="324" t="s">
        <v>537</v>
      </c>
      <c r="U21" s="418"/>
      <c r="V21" s="367"/>
      <c r="W21" s="297">
        <f t="shared" si="2"/>
        <v>4</v>
      </c>
      <c r="X21" s="324" t="s">
        <v>324</v>
      </c>
      <c r="Y21" s="299"/>
      <c r="Z21" s="367"/>
      <c r="AA21" s="351"/>
      <c r="AB21" s="300">
        <f t="shared" si="3"/>
        <v>1</v>
      </c>
      <c r="AC21" s="324" t="s">
        <v>301</v>
      </c>
      <c r="AD21" s="324" t="s">
        <v>532</v>
      </c>
      <c r="AE21" s="367"/>
      <c r="AF21" s="351"/>
      <c r="AG21" s="300">
        <f t="shared" si="4"/>
        <v>1</v>
      </c>
      <c r="AH21" s="324" t="s">
        <v>298</v>
      </c>
      <c r="AI21" s="324" t="s">
        <v>305</v>
      </c>
      <c r="AJ21" s="367"/>
      <c r="AK21" s="351"/>
      <c r="AL21" s="300">
        <f t="shared" si="5"/>
        <v>1</v>
      </c>
      <c r="AM21" s="324" t="s">
        <v>533</v>
      </c>
      <c r="AN21" s="351"/>
      <c r="AO21" s="349"/>
      <c r="AP21" s="384"/>
      <c r="AQ21" s="382"/>
      <c r="AR21" s="411"/>
      <c r="AS21" s="411"/>
      <c r="AT21" s="51"/>
      <c r="AU21" s="51"/>
      <c r="AV21" s="103"/>
      <c r="AW21" s="315"/>
      <c r="AX21" s="105"/>
      <c r="AY21" s="49"/>
      <c r="AZ21" s="49"/>
      <c r="BA21" s="49"/>
      <c r="BB21" s="50"/>
      <c r="BC21" s="50"/>
    </row>
    <row r="22" spans="1:55" s="76" customFormat="1" ht="64.5" customHeight="1" x14ac:dyDescent="0.2">
      <c r="A22" s="360"/>
      <c r="B22" s="428"/>
      <c r="C22" s="428"/>
      <c r="D22" s="79"/>
      <c r="E22" s="79"/>
      <c r="F22" s="329"/>
      <c r="G22" s="354"/>
      <c r="H22" s="383"/>
      <c r="I22" s="383"/>
      <c r="J22" s="419"/>
      <c r="K22" s="359"/>
      <c r="L22" s="358"/>
      <c r="M22" s="359"/>
      <c r="N22" s="358"/>
      <c r="O22" s="358"/>
      <c r="P22" s="159"/>
      <c r="Q22" s="160">
        <f t="shared" si="1"/>
        <v>0</v>
      </c>
      <c r="R22" s="351"/>
      <c r="S22" s="351"/>
      <c r="T22" s="324"/>
      <c r="U22" s="418"/>
      <c r="V22" s="367"/>
      <c r="W22" s="297">
        <f t="shared" si="2"/>
        <v>0</v>
      </c>
      <c r="X22" s="324"/>
      <c r="Y22" s="299"/>
      <c r="Z22" s="367"/>
      <c r="AA22" s="351"/>
      <c r="AB22" s="300">
        <f t="shared" si="3"/>
        <v>0</v>
      </c>
      <c r="AC22" s="324"/>
      <c r="AD22" s="324"/>
      <c r="AE22" s="367"/>
      <c r="AF22" s="351"/>
      <c r="AG22" s="300">
        <f t="shared" si="4"/>
        <v>0</v>
      </c>
      <c r="AH22" s="324"/>
      <c r="AI22" s="324"/>
      <c r="AJ22" s="367"/>
      <c r="AK22" s="351"/>
      <c r="AL22" s="300">
        <f t="shared" si="5"/>
        <v>0</v>
      </c>
      <c r="AM22" s="324"/>
      <c r="AN22" s="351"/>
      <c r="AO22" s="349"/>
      <c r="AP22" s="384"/>
      <c r="AQ22" s="382"/>
      <c r="AR22" s="411"/>
      <c r="AS22" s="411"/>
      <c r="AT22" s="51"/>
      <c r="AU22" s="51"/>
      <c r="AV22" s="103"/>
      <c r="AW22" s="315"/>
      <c r="AX22" s="105"/>
      <c r="AY22" s="49"/>
      <c r="AZ22" s="49"/>
      <c r="BA22" s="49"/>
      <c r="BB22" s="50"/>
      <c r="BC22" s="50"/>
    </row>
    <row r="23" spans="1:55" s="76" customFormat="1" ht="64.5" customHeight="1" x14ac:dyDescent="0.2">
      <c r="A23" s="360">
        <v>5</v>
      </c>
      <c r="B23" s="428" t="s">
        <v>179</v>
      </c>
      <c r="C23" s="428"/>
      <c r="D23" s="79" t="s">
        <v>262</v>
      </c>
      <c r="E23" s="79" t="s">
        <v>35</v>
      </c>
      <c r="F23" s="79" t="s">
        <v>512</v>
      </c>
      <c r="G23" s="354" t="s">
        <v>104</v>
      </c>
      <c r="H23" s="420" t="s">
        <v>513</v>
      </c>
      <c r="I23" s="419" t="s">
        <v>514</v>
      </c>
      <c r="J23" s="383" t="s">
        <v>515</v>
      </c>
      <c r="K23" s="359" t="s">
        <v>149</v>
      </c>
      <c r="L23" s="358">
        <f t="shared" ref="L23" si="51">IF(K23="ALTA",5,IF(K23="MEDIO ALTA",4,IF(K23="MEDIA",3,IF(K23="MEDIO BAJA",2,IF(K23="BAJA",1,0)))))</f>
        <v>2</v>
      </c>
      <c r="M23" s="359" t="s">
        <v>143</v>
      </c>
      <c r="N23" s="358">
        <f t="shared" si="6"/>
        <v>2</v>
      </c>
      <c r="O23" s="358">
        <f t="shared" ref="O23" si="52">N23*L23</f>
        <v>4</v>
      </c>
      <c r="P23" s="159" t="s">
        <v>321</v>
      </c>
      <c r="Q23" s="160">
        <f t="shared" si="1"/>
        <v>1</v>
      </c>
      <c r="R23" s="351">
        <f t="shared" ref="R23" si="53">ROUND(AVERAGEIF(Q23:Q25,"&gt;0"),0)</f>
        <v>1</v>
      </c>
      <c r="S23" s="351">
        <f t="shared" ref="S23" si="54">R23*0.6</f>
        <v>0.6</v>
      </c>
      <c r="T23" s="324" t="s">
        <v>527</v>
      </c>
      <c r="U23" s="417">
        <f t="shared" ref="U23" si="55">IF(P23="No_existen",5*$U$10,V23*$U$10)</f>
        <v>0.2</v>
      </c>
      <c r="V23" s="366">
        <f t="shared" ref="V23" si="56">ROUND(AVERAGEIF(W23:W25,"&gt;0"),0)</f>
        <v>4</v>
      </c>
      <c r="W23" s="297">
        <f t="shared" si="2"/>
        <v>4</v>
      </c>
      <c r="X23" s="324" t="s">
        <v>324</v>
      </c>
      <c r="Y23" s="299"/>
      <c r="Z23" s="366">
        <f t="shared" ref="Z23" si="57">IF(P23="No_existen",5*$Z$10,AA23*$Z$10)</f>
        <v>0.15</v>
      </c>
      <c r="AA23" s="350">
        <f t="shared" ref="AA23" si="58">ROUND(AVERAGEIF(AB23:AB25,"&gt;0"),0)</f>
        <v>1</v>
      </c>
      <c r="AB23" s="300">
        <f t="shared" si="3"/>
        <v>1</v>
      </c>
      <c r="AC23" s="324" t="s">
        <v>301</v>
      </c>
      <c r="AD23" s="324" t="s">
        <v>532</v>
      </c>
      <c r="AE23" s="366">
        <f t="shared" ref="AE23" si="59">IF(P23="No_existen",5*$AE$10,AF23*$AE$10)</f>
        <v>0.1</v>
      </c>
      <c r="AF23" s="350">
        <f t="shared" ref="AF23" si="60">ROUND(AVERAGEIF(AG23:AG25,"&gt;0"),0)</f>
        <v>1</v>
      </c>
      <c r="AG23" s="300">
        <f t="shared" si="4"/>
        <v>1</v>
      </c>
      <c r="AH23" s="324" t="s">
        <v>298</v>
      </c>
      <c r="AI23" s="324" t="s">
        <v>309</v>
      </c>
      <c r="AJ23" s="366">
        <f t="shared" ref="AJ23" si="61">IF(P23="No_existen",5*$AJ$10,AK23*$AJ$10)</f>
        <v>0.4</v>
      </c>
      <c r="AK23" s="350">
        <f t="shared" ref="AK23" si="62">ROUND(AVERAGEIF(AL23:AL25,"&gt;0"),0)</f>
        <v>4</v>
      </c>
      <c r="AL23" s="300">
        <f t="shared" si="5"/>
        <v>4</v>
      </c>
      <c r="AM23" s="324" t="s">
        <v>494</v>
      </c>
      <c r="AN23" s="350">
        <f t="shared" ref="AN23" si="63">ROUND(AVERAGE(R23,V23,AA23,AF23,AK23),0)</f>
        <v>2</v>
      </c>
      <c r="AO23" s="349" t="str">
        <f t="shared" ref="AO23" si="64">IF(AN23&lt;1.5,"FUERTE",IF(AND(AN23&gt;=1.5,AN23&lt;2.5),"ACEPTABLE",IF(AN23&gt;=5,"INEXISTENTE","DÉBIL")))</f>
        <v>ACEPTABLE</v>
      </c>
      <c r="AP23" s="384">
        <f t="shared" ref="AP23" si="65">IF(O23=0,0,ROUND((O23*AN23),0))</f>
        <v>8</v>
      </c>
      <c r="AQ23" s="381" t="str">
        <f t="shared" ref="AQ23" si="66">IF(AP23&gt;=36,"GRAVE", IF(AP23&lt;=10, "LEVE", "MODERADO"))</f>
        <v>LEVE</v>
      </c>
      <c r="AR23" s="411" t="s">
        <v>539</v>
      </c>
      <c r="AS23" s="411">
        <v>1</v>
      </c>
      <c r="AT23" s="51" t="s">
        <v>88</v>
      </c>
      <c r="AU23" s="51"/>
      <c r="AV23" s="103"/>
      <c r="AW23" s="315"/>
      <c r="AX23" s="105"/>
      <c r="AY23" s="49"/>
      <c r="AZ23" s="49"/>
      <c r="BA23" s="49"/>
      <c r="BB23" s="50"/>
      <c r="BC23" s="50"/>
    </row>
    <row r="24" spans="1:55" s="76" customFormat="1" ht="64.5" customHeight="1" x14ac:dyDescent="0.2">
      <c r="A24" s="360"/>
      <c r="B24" s="428"/>
      <c r="C24" s="428"/>
      <c r="D24" s="79" t="s">
        <v>263</v>
      </c>
      <c r="E24" s="79" t="s">
        <v>39</v>
      </c>
      <c r="F24" s="79" t="s">
        <v>516</v>
      </c>
      <c r="G24" s="354"/>
      <c r="H24" s="383"/>
      <c r="I24" s="419"/>
      <c r="J24" s="383"/>
      <c r="K24" s="359"/>
      <c r="L24" s="358"/>
      <c r="M24" s="359"/>
      <c r="N24" s="358"/>
      <c r="O24" s="358"/>
      <c r="P24" s="159"/>
      <c r="Q24" s="160">
        <f t="shared" si="1"/>
        <v>0</v>
      </c>
      <c r="R24" s="351"/>
      <c r="S24" s="351"/>
      <c r="T24" s="324"/>
      <c r="U24" s="418"/>
      <c r="V24" s="367"/>
      <c r="W24" s="297">
        <f t="shared" si="2"/>
        <v>0</v>
      </c>
      <c r="X24" s="324"/>
      <c r="Y24" s="299"/>
      <c r="Z24" s="367"/>
      <c r="AA24" s="351"/>
      <c r="AB24" s="300">
        <f t="shared" si="3"/>
        <v>0</v>
      </c>
      <c r="AC24" s="324"/>
      <c r="AD24" s="324"/>
      <c r="AE24" s="367"/>
      <c r="AF24" s="351"/>
      <c r="AG24" s="300">
        <f t="shared" si="4"/>
        <v>0</v>
      </c>
      <c r="AH24" s="324"/>
      <c r="AI24" s="324"/>
      <c r="AJ24" s="367"/>
      <c r="AK24" s="351"/>
      <c r="AL24" s="300">
        <f t="shared" si="5"/>
        <v>0</v>
      </c>
      <c r="AM24" s="324"/>
      <c r="AN24" s="351"/>
      <c r="AO24" s="349"/>
      <c r="AP24" s="384"/>
      <c r="AQ24" s="382"/>
      <c r="AR24" s="411"/>
      <c r="AS24" s="411"/>
      <c r="AT24" s="51"/>
      <c r="AU24" s="51"/>
      <c r="AV24" s="103"/>
      <c r="AW24" s="315"/>
      <c r="AX24" s="105"/>
      <c r="AY24" s="49"/>
      <c r="AZ24" s="49"/>
      <c r="BA24" s="49"/>
      <c r="BB24" s="50"/>
      <c r="BC24" s="50"/>
    </row>
    <row r="25" spans="1:55" s="76" customFormat="1" ht="64.5" customHeight="1" x14ac:dyDescent="0.2">
      <c r="A25" s="360"/>
      <c r="B25" s="428"/>
      <c r="C25" s="428"/>
      <c r="D25" s="79" t="s">
        <v>262</v>
      </c>
      <c r="E25" s="79" t="s">
        <v>35</v>
      </c>
      <c r="F25" s="79" t="s">
        <v>517</v>
      </c>
      <c r="G25" s="354"/>
      <c r="H25" s="383"/>
      <c r="I25" s="419"/>
      <c r="J25" s="383"/>
      <c r="K25" s="359"/>
      <c r="L25" s="358"/>
      <c r="M25" s="359"/>
      <c r="N25" s="358"/>
      <c r="O25" s="358"/>
      <c r="P25" s="159"/>
      <c r="Q25" s="160">
        <f t="shared" si="1"/>
        <v>0</v>
      </c>
      <c r="R25" s="351"/>
      <c r="S25" s="351"/>
      <c r="T25" s="324"/>
      <c r="U25" s="418"/>
      <c r="V25" s="367"/>
      <c r="W25" s="297">
        <f t="shared" si="2"/>
        <v>0</v>
      </c>
      <c r="X25" s="324"/>
      <c r="Y25" s="299"/>
      <c r="Z25" s="367"/>
      <c r="AA25" s="351"/>
      <c r="AB25" s="300">
        <f t="shared" si="3"/>
        <v>0</v>
      </c>
      <c r="AC25" s="324"/>
      <c r="AD25" s="324"/>
      <c r="AE25" s="367"/>
      <c r="AF25" s="351"/>
      <c r="AG25" s="300">
        <f t="shared" si="4"/>
        <v>0</v>
      </c>
      <c r="AH25" s="324"/>
      <c r="AI25" s="324"/>
      <c r="AJ25" s="367"/>
      <c r="AK25" s="351"/>
      <c r="AL25" s="300">
        <f t="shared" si="5"/>
        <v>0</v>
      </c>
      <c r="AM25" s="324"/>
      <c r="AN25" s="351"/>
      <c r="AO25" s="349"/>
      <c r="AP25" s="384"/>
      <c r="AQ25" s="382"/>
      <c r="AR25" s="411"/>
      <c r="AS25" s="411"/>
      <c r="AT25" s="51"/>
      <c r="AU25" s="51"/>
      <c r="AV25" s="103"/>
      <c r="AW25" s="315"/>
      <c r="AX25" s="105"/>
      <c r="AY25" s="49"/>
      <c r="AZ25" s="49"/>
      <c r="BA25" s="49"/>
      <c r="BB25" s="50"/>
      <c r="BC25" s="50"/>
    </row>
    <row r="26" spans="1:55" s="100" customFormat="1" ht="64.5" customHeight="1" x14ac:dyDescent="0.2">
      <c r="A26" s="360">
        <v>6</v>
      </c>
      <c r="B26" s="428" t="s">
        <v>179</v>
      </c>
      <c r="C26" s="428"/>
      <c r="D26" s="79" t="s">
        <v>262</v>
      </c>
      <c r="E26" s="79" t="s">
        <v>32</v>
      </c>
      <c r="F26" s="79" t="s">
        <v>518</v>
      </c>
      <c r="G26" s="354" t="s">
        <v>110</v>
      </c>
      <c r="H26" s="420" t="s">
        <v>519</v>
      </c>
      <c r="I26" s="354" t="s">
        <v>520</v>
      </c>
      <c r="J26" s="355" t="s">
        <v>521</v>
      </c>
      <c r="K26" s="359" t="s">
        <v>149</v>
      </c>
      <c r="L26" s="358">
        <f t="shared" ref="L26" si="67">IF(K26="ALTA",5,IF(K26="MEDIO ALTA",4,IF(K26="MEDIA",3,IF(K26="MEDIO BAJA",2,IF(K26="BAJA",1,0)))))</f>
        <v>2</v>
      </c>
      <c r="M26" s="359" t="s">
        <v>143</v>
      </c>
      <c r="N26" s="358">
        <f t="shared" ref="N26" si="68">IF(M26="ALTO",5,IF(M26="MEDIO ALTO",4,IF(M26="MEDIO",3,IF(M26="MEDIO BAJO",2,IF(M26="BAJO",1,0)))))</f>
        <v>2</v>
      </c>
      <c r="O26" s="358">
        <f t="shared" ref="O26:O71" si="69">N26*L26</f>
        <v>4</v>
      </c>
      <c r="P26" s="159" t="s">
        <v>321</v>
      </c>
      <c r="Q26" s="160">
        <f t="shared" si="1"/>
        <v>1</v>
      </c>
      <c r="R26" s="351">
        <f t="shared" ref="R26:R71" si="70">ROUND(AVERAGEIF(Q26:Q28,"&gt;0"),0)</f>
        <v>1</v>
      </c>
      <c r="S26" s="351">
        <f t="shared" ref="S26" si="71">R26*0.6</f>
        <v>0.6</v>
      </c>
      <c r="T26" s="324" t="s">
        <v>536</v>
      </c>
      <c r="U26" s="417">
        <f t="shared" ref="U26" si="72">IF(P26="No_existen",5*$U$10,V26*$U$10)</f>
        <v>0.2</v>
      </c>
      <c r="V26" s="366">
        <f t="shared" ref="V26" si="73">ROUND(AVERAGEIF(W26:W28,"&gt;0"),0)</f>
        <v>4</v>
      </c>
      <c r="W26" s="297">
        <f t="shared" si="2"/>
        <v>4</v>
      </c>
      <c r="X26" s="324" t="s">
        <v>324</v>
      </c>
      <c r="Y26" s="299"/>
      <c r="Z26" s="366">
        <f t="shared" ref="Z26" si="74">IF(P26="No_existen",5*$Z$10,AA26*$Z$10)</f>
        <v>0.15</v>
      </c>
      <c r="AA26" s="350">
        <f t="shared" ref="AA26" si="75">ROUND(AVERAGEIF(AB26:AB28,"&gt;0"),0)</f>
        <v>1</v>
      </c>
      <c r="AB26" s="300">
        <f t="shared" si="3"/>
        <v>1</v>
      </c>
      <c r="AC26" s="324" t="s">
        <v>301</v>
      </c>
      <c r="AD26" s="324" t="s">
        <v>532</v>
      </c>
      <c r="AE26" s="366">
        <f t="shared" ref="AE26" si="76">IF(P26="No_existen",5*$AE$10,AF26*$AE$10)</f>
        <v>0.4</v>
      </c>
      <c r="AF26" s="350">
        <f t="shared" ref="AF26" si="77">ROUND(AVERAGEIF(AG26:AG28,"&gt;0"),0)</f>
        <v>4</v>
      </c>
      <c r="AG26" s="300">
        <f t="shared" si="4"/>
        <v>4</v>
      </c>
      <c r="AH26" s="324" t="s">
        <v>302</v>
      </c>
      <c r="AI26" s="324" t="s">
        <v>313</v>
      </c>
      <c r="AJ26" s="366">
        <f t="shared" ref="AJ26" si="78">IF(P26="No_existen",5*$AJ$10,AK26*$AJ$10)</f>
        <v>0.1</v>
      </c>
      <c r="AK26" s="350">
        <f t="shared" ref="AK26" si="79">ROUND(AVERAGEIF(AL26:AL28,"&gt;0"),0)</f>
        <v>1</v>
      </c>
      <c r="AL26" s="300">
        <f t="shared" si="5"/>
        <v>1</v>
      </c>
      <c r="AM26" s="324" t="s">
        <v>533</v>
      </c>
      <c r="AN26" s="350">
        <f t="shared" ref="AN26" si="80">ROUND(AVERAGE(R26,V26,AA26,AF26,AK26),0)</f>
        <v>2</v>
      </c>
      <c r="AO26" s="349" t="str">
        <f t="shared" ref="AO26" si="81">IF(AN26&lt;1.5,"FUERTE",IF(AND(AN26&gt;=1.5,AN26&lt;2.5),"ACEPTABLE",IF(AN26&gt;=5,"INEXISTENTE","DÉBIL")))</f>
        <v>ACEPTABLE</v>
      </c>
      <c r="AP26" s="384">
        <f t="shared" ref="AP26" si="82">IF(O26=0,0,ROUND((O26*AN26),0))</f>
        <v>8</v>
      </c>
      <c r="AQ26" s="381" t="str">
        <f t="shared" ref="AQ26" si="83">IF(AP26&gt;=36,"GRAVE", IF(AP26&lt;=10, "LEVE", "MODERADO"))</f>
        <v>LEVE</v>
      </c>
      <c r="AR26" s="411" t="s">
        <v>540</v>
      </c>
      <c r="AS26" s="411">
        <v>0</v>
      </c>
      <c r="AT26" s="51" t="s">
        <v>88</v>
      </c>
      <c r="AU26" s="51"/>
      <c r="AV26" s="103"/>
      <c r="AW26" s="315"/>
      <c r="AX26" s="105"/>
      <c r="AY26" s="49"/>
      <c r="AZ26" s="49"/>
      <c r="BA26" s="49"/>
      <c r="BB26" s="50"/>
      <c r="BC26" s="50"/>
    </row>
    <row r="27" spans="1:55" s="100" customFormat="1" ht="64.5" customHeight="1" x14ac:dyDescent="0.2">
      <c r="A27" s="360"/>
      <c r="B27" s="428"/>
      <c r="C27" s="428"/>
      <c r="D27" s="79" t="s">
        <v>262</v>
      </c>
      <c r="E27" s="79" t="s">
        <v>35</v>
      </c>
      <c r="F27" s="79" t="s">
        <v>522</v>
      </c>
      <c r="G27" s="354"/>
      <c r="H27" s="383"/>
      <c r="I27" s="354"/>
      <c r="J27" s="355"/>
      <c r="K27" s="359"/>
      <c r="L27" s="358"/>
      <c r="M27" s="359"/>
      <c r="N27" s="358"/>
      <c r="O27" s="358"/>
      <c r="P27" s="159"/>
      <c r="Q27" s="160">
        <f t="shared" si="1"/>
        <v>0</v>
      </c>
      <c r="R27" s="351"/>
      <c r="S27" s="351"/>
      <c r="T27" s="299"/>
      <c r="U27" s="418"/>
      <c r="V27" s="367"/>
      <c r="W27" s="297">
        <f t="shared" si="2"/>
        <v>0</v>
      </c>
      <c r="X27" s="299"/>
      <c r="Y27" s="299"/>
      <c r="Z27" s="367"/>
      <c r="AA27" s="351"/>
      <c r="AB27" s="300">
        <f t="shared" si="3"/>
        <v>0</v>
      </c>
      <c r="AC27" s="299"/>
      <c r="AD27" s="299"/>
      <c r="AE27" s="367"/>
      <c r="AF27" s="351"/>
      <c r="AG27" s="300">
        <f t="shared" si="4"/>
        <v>0</v>
      </c>
      <c r="AH27" s="299"/>
      <c r="AI27" s="299"/>
      <c r="AJ27" s="367"/>
      <c r="AK27" s="351"/>
      <c r="AL27" s="300">
        <f t="shared" si="5"/>
        <v>0</v>
      </c>
      <c r="AM27" s="299"/>
      <c r="AN27" s="351"/>
      <c r="AO27" s="349"/>
      <c r="AP27" s="384"/>
      <c r="AQ27" s="382"/>
      <c r="AR27" s="411"/>
      <c r="AS27" s="411"/>
      <c r="AT27" s="51"/>
      <c r="AU27" s="51"/>
      <c r="AV27" s="103"/>
      <c r="AW27" s="315"/>
      <c r="AX27" s="105"/>
      <c r="AY27" s="49"/>
      <c r="AZ27" s="49"/>
      <c r="BA27" s="49"/>
      <c r="BB27" s="50"/>
      <c r="BC27" s="50"/>
    </row>
    <row r="28" spans="1:55" s="100" customFormat="1" ht="64.5" customHeight="1" x14ac:dyDescent="0.2">
      <c r="A28" s="360"/>
      <c r="B28" s="428"/>
      <c r="C28" s="428"/>
      <c r="D28" s="79" t="s">
        <v>262</v>
      </c>
      <c r="E28" s="79" t="s">
        <v>35</v>
      </c>
      <c r="F28" s="79" t="s">
        <v>523</v>
      </c>
      <c r="G28" s="354"/>
      <c r="H28" s="383"/>
      <c r="I28" s="354"/>
      <c r="J28" s="355"/>
      <c r="K28" s="359"/>
      <c r="L28" s="358"/>
      <c r="M28" s="359"/>
      <c r="N28" s="358"/>
      <c r="O28" s="358"/>
      <c r="P28" s="159"/>
      <c r="Q28" s="160">
        <f t="shared" si="1"/>
        <v>0</v>
      </c>
      <c r="R28" s="351"/>
      <c r="S28" s="351"/>
      <c r="T28" s="299"/>
      <c r="U28" s="418"/>
      <c r="V28" s="367"/>
      <c r="W28" s="297">
        <f t="shared" si="2"/>
        <v>0</v>
      </c>
      <c r="X28" s="299"/>
      <c r="Y28" s="299"/>
      <c r="Z28" s="367"/>
      <c r="AA28" s="351"/>
      <c r="AB28" s="300">
        <f t="shared" si="3"/>
        <v>0</v>
      </c>
      <c r="AC28" s="299"/>
      <c r="AD28" s="299"/>
      <c r="AE28" s="367"/>
      <c r="AF28" s="351"/>
      <c r="AG28" s="300">
        <f t="shared" si="4"/>
        <v>0</v>
      </c>
      <c r="AH28" s="299"/>
      <c r="AI28" s="299"/>
      <c r="AJ28" s="367"/>
      <c r="AK28" s="351"/>
      <c r="AL28" s="300">
        <f t="shared" si="5"/>
        <v>0</v>
      </c>
      <c r="AM28" s="299"/>
      <c r="AN28" s="351"/>
      <c r="AO28" s="349"/>
      <c r="AP28" s="384"/>
      <c r="AQ28" s="382"/>
      <c r="AR28" s="411"/>
      <c r="AS28" s="411"/>
      <c r="AT28" s="51"/>
      <c r="AU28" s="51"/>
      <c r="AV28" s="103"/>
      <c r="AW28" s="315"/>
      <c r="AX28" s="105"/>
      <c r="AY28" s="49"/>
      <c r="AZ28" s="49"/>
      <c r="BA28" s="49"/>
      <c r="BB28" s="50"/>
      <c r="BC28" s="50"/>
    </row>
    <row r="29" spans="1:55" s="100" customFormat="1" ht="64.5" customHeight="1" x14ac:dyDescent="0.2">
      <c r="A29" s="360">
        <v>7</v>
      </c>
      <c r="B29" s="428" t="s">
        <v>172</v>
      </c>
      <c r="C29" s="428"/>
      <c r="D29" s="79" t="s">
        <v>263</v>
      </c>
      <c r="E29" s="79" t="s">
        <v>39</v>
      </c>
      <c r="F29" s="330" t="s">
        <v>541</v>
      </c>
      <c r="G29" s="354" t="s">
        <v>104</v>
      </c>
      <c r="H29" s="421" t="s">
        <v>543</v>
      </c>
      <c r="I29" s="369" t="s">
        <v>544</v>
      </c>
      <c r="J29" s="375" t="s">
        <v>545</v>
      </c>
      <c r="K29" s="359" t="s">
        <v>126</v>
      </c>
      <c r="L29" s="358">
        <f t="shared" ref="L29" si="84">IF(K29="ALTA",5,IF(K29="MEDIO ALTA",4,IF(K29="MEDIA",3,IF(K29="MEDIO BAJA",2,IF(K29="BAJA",1,0)))))</f>
        <v>1</v>
      </c>
      <c r="M29" s="359" t="s">
        <v>139</v>
      </c>
      <c r="N29" s="358">
        <f t="shared" ref="N29" si="85">IF(M29="ALTO",5,IF(M29="MEDIO ALTO",4,IF(M29="MEDIO",3,IF(M29="MEDIO BAJO",2,IF(M29="BAJO",1,0)))))</f>
        <v>3</v>
      </c>
      <c r="O29" s="358">
        <f t="shared" si="69"/>
        <v>3</v>
      </c>
      <c r="P29" s="159" t="s">
        <v>321</v>
      </c>
      <c r="Q29" s="160">
        <f t="shared" si="1"/>
        <v>1</v>
      </c>
      <c r="R29" s="351">
        <f t="shared" si="70"/>
        <v>1</v>
      </c>
      <c r="S29" s="351">
        <f t="shared" ref="S29" si="86">R29*0.6</f>
        <v>0.6</v>
      </c>
      <c r="T29" s="327" t="s">
        <v>546</v>
      </c>
      <c r="U29" s="417">
        <f t="shared" ref="U29" si="87">IF(P29="No_existen",5*$U$10,V29*$U$10)</f>
        <v>0.05</v>
      </c>
      <c r="V29" s="366">
        <f t="shared" ref="V29" si="88">ROUND(AVERAGEIF(W29:W31,"&gt;0"),0)</f>
        <v>1</v>
      </c>
      <c r="W29" s="297">
        <f t="shared" si="2"/>
        <v>1</v>
      </c>
      <c r="X29" s="299" t="s">
        <v>326</v>
      </c>
      <c r="Y29" s="332" t="s">
        <v>550</v>
      </c>
      <c r="Z29" s="366">
        <f t="shared" ref="Z29" si="89">IF(P29="No_existen",5*$Z$10,AA29*$Z$10)</f>
        <v>0.15</v>
      </c>
      <c r="AA29" s="350">
        <f t="shared" ref="AA29" si="90">ROUND(AVERAGEIF(AB29:AB31,"&gt;0"),0)</f>
        <v>1</v>
      </c>
      <c r="AB29" s="300">
        <f t="shared" si="3"/>
        <v>1</v>
      </c>
      <c r="AC29" s="299" t="s">
        <v>301</v>
      </c>
      <c r="AD29" s="326" t="s">
        <v>547</v>
      </c>
      <c r="AE29" s="366">
        <f t="shared" ref="AE29" si="91">IF(P29="No_existen",5*$AE$10,AF29*$AE$10)</f>
        <v>0.1</v>
      </c>
      <c r="AF29" s="350">
        <f t="shared" ref="AF29" si="92">ROUND(AVERAGEIF(AG29:AG31,"&gt;0"),0)</f>
        <v>1</v>
      </c>
      <c r="AG29" s="300">
        <f t="shared" si="4"/>
        <v>1</v>
      </c>
      <c r="AH29" s="299" t="s">
        <v>298</v>
      </c>
      <c r="AI29" s="299" t="s">
        <v>312</v>
      </c>
      <c r="AJ29" s="366">
        <f t="shared" ref="AJ29" si="93">IF(P29="No_existen",5*$AJ$10,AK29*$AJ$10)</f>
        <v>0.1</v>
      </c>
      <c r="AK29" s="350">
        <f t="shared" ref="AK29" si="94">ROUND(AVERAGEIF(AL29:AL31,"&gt;0"),0)</f>
        <v>1</v>
      </c>
      <c r="AL29" s="300">
        <f t="shared" si="5"/>
        <v>1</v>
      </c>
      <c r="AM29" s="299" t="s">
        <v>533</v>
      </c>
      <c r="AN29" s="350">
        <f t="shared" ref="AN29" si="95">ROUND(AVERAGE(R29,V29,AA29,AF29,AK29),0)</f>
        <v>1</v>
      </c>
      <c r="AO29" s="349" t="str">
        <f t="shared" ref="AO29" si="96">IF(AN29&lt;1.5,"FUERTE",IF(AND(AN29&gt;=1.5,AN29&lt;2.5),"ACEPTABLE",IF(AN29&gt;=5,"INEXISTENTE","DÉBIL")))</f>
        <v>FUERTE</v>
      </c>
      <c r="AP29" s="384">
        <f t="shared" ref="AP29" si="97">IF(O29=0,0,ROUND((O29*AN29),0))</f>
        <v>3</v>
      </c>
      <c r="AQ29" s="381" t="str">
        <f t="shared" ref="AQ29" si="98">IF(AP29&gt;=36,"GRAVE", IF(AP29&lt;=10, "LEVE", "MODERADO"))</f>
        <v>LEVE</v>
      </c>
      <c r="AR29" s="333" t="s">
        <v>551</v>
      </c>
      <c r="AS29" s="416" t="s">
        <v>548</v>
      </c>
      <c r="AT29" s="51" t="s">
        <v>88</v>
      </c>
      <c r="AU29" s="51"/>
      <c r="AV29" s="103"/>
      <c r="AW29" s="315"/>
      <c r="AX29" s="105"/>
      <c r="AY29" s="49"/>
      <c r="AZ29" s="49"/>
      <c r="BA29" s="49"/>
      <c r="BB29" s="50"/>
      <c r="BC29" s="50"/>
    </row>
    <row r="30" spans="1:55" s="100" customFormat="1" ht="64.5" customHeight="1" x14ac:dyDescent="0.2">
      <c r="A30" s="360"/>
      <c r="B30" s="428"/>
      <c r="C30" s="428"/>
      <c r="D30" s="79" t="s">
        <v>262</v>
      </c>
      <c r="E30" s="79" t="s">
        <v>32</v>
      </c>
      <c r="F30" s="331" t="s">
        <v>549</v>
      </c>
      <c r="G30" s="354"/>
      <c r="H30" s="370"/>
      <c r="I30" s="370"/>
      <c r="J30" s="376"/>
      <c r="K30" s="359"/>
      <c r="L30" s="358"/>
      <c r="M30" s="359"/>
      <c r="N30" s="358"/>
      <c r="O30" s="358"/>
      <c r="P30" s="159"/>
      <c r="Q30" s="160">
        <f t="shared" si="1"/>
        <v>0</v>
      </c>
      <c r="R30" s="351"/>
      <c r="S30" s="351"/>
      <c r="T30" s="299"/>
      <c r="U30" s="418"/>
      <c r="V30" s="367"/>
      <c r="W30" s="297">
        <f t="shared" si="2"/>
        <v>0</v>
      </c>
      <c r="X30" s="299"/>
      <c r="Y30" s="299"/>
      <c r="Z30" s="367"/>
      <c r="AA30" s="351"/>
      <c r="AB30" s="300">
        <f t="shared" si="3"/>
        <v>0</v>
      </c>
      <c r="AC30" s="299"/>
      <c r="AD30" s="299"/>
      <c r="AE30" s="367"/>
      <c r="AF30" s="351"/>
      <c r="AG30" s="300">
        <f t="shared" si="4"/>
        <v>0</v>
      </c>
      <c r="AH30" s="299"/>
      <c r="AI30" s="299"/>
      <c r="AJ30" s="367"/>
      <c r="AK30" s="351"/>
      <c r="AL30" s="300">
        <f t="shared" si="5"/>
        <v>0</v>
      </c>
      <c r="AM30" s="299"/>
      <c r="AN30" s="351"/>
      <c r="AO30" s="349"/>
      <c r="AP30" s="384"/>
      <c r="AQ30" s="382"/>
      <c r="AR30" s="334"/>
      <c r="AS30" s="399"/>
      <c r="AT30" s="51"/>
      <c r="AU30" s="51"/>
      <c r="AV30" s="103"/>
      <c r="AW30" s="315"/>
      <c r="AX30" s="105"/>
      <c r="AY30" s="49"/>
      <c r="AZ30" s="49"/>
      <c r="BA30" s="49"/>
      <c r="BB30" s="50"/>
      <c r="BC30" s="50"/>
    </row>
    <row r="31" spans="1:55" s="100" customFormat="1" ht="64.5" customHeight="1" x14ac:dyDescent="0.2">
      <c r="A31" s="360"/>
      <c r="B31" s="428"/>
      <c r="C31" s="428"/>
      <c r="D31" s="79" t="s">
        <v>263</v>
      </c>
      <c r="E31" s="79" t="s">
        <v>264</v>
      </c>
      <c r="F31" s="330" t="s">
        <v>542</v>
      </c>
      <c r="G31" s="354"/>
      <c r="H31" s="371"/>
      <c r="I31" s="371"/>
      <c r="J31" s="377"/>
      <c r="K31" s="359"/>
      <c r="L31" s="358"/>
      <c r="M31" s="359"/>
      <c r="N31" s="358"/>
      <c r="O31" s="358"/>
      <c r="P31" s="159"/>
      <c r="Q31" s="160">
        <f t="shared" si="1"/>
        <v>0</v>
      </c>
      <c r="R31" s="351"/>
      <c r="S31" s="351"/>
      <c r="T31" s="299"/>
      <c r="U31" s="418"/>
      <c r="V31" s="367"/>
      <c r="W31" s="297">
        <f t="shared" si="2"/>
        <v>0</v>
      </c>
      <c r="X31" s="299"/>
      <c r="Y31" s="299"/>
      <c r="Z31" s="367"/>
      <c r="AA31" s="351"/>
      <c r="AB31" s="300">
        <f t="shared" si="3"/>
        <v>0</v>
      </c>
      <c r="AC31" s="299"/>
      <c r="AD31" s="299"/>
      <c r="AE31" s="367"/>
      <c r="AF31" s="351"/>
      <c r="AG31" s="300">
        <f t="shared" si="4"/>
        <v>0</v>
      </c>
      <c r="AH31" s="299"/>
      <c r="AI31" s="299"/>
      <c r="AJ31" s="367"/>
      <c r="AK31" s="351"/>
      <c r="AL31" s="300">
        <f t="shared" si="5"/>
        <v>0</v>
      </c>
      <c r="AM31" s="299"/>
      <c r="AN31" s="351"/>
      <c r="AO31" s="349"/>
      <c r="AP31" s="384"/>
      <c r="AQ31" s="382"/>
      <c r="AR31" s="335"/>
      <c r="AS31" s="400"/>
      <c r="AT31" s="51"/>
      <c r="AU31" s="51"/>
      <c r="AV31" s="103"/>
      <c r="AW31" s="315"/>
      <c r="AX31" s="105"/>
      <c r="AY31" s="49"/>
      <c r="AZ31" s="49"/>
      <c r="BA31" s="49"/>
      <c r="BB31" s="50"/>
      <c r="BC31" s="50"/>
    </row>
    <row r="32" spans="1:55" s="100" customFormat="1" ht="64.5" customHeight="1" x14ac:dyDescent="0.2">
      <c r="A32" s="360">
        <v>8</v>
      </c>
      <c r="B32" s="428"/>
      <c r="C32" s="428"/>
      <c r="D32" s="79"/>
      <c r="E32" s="79"/>
      <c r="F32" s="79"/>
      <c r="G32" s="354"/>
      <c r="H32" s="356"/>
      <c r="I32" s="354"/>
      <c r="J32" s="355"/>
      <c r="K32" s="359"/>
      <c r="L32" s="358">
        <f t="shared" ref="L32" si="99">IF(K32="ALTA",5,IF(K32="MEDIO ALTA",4,IF(K32="MEDIA",3,IF(K32="MEDIO BAJA",2,IF(K32="BAJA",1,0)))))</f>
        <v>0</v>
      </c>
      <c r="M32" s="359"/>
      <c r="N32" s="358">
        <f t="shared" ref="N32" si="100">IF(M32="ALTO",5,IF(M32="MEDIO ALTO",4,IF(M32="MEDIO",3,IF(M32="MEDIO BAJO",2,IF(M32="BAJO",1,0)))))</f>
        <v>0</v>
      </c>
      <c r="O32" s="358">
        <f t="shared" si="69"/>
        <v>0</v>
      </c>
      <c r="P32" s="159"/>
      <c r="Q32" s="160">
        <f t="shared" si="1"/>
        <v>0</v>
      </c>
      <c r="R32" s="351" t="e">
        <f t="shared" si="70"/>
        <v>#DIV/0!</v>
      </c>
      <c r="S32" s="351" t="e">
        <f t="shared" ref="S32" si="101">R32*0.6</f>
        <v>#DIV/0!</v>
      </c>
      <c r="T32" s="299"/>
      <c r="U32" s="417" t="e">
        <f t="shared" ref="U32" si="102">IF(P32="No_existen",5*$U$10,V32*$U$10)</f>
        <v>#DIV/0!</v>
      </c>
      <c r="V32" s="366" t="e">
        <f t="shared" ref="V32" si="103">ROUND(AVERAGEIF(W32:W34,"&gt;0"),0)</f>
        <v>#DIV/0!</v>
      </c>
      <c r="W32" s="297">
        <f t="shared" si="2"/>
        <v>0</v>
      </c>
      <c r="X32" s="299"/>
      <c r="Y32" s="299"/>
      <c r="Z32" s="366" t="e">
        <f t="shared" ref="Z32" si="104">IF(P32="No_existen",5*$Z$10,AA32*$Z$10)</f>
        <v>#DIV/0!</v>
      </c>
      <c r="AA32" s="350" t="e">
        <f t="shared" ref="AA32" si="105">ROUND(AVERAGEIF(AB32:AB34,"&gt;0"),0)</f>
        <v>#DIV/0!</v>
      </c>
      <c r="AB32" s="300">
        <f t="shared" si="3"/>
        <v>0</v>
      </c>
      <c r="AC32" s="299"/>
      <c r="AD32" s="299"/>
      <c r="AE32" s="366" t="e">
        <f t="shared" ref="AE32" si="106">IF(P32="No_existen",5*$AE$10,AF32*$AE$10)</f>
        <v>#DIV/0!</v>
      </c>
      <c r="AF32" s="350" t="e">
        <f t="shared" ref="AF32" si="107">ROUND(AVERAGEIF(AG32:AG34,"&gt;0"),0)</f>
        <v>#DIV/0!</v>
      </c>
      <c r="AG32" s="300">
        <f t="shared" si="4"/>
        <v>0</v>
      </c>
      <c r="AH32" s="299"/>
      <c r="AI32" s="299"/>
      <c r="AJ32" s="366" t="e">
        <f t="shared" ref="AJ32" si="108">IF(P32="No_existen",5*$AJ$10,AK32*$AJ$10)</f>
        <v>#DIV/0!</v>
      </c>
      <c r="AK32" s="350" t="e">
        <f t="shared" ref="AK32" si="109">ROUND(AVERAGEIF(AL32:AL34,"&gt;0"),0)</f>
        <v>#DIV/0!</v>
      </c>
      <c r="AL32" s="300">
        <f t="shared" si="5"/>
        <v>0</v>
      </c>
      <c r="AM32" s="299"/>
      <c r="AN32" s="350" t="e">
        <f t="shared" ref="AN32" si="110">ROUND(AVERAGE(R32,V32,AA32,AF32,AK32),0)</f>
        <v>#DIV/0!</v>
      </c>
      <c r="AO32" s="349" t="e">
        <f t="shared" ref="AO32" si="111">IF(AN32&lt;1.5,"FUERTE",IF(AND(AN32&gt;=1.5,AN32&lt;2.5),"ACEPTABLE",IF(AN32&gt;=5,"INEXISTENTE","DÉBIL")))</f>
        <v>#DIV/0!</v>
      </c>
      <c r="AP32" s="384">
        <f t="shared" ref="AP32" si="112">IF(O32=0,0,ROUND((O32*AN32),0))</f>
        <v>0</v>
      </c>
      <c r="AQ32" s="381" t="str">
        <f t="shared" ref="AQ32" si="113">IF(AP32&gt;=36,"GRAVE", IF(AP32&lt;=10, "LEVE", "MODERADO"))</f>
        <v>LEVE</v>
      </c>
      <c r="AR32" s="425"/>
      <c r="AS32" s="425"/>
      <c r="AT32" s="51"/>
      <c r="AU32" s="51"/>
      <c r="AV32" s="103"/>
      <c r="AW32" s="315"/>
      <c r="AX32" s="105"/>
      <c r="AY32" s="49"/>
      <c r="AZ32" s="49"/>
      <c r="BA32" s="49"/>
      <c r="BB32" s="50"/>
      <c r="BC32" s="50"/>
    </row>
    <row r="33" spans="1:55" s="100" customFormat="1" ht="64.5" customHeight="1" x14ac:dyDescent="0.2">
      <c r="A33" s="360"/>
      <c r="B33" s="428"/>
      <c r="C33" s="428"/>
      <c r="D33" s="79"/>
      <c r="E33" s="79"/>
      <c r="F33" s="79"/>
      <c r="G33" s="354"/>
      <c r="H33" s="357"/>
      <c r="I33" s="354"/>
      <c r="J33" s="355"/>
      <c r="K33" s="359"/>
      <c r="L33" s="358"/>
      <c r="M33" s="359"/>
      <c r="N33" s="358"/>
      <c r="O33" s="358"/>
      <c r="P33" s="159"/>
      <c r="Q33" s="160">
        <f t="shared" si="1"/>
        <v>0</v>
      </c>
      <c r="R33" s="351"/>
      <c r="S33" s="351"/>
      <c r="T33" s="299"/>
      <c r="U33" s="418"/>
      <c r="V33" s="367"/>
      <c r="W33" s="297">
        <f t="shared" si="2"/>
        <v>0</v>
      </c>
      <c r="X33" s="299"/>
      <c r="Y33" s="299"/>
      <c r="Z33" s="367"/>
      <c r="AA33" s="351"/>
      <c r="AB33" s="300">
        <f t="shared" si="3"/>
        <v>0</v>
      </c>
      <c r="AC33" s="299"/>
      <c r="AD33" s="299"/>
      <c r="AE33" s="367"/>
      <c r="AF33" s="351"/>
      <c r="AG33" s="300">
        <f t="shared" si="4"/>
        <v>0</v>
      </c>
      <c r="AH33" s="299"/>
      <c r="AI33" s="299"/>
      <c r="AJ33" s="367"/>
      <c r="AK33" s="351"/>
      <c r="AL33" s="300">
        <f t="shared" si="5"/>
        <v>0</v>
      </c>
      <c r="AM33" s="299"/>
      <c r="AN33" s="351"/>
      <c r="AO33" s="349"/>
      <c r="AP33" s="384"/>
      <c r="AQ33" s="382"/>
      <c r="AR33" s="425"/>
      <c r="AS33" s="425"/>
      <c r="AT33" s="51"/>
      <c r="AU33" s="51"/>
      <c r="AV33" s="103"/>
      <c r="AW33" s="315"/>
      <c r="AX33" s="105"/>
      <c r="AY33" s="49"/>
      <c r="AZ33" s="49"/>
      <c r="BA33" s="49"/>
      <c r="BB33" s="50"/>
      <c r="BC33" s="50"/>
    </row>
    <row r="34" spans="1:55" s="100" customFormat="1" ht="64.5" customHeight="1" x14ac:dyDescent="0.2">
      <c r="A34" s="360"/>
      <c r="B34" s="428"/>
      <c r="C34" s="428"/>
      <c r="D34" s="79"/>
      <c r="E34" s="79"/>
      <c r="F34" s="79"/>
      <c r="G34" s="354"/>
      <c r="H34" s="357"/>
      <c r="I34" s="354"/>
      <c r="J34" s="355"/>
      <c r="K34" s="359"/>
      <c r="L34" s="358"/>
      <c r="M34" s="359"/>
      <c r="N34" s="358"/>
      <c r="O34" s="358"/>
      <c r="P34" s="159"/>
      <c r="Q34" s="160">
        <f t="shared" si="1"/>
        <v>0</v>
      </c>
      <c r="R34" s="351"/>
      <c r="S34" s="351"/>
      <c r="T34" s="299"/>
      <c r="U34" s="418"/>
      <c r="V34" s="367"/>
      <c r="W34" s="297">
        <f t="shared" si="2"/>
        <v>0</v>
      </c>
      <c r="X34" s="299"/>
      <c r="Y34" s="299"/>
      <c r="Z34" s="367"/>
      <c r="AA34" s="351"/>
      <c r="AB34" s="300">
        <f t="shared" si="3"/>
        <v>0</v>
      </c>
      <c r="AC34" s="299"/>
      <c r="AD34" s="299"/>
      <c r="AE34" s="367"/>
      <c r="AF34" s="351"/>
      <c r="AG34" s="300">
        <f t="shared" si="4"/>
        <v>0</v>
      </c>
      <c r="AH34" s="299"/>
      <c r="AI34" s="299"/>
      <c r="AJ34" s="367"/>
      <c r="AK34" s="351"/>
      <c r="AL34" s="300">
        <f t="shared" si="5"/>
        <v>0</v>
      </c>
      <c r="AM34" s="299"/>
      <c r="AN34" s="351"/>
      <c r="AO34" s="349"/>
      <c r="AP34" s="384"/>
      <c r="AQ34" s="382"/>
      <c r="AR34" s="425"/>
      <c r="AS34" s="425"/>
      <c r="AT34" s="51"/>
      <c r="AU34" s="51"/>
      <c r="AV34" s="103"/>
      <c r="AW34" s="315"/>
      <c r="AX34" s="105"/>
      <c r="AY34" s="49"/>
      <c r="AZ34" s="49"/>
      <c r="BA34" s="49"/>
      <c r="BB34" s="50"/>
      <c r="BC34" s="50"/>
    </row>
    <row r="35" spans="1:55" s="100" customFormat="1" ht="64.5" customHeight="1" x14ac:dyDescent="0.2">
      <c r="A35" s="360">
        <v>9</v>
      </c>
      <c r="B35" s="428"/>
      <c r="C35" s="428"/>
      <c r="D35" s="79"/>
      <c r="E35" s="79"/>
      <c r="F35" s="79"/>
      <c r="G35" s="354"/>
      <c r="H35" s="356"/>
      <c r="I35" s="354"/>
      <c r="J35" s="355"/>
      <c r="K35" s="359"/>
      <c r="L35" s="358">
        <f t="shared" ref="L35" si="114">IF(K35="ALTA",5,IF(K35="MEDIO ALTA",4,IF(K35="MEDIA",3,IF(K35="MEDIO BAJA",2,IF(K35="BAJA",1,0)))))</f>
        <v>0</v>
      </c>
      <c r="M35" s="359"/>
      <c r="N35" s="358">
        <f t="shared" ref="N35" si="115">IF(M35="ALTO",5,IF(M35="MEDIO ALTO",4,IF(M35="MEDIO",3,IF(M35="MEDIO BAJO",2,IF(M35="BAJO",1,0)))))</f>
        <v>0</v>
      </c>
      <c r="O35" s="358">
        <f t="shared" si="69"/>
        <v>0</v>
      </c>
      <c r="P35" s="159"/>
      <c r="Q35" s="160">
        <f t="shared" si="1"/>
        <v>0</v>
      </c>
      <c r="R35" s="351" t="e">
        <f t="shared" si="70"/>
        <v>#DIV/0!</v>
      </c>
      <c r="S35" s="351" t="e">
        <f t="shared" ref="S35" si="116">R35*0.6</f>
        <v>#DIV/0!</v>
      </c>
      <c r="T35" s="299"/>
      <c r="U35" s="417" t="e">
        <f t="shared" ref="U35" si="117">IF(P35="No_existen",5*$U$10,V35*$U$10)</f>
        <v>#DIV/0!</v>
      </c>
      <c r="V35" s="366" t="e">
        <f t="shared" ref="V35" si="118">ROUND(AVERAGEIF(W35:W37,"&gt;0"),0)</f>
        <v>#DIV/0!</v>
      </c>
      <c r="W35" s="297">
        <f t="shared" si="2"/>
        <v>0</v>
      </c>
      <c r="X35" s="299"/>
      <c r="Y35" s="299"/>
      <c r="Z35" s="366" t="e">
        <f t="shared" ref="Z35" si="119">IF(P35="No_existen",5*$Z$10,AA35*$Z$10)</f>
        <v>#DIV/0!</v>
      </c>
      <c r="AA35" s="350" t="e">
        <f t="shared" ref="AA35" si="120">ROUND(AVERAGEIF(AB35:AB37,"&gt;0"),0)</f>
        <v>#DIV/0!</v>
      </c>
      <c r="AB35" s="300">
        <f t="shared" si="3"/>
        <v>0</v>
      </c>
      <c r="AC35" s="299"/>
      <c r="AD35" s="299"/>
      <c r="AE35" s="366" t="e">
        <f t="shared" ref="AE35" si="121">IF(P35="No_existen",5*$AE$10,AF35*$AE$10)</f>
        <v>#DIV/0!</v>
      </c>
      <c r="AF35" s="350" t="e">
        <f t="shared" ref="AF35" si="122">ROUND(AVERAGEIF(AG35:AG37,"&gt;0"),0)</f>
        <v>#DIV/0!</v>
      </c>
      <c r="AG35" s="300">
        <f t="shared" si="4"/>
        <v>0</v>
      </c>
      <c r="AH35" s="299"/>
      <c r="AI35" s="299"/>
      <c r="AJ35" s="366" t="e">
        <f t="shared" ref="AJ35" si="123">IF(P35="No_existen",5*$AJ$10,AK35*$AJ$10)</f>
        <v>#DIV/0!</v>
      </c>
      <c r="AK35" s="350" t="e">
        <f t="shared" ref="AK35" si="124">ROUND(AVERAGEIF(AL35:AL37,"&gt;0"),0)</f>
        <v>#DIV/0!</v>
      </c>
      <c r="AL35" s="300">
        <f t="shared" si="5"/>
        <v>0</v>
      </c>
      <c r="AM35" s="299"/>
      <c r="AN35" s="350" t="e">
        <f t="shared" ref="AN35" si="125">ROUND(AVERAGE(R35,V35,AA35,AF35,AK35),0)</f>
        <v>#DIV/0!</v>
      </c>
      <c r="AO35" s="349" t="e">
        <f t="shared" ref="AO35" si="126">IF(AN35&lt;1.5,"FUERTE",IF(AND(AN35&gt;=1.5,AN35&lt;2.5),"ACEPTABLE",IF(AN35&gt;=5,"INEXISTENTE","DÉBIL")))</f>
        <v>#DIV/0!</v>
      </c>
      <c r="AP35" s="384">
        <f t="shared" ref="AP35" si="127">IF(O35=0,0,ROUND((O35*AN35),0))</f>
        <v>0</v>
      </c>
      <c r="AQ35" s="381" t="str">
        <f t="shared" ref="AQ35" si="128">IF(AP35&gt;=36,"GRAVE", IF(AP35&lt;=10, "LEVE", "MODERADO"))</f>
        <v>LEVE</v>
      </c>
      <c r="AR35" s="425"/>
      <c r="AS35" s="425"/>
      <c r="AT35" s="51"/>
      <c r="AU35" s="51"/>
      <c r="AV35" s="103"/>
      <c r="AW35" s="315"/>
      <c r="AX35" s="105"/>
      <c r="AY35" s="49"/>
      <c r="AZ35" s="49"/>
      <c r="BA35" s="49"/>
      <c r="BB35" s="50"/>
      <c r="BC35" s="50"/>
    </row>
    <row r="36" spans="1:55" s="100" customFormat="1" ht="64.5" customHeight="1" x14ac:dyDescent="0.2">
      <c r="A36" s="360"/>
      <c r="B36" s="428"/>
      <c r="C36" s="428"/>
      <c r="D36" s="79"/>
      <c r="E36" s="79"/>
      <c r="F36" s="79"/>
      <c r="G36" s="354"/>
      <c r="H36" s="357"/>
      <c r="I36" s="354"/>
      <c r="J36" s="355"/>
      <c r="K36" s="359"/>
      <c r="L36" s="358"/>
      <c r="M36" s="359"/>
      <c r="N36" s="358"/>
      <c r="O36" s="358"/>
      <c r="P36" s="159"/>
      <c r="Q36" s="160">
        <f t="shared" si="1"/>
        <v>0</v>
      </c>
      <c r="R36" s="351"/>
      <c r="S36" s="351"/>
      <c r="T36" s="299"/>
      <c r="U36" s="418"/>
      <c r="V36" s="367"/>
      <c r="W36" s="297">
        <f t="shared" si="2"/>
        <v>0</v>
      </c>
      <c r="X36" s="299"/>
      <c r="Y36" s="299"/>
      <c r="Z36" s="367"/>
      <c r="AA36" s="351"/>
      <c r="AB36" s="300">
        <f t="shared" si="3"/>
        <v>0</v>
      </c>
      <c r="AC36" s="299"/>
      <c r="AD36" s="299"/>
      <c r="AE36" s="367"/>
      <c r="AF36" s="351"/>
      <c r="AG36" s="300">
        <f t="shared" si="4"/>
        <v>0</v>
      </c>
      <c r="AH36" s="299"/>
      <c r="AI36" s="299"/>
      <c r="AJ36" s="367"/>
      <c r="AK36" s="351"/>
      <c r="AL36" s="300">
        <f t="shared" si="5"/>
        <v>0</v>
      </c>
      <c r="AM36" s="299"/>
      <c r="AN36" s="351"/>
      <c r="AO36" s="349"/>
      <c r="AP36" s="384"/>
      <c r="AQ36" s="382"/>
      <c r="AR36" s="425"/>
      <c r="AS36" s="425"/>
      <c r="AT36" s="51"/>
      <c r="AU36" s="51"/>
      <c r="AV36" s="103"/>
      <c r="AW36" s="315"/>
      <c r="AX36" s="105"/>
      <c r="AY36" s="49"/>
      <c r="AZ36" s="49"/>
      <c r="BA36" s="49"/>
      <c r="BB36" s="50"/>
      <c r="BC36" s="50"/>
    </row>
    <row r="37" spans="1:55" s="100" customFormat="1" ht="64.5" customHeight="1" x14ac:dyDescent="0.2">
      <c r="A37" s="360"/>
      <c r="B37" s="428"/>
      <c r="C37" s="428"/>
      <c r="D37" s="79"/>
      <c r="E37" s="79"/>
      <c r="F37" s="79"/>
      <c r="G37" s="354"/>
      <c r="H37" s="357"/>
      <c r="I37" s="354"/>
      <c r="J37" s="355"/>
      <c r="K37" s="359"/>
      <c r="L37" s="358"/>
      <c r="M37" s="359"/>
      <c r="N37" s="358"/>
      <c r="O37" s="358"/>
      <c r="P37" s="159"/>
      <c r="Q37" s="160">
        <f t="shared" si="1"/>
        <v>0</v>
      </c>
      <c r="R37" s="351"/>
      <c r="S37" s="351"/>
      <c r="T37" s="299"/>
      <c r="U37" s="418"/>
      <c r="V37" s="367"/>
      <c r="W37" s="297">
        <f t="shared" si="2"/>
        <v>0</v>
      </c>
      <c r="X37" s="299"/>
      <c r="Y37" s="299"/>
      <c r="Z37" s="367"/>
      <c r="AA37" s="351"/>
      <c r="AB37" s="300">
        <f t="shared" si="3"/>
        <v>0</v>
      </c>
      <c r="AC37" s="299"/>
      <c r="AD37" s="299"/>
      <c r="AE37" s="367"/>
      <c r="AF37" s="351"/>
      <c r="AG37" s="300">
        <f t="shared" si="4"/>
        <v>0</v>
      </c>
      <c r="AH37" s="299"/>
      <c r="AI37" s="299"/>
      <c r="AJ37" s="367"/>
      <c r="AK37" s="351"/>
      <c r="AL37" s="300">
        <f t="shared" si="5"/>
        <v>0</v>
      </c>
      <c r="AM37" s="299"/>
      <c r="AN37" s="351"/>
      <c r="AO37" s="349"/>
      <c r="AP37" s="384"/>
      <c r="AQ37" s="382"/>
      <c r="AR37" s="425"/>
      <c r="AS37" s="425"/>
      <c r="AT37" s="51"/>
      <c r="AU37" s="51"/>
      <c r="AV37" s="103"/>
      <c r="AW37" s="315"/>
      <c r="AX37" s="105"/>
      <c r="AY37" s="49"/>
      <c r="AZ37" s="49"/>
      <c r="BA37" s="49"/>
      <c r="BB37" s="50"/>
      <c r="BC37" s="50"/>
    </row>
    <row r="38" spans="1:55" s="100" customFormat="1" ht="64.5" customHeight="1" x14ac:dyDescent="0.2">
      <c r="A38" s="360">
        <v>10</v>
      </c>
      <c r="B38" s="428"/>
      <c r="C38" s="428"/>
      <c r="D38" s="79"/>
      <c r="E38" s="79"/>
      <c r="F38" s="79"/>
      <c r="G38" s="354"/>
      <c r="H38" s="356"/>
      <c r="I38" s="354"/>
      <c r="J38" s="355"/>
      <c r="K38" s="359"/>
      <c r="L38" s="358">
        <f t="shared" ref="L38" si="129">IF(K38="ALTA",5,IF(K38="MEDIO ALTA",4,IF(K38="MEDIA",3,IF(K38="MEDIO BAJA",2,IF(K38="BAJA",1,0)))))</f>
        <v>0</v>
      </c>
      <c r="M38" s="359"/>
      <c r="N38" s="358">
        <f t="shared" ref="N38" si="130">IF(M38="ALTO",5,IF(M38="MEDIO ALTO",4,IF(M38="MEDIO",3,IF(M38="MEDIO BAJO",2,IF(M38="BAJO",1,0)))))</f>
        <v>0</v>
      </c>
      <c r="O38" s="358">
        <f t="shared" si="69"/>
        <v>0</v>
      </c>
      <c r="P38" s="159"/>
      <c r="Q38" s="160">
        <f t="shared" si="1"/>
        <v>0</v>
      </c>
      <c r="R38" s="351" t="e">
        <f t="shared" si="70"/>
        <v>#DIV/0!</v>
      </c>
      <c r="S38" s="351" t="e">
        <f t="shared" ref="S38" si="131">R38*0.6</f>
        <v>#DIV/0!</v>
      </c>
      <c r="T38" s="299"/>
      <c r="U38" s="417" t="e">
        <f t="shared" ref="U38" si="132">IF(P38="No_existen",5*$U$10,V38*$U$10)</f>
        <v>#DIV/0!</v>
      </c>
      <c r="V38" s="366" t="e">
        <f t="shared" ref="V38" si="133">ROUND(AVERAGEIF(W38:W40,"&gt;0"),0)</f>
        <v>#DIV/0!</v>
      </c>
      <c r="W38" s="297">
        <f t="shared" si="2"/>
        <v>0</v>
      </c>
      <c r="X38" s="299"/>
      <c r="Y38" s="299"/>
      <c r="Z38" s="366" t="e">
        <f t="shared" ref="Z38" si="134">IF(P38="No_existen",5*$Z$10,AA38*$Z$10)</f>
        <v>#DIV/0!</v>
      </c>
      <c r="AA38" s="350" t="e">
        <f t="shared" ref="AA38" si="135">ROUND(AVERAGEIF(AB38:AB40,"&gt;0"),0)</f>
        <v>#DIV/0!</v>
      </c>
      <c r="AB38" s="300">
        <f t="shared" si="3"/>
        <v>0</v>
      </c>
      <c r="AC38" s="299"/>
      <c r="AD38" s="299"/>
      <c r="AE38" s="366" t="e">
        <f t="shared" ref="AE38" si="136">IF(P38="No_existen",5*$AE$10,AF38*$AE$10)</f>
        <v>#DIV/0!</v>
      </c>
      <c r="AF38" s="350" t="e">
        <f t="shared" ref="AF38" si="137">ROUND(AVERAGEIF(AG38:AG40,"&gt;0"),0)</f>
        <v>#DIV/0!</v>
      </c>
      <c r="AG38" s="300">
        <f t="shared" si="4"/>
        <v>0</v>
      </c>
      <c r="AH38" s="299"/>
      <c r="AI38" s="299"/>
      <c r="AJ38" s="366" t="e">
        <f t="shared" ref="AJ38" si="138">IF(P38="No_existen",5*$AJ$10,AK38*$AJ$10)</f>
        <v>#DIV/0!</v>
      </c>
      <c r="AK38" s="350" t="e">
        <f t="shared" ref="AK38" si="139">ROUND(AVERAGEIF(AL38:AL40,"&gt;0"),0)</f>
        <v>#DIV/0!</v>
      </c>
      <c r="AL38" s="300">
        <f t="shared" si="5"/>
        <v>0</v>
      </c>
      <c r="AM38" s="299"/>
      <c r="AN38" s="350" t="e">
        <f t="shared" ref="AN38" si="140">ROUND(AVERAGE(R38,V38,AA38,AF38,AK38),0)</f>
        <v>#DIV/0!</v>
      </c>
      <c r="AO38" s="349" t="e">
        <f t="shared" ref="AO38" si="141">IF(AN38&lt;1.5,"FUERTE",IF(AND(AN38&gt;=1.5,AN38&lt;2.5),"ACEPTABLE",IF(AN38&gt;=5,"INEXISTENTE","DÉBIL")))</f>
        <v>#DIV/0!</v>
      </c>
      <c r="AP38" s="384">
        <f t="shared" ref="AP38" si="142">IF(O38=0,0,ROUND((O38*AN38),0))</f>
        <v>0</v>
      </c>
      <c r="AQ38" s="381" t="str">
        <f t="shared" ref="AQ38" si="143">IF(AP38&gt;=36,"GRAVE", IF(AP38&lt;=10, "LEVE", "MODERADO"))</f>
        <v>LEVE</v>
      </c>
      <c r="AR38" s="425"/>
      <c r="AS38" s="425"/>
      <c r="AT38" s="51"/>
      <c r="AU38" s="51"/>
      <c r="AV38" s="103"/>
      <c r="AW38" s="315"/>
      <c r="AX38" s="105"/>
      <c r="AY38" s="49"/>
      <c r="AZ38" s="49"/>
      <c r="BA38" s="49"/>
      <c r="BB38" s="50"/>
      <c r="BC38" s="50"/>
    </row>
    <row r="39" spans="1:55" s="100" customFormat="1" ht="64.5" customHeight="1" x14ac:dyDescent="0.2">
      <c r="A39" s="360"/>
      <c r="B39" s="428"/>
      <c r="C39" s="428"/>
      <c r="D39" s="79"/>
      <c r="E39" s="79"/>
      <c r="F39" s="79"/>
      <c r="G39" s="354"/>
      <c r="H39" s="357"/>
      <c r="I39" s="354"/>
      <c r="J39" s="355"/>
      <c r="K39" s="359"/>
      <c r="L39" s="358"/>
      <c r="M39" s="359"/>
      <c r="N39" s="358"/>
      <c r="O39" s="358"/>
      <c r="P39" s="159"/>
      <c r="Q39" s="160">
        <f t="shared" si="1"/>
        <v>0</v>
      </c>
      <c r="R39" s="351"/>
      <c r="S39" s="351"/>
      <c r="T39" s="299"/>
      <c r="U39" s="418"/>
      <c r="V39" s="367"/>
      <c r="W39" s="297">
        <f t="shared" si="2"/>
        <v>0</v>
      </c>
      <c r="X39" s="299"/>
      <c r="Y39" s="299"/>
      <c r="Z39" s="367"/>
      <c r="AA39" s="351"/>
      <c r="AB39" s="300">
        <f t="shared" si="3"/>
        <v>0</v>
      </c>
      <c r="AC39" s="299"/>
      <c r="AD39" s="299"/>
      <c r="AE39" s="367"/>
      <c r="AF39" s="351"/>
      <c r="AG39" s="300">
        <f t="shared" si="4"/>
        <v>0</v>
      </c>
      <c r="AH39" s="299"/>
      <c r="AI39" s="299"/>
      <c r="AJ39" s="367"/>
      <c r="AK39" s="351"/>
      <c r="AL39" s="300">
        <f t="shared" si="5"/>
        <v>0</v>
      </c>
      <c r="AM39" s="299"/>
      <c r="AN39" s="351"/>
      <c r="AO39" s="349"/>
      <c r="AP39" s="384"/>
      <c r="AQ39" s="382"/>
      <c r="AR39" s="425"/>
      <c r="AS39" s="425"/>
      <c r="AT39" s="51"/>
      <c r="AU39" s="51"/>
      <c r="AV39" s="103"/>
      <c r="AW39" s="315"/>
      <c r="AX39" s="105"/>
      <c r="AY39" s="49"/>
      <c r="AZ39" s="49"/>
      <c r="BA39" s="49"/>
      <c r="BB39" s="50"/>
      <c r="BC39" s="50"/>
    </row>
    <row r="40" spans="1:55" s="100" customFormat="1" ht="64.5" customHeight="1" x14ac:dyDescent="0.2">
      <c r="A40" s="360"/>
      <c r="B40" s="428"/>
      <c r="C40" s="428"/>
      <c r="D40" s="79"/>
      <c r="E40" s="79"/>
      <c r="F40" s="79"/>
      <c r="G40" s="354"/>
      <c r="H40" s="357"/>
      <c r="I40" s="354"/>
      <c r="J40" s="355"/>
      <c r="K40" s="359"/>
      <c r="L40" s="358"/>
      <c r="M40" s="359"/>
      <c r="N40" s="358"/>
      <c r="O40" s="358"/>
      <c r="P40" s="159"/>
      <c r="Q40" s="160">
        <f t="shared" si="1"/>
        <v>0</v>
      </c>
      <c r="R40" s="351"/>
      <c r="S40" s="351"/>
      <c r="T40" s="299"/>
      <c r="U40" s="418"/>
      <c r="V40" s="367"/>
      <c r="W40" s="297">
        <f t="shared" si="2"/>
        <v>0</v>
      </c>
      <c r="X40" s="299"/>
      <c r="Y40" s="299"/>
      <c r="Z40" s="367"/>
      <c r="AA40" s="351"/>
      <c r="AB40" s="300">
        <f t="shared" si="3"/>
        <v>0</v>
      </c>
      <c r="AC40" s="299"/>
      <c r="AD40" s="299"/>
      <c r="AE40" s="367"/>
      <c r="AF40" s="351"/>
      <c r="AG40" s="300">
        <f t="shared" si="4"/>
        <v>0</v>
      </c>
      <c r="AH40" s="299"/>
      <c r="AI40" s="299"/>
      <c r="AJ40" s="367"/>
      <c r="AK40" s="351"/>
      <c r="AL40" s="300">
        <f t="shared" si="5"/>
        <v>0</v>
      </c>
      <c r="AM40" s="299"/>
      <c r="AN40" s="351"/>
      <c r="AO40" s="349"/>
      <c r="AP40" s="384"/>
      <c r="AQ40" s="382"/>
      <c r="AR40" s="425"/>
      <c r="AS40" s="425"/>
      <c r="AT40" s="51"/>
      <c r="AU40" s="51"/>
      <c r="AV40" s="103"/>
      <c r="AW40" s="315"/>
      <c r="AX40" s="105"/>
      <c r="AY40" s="49"/>
      <c r="AZ40" s="49"/>
      <c r="BA40" s="49"/>
      <c r="BB40" s="50"/>
      <c r="BC40" s="50"/>
    </row>
    <row r="41" spans="1:55" s="104" customFormat="1" ht="64.5" customHeight="1" x14ac:dyDescent="0.2">
      <c r="A41" s="360">
        <v>11</v>
      </c>
      <c r="B41" s="428"/>
      <c r="C41" s="428"/>
      <c r="D41" s="79"/>
      <c r="E41" s="79"/>
      <c r="F41" s="79"/>
      <c r="G41" s="354"/>
      <c r="H41" s="356"/>
      <c r="I41" s="354"/>
      <c r="J41" s="355"/>
      <c r="K41" s="359"/>
      <c r="L41" s="358">
        <f t="shared" ref="L41" si="144">IF(K41="ALTA",5,IF(K41="MEDIO ALTA",4,IF(K41="MEDIA",3,IF(K41="MEDIO BAJA",2,IF(K41="BAJA",1,0)))))</f>
        <v>0</v>
      </c>
      <c r="M41" s="359"/>
      <c r="N41" s="358">
        <f t="shared" ref="N41" si="145">IF(M41="ALTO",5,IF(M41="MEDIO ALTO",4,IF(M41="MEDIO",3,IF(M41="MEDIO BAJO",2,IF(M41="BAJO",1,0)))))</f>
        <v>0</v>
      </c>
      <c r="O41" s="358">
        <f t="shared" si="69"/>
        <v>0</v>
      </c>
      <c r="P41" s="159"/>
      <c r="Q41" s="160">
        <f t="shared" si="1"/>
        <v>0</v>
      </c>
      <c r="R41" s="351" t="e">
        <f t="shared" si="70"/>
        <v>#DIV/0!</v>
      </c>
      <c r="S41" s="351" t="e">
        <f t="shared" ref="S41" si="146">R41*0.6</f>
        <v>#DIV/0!</v>
      </c>
      <c r="T41" s="299"/>
      <c r="U41" s="417" t="e">
        <f t="shared" ref="U41" si="147">IF(P41="No_existen",5*$U$10,V41*$U$10)</f>
        <v>#DIV/0!</v>
      </c>
      <c r="V41" s="366" t="e">
        <f t="shared" ref="V41" si="148">ROUND(AVERAGEIF(W41:W43,"&gt;0"),0)</f>
        <v>#DIV/0!</v>
      </c>
      <c r="W41" s="297">
        <f t="shared" si="2"/>
        <v>0</v>
      </c>
      <c r="X41" s="299"/>
      <c r="Y41" s="299"/>
      <c r="Z41" s="366" t="e">
        <f t="shared" ref="Z41" si="149">IF(P41="No_existen",5*$Z$10,AA41*$Z$10)</f>
        <v>#DIV/0!</v>
      </c>
      <c r="AA41" s="350" t="e">
        <f t="shared" ref="AA41" si="150">ROUND(AVERAGEIF(AB41:AB43,"&gt;0"),0)</f>
        <v>#DIV/0!</v>
      </c>
      <c r="AB41" s="300">
        <f t="shared" si="3"/>
        <v>0</v>
      </c>
      <c r="AC41" s="299"/>
      <c r="AD41" s="299"/>
      <c r="AE41" s="366" t="e">
        <f t="shared" ref="AE41" si="151">IF(P41="No_existen",5*$AE$10,AF41*$AE$10)</f>
        <v>#DIV/0!</v>
      </c>
      <c r="AF41" s="350" t="e">
        <f t="shared" ref="AF41" si="152">ROUND(AVERAGEIF(AG41:AG43,"&gt;0"),0)</f>
        <v>#DIV/0!</v>
      </c>
      <c r="AG41" s="300">
        <f t="shared" si="4"/>
        <v>0</v>
      </c>
      <c r="AH41" s="299"/>
      <c r="AI41" s="299"/>
      <c r="AJ41" s="366" t="e">
        <f t="shared" ref="AJ41" si="153">IF(P41="No_existen",5*$AJ$10,AK41*$AJ$10)</f>
        <v>#DIV/0!</v>
      </c>
      <c r="AK41" s="350" t="e">
        <f t="shared" ref="AK41" si="154">ROUND(AVERAGEIF(AL41:AL43,"&gt;0"),0)</f>
        <v>#DIV/0!</v>
      </c>
      <c r="AL41" s="300">
        <f t="shared" si="5"/>
        <v>0</v>
      </c>
      <c r="AM41" s="299"/>
      <c r="AN41" s="350" t="e">
        <f t="shared" ref="AN41" si="155">ROUND(AVERAGE(R41,V41,AA41,AF41,AK41),0)</f>
        <v>#DIV/0!</v>
      </c>
      <c r="AO41" s="349" t="e">
        <f t="shared" ref="AO41" si="156">IF(AN41&lt;1.5,"FUERTE",IF(AND(AN41&gt;=1.5,AN41&lt;2.5),"ACEPTABLE",IF(AN41&gt;=5,"INEXISTENTE","DÉBIL")))</f>
        <v>#DIV/0!</v>
      </c>
      <c r="AP41" s="384">
        <f t="shared" ref="AP41" si="157">IF(O41=0,0,ROUND((O41*AN41),0))</f>
        <v>0</v>
      </c>
      <c r="AQ41" s="381" t="str">
        <f t="shared" ref="AQ41" si="158">IF(AP41&gt;=36,"GRAVE", IF(AP41&lt;=10, "LEVE", "MODERADO"))</f>
        <v>LEVE</v>
      </c>
      <c r="AR41" s="425"/>
      <c r="AS41" s="425"/>
      <c r="AT41" s="51"/>
      <c r="AU41" s="51"/>
      <c r="AV41" s="103"/>
      <c r="AW41" s="315"/>
      <c r="AX41" s="105"/>
      <c r="AY41" s="49"/>
      <c r="AZ41" s="49"/>
      <c r="BA41" s="49"/>
      <c r="BB41" s="50"/>
      <c r="BC41" s="50"/>
    </row>
    <row r="42" spans="1:55" s="104" customFormat="1" ht="64.5" customHeight="1" x14ac:dyDescent="0.2">
      <c r="A42" s="360"/>
      <c r="B42" s="428"/>
      <c r="C42" s="428"/>
      <c r="D42" s="79"/>
      <c r="E42" s="79"/>
      <c r="F42" s="79"/>
      <c r="G42" s="354"/>
      <c r="H42" s="357"/>
      <c r="I42" s="354"/>
      <c r="J42" s="355"/>
      <c r="K42" s="359"/>
      <c r="L42" s="358"/>
      <c r="M42" s="359"/>
      <c r="N42" s="358"/>
      <c r="O42" s="358"/>
      <c r="P42" s="159"/>
      <c r="Q42" s="160">
        <f t="shared" si="1"/>
        <v>0</v>
      </c>
      <c r="R42" s="351"/>
      <c r="S42" s="351"/>
      <c r="T42" s="299"/>
      <c r="U42" s="418"/>
      <c r="V42" s="367"/>
      <c r="W42" s="297">
        <f t="shared" si="2"/>
        <v>0</v>
      </c>
      <c r="X42" s="299"/>
      <c r="Y42" s="299"/>
      <c r="Z42" s="367"/>
      <c r="AA42" s="351"/>
      <c r="AB42" s="300">
        <f t="shared" si="3"/>
        <v>0</v>
      </c>
      <c r="AC42" s="299"/>
      <c r="AD42" s="299"/>
      <c r="AE42" s="367"/>
      <c r="AF42" s="351"/>
      <c r="AG42" s="300">
        <f t="shared" si="4"/>
        <v>0</v>
      </c>
      <c r="AH42" s="299"/>
      <c r="AI42" s="299"/>
      <c r="AJ42" s="367"/>
      <c r="AK42" s="351"/>
      <c r="AL42" s="300">
        <f t="shared" si="5"/>
        <v>0</v>
      </c>
      <c r="AM42" s="299"/>
      <c r="AN42" s="351"/>
      <c r="AO42" s="349"/>
      <c r="AP42" s="384"/>
      <c r="AQ42" s="382"/>
      <c r="AR42" s="425"/>
      <c r="AS42" s="425"/>
      <c r="AT42" s="51"/>
      <c r="AU42" s="51"/>
      <c r="AV42" s="103"/>
      <c r="AW42" s="315"/>
      <c r="AX42" s="105"/>
      <c r="AY42" s="49"/>
      <c r="AZ42" s="49"/>
      <c r="BA42" s="49"/>
      <c r="BB42" s="50"/>
      <c r="BC42" s="50"/>
    </row>
    <row r="43" spans="1:55" s="104" customFormat="1" ht="64.5" customHeight="1" x14ac:dyDescent="0.2">
      <c r="A43" s="360"/>
      <c r="B43" s="428"/>
      <c r="C43" s="428"/>
      <c r="D43" s="79"/>
      <c r="E43" s="79"/>
      <c r="F43" s="79"/>
      <c r="G43" s="354"/>
      <c r="H43" s="357"/>
      <c r="I43" s="354"/>
      <c r="J43" s="355"/>
      <c r="K43" s="359"/>
      <c r="L43" s="358"/>
      <c r="M43" s="359"/>
      <c r="N43" s="358"/>
      <c r="O43" s="358"/>
      <c r="P43" s="159"/>
      <c r="Q43" s="160">
        <f t="shared" si="1"/>
        <v>0</v>
      </c>
      <c r="R43" s="351"/>
      <c r="S43" s="351"/>
      <c r="T43" s="299"/>
      <c r="U43" s="418"/>
      <c r="V43" s="367"/>
      <c r="W43" s="297">
        <f t="shared" si="2"/>
        <v>0</v>
      </c>
      <c r="X43" s="299"/>
      <c r="Y43" s="299"/>
      <c r="Z43" s="367"/>
      <c r="AA43" s="351"/>
      <c r="AB43" s="300">
        <f t="shared" si="3"/>
        <v>0</v>
      </c>
      <c r="AC43" s="299"/>
      <c r="AD43" s="299"/>
      <c r="AE43" s="367"/>
      <c r="AF43" s="351"/>
      <c r="AG43" s="300">
        <f t="shared" si="4"/>
        <v>0</v>
      </c>
      <c r="AH43" s="299"/>
      <c r="AI43" s="299"/>
      <c r="AJ43" s="367"/>
      <c r="AK43" s="351"/>
      <c r="AL43" s="300">
        <f t="shared" si="5"/>
        <v>0</v>
      </c>
      <c r="AM43" s="299"/>
      <c r="AN43" s="351"/>
      <c r="AO43" s="349"/>
      <c r="AP43" s="384"/>
      <c r="AQ43" s="382"/>
      <c r="AR43" s="425"/>
      <c r="AS43" s="425"/>
      <c r="AT43" s="51"/>
      <c r="AU43" s="51"/>
      <c r="AV43" s="103"/>
      <c r="AW43" s="315"/>
      <c r="AX43" s="105"/>
      <c r="AY43" s="49"/>
      <c r="AZ43" s="49"/>
      <c r="BA43" s="49"/>
      <c r="BB43" s="50"/>
      <c r="BC43" s="50"/>
    </row>
    <row r="44" spans="1:55" s="104" customFormat="1" ht="64.5" customHeight="1" x14ac:dyDescent="0.2">
      <c r="A44" s="360">
        <v>12</v>
      </c>
      <c r="B44" s="428"/>
      <c r="C44" s="428"/>
      <c r="D44" s="79"/>
      <c r="E44" s="79"/>
      <c r="F44" s="79"/>
      <c r="G44" s="354"/>
      <c r="H44" s="356"/>
      <c r="I44" s="354"/>
      <c r="J44" s="355"/>
      <c r="K44" s="359"/>
      <c r="L44" s="358">
        <f t="shared" ref="L44" si="159">IF(K44="ALTA",5,IF(K44="MEDIO ALTA",4,IF(K44="MEDIA",3,IF(K44="MEDIO BAJA",2,IF(K44="BAJA",1,0)))))</f>
        <v>0</v>
      </c>
      <c r="M44" s="359"/>
      <c r="N44" s="358">
        <f t="shared" ref="N44" si="160">IF(M44="ALTO",5,IF(M44="MEDIO ALTO",4,IF(M44="MEDIO",3,IF(M44="MEDIO BAJO",2,IF(M44="BAJO",1,0)))))</f>
        <v>0</v>
      </c>
      <c r="O44" s="358">
        <f t="shared" si="69"/>
        <v>0</v>
      </c>
      <c r="P44" s="159"/>
      <c r="Q44" s="160">
        <f t="shared" si="1"/>
        <v>0</v>
      </c>
      <c r="R44" s="351" t="e">
        <f t="shared" si="70"/>
        <v>#DIV/0!</v>
      </c>
      <c r="S44" s="351" t="e">
        <f t="shared" ref="S44" si="161">R44*0.6</f>
        <v>#DIV/0!</v>
      </c>
      <c r="T44" s="299"/>
      <c r="U44" s="417" t="e">
        <f t="shared" ref="U44" si="162">IF(P44="No_existen",5*$U$10,V44*$U$10)</f>
        <v>#DIV/0!</v>
      </c>
      <c r="V44" s="366" t="e">
        <f t="shared" ref="V44" si="163">ROUND(AVERAGEIF(W44:W46,"&gt;0"),0)</f>
        <v>#DIV/0!</v>
      </c>
      <c r="W44" s="297">
        <f t="shared" si="2"/>
        <v>0</v>
      </c>
      <c r="X44" s="299"/>
      <c r="Y44" s="299"/>
      <c r="Z44" s="366" t="e">
        <f t="shared" ref="Z44" si="164">IF(P44="No_existen",5*$Z$10,AA44*$Z$10)</f>
        <v>#DIV/0!</v>
      </c>
      <c r="AA44" s="350" t="e">
        <f t="shared" ref="AA44" si="165">ROUND(AVERAGEIF(AB44:AB46,"&gt;0"),0)</f>
        <v>#DIV/0!</v>
      </c>
      <c r="AB44" s="300">
        <f t="shared" si="3"/>
        <v>0</v>
      </c>
      <c r="AC44" s="299"/>
      <c r="AD44" s="299"/>
      <c r="AE44" s="366" t="e">
        <f t="shared" ref="AE44" si="166">IF(P44="No_existen",5*$AE$10,AF44*$AE$10)</f>
        <v>#DIV/0!</v>
      </c>
      <c r="AF44" s="350" t="e">
        <f t="shared" ref="AF44" si="167">ROUND(AVERAGEIF(AG44:AG46,"&gt;0"),0)</f>
        <v>#DIV/0!</v>
      </c>
      <c r="AG44" s="300">
        <f t="shared" si="4"/>
        <v>0</v>
      </c>
      <c r="AH44" s="299"/>
      <c r="AI44" s="299"/>
      <c r="AJ44" s="366" t="e">
        <f t="shared" ref="AJ44" si="168">IF(P44="No_existen",5*$AJ$10,AK44*$AJ$10)</f>
        <v>#DIV/0!</v>
      </c>
      <c r="AK44" s="350" t="e">
        <f t="shared" ref="AK44" si="169">ROUND(AVERAGEIF(AL44:AL46,"&gt;0"),0)</f>
        <v>#DIV/0!</v>
      </c>
      <c r="AL44" s="300">
        <f t="shared" si="5"/>
        <v>0</v>
      </c>
      <c r="AM44" s="299"/>
      <c r="AN44" s="350" t="e">
        <f t="shared" ref="AN44" si="170">ROUND(AVERAGE(R44,V44,AA44,AF44,AK44),0)</f>
        <v>#DIV/0!</v>
      </c>
      <c r="AO44" s="349" t="e">
        <f t="shared" ref="AO44" si="171">IF(AN44&lt;1.5,"FUERTE",IF(AND(AN44&gt;=1.5,AN44&lt;2.5),"ACEPTABLE",IF(AN44&gt;=5,"INEXISTENTE","DÉBIL")))</f>
        <v>#DIV/0!</v>
      </c>
      <c r="AP44" s="384">
        <f t="shared" ref="AP44" si="172">IF(O44=0,0,ROUND((O44*AN44),0))</f>
        <v>0</v>
      </c>
      <c r="AQ44" s="381" t="str">
        <f t="shared" ref="AQ44" si="173">IF(AP44&gt;=36,"GRAVE", IF(AP44&lt;=10, "LEVE", "MODERADO"))</f>
        <v>LEVE</v>
      </c>
      <c r="AR44" s="425"/>
      <c r="AS44" s="425"/>
      <c r="AT44" s="51"/>
      <c r="AU44" s="51"/>
      <c r="AV44" s="103"/>
      <c r="AW44" s="315"/>
      <c r="AX44" s="105"/>
      <c r="AY44" s="49"/>
      <c r="AZ44" s="49"/>
      <c r="BA44" s="49"/>
      <c r="BB44" s="50"/>
      <c r="BC44" s="50"/>
    </row>
    <row r="45" spans="1:55" s="104" customFormat="1" ht="64.5" customHeight="1" x14ac:dyDescent="0.2">
      <c r="A45" s="360"/>
      <c r="B45" s="428"/>
      <c r="C45" s="428"/>
      <c r="D45" s="79"/>
      <c r="E45" s="79"/>
      <c r="F45" s="79"/>
      <c r="G45" s="354"/>
      <c r="H45" s="357"/>
      <c r="I45" s="354"/>
      <c r="J45" s="355"/>
      <c r="K45" s="359"/>
      <c r="L45" s="358"/>
      <c r="M45" s="359"/>
      <c r="N45" s="358"/>
      <c r="O45" s="358"/>
      <c r="P45" s="159"/>
      <c r="Q45" s="160">
        <f t="shared" si="1"/>
        <v>0</v>
      </c>
      <c r="R45" s="351"/>
      <c r="S45" s="351"/>
      <c r="T45" s="299"/>
      <c r="U45" s="418"/>
      <c r="V45" s="367"/>
      <c r="W45" s="297">
        <f t="shared" si="2"/>
        <v>0</v>
      </c>
      <c r="X45" s="299"/>
      <c r="Y45" s="299"/>
      <c r="Z45" s="367"/>
      <c r="AA45" s="351"/>
      <c r="AB45" s="300">
        <f t="shared" si="3"/>
        <v>0</v>
      </c>
      <c r="AC45" s="299"/>
      <c r="AD45" s="299"/>
      <c r="AE45" s="367"/>
      <c r="AF45" s="351"/>
      <c r="AG45" s="300">
        <f t="shared" si="4"/>
        <v>0</v>
      </c>
      <c r="AH45" s="299"/>
      <c r="AI45" s="299"/>
      <c r="AJ45" s="367"/>
      <c r="AK45" s="351"/>
      <c r="AL45" s="300">
        <f t="shared" si="5"/>
        <v>0</v>
      </c>
      <c r="AM45" s="299"/>
      <c r="AN45" s="351"/>
      <c r="AO45" s="349"/>
      <c r="AP45" s="384"/>
      <c r="AQ45" s="382"/>
      <c r="AR45" s="425"/>
      <c r="AS45" s="425"/>
      <c r="AT45" s="51"/>
      <c r="AU45" s="51"/>
      <c r="AV45" s="103"/>
      <c r="AW45" s="315"/>
      <c r="AX45" s="105"/>
      <c r="AY45" s="49"/>
      <c r="AZ45" s="49"/>
      <c r="BA45" s="49"/>
      <c r="BB45" s="50"/>
      <c r="BC45" s="50"/>
    </row>
    <row r="46" spans="1:55" s="104" customFormat="1" ht="64.5" customHeight="1" x14ac:dyDescent="0.2">
      <c r="A46" s="360"/>
      <c r="B46" s="428"/>
      <c r="C46" s="428"/>
      <c r="D46" s="79"/>
      <c r="E46" s="79"/>
      <c r="F46" s="79"/>
      <c r="G46" s="354"/>
      <c r="H46" s="357"/>
      <c r="I46" s="354"/>
      <c r="J46" s="355"/>
      <c r="K46" s="359"/>
      <c r="L46" s="358"/>
      <c r="M46" s="359"/>
      <c r="N46" s="358"/>
      <c r="O46" s="358"/>
      <c r="P46" s="159"/>
      <c r="Q46" s="160">
        <f t="shared" si="1"/>
        <v>0</v>
      </c>
      <c r="R46" s="351"/>
      <c r="S46" s="351"/>
      <c r="T46" s="299"/>
      <c r="U46" s="418"/>
      <c r="V46" s="367"/>
      <c r="W46" s="297">
        <f t="shared" si="2"/>
        <v>0</v>
      </c>
      <c r="X46" s="299"/>
      <c r="Y46" s="299"/>
      <c r="Z46" s="367"/>
      <c r="AA46" s="351"/>
      <c r="AB46" s="300">
        <f t="shared" si="3"/>
        <v>0</v>
      </c>
      <c r="AC46" s="299"/>
      <c r="AD46" s="299"/>
      <c r="AE46" s="367"/>
      <c r="AF46" s="351"/>
      <c r="AG46" s="300">
        <f t="shared" si="4"/>
        <v>0</v>
      </c>
      <c r="AH46" s="299"/>
      <c r="AI46" s="299"/>
      <c r="AJ46" s="367"/>
      <c r="AK46" s="351"/>
      <c r="AL46" s="300">
        <f t="shared" si="5"/>
        <v>0</v>
      </c>
      <c r="AM46" s="299"/>
      <c r="AN46" s="351"/>
      <c r="AO46" s="349"/>
      <c r="AP46" s="384"/>
      <c r="AQ46" s="382"/>
      <c r="AR46" s="425"/>
      <c r="AS46" s="425"/>
      <c r="AT46" s="51"/>
      <c r="AU46" s="51"/>
      <c r="AV46" s="103"/>
      <c r="AW46" s="315"/>
      <c r="AX46" s="105"/>
      <c r="AY46" s="49"/>
      <c r="AZ46" s="49"/>
      <c r="BA46" s="49"/>
      <c r="BB46" s="50"/>
      <c r="BC46" s="50"/>
    </row>
    <row r="47" spans="1:55" s="104" customFormat="1" ht="64.5" customHeight="1" x14ac:dyDescent="0.2">
      <c r="A47" s="360">
        <v>13</v>
      </c>
      <c r="B47" s="428"/>
      <c r="C47" s="428"/>
      <c r="D47" s="79"/>
      <c r="E47" s="79"/>
      <c r="F47" s="79"/>
      <c r="G47" s="354"/>
      <c r="H47" s="429"/>
      <c r="I47" s="431"/>
      <c r="J47" s="355"/>
      <c r="K47" s="359"/>
      <c r="L47" s="358">
        <f t="shared" ref="L47" si="174">IF(K47="ALTA",5,IF(K47="MEDIO ALTA",4,IF(K47="MEDIA",3,IF(K47="MEDIO BAJA",2,IF(K47="BAJA",1,0)))))</f>
        <v>0</v>
      </c>
      <c r="M47" s="359"/>
      <c r="N47" s="358">
        <f t="shared" ref="N47" si="175">IF(M47="ALTO",5,IF(M47="MEDIO ALTO",4,IF(M47="MEDIO",3,IF(M47="MEDIO BAJO",2,IF(M47="BAJO",1,0)))))</f>
        <v>0</v>
      </c>
      <c r="O47" s="358">
        <f t="shared" si="69"/>
        <v>0</v>
      </c>
      <c r="P47" s="159"/>
      <c r="Q47" s="160">
        <f t="shared" si="1"/>
        <v>0</v>
      </c>
      <c r="R47" s="351" t="e">
        <f t="shared" si="70"/>
        <v>#DIV/0!</v>
      </c>
      <c r="S47" s="351" t="e">
        <f t="shared" ref="S47" si="176">R47*0.6</f>
        <v>#DIV/0!</v>
      </c>
      <c r="T47" s="299"/>
      <c r="U47" s="417" t="e">
        <f t="shared" ref="U47" si="177">IF(P47="No_existen",5*$U$10,V47*$U$10)</f>
        <v>#DIV/0!</v>
      </c>
      <c r="V47" s="366" t="e">
        <f t="shared" ref="V47" si="178">ROUND(AVERAGEIF(W47:W49,"&gt;0"),0)</f>
        <v>#DIV/0!</v>
      </c>
      <c r="W47" s="297">
        <f t="shared" si="2"/>
        <v>0</v>
      </c>
      <c r="X47" s="299"/>
      <c r="Y47" s="299"/>
      <c r="Z47" s="366" t="e">
        <f t="shared" ref="Z47" si="179">IF(P47="No_existen",5*$Z$10,AA47*$Z$10)</f>
        <v>#DIV/0!</v>
      </c>
      <c r="AA47" s="350" t="e">
        <f t="shared" ref="AA47" si="180">ROUND(AVERAGEIF(AB47:AB49,"&gt;0"),0)</f>
        <v>#DIV/0!</v>
      </c>
      <c r="AB47" s="300">
        <f t="shared" si="3"/>
        <v>0</v>
      </c>
      <c r="AC47" s="299"/>
      <c r="AD47" s="299"/>
      <c r="AE47" s="366" t="e">
        <f t="shared" ref="AE47" si="181">IF(P47="No_existen",5*$AE$10,AF47*$AE$10)</f>
        <v>#DIV/0!</v>
      </c>
      <c r="AF47" s="350" t="e">
        <f t="shared" ref="AF47" si="182">ROUND(AVERAGEIF(AG47:AG49,"&gt;0"),0)</f>
        <v>#DIV/0!</v>
      </c>
      <c r="AG47" s="300">
        <f t="shared" si="4"/>
        <v>0</v>
      </c>
      <c r="AH47" s="299"/>
      <c r="AI47" s="299"/>
      <c r="AJ47" s="366" t="e">
        <f t="shared" ref="AJ47" si="183">IF(P47="No_existen",5*$AJ$10,AK47*$AJ$10)</f>
        <v>#DIV/0!</v>
      </c>
      <c r="AK47" s="350" t="e">
        <f t="shared" ref="AK47" si="184">ROUND(AVERAGEIF(AL47:AL49,"&gt;0"),0)</f>
        <v>#DIV/0!</v>
      </c>
      <c r="AL47" s="300">
        <f t="shared" si="5"/>
        <v>0</v>
      </c>
      <c r="AM47" s="299"/>
      <c r="AN47" s="350" t="e">
        <f t="shared" ref="AN47" si="185">ROUND(AVERAGE(R47,V47,AA47,AF47,AK47),0)</f>
        <v>#DIV/0!</v>
      </c>
      <c r="AO47" s="349" t="e">
        <f t="shared" ref="AO47" si="186">IF(AN47&lt;1.5,"FUERTE",IF(AND(AN47&gt;=1.5,AN47&lt;2.5),"ACEPTABLE",IF(AN47&gt;=5,"INEXISTENTE","DÉBIL")))</f>
        <v>#DIV/0!</v>
      </c>
      <c r="AP47" s="384">
        <f t="shared" ref="AP47" si="187">IF(O47=0,0,ROUND((O47*AN47),0))</f>
        <v>0</v>
      </c>
      <c r="AQ47" s="381" t="str">
        <f t="shared" ref="AQ47" si="188">IF(AP47&gt;=36,"GRAVE", IF(AP47&lt;=10, "LEVE", "MODERADO"))</f>
        <v>LEVE</v>
      </c>
      <c r="AR47" s="425"/>
      <c r="AS47" s="425"/>
      <c r="AT47" s="51"/>
      <c r="AU47" s="51"/>
      <c r="AV47" s="103"/>
      <c r="AW47" s="315"/>
      <c r="AX47" s="105"/>
      <c r="AY47" s="49"/>
      <c r="AZ47" s="49"/>
      <c r="BA47" s="49"/>
      <c r="BB47" s="50"/>
      <c r="BC47" s="50"/>
    </row>
    <row r="48" spans="1:55" s="104" customFormat="1" ht="64.5" customHeight="1" x14ac:dyDescent="0.2">
      <c r="A48" s="360"/>
      <c r="B48" s="428"/>
      <c r="C48" s="428"/>
      <c r="D48" s="79"/>
      <c r="E48" s="79"/>
      <c r="F48" s="79"/>
      <c r="G48" s="354"/>
      <c r="H48" s="430"/>
      <c r="I48" s="431"/>
      <c r="J48" s="355"/>
      <c r="K48" s="359"/>
      <c r="L48" s="358"/>
      <c r="M48" s="359"/>
      <c r="N48" s="358"/>
      <c r="O48" s="358"/>
      <c r="P48" s="159"/>
      <c r="Q48" s="160">
        <f t="shared" si="1"/>
        <v>0</v>
      </c>
      <c r="R48" s="351"/>
      <c r="S48" s="351"/>
      <c r="T48" s="299"/>
      <c r="U48" s="418"/>
      <c r="V48" s="367"/>
      <c r="W48" s="297">
        <f t="shared" si="2"/>
        <v>0</v>
      </c>
      <c r="X48" s="299"/>
      <c r="Y48" s="299"/>
      <c r="Z48" s="367"/>
      <c r="AA48" s="351"/>
      <c r="AB48" s="300">
        <f t="shared" si="3"/>
        <v>0</v>
      </c>
      <c r="AC48" s="299"/>
      <c r="AD48" s="299"/>
      <c r="AE48" s="367"/>
      <c r="AF48" s="351"/>
      <c r="AG48" s="300">
        <f t="shared" si="4"/>
        <v>0</v>
      </c>
      <c r="AH48" s="299"/>
      <c r="AI48" s="299"/>
      <c r="AJ48" s="367"/>
      <c r="AK48" s="351"/>
      <c r="AL48" s="300">
        <f t="shared" si="5"/>
        <v>0</v>
      </c>
      <c r="AM48" s="299"/>
      <c r="AN48" s="351"/>
      <c r="AO48" s="349"/>
      <c r="AP48" s="384"/>
      <c r="AQ48" s="382"/>
      <c r="AR48" s="425"/>
      <c r="AS48" s="425"/>
      <c r="AT48" s="51"/>
      <c r="AU48" s="51"/>
      <c r="AV48" s="103"/>
      <c r="AW48" s="315"/>
      <c r="AX48" s="105"/>
      <c r="AY48" s="49"/>
      <c r="AZ48" s="49"/>
      <c r="BA48" s="49"/>
      <c r="BB48" s="50"/>
      <c r="BC48" s="50"/>
    </row>
    <row r="49" spans="1:55" s="104" customFormat="1" ht="64.5" customHeight="1" x14ac:dyDescent="0.2">
      <c r="A49" s="360"/>
      <c r="B49" s="428"/>
      <c r="C49" s="428"/>
      <c r="D49" s="79"/>
      <c r="E49" s="79"/>
      <c r="F49" s="79"/>
      <c r="G49" s="354"/>
      <c r="H49" s="430"/>
      <c r="I49" s="431"/>
      <c r="J49" s="355"/>
      <c r="K49" s="359"/>
      <c r="L49" s="358"/>
      <c r="M49" s="359"/>
      <c r="N49" s="358"/>
      <c r="O49" s="358"/>
      <c r="P49" s="159"/>
      <c r="Q49" s="160">
        <f t="shared" si="1"/>
        <v>0</v>
      </c>
      <c r="R49" s="351"/>
      <c r="S49" s="351"/>
      <c r="T49" s="299"/>
      <c r="U49" s="418"/>
      <c r="V49" s="367"/>
      <c r="W49" s="297">
        <f t="shared" si="2"/>
        <v>0</v>
      </c>
      <c r="X49" s="299"/>
      <c r="Y49" s="299"/>
      <c r="Z49" s="367"/>
      <c r="AA49" s="351"/>
      <c r="AB49" s="300">
        <f t="shared" si="3"/>
        <v>0</v>
      </c>
      <c r="AC49" s="299"/>
      <c r="AD49" s="299"/>
      <c r="AE49" s="367"/>
      <c r="AF49" s="351"/>
      <c r="AG49" s="300">
        <f t="shared" si="4"/>
        <v>0</v>
      </c>
      <c r="AH49" s="299"/>
      <c r="AI49" s="299"/>
      <c r="AJ49" s="367"/>
      <c r="AK49" s="351"/>
      <c r="AL49" s="300">
        <f t="shared" si="5"/>
        <v>0</v>
      </c>
      <c r="AM49" s="299"/>
      <c r="AN49" s="351"/>
      <c r="AO49" s="349"/>
      <c r="AP49" s="384"/>
      <c r="AQ49" s="382"/>
      <c r="AR49" s="425"/>
      <c r="AS49" s="425"/>
      <c r="AT49" s="51"/>
      <c r="AU49" s="51"/>
      <c r="AV49" s="103"/>
      <c r="AW49" s="315"/>
      <c r="AX49" s="105"/>
      <c r="AY49" s="49"/>
      <c r="AZ49" s="49"/>
      <c r="BA49" s="49"/>
      <c r="BB49" s="50"/>
      <c r="BC49" s="50"/>
    </row>
    <row r="50" spans="1:55" s="104" customFormat="1" ht="64.5" customHeight="1" x14ac:dyDescent="0.2">
      <c r="A50" s="360">
        <v>14</v>
      </c>
      <c r="B50" s="428"/>
      <c r="C50" s="428"/>
      <c r="D50" s="79"/>
      <c r="E50" s="79"/>
      <c r="F50" s="79"/>
      <c r="G50" s="354"/>
      <c r="H50" s="356"/>
      <c r="I50" s="354"/>
      <c r="J50" s="355"/>
      <c r="K50" s="359"/>
      <c r="L50" s="358">
        <f t="shared" ref="L50" si="189">IF(K50="ALTA",5,IF(K50="MEDIO ALTA",4,IF(K50="MEDIA",3,IF(K50="MEDIO BAJA",2,IF(K50="BAJA",1,0)))))</f>
        <v>0</v>
      </c>
      <c r="M50" s="359"/>
      <c r="N50" s="358">
        <f t="shared" ref="N50" si="190">IF(M50="ALTO",5,IF(M50="MEDIO ALTO",4,IF(M50="MEDIO",3,IF(M50="MEDIO BAJO",2,IF(M50="BAJO",1,0)))))</f>
        <v>0</v>
      </c>
      <c r="O50" s="358">
        <f t="shared" si="69"/>
        <v>0</v>
      </c>
      <c r="P50" s="159"/>
      <c r="Q50" s="160">
        <f t="shared" si="1"/>
        <v>0</v>
      </c>
      <c r="R50" s="351" t="e">
        <f t="shared" si="70"/>
        <v>#DIV/0!</v>
      </c>
      <c r="S50" s="351" t="e">
        <f t="shared" ref="S50" si="191">R50*0.6</f>
        <v>#DIV/0!</v>
      </c>
      <c r="T50" s="299"/>
      <c r="U50" s="417" t="e">
        <f t="shared" ref="U50" si="192">IF(P50="No_existen",5*$U$10,V50*$U$10)</f>
        <v>#DIV/0!</v>
      </c>
      <c r="V50" s="366" t="e">
        <f t="shared" ref="V50" si="193">ROUND(AVERAGEIF(W50:W52,"&gt;0"),0)</f>
        <v>#DIV/0!</v>
      </c>
      <c r="W50" s="297">
        <f t="shared" si="2"/>
        <v>0</v>
      </c>
      <c r="X50" s="299"/>
      <c r="Y50" s="299"/>
      <c r="Z50" s="366" t="e">
        <f t="shared" ref="Z50" si="194">IF(P50="No_existen",5*$Z$10,AA50*$Z$10)</f>
        <v>#DIV/0!</v>
      </c>
      <c r="AA50" s="350" t="e">
        <f t="shared" ref="AA50" si="195">ROUND(AVERAGEIF(AB50:AB52,"&gt;0"),0)</f>
        <v>#DIV/0!</v>
      </c>
      <c r="AB50" s="300">
        <f t="shared" si="3"/>
        <v>0</v>
      </c>
      <c r="AC50" s="299"/>
      <c r="AD50" s="299"/>
      <c r="AE50" s="366" t="e">
        <f t="shared" ref="AE50" si="196">IF(P50="No_existen",5*$AE$10,AF50*$AE$10)</f>
        <v>#DIV/0!</v>
      </c>
      <c r="AF50" s="350" t="e">
        <f t="shared" ref="AF50" si="197">ROUND(AVERAGEIF(AG50:AG52,"&gt;0"),0)</f>
        <v>#DIV/0!</v>
      </c>
      <c r="AG50" s="300">
        <f t="shared" si="4"/>
        <v>0</v>
      </c>
      <c r="AH50" s="299"/>
      <c r="AI50" s="299"/>
      <c r="AJ50" s="366" t="e">
        <f t="shared" ref="AJ50" si="198">IF(P50="No_existen",5*$AJ$10,AK50*$AJ$10)</f>
        <v>#DIV/0!</v>
      </c>
      <c r="AK50" s="350" t="e">
        <f t="shared" ref="AK50" si="199">ROUND(AVERAGEIF(AL50:AL52,"&gt;0"),0)</f>
        <v>#DIV/0!</v>
      </c>
      <c r="AL50" s="300">
        <f t="shared" si="5"/>
        <v>0</v>
      </c>
      <c r="AM50" s="299"/>
      <c r="AN50" s="350" t="e">
        <f t="shared" ref="AN50" si="200">ROUND(AVERAGE(R50,V50,AA50,AF50,AK50),0)</f>
        <v>#DIV/0!</v>
      </c>
      <c r="AO50" s="349" t="e">
        <f t="shared" ref="AO50" si="201">IF(AN50&lt;1.5,"FUERTE",IF(AND(AN50&gt;=1.5,AN50&lt;2.5),"ACEPTABLE",IF(AN50&gt;=5,"INEXISTENTE","DÉBIL")))</f>
        <v>#DIV/0!</v>
      </c>
      <c r="AP50" s="384">
        <f t="shared" ref="AP50" si="202">IF(O50=0,0,ROUND((O50*AN50),0))</f>
        <v>0</v>
      </c>
      <c r="AQ50" s="381" t="str">
        <f t="shared" ref="AQ50" si="203">IF(AP50&gt;=36,"GRAVE", IF(AP50&lt;=10, "LEVE", "MODERADO"))</f>
        <v>LEVE</v>
      </c>
      <c r="AR50" s="425"/>
      <c r="AS50" s="425"/>
      <c r="AT50" s="51"/>
      <c r="AU50" s="51"/>
      <c r="AV50" s="103"/>
      <c r="AW50" s="315"/>
      <c r="AX50" s="105"/>
      <c r="AY50" s="49"/>
      <c r="AZ50" s="49"/>
      <c r="BA50" s="49"/>
      <c r="BB50" s="50"/>
      <c r="BC50" s="50"/>
    </row>
    <row r="51" spans="1:55" s="104" customFormat="1" ht="64.5" customHeight="1" x14ac:dyDescent="0.2">
      <c r="A51" s="360"/>
      <c r="B51" s="428"/>
      <c r="C51" s="428"/>
      <c r="D51" s="79"/>
      <c r="E51" s="79"/>
      <c r="F51" s="79"/>
      <c r="G51" s="354"/>
      <c r="H51" s="357"/>
      <c r="I51" s="354"/>
      <c r="J51" s="355"/>
      <c r="K51" s="359"/>
      <c r="L51" s="358"/>
      <c r="M51" s="359"/>
      <c r="N51" s="358"/>
      <c r="O51" s="358"/>
      <c r="P51" s="159"/>
      <c r="Q51" s="160">
        <f t="shared" si="1"/>
        <v>0</v>
      </c>
      <c r="R51" s="351"/>
      <c r="S51" s="351"/>
      <c r="T51" s="299"/>
      <c r="U51" s="418"/>
      <c r="V51" s="367"/>
      <c r="W51" s="297">
        <f t="shared" si="2"/>
        <v>0</v>
      </c>
      <c r="X51" s="299"/>
      <c r="Y51" s="299"/>
      <c r="Z51" s="367"/>
      <c r="AA51" s="351"/>
      <c r="AB51" s="300">
        <f t="shared" si="3"/>
        <v>0</v>
      </c>
      <c r="AC51" s="299"/>
      <c r="AD51" s="299"/>
      <c r="AE51" s="367"/>
      <c r="AF51" s="351"/>
      <c r="AG51" s="300">
        <f t="shared" si="4"/>
        <v>0</v>
      </c>
      <c r="AH51" s="299"/>
      <c r="AI51" s="299"/>
      <c r="AJ51" s="367"/>
      <c r="AK51" s="351"/>
      <c r="AL51" s="300">
        <f t="shared" si="5"/>
        <v>0</v>
      </c>
      <c r="AM51" s="299"/>
      <c r="AN51" s="351"/>
      <c r="AO51" s="349"/>
      <c r="AP51" s="384"/>
      <c r="AQ51" s="382"/>
      <c r="AR51" s="425"/>
      <c r="AS51" s="425"/>
      <c r="AT51" s="51"/>
      <c r="AU51" s="51"/>
      <c r="AV51" s="103"/>
      <c r="AW51" s="315"/>
      <c r="AX51" s="105"/>
      <c r="AY51" s="49"/>
      <c r="AZ51" s="49"/>
      <c r="BA51" s="49"/>
      <c r="BB51" s="50"/>
      <c r="BC51" s="50"/>
    </row>
    <row r="52" spans="1:55" s="104" customFormat="1" ht="64.5" customHeight="1" x14ac:dyDescent="0.2">
      <c r="A52" s="360"/>
      <c r="B52" s="428"/>
      <c r="C52" s="428"/>
      <c r="D52" s="79"/>
      <c r="E52" s="79"/>
      <c r="F52" s="79"/>
      <c r="G52" s="354"/>
      <c r="H52" s="357"/>
      <c r="I52" s="354"/>
      <c r="J52" s="355"/>
      <c r="K52" s="359"/>
      <c r="L52" s="358"/>
      <c r="M52" s="359"/>
      <c r="N52" s="358"/>
      <c r="O52" s="358"/>
      <c r="P52" s="159"/>
      <c r="Q52" s="160">
        <f t="shared" si="1"/>
        <v>0</v>
      </c>
      <c r="R52" s="351"/>
      <c r="S52" s="351"/>
      <c r="T52" s="299"/>
      <c r="U52" s="418"/>
      <c r="V52" s="367"/>
      <c r="W52" s="297">
        <f t="shared" si="2"/>
        <v>0</v>
      </c>
      <c r="X52" s="299"/>
      <c r="Y52" s="299"/>
      <c r="Z52" s="367"/>
      <c r="AA52" s="351"/>
      <c r="AB52" s="300">
        <f t="shared" si="3"/>
        <v>0</v>
      </c>
      <c r="AC52" s="299"/>
      <c r="AD52" s="299"/>
      <c r="AE52" s="367"/>
      <c r="AF52" s="351"/>
      <c r="AG52" s="300">
        <f t="shared" si="4"/>
        <v>0</v>
      </c>
      <c r="AH52" s="299"/>
      <c r="AI52" s="299"/>
      <c r="AJ52" s="367"/>
      <c r="AK52" s="351"/>
      <c r="AL52" s="300">
        <f t="shared" si="5"/>
        <v>0</v>
      </c>
      <c r="AM52" s="299"/>
      <c r="AN52" s="351"/>
      <c r="AO52" s="349"/>
      <c r="AP52" s="384"/>
      <c r="AQ52" s="382"/>
      <c r="AR52" s="425"/>
      <c r="AS52" s="425"/>
      <c r="AT52" s="51"/>
      <c r="AU52" s="51"/>
      <c r="AV52" s="103"/>
      <c r="AW52" s="315"/>
      <c r="AX52" s="105"/>
      <c r="AY52" s="49"/>
      <c r="AZ52" s="49"/>
      <c r="BA52" s="49"/>
      <c r="BB52" s="50"/>
      <c r="BC52" s="50"/>
    </row>
    <row r="53" spans="1:55" s="104" customFormat="1" ht="64.5" customHeight="1" x14ac:dyDescent="0.2">
      <c r="A53" s="360">
        <v>15</v>
      </c>
      <c r="B53" s="428"/>
      <c r="C53" s="428"/>
      <c r="D53" s="79"/>
      <c r="E53" s="79"/>
      <c r="F53" s="79"/>
      <c r="G53" s="354"/>
      <c r="H53" s="356"/>
      <c r="I53" s="354"/>
      <c r="J53" s="355"/>
      <c r="K53" s="359"/>
      <c r="L53" s="358">
        <f t="shared" ref="L53" si="204">IF(K53="ALTA",5,IF(K53="MEDIO ALTA",4,IF(K53="MEDIA",3,IF(K53="MEDIO BAJA",2,IF(K53="BAJA",1,0)))))</f>
        <v>0</v>
      </c>
      <c r="M53" s="359"/>
      <c r="N53" s="358">
        <f t="shared" ref="N53" si="205">IF(M53="ALTO",5,IF(M53="MEDIO ALTO",4,IF(M53="MEDIO",3,IF(M53="MEDIO BAJO",2,IF(M53="BAJO",1,0)))))</f>
        <v>0</v>
      </c>
      <c r="O53" s="358">
        <f t="shared" si="69"/>
        <v>0</v>
      </c>
      <c r="P53" s="159"/>
      <c r="Q53" s="160">
        <f t="shared" si="1"/>
        <v>0</v>
      </c>
      <c r="R53" s="351" t="e">
        <f t="shared" si="70"/>
        <v>#DIV/0!</v>
      </c>
      <c r="S53" s="351" t="e">
        <f t="shared" ref="S53" si="206">R53*0.6</f>
        <v>#DIV/0!</v>
      </c>
      <c r="T53" s="299"/>
      <c r="U53" s="417" t="e">
        <f t="shared" ref="U53" si="207">IF(P53="No_existen",5*$U$10,V53*$U$10)</f>
        <v>#DIV/0!</v>
      </c>
      <c r="V53" s="366" t="e">
        <f t="shared" ref="V53" si="208">ROUND(AVERAGEIF(W53:W55,"&gt;0"),0)</f>
        <v>#DIV/0!</v>
      </c>
      <c r="W53" s="297">
        <f t="shared" si="2"/>
        <v>0</v>
      </c>
      <c r="X53" s="299"/>
      <c r="Y53" s="299"/>
      <c r="Z53" s="366" t="e">
        <f t="shared" ref="Z53" si="209">IF(P53="No_existen",5*$Z$10,AA53*$Z$10)</f>
        <v>#DIV/0!</v>
      </c>
      <c r="AA53" s="350" t="e">
        <f t="shared" ref="AA53" si="210">ROUND(AVERAGEIF(AB53:AB55,"&gt;0"),0)</f>
        <v>#DIV/0!</v>
      </c>
      <c r="AB53" s="300">
        <f t="shared" si="3"/>
        <v>0</v>
      </c>
      <c r="AC53" s="299"/>
      <c r="AD53" s="299"/>
      <c r="AE53" s="366" t="e">
        <f t="shared" ref="AE53" si="211">IF(P53="No_existen",5*$AE$10,AF53*$AE$10)</f>
        <v>#DIV/0!</v>
      </c>
      <c r="AF53" s="350" t="e">
        <f t="shared" ref="AF53" si="212">ROUND(AVERAGEIF(AG53:AG55,"&gt;0"),0)</f>
        <v>#DIV/0!</v>
      </c>
      <c r="AG53" s="300">
        <f t="shared" si="4"/>
        <v>0</v>
      </c>
      <c r="AH53" s="299"/>
      <c r="AI53" s="299"/>
      <c r="AJ53" s="366" t="e">
        <f t="shared" ref="AJ53" si="213">IF(P53="No_existen",5*$AJ$10,AK53*$AJ$10)</f>
        <v>#DIV/0!</v>
      </c>
      <c r="AK53" s="350" t="e">
        <f t="shared" ref="AK53" si="214">ROUND(AVERAGEIF(AL53:AL55,"&gt;0"),0)</f>
        <v>#DIV/0!</v>
      </c>
      <c r="AL53" s="300">
        <f t="shared" si="5"/>
        <v>0</v>
      </c>
      <c r="AM53" s="299"/>
      <c r="AN53" s="350" t="e">
        <f t="shared" ref="AN53" si="215">ROUND(AVERAGE(R53,V53,AA53,AF53,AK53),0)</f>
        <v>#DIV/0!</v>
      </c>
      <c r="AO53" s="349" t="e">
        <f t="shared" ref="AO53" si="216">IF(AN53&lt;1.5,"FUERTE",IF(AND(AN53&gt;=1.5,AN53&lt;2.5),"ACEPTABLE",IF(AN53&gt;=5,"INEXISTENTE","DÉBIL")))</f>
        <v>#DIV/0!</v>
      </c>
      <c r="AP53" s="384">
        <f t="shared" ref="AP53" si="217">IF(O53=0,0,ROUND((O53*AN53),0))</f>
        <v>0</v>
      </c>
      <c r="AQ53" s="381" t="str">
        <f t="shared" ref="AQ53" si="218">IF(AP53&gt;=36,"GRAVE", IF(AP53&lt;=10, "LEVE", "MODERADO"))</f>
        <v>LEVE</v>
      </c>
      <c r="AR53" s="425"/>
      <c r="AS53" s="425"/>
      <c r="AT53" s="51"/>
      <c r="AU53" s="51"/>
      <c r="AV53" s="103"/>
      <c r="AW53" s="315"/>
      <c r="AX53" s="105"/>
      <c r="AY53" s="49"/>
      <c r="AZ53" s="49"/>
      <c r="BA53" s="49"/>
      <c r="BB53" s="50"/>
      <c r="BC53" s="50"/>
    </row>
    <row r="54" spans="1:55" s="104" customFormat="1" ht="64.5" customHeight="1" x14ac:dyDescent="0.2">
      <c r="A54" s="360"/>
      <c r="B54" s="428"/>
      <c r="C54" s="428"/>
      <c r="D54" s="79"/>
      <c r="E54" s="79"/>
      <c r="F54" s="79"/>
      <c r="G54" s="354"/>
      <c r="H54" s="357"/>
      <c r="I54" s="354"/>
      <c r="J54" s="355"/>
      <c r="K54" s="359"/>
      <c r="L54" s="358"/>
      <c r="M54" s="359"/>
      <c r="N54" s="358"/>
      <c r="O54" s="358"/>
      <c r="P54" s="159"/>
      <c r="Q54" s="160">
        <f t="shared" si="1"/>
        <v>0</v>
      </c>
      <c r="R54" s="351"/>
      <c r="S54" s="351"/>
      <c r="T54" s="299"/>
      <c r="U54" s="418"/>
      <c r="V54" s="367"/>
      <c r="W54" s="297">
        <f t="shared" si="2"/>
        <v>0</v>
      </c>
      <c r="X54" s="299"/>
      <c r="Y54" s="299"/>
      <c r="Z54" s="367"/>
      <c r="AA54" s="351"/>
      <c r="AB54" s="300">
        <f t="shared" si="3"/>
        <v>0</v>
      </c>
      <c r="AC54" s="299"/>
      <c r="AD54" s="299"/>
      <c r="AE54" s="367"/>
      <c r="AF54" s="351"/>
      <c r="AG54" s="300">
        <f t="shared" si="4"/>
        <v>0</v>
      </c>
      <c r="AH54" s="299"/>
      <c r="AI54" s="299"/>
      <c r="AJ54" s="367"/>
      <c r="AK54" s="351"/>
      <c r="AL54" s="300">
        <f t="shared" si="5"/>
        <v>0</v>
      </c>
      <c r="AM54" s="299"/>
      <c r="AN54" s="351"/>
      <c r="AO54" s="349"/>
      <c r="AP54" s="384"/>
      <c r="AQ54" s="382"/>
      <c r="AR54" s="425"/>
      <c r="AS54" s="425"/>
      <c r="AT54" s="51"/>
      <c r="AU54" s="51"/>
      <c r="AV54" s="103"/>
      <c r="AW54" s="315"/>
      <c r="AX54" s="105"/>
      <c r="AY54" s="49"/>
      <c r="AZ54" s="49"/>
      <c r="BA54" s="49"/>
      <c r="BB54" s="50"/>
      <c r="BC54" s="50"/>
    </row>
    <row r="55" spans="1:55" s="104" customFormat="1" ht="64.5" customHeight="1" x14ac:dyDescent="0.2">
      <c r="A55" s="360"/>
      <c r="B55" s="428"/>
      <c r="C55" s="428"/>
      <c r="D55" s="79"/>
      <c r="E55" s="79"/>
      <c r="F55" s="79"/>
      <c r="G55" s="354"/>
      <c r="H55" s="357"/>
      <c r="I55" s="354"/>
      <c r="J55" s="355"/>
      <c r="K55" s="359"/>
      <c r="L55" s="358"/>
      <c r="M55" s="359"/>
      <c r="N55" s="358"/>
      <c r="O55" s="358"/>
      <c r="P55" s="159"/>
      <c r="Q55" s="160">
        <f t="shared" si="1"/>
        <v>0</v>
      </c>
      <c r="R55" s="351"/>
      <c r="S55" s="351"/>
      <c r="T55" s="299"/>
      <c r="U55" s="418"/>
      <c r="V55" s="367"/>
      <c r="W55" s="297">
        <f t="shared" si="2"/>
        <v>0</v>
      </c>
      <c r="X55" s="299"/>
      <c r="Y55" s="299"/>
      <c r="Z55" s="367"/>
      <c r="AA55" s="351"/>
      <c r="AB55" s="300">
        <f t="shared" si="3"/>
        <v>0</v>
      </c>
      <c r="AC55" s="299"/>
      <c r="AD55" s="299"/>
      <c r="AE55" s="367"/>
      <c r="AF55" s="351"/>
      <c r="AG55" s="300">
        <f t="shared" si="4"/>
        <v>0</v>
      </c>
      <c r="AH55" s="299"/>
      <c r="AI55" s="299"/>
      <c r="AJ55" s="367"/>
      <c r="AK55" s="351"/>
      <c r="AL55" s="300">
        <f t="shared" si="5"/>
        <v>0</v>
      </c>
      <c r="AM55" s="299"/>
      <c r="AN55" s="351"/>
      <c r="AO55" s="349"/>
      <c r="AP55" s="384"/>
      <c r="AQ55" s="382"/>
      <c r="AR55" s="425"/>
      <c r="AS55" s="425"/>
      <c r="AT55" s="51"/>
      <c r="AU55" s="51"/>
      <c r="AV55" s="103"/>
      <c r="AW55" s="315"/>
      <c r="AX55" s="105"/>
      <c r="AY55" s="49"/>
      <c r="AZ55" s="49"/>
      <c r="BA55" s="49"/>
      <c r="BB55" s="50"/>
      <c r="BC55" s="50"/>
    </row>
    <row r="56" spans="1:55" s="104" customFormat="1" ht="64.5" customHeight="1" x14ac:dyDescent="0.2">
      <c r="A56" s="360">
        <v>16</v>
      </c>
      <c r="B56" s="428"/>
      <c r="C56" s="428"/>
      <c r="D56" s="79"/>
      <c r="E56" s="79"/>
      <c r="F56" s="79"/>
      <c r="G56" s="354"/>
      <c r="H56" s="356"/>
      <c r="I56" s="354"/>
      <c r="J56" s="355"/>
      <c r="K56" s="359"/>
      <c r="L56" s="358">
        <f t="shared" ref="L56" si="219">IF(K56="ALTA",5,IF(K56="MEDIO ALTA",4,IF(K56="MEDIA",3,IF(K56="MEDIO BAJA",2,IF(K56="BAJA",1,0)))))</f>
        <v>0</v>
      </c>
      <c r="M56" s="359"/>
      <c r="N56" s="358">
        <f t="shared" ref="N56" si="220">IF(M56="ALTO",5,IF(M56="MEDIO ALTO",4,IF(M56="MEDIO",3,IF(M56="MEDIO BAJO",2,IF(M56="BAJO",1,0)))))</f>
        <v>0</v>
      </c>
      <c r="O56" s="358">
        <f t="shared" si="69"/>
        <v>0</v>
      </c>
      <c r="P56" s="159"/>
      <c r="Q56" s="160">
        <f t="shared" si="1"/>
        <v>0</v>
      </c>
      <c r="R56" s="351" t="e">
        <f t="shared" si="70"/>
        <v>#DIV/0!</v>
      </c>
      <c r="S56" s="351" t="e">
        <f t="shared" ref="S56" si="221">R56*0.6</f>
        <v>#DIV/0!</v>
      </c>
      <c r="T56" s="299"/>
      <c r="U56" s="417" t="e">
        <f t="shared" ref="U56" si="222">IF(P56="No_existen",5*$U$10,V56*$U$10)</f>
        <v>#DIV/0!</v>
      </c>
      <c r="V56" s="366" t="e">
        <f t="shared" ref="V56" si="223">ROUND(AVERAGEIF(W56:W58,"&gt;0"),0)</f>
        <v>#DIV/0!</v>
      </c>
      <c r="W56" s="297">
        <f t="shared" si="2"/>
        <v>0</v>
      </c>
      <c r="X56" s="299"/>
      <c r="Y56" s="299"/>
      <c r="Z56" s="366" t="e">
        <f t="shared" ref="Z56" si="224">IF(P56="No_existen",5*$Z$10,AA56*$Z$10)</f>
        <v>#DIV/0!</v>
      </c>
      <c r="AA56" s="350" t="e">
        <f t="shared" ref="AA56" si="225">ROUND(AVERAGEIF(AB56:AB58,"&gt;0"),0)</f>
        <v>#DIV/0!</v>
      </c>
      <c r="AB56" s="300">
        <f t="shared" si="3"/>
        <v>0</v>
      </c>
      <c r="AC56" s="299"/>
      <c r="AD56" s="299"/>
      <c r="AE56" s="366" t="e">
        <f t="shared" ref="AE56" si="226">IF(P56="No_existen",5*$AE$10,AF56*$AE$10)</f>
        <v>#DIV/0!</v>
      </c>
      <c r="AF56" s="350" t="e">
        <f t="shared" ref="AF56" si="227">ROUND(AVERAGEIF(AG56:AG58,"&gt;0"),0)</f>
        <v>#DIV/0!</v>
      </c>
      <c r="AG56" s="300">
        <f t="shared" si="4"/>
        <v>0</v>
      </c>
      <c r="AH56" s="299"/>
      <c r="AI56" s="299"/>
      <c r="AJ56" s="366" t="e">
        <f t="shared" ref="AJ56" si="228">IF(P56="No_existen",5*$AJ$10,AK56*$AJ$10)</f>
        <v>#DIV/0!</v>
      </c>
      <c r="AK56" s="350" t="e">
        <f t="shared" ref="AK56" si="229">ROUND(AVERAGEIF(AL56:AL58,"&gt;0"),0)</f>
        <v>#DIV/0!</v>
      </c>
      <c r="AL56" s="300">
        <f t="shared" si="5"/>
        <v>0</v>
      </c>
      <c r="AM56" s="299"/>
      <c r="AN56" s="350" t="e">
        <f t="shared" ref="AN56" si="230">ROUND(AVERAGE(R56,V56,AA56,AF56,AK56),0)</f>
        <v>#DIV/0!</v>
      </c>
      <c r="AO56" s="349" t="e">
        <f t="shared" ref="AO56" si="231">IF(AN56&lt;1.5,"FUERTE",IF(AND(AN56&gt;=1.5,AN56&lt;2.5),"ACEPTABLE",IF(AN56&gt;=5,"INEXISTENTE","DÉBIL")))</f>
        <v>#DIV/0!</v>
      </c>
      <c r="AP56" s="384">
        <f t="shared" ref="AP56" si="232">IF(O56=0,0,ROUND((O56*AN56),0))</f>
        <v>0</v>
      </c>
      <c r="AQ56" s="381" t="str">
        <f t="shared" ref="AQ56" si="233">IF(AP56&gt;=36,"GRAVE", IF(AP56&lt;=10, "LEVE", "MODERADO"))</f>
        <v>LEVE</v>
      </c>
      <c r="AR56" s="425"/>
      <c r="AS56" s="425"/>
      <c r="AT56" s="51"/>
      <c r="AU56" s="51"/>
      <c r="AV56" s="103"/>
      <c r="AW56" s="315"/>
      <c r="AX56" s="105"/>
      <c r="AY56" s="49"/>
      <c r="AZ56" s="49"/>
      <c r="BA56" s="49"/>
      <c r="BB56" s="50"/>
      <c r="BC56" s="50"/>
    </row>
    <row r="57" spans="1:55" s="104" customFormat="1" ht="64.5" customHeight="1" x14ac:dyDescent="0.2">
      <c r="A57" s="360"/>
      <c r="B57" s="428"/>
      <c r="C57" s="428"/>
      <c r="D57" s="79"/>
      <c r="E57" s="79"/>
      <c r="F57" s="79"/>
      <c r="G57" s="354"/>
      <c r="H57" s="357"/>
      <c r="I57" s="354"/>
      <c r="J57" s="355"/>
      <c r="K57" s="359"/>
      <c r="L57" s="358"/>
      <c r="M57" s="359"/>
      <c r="N57" s="358"/>
      <c r="O57" s="358"/>
      <c r="P57" s="159"/>
      <c r="Q57" s="160">
        <f t="shared" si="1"/>
        <v>0</v>
      </c>
      <c r="R57" s="351"/>
      <c r="S57" s="351"/>
      <c r="T57" s="299"/>
      <c r="U57" s="418"/>
      <c r="V57" s="367"/>
      <c r="W57" s="297">
        <f t="shared" si="2"/>
        <v>0</v>
      </c>
      <c r="X57" s="299"/>
      <c r="Y57" s="299"/>
      <c r="Z57" s="367"/>
      <c r="AA57" s="351"/>
      <c r="AB57" s="300">
        <f t="shared" si="3"/>
        <v>0</v>
      </c>
      <c r="AC57" s="299"/>
      <c r="AD57" s="299"/>
      <c r="AE57" s="367"/>
      <c r="AF57" s="351"/>
      <c r="AG57" s="300">
        <f t="shared" si="4"/>
        <v>0</v>
      </c>
      <c r="AH57" s="299"/>
      <c r="AI57" s="299"/>
      <c r="AJ57" s="367"/>
      <c r="AK57" s="351"/>
      <c r="AL57" s="300">
        <f t="shared" si="5"/>
        <v>0</v>
      </c>
      <c r="AM57" s="299"/>
      <c r="AN57" s="351"/>
      <c r="AO57" s="349"/>
      <c r="AP57" s="384"/>
      <c r="AQ57" s="382"/>
      <c r="AR57" s="425"/>
      <c r="AS57" s="425"/>
      <c r="AT57" s="51"/>
      <c r="AU57" s="51"/>
      <c r="AV57" s="103"/>
      <c r="AW57" s="315"/>
      <c r="AX57" s="105"/>
      <c r="AY57" s="49"/>
      <c r="AZ57" s="49"/>
      <c r="BA57" s="49"/>
      <c r="BB57" s="50"/>
      <c r="BC57" s="50"/>
    </row>
    <row r="58" spans="1:55" s="104" customFormat="1" ht="64.5" customHeight="1" x14ac:dyDescent="0.2">
      <c r="A58" s="360"/>
      <c r="B58" s="428"/>
      <c r="C58" s="428"/>
      <c r="D58" s="79"/>
      <c r="E58" s="79"/>
      <c r="F58" s="79"/>
      <c r="G58" s="354"/>
      <c r="H58" s="357"/>
      <c r="I58" s="354"/>
      <c r="J58" s="355"/>
      <c r="K58" s="359"/>
      <c r="L58" s="358"/>
      <c r="M58" s="359"/>
      <c r="N58" s="358"/>
      <c r="O58" s="358"/>
      <c r="P58" s="159"/>
      <c r="Q58" s="160">
        <f t="shared" si="1"/>
        <v>0</v>
      </c>
      <c r="R58" s="351"/>
      <c r="S58" s="351"/>
      <c r="T58" s="299"/>
      <c r="U58" s="418"/>
      <c r="V58" s="367"/>
      <c r="W58" s="297">
        <f t="shared" si="2"/>
        <v>0</v>
      </c>
      <c r="X58" s="299"/>
      <c r="Y58" s="299"/>
      <c r="Z58" s="367"/>
      <c r="AA58" s="351"/>
      <c r="AB58" s="300">
        <f t="shared" si="3"/>
        <v>0</v>
      </c>
      <c r="AC58" s="299"/>
      <c r="AD58" s="299"/>
      <c r="AE58" s="367"/>
      <c r="AF58" s="351"/>
      <c r="AG58" s="300">
        <f t="shared" si="4"/>
        <v>0</v>
      </c>
      <c r="AH58" s="299"/>
      <c r="AI58" s="299"/>
      <c r="AJ58" s="367"/>
      <c r="AK58" s="351"/>
      <c r="AL58" s="300">
        <f t="shared" si="5"/>
        <v>0</v>
      </c>
      <c r="AM58" s="299"/>
      <c r="AN58" s="351"/>
      <c r="AO58" s="349"/>
      <c r="AP58" s="384"/>
      <c r="AQ58" s="382"/>
      <c r="AR58" s="425"/>
      <c r="AS58" s="425"/>
      <c r="AT58" s="51"/>
      <c r="AU58" s="51"/>
      <c r="AV58" s="103"/>
      <c r="AW58" s="315"/>
      <c r="AX58" s="105"/>
      <c r="AY58" s="49"/>
      <c r="AZ58" s="49"/>
      <c r="BA58" s="49"/>
      <c r="BB58" s="50"/>
      <c r="BC58" s="50"/>
    </row>
    <row r="59" spans="1:55" s="104" customFormat="1" ht="64.5" customHeight="1" x14ac:dyDescent="0.2">
      <c r="A59" s="360">
        <v>17</v>
      </c>
      <c r="B59" s="428"/>
      <c r="C59" s="428"/>
      <c r="D59" s="79"/>
      <c r="E59" s="79"/>
      <c r="F59" s="79"/>
      <c r="G59" s="354"/>
      <c r="H59" s="356"/>
      <c r="I59" s="354"/>
      <c r="J59" s="355"/>
      <c r="K59" s="359"/>
      <c r="L59" s="358">
        <f t="shared" ref="L59" si="234">IF(K59="ALTA",5,IF(K59="MEDIO ALTA",4,IF(K59="MEDIA",3,IF(K59="MEDIO BAJA",2,IF(K59="BAJA",1,0)))))</f>
        <v>0</v>
      </c>
      <c r="M59" s="359"/>
      <c r="N59" s="358">
        <f t="shared" ref="N59" si="235">IF(M59="ALTO",5,IF(M59="MEDIO ALTO",4,IF(M59="MEDIO",3,IF(M59="MEDIO BAJO",2,IF(M59="BAJO",1,0)))))</f>
        <v>0</v>
      </c>
      <c r="O59" s="358">
        <f t="shared" si="69"/>
        <v>0</v>
      </c>
      <c r="P59" s="159"/>
      <c r="Q59" s="160">
        <f t="shared" si="1"/>
        <v>0</v>
      </c>
      <c r="R59" s="351" t="e">
        <f t="shared" si="70"/>
        <v>#DIV/0!</v>
      </c>
      <c r="S59" s="351" t="e">
        <f t="shared" ref="S59" si="236">R59*0.6</f>
        <v>#DIV/0!</v>
      </c>
      <c r="T59" s="299"/>
      <c r="U59" s="417" t="e">
        <f t="shared" ref="U59" si="237">IF(P59="No_existen",5*$U$10,V59*$U$10)</f>
        <v>#DIV/0!</v>
      </c>
      <c r="V59" s="366" t="e">
        <f t="shared" ref="V59" si="238">ROUND(AVERAGEIF(W59:W61,"&gt;0"),0)</f>
        <v>#DIV/0!</v>
      </c>
      <c r="W59" s="297">
        <f t="shared" si="2"/>
        <v>0</v>
      </c>
      <c r="X59" s="299"/>
      <c r="Y59" s="299"/>
      <c r="Z59" s="366" t="e">
        <f t="shared" ref="Z59" si="239">IF(P59="No_existen",5*$Z$10,AA59*$Z$10)</f>
        <v>#DIV/0!</v>
      </c>
      <c r="AA59" s="350" t="e">
        <f t="shared" ref="AA59" si="240">ROUND(AVERAGEIF(AB59:AB61,"&gt;0"),0)</f>
        <v>#DIV/0!</v>
      </c>
      <c r="AB59" s="300">
        <f t="shared" si="3"/>
        <v>0</v>
      </c>
      <c r="AC59" s="299"/>
      <c r="AD59" s="299"/>
      <c r="AE59" s="366" t="e">
        <f t="shared" ref="AE59" si="241">IF(P59="No_existen",5*$AE$10,AF59*$AE$10)</f>
        <v>#DIV/0!</v>
      </c>
      <c r="AF59" s="350" t="e">
        <f t="shared" ref="AF59" si="242">ROUND(AVERAGEIF(AG59:AG61,"&gt;0"),0)</f>
        <v>#DIV/0!</v>
      </c>
      <c r="AG59" s="300">
        <f t="shared" si="4"/>
        <v>0</v>
      </c>
      <c r="AH59" s="299"/>
      <c r="AI59" s="299"/>
      <c r="AJ59" s="366" t="e">
        <f t="shared" ref="AJ59" si="243">IF(P59="No_existen",5*$AJ$10,AK59*$AJ$10)</f>
        <v>#DIV/0!</v>
      </c>
      <c r="AK59" s="350" t="e">
        <f t="shared" ref="AK59" si="244">ROUND(AVERAGEIF(AL59:AL61,"&gt;0"),0)</f>
        <v>#DIV/0!</v>
      </c>
      <c r="AL59" s="300">
        <f t="shared" si="5"/>
        <v>0</v>
      </c>
      <c r="AM59" s="299"/>
      <c r="AN59" s="350" t="e">
        <f t="shared" ref="AN59" si="245">ROUND(AVERAGE(R59,V59,AA59,AF59,AK59),0)</f>
        <v>#DIV/0!</v>
      </c>
      <c r="AO59" s="349" t="e">
        <f t="shared" ref="AO59" si="246">IF(AN59&lt;1.5,"FUERTE",IF(AND(AN59&gt;=1.5,AN59&lt;2.5),"ACEPTABLE",IF(AN59&gt;=5,"INEXISTENTE","DÉBIL")))</f>
        <v>#DIV/0!</v>
      </c>
      <c r="AP59" s="384">
        <f t="shared" ref="AP59" si="247">IF(O59=0,0,ROUND((O59*AN59),0))</f>
        <v>0</v>
      </c>
      <c r="AQ59" s="381" t="str">
        <f t="shared" ref="AQ59" si="248">IF(AP59&gt;=36,"GRAVE", IF(AP59&lt;=10, "LEVE", "MODERADO"))</f>
        <v>LEVE</v>
      </c>
      <c r="AR59" s="425"/>
      <c r="AS59" s="425"/>
      <c r="AT59" s="51"/>
      <c r="AU59" s="51"/>
      <c r="AV59" s="103"/>
      <c r="AW59" s="315"/>
      <c r="AX59" s="105"/>
      <c r="AY59" s="49"/>
      <c r="AZ59" s="49"/>
      <c r="BA59" s="49"/>
      <c r="BB59" s="50"/>
      <c r="BC59" s="50"/>
    </row>
    <row r="60" spans="1:55" s="104" customFormat="1" ht="64.5" customHeight="1" x14ac:dyDescent="0.2">
      <c r="A60" s="360"/>
      <c r="B60" s="428"/>
      <c r="C60" s="428"/>
      <c r="D60" s="79"/>
      <c r="E60" s="79"/>
      <c r="F60" s="79"/>
      <c r="G60" s="354"/>
      <c r="H60" s="357"/>
      <c r="I60" s="354"/>
      <c r="J60" s="355"/>
      <c r="K60" s="359"/>
      <c r="L60" s="358"/>
      <c r="M60" s="359"/>
      <c r="N60" s="358"/>
      <c r="O60" s="358"/>
      <c r="P60" s="159"/>
      <c r="Q60" s="160">
        <f t="shared" si="1"/>
        <v>0</v>
      </c>
      <c r="R60" s="351"/>
      <c r="S60" s="351"/>
      <c r="T60" s="299"/>
      <c r="U60" s="418"/>
      <c r="V60" s="367"/>
      <c r="W60" s="297">
        <f t="shared" si="2"/>
        <v>0</v>
      </c>
      <c r="X60" s="299"/>
      <c r="Y60" s="299"/>
      <c r="Z60" s="367"/>
      <c r="AA60" s="351"/>
      <c r="AB60" s="300">
        <f t="shared" si="3"/>
        <v>0</v>
      </c>
      <c r="AC60" s="299"/>
      <c r="AD60" s="299"/>
      <c r="AE60" s="367"/>
      <c r="AF60" s="351"/>
      <c r="AG60" s="300">
        <f t="shared" si="4"/>
        <v>0</v>
      </c>
      <c r="AH60" s="299"/>
      <c r="AI60" s="299"/>
      <c r="AJ60" s="367"/>
      <c r="AK60" s="351"/>
      <c r="AL60" s="300">
        <f t="shared" si="5"/>
        <v>0</v>
      </c>
      <c r="AM60" s="299"/>
      <c r="AN60" s="351"/>
      <c r="AO60" s="349"/>
      <c r="AP60" s="384"/>
      <c r="AQ60" s="382"/>
      <c r="AR60" s="425"/>
      <c r="AS60" s="425"/>
      <c r="AT60" s="51"/>
      <c r="AU60" s="51"/>
      <c r="AV60" s="103"/>
      <c r="AW60" s="315"/>
      <c r="AX60" s="105"/>
      <c r="AY60" s="49"/>
      <c r="AZ60" s="49"/>
      <c r="BA60" s="49"/>
      <c r="BB60" s="50"/>
      <c r="BC60" s="50"/>
    </row>
    <row r="61" spans="1:55" s="104" customFormat="1" ht="64.5" customHeight="1" x14ac:dyDescent="0.2">
      <c r="A61" s="360"/>
      <c r="B61" s="428"/>
      <c r="C61" s="428"/>
      <c r="D61" s="79"/>
      <c r="E61" s="79"/>
      <c r="F61" s="79"/>
      <c r="G61" s="354"/>
      <c r="H61" s="357"/>
      <c r="I61" s="354"/>
      <c r="J61" s="355"/>
      <c r="K61" s="359"/>
      <c r="L61" s="358"/>
      <c r="M61" s="359"/>
      <c r="N61" s="358"/>
      <c r="O61" s="358"/>
      <c r="P61" s="159"/>
      <c r="Q61" s="160">
        <f t="shared" si="1"/>
        <v>0</v>
      </c>
      <c r="R61" s="351"/>
      <c r="S61" s="351"/>
      <c r="T61" s="299"/>
      <c r="U61" s="418"/>
      <c r="V61" s="367"/>
      <c r="W61" s="297">
        <f t="shared" si="2"/>
        <v>0</v>
      </c>
      <c r="X61" s="299"/>
      <c r="Y61" s="299"/>
      <c r="Z61" s="367"/>
      <c r="AA61" s="351"/>
      <c r="AB61" s="300">
        <f t="shared" si="3"/>
        <v>0</v>
      </c>
      <c r="AC61" s="299"/>
      <c r="AD61" s="299"/>
      <c r="AE61" s="367"/>
      <c r="AF61" s="351"/>
      <c r="AG61" s="300">
        <f t="shared" si="4"/>
        <v>0</v>
      </c>
      <c r="AH61" s="299"/>
      <c r="AI61" s="299"/>
      <c r="AJ61" s="367"/>
      <c r="AK61" s="351"/>
      <c r="AL61" s="300">
        <f t="shared" si="5"/>
        <v>0</v>
      </c>
      <c r="AM61" s="299"/>
      <c r="AN61" s="351"/>
      <c r="AO61" s="349"/>
      <c r="AP61" s="384"/>
      <c r="AQ61" s="382"/>
      <c r="AR61" s="425"/>
      <c r="AS61" s="425"/>
      <c r="AT61" s="51"/>
      <c r="AU61" s="51"/>
      <c r="AV61" s="103"/>
      <c r="AW61" s="315"/>
      <c r="AX61" s="105"/>
      <c r="AY61" s="49"/>
      <c r="AZ61" s="49"/>
      <c r="BA61" s="49"/>
      <c r="BB61" s="50"/>
      <c r="BC61" s="50"/>
    </row>
    <row r="62" spans="1:55" s="104" customFormat="1" ht="64.5" customHeight="1" x14ac:dyDescent="0.2">
      <c r="A62" s="360">
        <v>18</v>
      </c>
      <c r="B62" s="428"/>
      <c r="C62" s="428"/>
      <c r="D62" s="79"/>
      <c r="E62" s="79"/>
      <c r="F62" s="79"/>
      <c r="G62" s="354"/>
      <c r="H62" s="356"/>
      <c r="I62" s="354"/>
      <c r="J62" s="355"/>
      <c r="K62" s="359"/>
      <c r="L62" s="358">
        <f t="shared" ref="L62" si="249">IF(K62="ALTA",5,IF(K62="MEDIO ALTA",4,IF(K62="MEDIA",3,IF(K62="MEDIO BAJA",2,IF(K62="BAJA",1,0)))))</f>
        <v>0</v>
      </c>
      <c r="M62" s="359"/>
      <c r="N62" s="358">
        <f t="shared" ref="N62" si="250">IF(M62="ALTO",5,IF(M62="MEDIO ALTO",4,IF(M62="MEDIO",3,IF(M62="MEDIO BAJO",2,IF(M62="BAJO",1,0)))))</f>
        <v>0</v>
      </c>
      <c r="O62" s="358">
        <f t="shared" si="69"/>
        <v>0</v>
      </c>
      <c r="P62" s="159"/>
      <c r="Q62" s="160">
        <f t="shared" si="1"/>
        <v>0</v>
      </c>
      <c r="R62" s="351" t="e">
        <f t="shared" si="70"/>
        <v>#DIV/0!</v>
      </c>
      <c r="S62" s="351" t="e">
        <f t="shared" ref="S62" si="251">R62*0.6</f>
        <v>#DIV/0!</v>
      </c>
      <c r="T62" s="299"/>
      <c r="U62" s="417" t="e">
        <f t="shared" ref="U62" si="252">IF(P62="No_existen",5*$U$10,V62*$U$10)</f>
        <v>#DIV/0!</v>
      </c>
      <c r="V62" s="366" t="e">
        <f t="shared" ref="V62" si="253">ROUND(AVERAGEIF(W62:W64,"&gt;0"),0)</f>
        <v>#DIV/0!</v>
      </c>
      <c r="W62" s="297">
        <f t="shared" si="2"/>
        <v>0</v>
      </c>
      <c r="X62" s="299"/>
      <c r="Y62" s="299"/>
      <c r="Z62" s="366" t="e">
        <f t="shared" ref="Z62" si="254">IF(P62="No_existen",5*$Z$10,AA62*$Z$10)</f>
        <v>#DIV/0!</v>
      </c>
      <c r="AA62" s="350" t="e">
        <f t="shared" ref="AA62" si="255">ROUND(AVERAGEIF(AB62:AB64,"&gt;0"),0)</f>
        <v>#DIV/0!</v>
      </c>
      <c r="AB62" s="300">
        <f t="shared" si="3"/>
        <v>0</v>
      </c>
      <c r="AC62" s="299"/>
      <c r="AD62" s="299"/>
      <c r="AE62" s="366" t="e">
        <f t="shared" ref="AE62" si="256">IF(P62="No_existen",5*$AE$10,AF62*$AE$10)</f>
        <v>#DIV/0!</v>
      </c>
      <c r="AF62" s="350" t="e">
        <f t="shared" ref="AF62" si="257">ROUND(AVERAGEIF(AG62:AG64,"&gt;0"),0)</f>
        <v>#DIV/0!</v>
      </c>
      <c r="AG62" s="300">
        <f t="shared" si="4"/>
        <v>0</v>
      </c>
      <c r="AH62" s="299"/>
      <c r="AI62" s="299"/>
      <c r="AJ62" s="366" t="e">
        <f t="shared" ref="AJ62" si="258">IF(P62="No_existen",5*$AJ$10,AK62*$AJ$10)</f>
        <v>#DIV/0!</v>
      </c>
      <c r="AK62" s="350" t="e">
        <f t="shared" ref="AK62" si="259">ROUND(AVERAGEIF(AL62:AL64,"&gt;0"),0)</f>
        <v>#DIV/0!</v>
      </c>
      <c r="AL62" s="300">
        <f t="shared" si="5"/>
        <v>0</v>
      </c>
      <c r="AM62" s="299"/>
      <c r="AN62" s="350" t="e">
        <f t="shared" ref="AN62" si="260">ROUND(AVERAGE(R62,V62,AA62,AF62,AK62),0)</f>
        <v>#DIV/0!</v>
      </c>
      <c r="AO62" s="349" t="e">
        <f t="shared" ref="AO62" si="261">IF(AN62&lt;1.5,"FUERTE",IF(AND(AN62&gt;=1.5,AN62&lt;2.5),"ACEPTABLE",IF(AN62&gt;=5,"INEXISTENTE","DÉBIL")))</f>
        <v>#DIV/0!</v>
      </c>
      <c r="AP62" s="384">
        <f t="shared" ref="AP62" si="262">IF(O62=0,0,ROUND((O62*AN62),0))</f>
        <v>0</v>
      </c>
      <c r="AQ62" s="381" t="str">
        <f t="shared" ref="AQ62" si="263">IF(AP62&gt;=36,"GRAVE", IF(AP62&lt;=10, "LEVE", "MODERADO"))</f>
        <v>LEVE</v>
      </c>
      <c r="AR62" s="425"/>
      <c r="AS62" s="425"/>
      <c r="AT62" s="51"/>
      <c r="AU62" s="103"/>
      <c r="AV62" s="103"/>
      <c r="AW62" s="315"/>
      <c r="AX62" s="105"/>
      <c r="AY62" s="49"/>
      <c r="AZ62" s="49"/>
      <c r="BA62" s="49"/>
      <c r="BB62" s="50"/>
      <c r="BC62" s="50"/>
    </row>
    <row r="63" spans="1:55" s="104" customFormat="1" ht="64.5" customHeight="1" x14ac:dyDescent="0.2">
      <c r="A63" s="360"/>
      <c r="B63" s="428"/>
      <c r="C63" s="428"/>
      <c r="D63" s="79"/>
      <c r="E63" s="79"/>
      <c r="F63" s="79"/>
      <c r="G63" s="354"/>
      <c r="H63" s="357"/>
      <c r="I63" s="354"/>
      <c r="J63" s="355"/>
      <c r="K63" s="359"/>
      <c r="L63" s="358"/>
      <c r="M63" s="359"/>
      <c r="N63" s="358"/>
      <c r="O63" s="358"/>
      <c r="P63" s="159"/>
      <c r="Q63" s="160">
        <f t="shared" si="1"/>
        <v>0</v>
      </c>
      <c r="R63" s="351"/>
      <c r="S63" s="351"/>
      <c r="T63" s="299"/>
      <c r="U63" s="418"/>
      <c r="V63" s="367"/>
      <c r="W63" s="297">
        <f t="shared" si="2"/>
        <v>0</v>
      </c>
      <c r="X63" s="299"/>
      <c r="Y63" s="299"/>
      <c r="Z63" s="367"/>
      <c r="AA63" s="351"/>
      <c r="AB63" s="300">
        <f t="shared" si="3"/>
        <v>0</v>
      </c>
      <c r="AC63" s="299"/>
      <c r="AD63" s="299"/>
      <c r="AE63" s="367"/>
      <c r="AF63" s="351"/>
      <c r="AG63" s="300">
        <f t="shared" si="4"/>
        <v>0</v>
      </c>
      <c r="AH63" s="299"/>
      <c r="AI63" s="299"/>
      <c r="AJ63" s="367"/>
      <c r="AK63" s="351"/>
      <c r="AL63" s="300">
        <f t="shared" si="5"/>
        <v>0</v>
      </c>
      <c r="AM63" s="299"/>
      <c r="AN63" s="351"/>
      <c r="AO63" s="349"/>
      <c r="AP63" s="384"/>
      <c r="AQ63" s="382"/>
      <c r="AR63" s="425"/>
      <c r="AS63" s="425"/>
      <c r="AT63" s="51"/>
      <c r="AU63" s="51"/>
      <c r="AV63" s="103"/>
      <c r="AW63" s="315"/>
      <c r="AX63" s="105"/>
      <c r="AY63" s="49"/>
      <c r="AZ63" s="49"/>
      <c r="BA63" s="49"/>
      <c r="BB63" s="50"/>
      <c r="BC63" s="50"/>
    </row>
    <row r="64" spans="1:55" s="104" customFormat="1" ht="64.5" customHeight="1" x14ac:dyDescent="0.2">
      <c r="A64" s="360"/>
      <c r="B64" s="428"/>
      <c r="C64" s="428"/>
      <c r="D64" s="79"/>
      <c r="E64" s="79"/>
      <c r="F64" s="79"/>
      <c r="G64" s="354"/>
      <c r="H64" s="357"/>
      <c r="I64" s="354"/>
      <c r="J64" s="355"/>
      <c r="K64" s="359"/>
      <c r="L64" s="358"/>
      <c r="M64" s="359"/>
      <c r="N64" s="358"/>
      <c r="O64" s="358"/>
      <c r="P64" s="159"/>
      <c r="Q64" s="160">
        <f t="shared" si="1"/>
        <v>0</v>
      </c>
      <c r="R64" s="351"/>
      <c r="S64" s="351"/>
      <c r="T64" s="299"/>
      <c r="U64" s="418"/>
      <c r="V64" s="367"/>
      <c r="W64" s="297">
        <f t="shared" si="2"/>
        <v>0</v>
      </c>
      <c r="X64" s="299"/>
      <c r="Y64" s="299"/>
      <c r="Z64" s="367"/>
      <c r="AA64" s="351"/>
      <c r="AB64" s="300">
        <f t="shared" si="3"/>
        <v>0</v>
      </c>
      <c r="AC64" s="299"/>
      <c r="AD64" s="299"/>
      <c r="AE64" s="367"/>
      <c r="AF64" s="351"/>
      <c r="AG64" s="300">
        <f t="shared" si="4"/>
        <v>0</v>
      </c>
      <c r="AH64" s="299"/>
      <c r="AI64" s="299"/>
      <c r="AJ64" s="367"/>
      <c r="AK64" s="351"/>
      <c r="AL64" s="300">
        <f t="shared" si="5"/>
        <v>0</v>
      </c>
      <c r="AM64" s="299"/>
      <c r="AN64" s="351"/>
      <c r="AO64" s="349"/>
      <c r="AP64" s="384"/>
      <c r="AQ64" s="382"/>
      <c r="AR64" s="425"/>
      <c r="AS64" s="425"/>
      <c r="AT64" s="51"/>
      <c r="AU64" s="51"/>
      <c r="AV64" s="103"/>
      <c r="AW64" s="315"/>
      <c r="AX64" s="105"/>
      <c r="AY64" s="49"/>
      <c r="AZ64" s="49"/>
      <c r="BA64" s="49"/>
      <c r="BB64" s="50"/>
      <c r="BC64" s="50"/>
    </row>
    <row r="65" spans="1:56" s="104" customFormat="1" ht="64.5" customHeight="1" x14ac:dyDescent="0.2">
      <c r="A65" s="360">
        <v>19</v>
      </c>
      <c r="B65" s="428"/>
      <c r="C65" s="428"/>
      <c r="D65" s="79"/>
      <c r="E65" s="79"/>
      <c r="F65" s="79"/>
      <c r="G65" s="354"/>
      <c r="H65" s="356"/>
      <c r="I65" s="354"/>
      <c r="J65" s="355"/>
      <c r="K65" s="359"/>
      <c r="L65" s="358">
        <f t="shared" ref="L65" si="264">IF(K65="ALTA",5,IF(K65="MEDIO ALTA",4,IF(K65="MEDIA",3,IF(K65="MEDIO BAJA",2,IF(K65="BAJA",1,0)))))</f>
        <v>0</v>
      </c>
      <c r="M65" s="359"/>
      <c r="N65" s="358">
        <f t="shared" ref="N65" si="265">IF(M65="ALTO",5,IF(M65="MEDIO ALTO",4,IF(M65="MEDIO",3,IF(M65="MEDIO BAJO",2,IF(M65="BAJO",1,0)))))</f>
        <v>0</v>
      </c>
      <c r="O65" s="358">
        <f t="shared" si="69"/>
        <v>0</v>
      </c>
      <c r="P65" s="159"/>
      <c r="Q65" s="160">
        <f t="shared" si="1"/>
        <v>0</v>
      </c>
      <c r="R65" s="351" t="e">
        <f t="shared" si="70"/>
        <v>#DIV/0!</v>
      </c>
      <c r="S65" s="351" t="e">
        <f t="shared" ref="S65" si="266">R65*0.6</f>
        <v>#DIV/0!</v>
      </c>
      <c r="T65" s="299"/>
      <c r="U65" s="417" t="e">
        <f t="shared" ref="U65" si="267">IF(P65="No_existen",5*$U$10,V65*$U$10)</f>
        <v>#DIV/0!</v>
      </c>
      <c r="V65" s="366" t="e">
        <f t="shared" ref="V65" si="268">ROUND(AVERAGEIF(W65:W67,"&gt;0"),0)</f>
        <v>#DIV/0!</v>
      </c>
      <c r="W65" s="297">
        <f t="shared" si="2"/>
        <v>0</v>
      </c>
      <c r="X65" s="299"/>
      <c r="Y65" s="299"/>
      <c r="Z65" s="366" t="e">
        <f t="shared" ref="Z65" si="269">IF(P65="No_existen",5*$Z$10,AA65*$Z$10)</f>
        <v>#DIV/0!</v>
      </c>
      <c r="AA65" s="350" t="e">
        <f t="shared" ref="AA65" si="270">ROUND(AVERAGEIF(AB65:AB67,"&gt;0"),0)</f>
        <v>#DIV/0!</v>
      </c>
      <c r="AB65" s="300">
        <f t="shared" si="3"/>
        <v>0</v>
      </c>
      <c r="AC65" s="299"/>
      <c r="AD65" s="299"/>
      <c r="AE65" s="366" t="e">
        <f t="shared" ref="AE65" si="271">IF(P65="No_existen",5*$AE$10,AF65*$AE$10)</f>
        <v>#DIV/0!</v>
      </c>
      <c r="AF65" s="350" t="e">
        <f t="shared" ref="AF65" si="272">ROUND(AVERAGEIF(AG65:AG67,"&gt;0"),0)</f>
        <v>#DIV/0!</v>
      </c>
      <c r="AG65" s="300">
        <f t="shared" si="4"/>
        <v>0</v>
      </c>
      <c r="AH65" s="299"/>
      <c r="AI65" s="299"/>
      <c r="AJ65" s="366" t="e">
        <f t="shared" ref="AJ65" si="273">IF(P65="No_existen",5*$AJ$10,AK65*$AJ$10)</f>
        <v>#DIV/0!</v>
      </c>
      <c r="AK65" s="350" t="e">
        <f t="shared" ref="AK65" si="274">ROUND(AVERAGEIF(AL65:AL67,"&gt;0"),0)</f>
        <v>#DIV/0!</v>
      </c>
      <c r="AL65" s="300">
        <f t="shared" si="5"/>
        <v>0</v>
      </c>
      <c r="AM65" s="299"/>
      <c r="AN65" s="350" t="e">
        <f t="shared" ref="AN65" si="275">ROUND(AVERAGE(R65,V65,AA65,AF65,AK65),0)</f>
        <v>#DIV/0!</v>
      </c>
      <c r="AO65" s="349" t="e">
        <f t="shared" ref="AO65" si="276">IF(AN65&lt;1.5,"FUERTE",IF(AND(AN65&gt;=1.5,AN65&lt;2.5),"ACEPTABLE",IF(AN65&gt;=5,"INEXISTENTE","DÉBIL")))</f>
        <v>#DIV/0!</v>
      </c>
      <c r="AP65" s="384">
        <f t="shared" ref="AP65" si="277">IF(O65=0,0,ROUND((O65*AN65),0))</f>
        <v>0</v>
      </c>
      <c r="AQ65" s="381" t="str">
        <f t="shared" ref="AQ65" si="278">IF(AP65&gt;=36,"GRAVE", IF(AP65&lt;=10, "LEVE", "MODERADO"))</f>
        <v>LEVE</v>
      </c>
      <c r="AR65" s="425"/>
      <c r="AS65" s="425"/>
      <c r="AT65" s="51"/>
      <c r="AU65" s="51"/>
      <c r="AV65" s="103"/>
      <c r="AW65" s="315"/>
      <c r="AX65" s="105"/>
      <c r="AY65" s="49"/>
      <c r="AZ65" s="49"/>
      <c r="BA65" s="49"/>
      <c r="BB65" s="50"/>
      <c r="BC65" s="50"/>
    </row>
    <row r="66" spans="1:56" s="104" customFormat="1" ht="64.5" customHeight="1" x14ac:dyDescent="0.2">
      <c r="A66" s="360"/>
      <c r="B66" s="428"/>
      <c r="C66" s="428"/>
      <c r="D66" s="79"/>
      <c r="E66" s="79"/>
      <c r="F66" s="79"/>
      <c r="G66" s="354"/>
      <c r="H66" s="357"/>
      <c r="I66" s="354"/>
      <c r="J66" s="355"/>
      <c r="K66" s="359"/>
      <c r="L66" s="358"/>
      <c r="M66" s="359"/>
      <c r="N66" s="358"/>
      <c r="O66" s="358"/>
      <c r="P66" s="159"/>
      <c r="Q66" s="160">
        <f t="shared" si="1"/>
        <v>0</v>
      </c>
      <c r="R66" s="351"/>
      <c r="S66" s="351"/>
      <c r="T66" s="299"/>
      <c r="U66" s="418"/>
      <c r="V66" s="367"/>
      <c r="W66" s="297">
        <f t="shared" si="2"/>
        <v>0</v>
      </c>
      <c r="X66" s="299"/>
      <c r="Y66" s="299"/>
      <c r="Z66" s="367"/>
      <c r="AA66" s="351"/>
      <c r="AB66" s="300">
        <f t="shared" si="3"/>
        <v>0</v>
      </c>
      <c r="AC66" s="299"/>
      <c r="AD66" s="299"/>
      <c r="AE66" s="367"/>
      <c r="AF66" s="351"/>
      <c r="AG66" s="300">
        <f t="shared" si="4"/>
        <v>0</v>
      </c>
      <c r="AH66" s="299"/>
      <c r="AI66" s="299"/>
      <c r="AJ66" s="367"/>
      <c r="AK66" s="351"/>
      <c r="AL66" s="300">
        <f t="shared" si="5"/>
        <v>0</v>
      </c>
      <c r="AM66" s="299"/>
      <c r="AN66" s="351"/>
      <c r="AO66" s="349"/>
      <c r="AP66" s="384"/>
      <c r="AQ66" s="382"/>
      <c r="AR66" s="425"/>
      <c r="AS66" s="425"/>
      <c r="AT66" s="51"/>
      <c r="AU66" s="51"/>
      <c r="AV66" s="103"/>
      <c r="AW66" s="315"/>
      <c r="AX66" s="105"/>
      <c r="AY66" s="49"/>
      <c r="AZ66" s="49"/>
      <c r="BA66" s="49"/>
      <c r="BB66" s="50"/>
      <c r="BC66" s="50"/>
    </row>
    <row r="67" spans="1:56" s="104" customFormat="1" ht="64.5" customHeight="1" x14ac:dyDescent="0.2">
      <c r="A67" s="360"/>
      <c r="B67" s="428"/>
      <c r="C67" s="428"/>
      <c r="D67" s="79"/>
      <c r="E67" s="79"/>
      <c r="F67" s="79"/>
      <c r="G67" s="354"/>
      <c r="H67" s="357"/>
      <c r="I67" s="354"/>
      <c r="J67" s="355"/>
      <c r="K67" s="359"/>
      <c r="L67" s="358"/>
      <c r="M67" s="359"/>
      <c r="N67" s="358"/>
      <c r="O67" s="358"/>
      <c r="P67" s="159"/>
      <c r="Q67" s="160">
        <f t="shared" si="1"/>
        <v>0</v>
      </c>
      <c r="R67" s="351"/>
      <c r="S67" s="351"/>
      <c r="T67" s="299"/>
      <c r="U67" s="418"/>
      <c r="V67" s="367"/>
      <c r="W67" s="297">
        <f t="shared" si="2"/>
        <v>0</v>
      </c>
      <c r="X67" s="299"/>
      <c r="Y67" s="299"/>
      <c r="Z67" s="367"/>
      <c r="AA67" s="351"/>
      <c r="AB67" s="300">
        <f t="shared" si="3"/>
        <v>0</v>
      </c>
      <c r="AC67" s="299"/>
      <c r="AD67" s="299"/>
      <c r="AE67" s="367"/>
      <c r="AF67" s="351"/>
      <c r="AG67" s="300">
        <f t="shared" si="4"/>
        <v>0</v>
      </c>
      <c r="AH67" s="299"/>
      <c r="AI67" s="299"/>
      <c r="AJ67" s="367"/>
      <c r="AK67" s="351"/>
      <c r="AL67" s="300">
        <f t="shared" si="5"/>
        <v>0</v>
      </c>
      <c r="AM67" s="299"/>
      <c r="AN67" s="351"/>
      <c r="AO67" s="349"/>
      <c r="AP67" s="384"/>
      <c r="AQ67" s="382"/>
      <c r="AR67" s="425"/>
      <c r="AS67" s="425"/>
      <c r="AT67" s="51"/>
      <c r="AU67" s="51"/>
      <c r="AV67" s="103"/>
      <c r="AW67" s="315"/>
      <c r="AX67" s="105"/>
      <c r="AY67" s="49"/>
      <c r="AZ67" s="49"/>
      <c r="BA67" s="49"/>
      <c r="BB67" s="50"/>
      <c r="BC67" s="50"/>
    </row>
    <row r="68" spans="1:56" s="104" customFormat="1" ht="64.5" customHeight="1" x14ac:dyDescent="0.2">
      <c r="A68" s="360">
        <v>20</v>
      </c>
      <c r="B68" s="428"/>
      <c r="C68" s="428"/>
      <c r="D68" s="79"/>
      <c r="E68" s="79"/>
      <c r="F68" s="79"/>
      <c r="G68" s="354"/>
      <c r="H68" s="356"/>
      <c r="I68" s="354"/>
      <c r="J68" s="355"/>
      <c r="K68" s="359"/>
      <c r="L68" s="358">
        <f t="shared" ref="L68" si="279">IF(K68="ALTA",5,IF(K68="MEDIO ALTA",4,IF(K68="MEDIA",3,IF(K68="MEDIO BAJA",2,IF(K68="BAJA",1,0)))))</f>
        <v>0</v>
      </c>
      <c r="M68" s="359"/>
      <c r="N68" s="358">
        <f t="shared" ref="N68" si="280">IF(M68="ALTO",5,IF(M68="MEDIO ALTO",4,IF(M68="MEDIO",3,IF(M68="MEDIO BAJO",2,IF(M68="BAJO",1,0)))))</f>
        <v>0</v>
      </c>
      <c r="O68" s="358">
        <f t="shared" si="69"/>
        <v>0</v>
      </c>
      <c r="P68" s="159"/>
      <c r="Q68" s="160">
        <f t="shared" si="1"/>
        <v>0</v>
      </c>
      <c r="R68" s="351" t="e">
        <f t="shared" si="70"/>
        <v>#DIV/0!</v>
      </c>
      <c r="S68" s="351" t="e">
        <f t="shared" ref="S68" si="281">R68*0.6</f>
        <v>#DIV/0!</v>
      </c>
      <c r="T68" s="299"/>
      <c r="U68" s="417" t="e">
        <f t="shared" ref="U68" si="282">IF(P68="No_existen",5*$U$10,V68*$U$10)</f>
        <v>#DIV/0!</v>
      </c>
      <c r="V68" s="366" t="e">
        <f t="shared" ref="V68" si="283">ROUND(AVERAGEIF(W68:W70,"&gt;0"),0)</f>
        <v>#DIV/0!</v>
      </c>
      <c r="W68" s="297"/>
      <c r="X68" s="299"/>
      <c r="Y68" s="299"/>
      <c r="Z68" s="366" t="e">
        <f t="shared" ref="Z68" si="284">IF(P68="No_existen",5*$Z$10,AA68*$Z$10)</f>
        <v>#DIV/0!</v>
      </c>
      <c r="AA68" s="350" t="e">
        <f t="shared" ref="AA68" si="285">ROUND(AVERAGEIF(AB68:AB70,"&gt;0"),0)</f>
        <v>#DIV/0!</v>
      </c>
      <c r="AB68" s="300">
        <f t="shared" si="3"/>
        <v>0</v>
      </c>
      <c r="AC68" s="299"/>
      <c r="AD68" s="299"/>
      <c r="AE68" s="366" t="e">
        <f t="shared" ref="AE68" si="286">IF(P68="No_existen",5*$AE$10,AF68*$AE$10)</f>
        <v>#DIV/0!</v>
      </c>
      <c r="AF68" s="350" t="e">
        <f t="shared" ref="AF68" si="287">ROUND(AVERAGEIF(AG68:AG70,"&gt;0"),0)</f>
        <v>#DIV/0!</v>
      </c>
      <c r="AG68" s="300">
        <f t="shared" si="4"/>
        <v>0</v>
      </c>
      <c r="AH68" s="299"/>
      <c r="AI68" s="299"/>
      <c r="AJ68" s="366" t="e">
        <f t="shared" ref="AJ68" si="288">IF(P68="No_existen",5*$AJ$10,AK68*$AJ$10)</f>
        <v>#DIV/0!</v>
      </c>
      <c r="AK68" s="350" t="e">
        <f t="shared" ref="AK68" si="289">ROUND(AVERAGEIF(AL68:AL70,"&gt;0"),0)</f>
        <v>#DIV/0!</v>
      </c>
      <c r="AL68" s="300">
        <f t="shared" si="5"/>
        <v>0</v>
      </c>
      <c r="AM68" s="299"/>
      <c r="AN68" s="350" t="e">
        <f t="shared" ref="AN68" si="290">ROUND(AVERAGE(R68,V68,AA68,AF68,AK68),0)</f>
        <v>#DIV/0!</v>
      </c>
      <c r="AO68" s="349" t="e">
        <f t="shared" ref="AO68" si="291">IF(AN68&lt;1.5,"FUERTE",IF(AND(AN68&gt;=1.5,AN68&lt;2.5),"ACEPTABLE",IF(AN68&gt;=5,"INEXISTENTE","DÉBIL")))</f>
        <v>#DIV/0!</v>
      </c>
      <c r="AP68" s="384">
        <f t="shared" ref="AP68" si="292">IF(O68=0,0,ROUND((O68*AN68),0))</f>
        <v>0</v>
      </c>
      <c r="AQ68" s="381" t="str">
        <f t="shared" ref="AQ68" si="293">IF(AP68&gt;=36,"GRAVE", IF(AP68&lt;=10, "LEVE", "MODERADO"))</f>
        <v>LEVE</v>
      </c>
      <c r="AR68" s="425"/>
      <c r="AS68" s="425"/>
      <c r="AT68" s="51"/>
      <c r="AU68" s="51"/>
      <c r="AV68" s="103"/>
      <c r="AW68" s="315"/>
      <c r="AX68" s="105"/>
      <c r="AY68" s="49"/>
      <c r="AZ68" s="49"/>
      <c r="BA68" s="49"/>
      <c r="BB68" s="50"/>
      <c r="BC68" s="50"/>
    </row>
    <row r="69" spans="1:56" s="104" customFormat="1" ht="64.5" customHeight="1" x14ac:dyDescent="0.2">
      <c r="A69" s="360"/>
      <c r="B69" s="428"/>
      <c r="C69" s="428"/>
      <c r="D69" s="79"/>
      <c r="E69" s="79"/>
      <c r="F69" s="79"/>
      <c r="G69" s="354"/>
      <c r="H69" s="356"/>
      <c r="I69" s="354"/>
      <c r="J69" s="355"/>
      <c r="K69" s="359"/>
      <c r="L69" s="358"/>
      <c r="M69" s="359"/>
      <c r="N69" s="358"/>
      <c r="O69" s="358"/>
      <c r="P69" s="159"/>
      <c r="Q69" s="160">
        <f t="shared" si="1"/>
        <v>0</v>
      </c>
      <c r="R69" s="351"/>
      <c r="S69" s="351"/>
      <c r="T69" s="299"/>
      <c r="U69" s="418"/>
      <c r="V69" s="367"/>
      <c r="W69" s="297"/>
      <c r="X69" s="299"/>
      <c r="Y69" s="299"/>
      <c r="Z69" s="367"/>
      <c r="AA69" s="351"/>
      <c r="AB69" s="300">
        <f t="shared" si="3"/>
        <v>0</v>
      </c>
      <c r="AC69" s="299"/>
      <c r="AD69" s="299"/>
      <c r="AE69" s="367"/>
      <c r="AF69" s="351"/>
      <c r="AG69" s="300">
        <f t="shared" si="4"/>
        <v>0</v>
      </c>
      <c r="AH69" s="299"/>
      <c r="AI69" s="299"/>
      <c r="AJ69" s="367"/>
      <c r="AK69" s="351"/>
      <c r="AL69" s="300">
        <f t="shared" si="5"/>
        <v>0</v>
      </c>
      <c r="AM69" s="299"/>
      <c r="AN69" s="351"/>
      <c r="AO69" s="349"/>
      <c r="AP69" s="384"/>
      <c r="AQ69" s="382"/>
      <c r="AR69" s="425"/>
      <c r="AS69" s="425"/>
      <c r="AT69" s="51"/>
      <c r="AU69" s="51"/>
      <c r="AV69" s="103"/>
      <c r="AW69" s="315"/>
      <c r="AX69" s="105"/>
      <c r="AY69" s="49"/>
      <c r="AZ69" s="49"/>
      <c r="BA69" s="49"/>
      <c r="BB69" s="50"/>
      <c r="BC69" s="50"/>
    </row>
    <row r="70" spans="1:56" s="104" customFormat="1" ht="64.5" customHeight="1" x14ac:dyDescent="0.2">
      <c r="A70" s="360"/>
      <c r="B70" s="428"/>
      <c r="C70" s="428"/>
      <c r="D70" s="79"/>
      <c r="E70" s="79"/>
      <c r="F70" s="79"/>
      <c r="G70" s="354"/>
      <c r="H70" s="356"/>
      <c r="I70" s="354"/>
      <c r="J70" s="355"/>
      <c r="K70" s="359"/>
      <c r="L70" s="358"/>
      <c r="M70" s="359"/>
      <c r="N70" s="358"/>
      <c r="O70" s="358"/>
      <c r="P70" s="159"/>
      <c r="Q70" s="160">
        <f t="shared" si="1"/>
        <v>0</v>
      </c>
      <c r="R70" s="351"/>
      <c r="S70" s="351"/>
      <c r="T70" s="299"/>
      <c r="U70" s="418"/>
      <c r="V70" s="367"/>
      <c r="W70" s="297"/>
      <c r="X70" s="299"/>
      <c r="Y70" s="299"/>
      <c r="Z70" s="367"/>
      <c r="AA70" s="351"/>
      <c r="AB70" s="300">
        <f t="shared" si="3"/>
        <v>0</v>
      </c>
      <c r="AC70" s="299"/>
      <c r="AD70" s="299"/>
      <c r="AE70" s="367"/>
      <c r="AF70" s="351"/>
      <c r="AG70" s="300">
        <f t="shared" si="4"/>
        <v>0</v>
      </c>
      <c r="AH70" s="299"/>
      <c r="AI70" s="299"/>
      <c r="AJ70" s="367"/>
      <c r="AK70" s="351"/>
      <c r="AL70" s="300">
        <f t="shared" si="5"/>
        <v>0</v>
      </c>
      <c r="AM70" s="299"/>
      <c r="AN70" s="351"/>
      <c r="AO70" s="349"/>
      <c r="AP70" s="384"/>
      <c r="AQ70" s="382"/>
      <c r="AR70" s="425"/>
      <c r="AS70" s="425"/>
      <c r="AT70" s="51"/>
      <c r="AU70" s="51"/>
      <c r="AV70" s="103"/>
      <c r="AW70" s="315"/>
      <c r="AX70" s="105"/>
      <c r="AY70" s="49"/>
      <c r="AZ70" s="49"/>
      <c r="BA70" s="49"/>
      <c r="BB70" s="50"/>
      <c r="BC70" s="50"/>
    </row>
    <row r="71" spans="1:56" s="100" customFormat="1" ht="64.5" customHeight="1" x14ac:dyDescent="0.2">
      <c r="A71" s="360">
        <v>21</v>
      </c>
      <c r="B71" s="428"/>
      <c r="C71" s="428"/>
      <c r="D71" s="79"/>
      <c r="E71" s="79"/>
      <c r="F71" s="79"/>
      <c r="G71" s="354"/>
      <c r="H71" s="356"/>
      <c r="I71" s="354"/>
      <c r="J71" s="355"/>
      <c r="K71" s="359"/>
      <c r="L71" s="358">
        <f t="shared" ref="L71" si="294">IF(K71="ALTA",5,IF(K71="MEDIO ALTA",4,IF(K71="MEDIA",3,IF(K71="MEDIO BAJA",2,IF(K71="BAJA",1,0)))))</f>
        <v>0</v>
      </c>
      <c r="M71" s="359"/>
      <c r="N71" s="358">
        <f t="shared" ref="N71" si="295">IF(M71="ALTO",5,IF(M71="MEDIO ALTO",4,IF(M71="MEDIO",3,IF(M71="MEDIO BAJO",2,IF(M71="BAJO",1,0)))))</f>
        <v>0</v>
      </c>
      <c r="O71" s="358">
        <f t="shared" si="69"/>
        <v>0</v>
      </c>
      <c r="P71" s="159"/>
      <c r="Q71" s="160">
        <f t="shared" si="1"/>
        <v>0</v>
      </c>
      <c r="R71" s="351" t="e">
        <f t="shared" si="70"/>
        <v>#DIV/0!</v>
      </c>
      <c r="S71" s="351" t="e">
        <f t="shared" ref="S71" si="296">R71*0.6</f>
        <v>#DIV/0!</v>
      </c>
      <c r="T71" s="299"/>
      <c r="U71" s="417" t="e">
        <f t="shared" ref="U71" si="297">IF(P71="No_existen",5*$U$10,V71*$U$10)</f>
        <v>#DIV/0!</v>
      </c>
      <c r="V71" s="366" t="e">
        <f t="shared" ref="V71" si="298">ROUND(AVERAGEIF(W71:W73,"&gt;0"),0)</f>
        <v>#DIV/0!</v>
      </c>
      <c r="W71" s="297"/>
      <c r="X71" s="299"/>
      <c r="Y71" s="299"/>
      <c r="Z71" s="366" t="e">
        <f t="shared" ref="Z71" si="299">IF(P71="No_existen",5*$Z$10,AA71*$Z$10)</f>
        <v>#DIV/0!</v>
      </c>
      <c r="AA71" s="350" t="e">
        <f t="shared" ref="AA71" si="300">ROUND(AVERAGEIF(AB71:AB73,"&gt;0"),0)</f>
        <v>#DIV/0!</v>
      </c>
      <c r="AB71" s="300">
        <f t="shared" si="3"/>
        <v>0</v>
      </c>
      <c r="AC71" s="299"/>
      <c r="AD71" s="299"/>
      <c r="AE71" s="366" t="e">
        <f t="shared" ref="AE71" si="301">IF(P71="No_existen",5*$AE$10,AF71*$AE$10)</f>
        <v>#DIV/0!</v>
      </c>
      <c r="AF71" s="350" t="e">
        <f t="shared" ref="AF71" si="302">ROUND(AVERAGEIF(AG71:AG73,"&gt;0"),0)</f>
        <v>#DIV/0!</v>
      </c>
      <c r="AG71" s="300">
        <f t="shared" si="4"/>
        <v>0</v>
      </c>
      <c r="AH71" s="299"/>
      <c r="AI71" s="299"/>
      <c r="AJ71" s="366" t="e">
        <f t="shared" ref="AJ71" si="303">IF(P71="No_existen",5*$AJ$10,AK71*$AJ$10)</f>
        <v>#DIV/0!</v>
      </c>
      <c r="AK71" s="350" t="e">
        <f t="shared" ref="AK71" si="304">ROUND(AVERAGEIF(AL71:AL73,"&gt;0"),0)</f>
        <v>#DIV/0!</v>
      </c>
      <c r="AL71" s="300">
        <f t="shared" si="5"/>
        <v>0</v>
      </c>
      <c r="AM71" s="299"/>
      <c r="AN71" s="350" t="e">
        <f t="shared" ref="AN71" si="305">ROUND(AVERAGE(R71,V71,AA71,AF71,AK71),0)</f>
        <v>#DIV/0!</v>
      </c>
      <c r="AO71" s="349" t="e">
        <f t="shared" ref="AO71" si="306">IF(AN71&lt;1.5,"FUERTE",IF(AND(AN71&gt;=1.5,AN71&lt;2.5),"ACEPTABLE",IF(AN71&gt;=5,"INEXISTENTE","DÉBIL")))</f>
        <v>#DIV/0!</v>
      </c>
      <c r="AP71" s="384">
        <f t="shared" ref="AP71" si="307">IF(O71=0,0,ROUND((O71*AN71),0))</f>
        <v>0</v>
      </c>
      <c r="AQ71" s="381" t="str">
        <f t="shared" ref="AQ71" si="308">IF(AP71&gt;=36,"GRAVE", IF(AP71&lt;=10, "LEVE", "MODERADO"))</f>
        <v>LEVE</v>
      </c>
      <c r="AR71" s="425"/>
      <c r="AS71" s="425"/>
      <c r="AT71" s="51"/>
      <c r="AU71" s="51"/>
      <c r="AV71" s="103"/>
      <c r="AW71" s="315"/>
      <c r="AX71" s="105"/>
      <c r="AY71" s="49"/>
      <c r="AZ71" s="49"/>
      <c r="BA71" s="49"/>
      <c r="BB71" s="50"/>
      <c r="BC71" s="50"/>
    </row>
    <row r="72" spans="1:56" s="100" customFormat="1" ht="64.5" customHeight="1" x14ac:dyDescent="0.2">
      <c r="A72" s="360"/>
      <c r="B72" s="428"/>
      <c r="C72" s="428"/>
      <c r="D72" s="79"/>
      <c r="E72" s="79"/>
      <c r="F72" s="79"/>
      <c r="G72" s="354"/>
      <c r="H72" s="356"/>
      <c r="I72" s="354"/>
      <c r="J72" s="355"/>
      <c r="K72" s="359"/>
      <c r="L72" s="358"/>
      <c r="M72" s="359"/>
      <c r="N72" s="358"/>
      <c r="O72" s="358"/>
      <c r="P72" s="159"/>
      <c r="Q72" s="160">
        <f t="shared" si="1"/>
        <v>0</v>
      </c>
      <c r="R72" s="351"/>
      <c r="S72" s="351"/>
      <c r="T72" s="299"/>
      <c r="U72" s="418"/>
      <c r="V72" s="367"/>
      <c r="W72" s="297"/>
      <c r="X72" s="299"/>
      <c r="Y72" s="299"/>
      <c r="Z72" s="367"/>
      <c r="AA72" s="351"/>
      <c r="AB72" s="300">
        <f t="shared" si="3"/>
        <v>0</v>
      </c>
      <c r="AC72" s="299"/>
      <c r="AD72" s="299"/>
      <c r="AE72" s="367"/>
      <c r="AF72" s="351"/>
      <c r="AG72" s="300">
        <f t="shared" si="4"/>
        <v>0</v>
      </c>
      <c r="AH72" s="299"/>
      <c r="AI72" s="299"/>
      <c r="AJ72" s="367"/>
      <c r="AK72" s="351"/>
      <c r="AL72" s="300">
        <f t="shared" si="5"/>
        <v>0</v>
      </c>
      <c r="AM72" s="299"/>
      <c r="AN72" s="351"/>
      <c r="AO72" s="349"/>
      <c r="AP72" s="384"/>
      <c r="AQ72" s="382"/>
      <c r="AR72" s="425"/>
      <c r="AS72" s="425"/>
      <c r="AT72" s="51"/>
      <c r="AU72" s="51"/>
      <c r="AV72" s="103"/>
      <c r="AW72" s="315"/>
      <c r="AX72" s="105"/>
      <c r="AY72" s="49"/>
      <c r="AZ72" s="49"/>
      <c r="BA72" s="49"/>
      <c r="BB72" s="50"/>
      <c r="BC72" s="50"/>
    </row>
    <row r="73" spans="1:56" s="100" customFormat="1" ht="64.5" customHeight="1" x14ac:dyDescent="0.2">
      <c r="A73" s="360"/>
      <c r="B73" s="428"/>
      <c r="C73" s="428"/>
      <c r="D73" s="79"/>
      <c r="E73" s="79"/>
      <c r="F73" s="79"/>
      <c r="G73" s="354"/>
      <c r="H73" s="356"/>
      <c r="I73" s="354"/>
      <c r="J73" s="355"/>
      <c r="K73" s="359"/>
      <c r="L73" s="358"/>
      <c r="M73" s="359"/>
      <c r="N73" s="358"/>
      <c r="O73" s="358"/>
      <c r="P73" s="159"/>
      <c r="Q73" s="160">
        <f t="shared" si="1"/>
        <v>0</v>
      </c>
      <c r="R73" s="351"/>
      <c r="S73" s="351"/>
      <c r="T73" s="299"/>
      <c r="U73" s="418"/>
      <c r="V73" s="367"/>
      <c r="W73" s="297"/>
      <c r="X73" s="299"/>
      <c r="Y73" s="299"/>
      <c r="Z73" s="367"/>
      <c r="AA73" s="351"/>
      <c r="AB73" s="300">
        <f t="shared" si="3"/>
        <v>0</v>
      </c>
      <c r="AC73" s="299"/>
      <c r="AD73" s="299"/>
      <c r="AE73" s="367"/>
      <c r="AF73" s="351"/>
      <c r="AG73" s="300">
        <f t="shared" si="4"/>
        <v>0</v>
      </c>
      <c r="AH73" s="299"/>
      <c r="AI73" s="299"/>
      <c r="AJ73" s="367"/>
      <c r="AK73" s="351"/>
      <c r="AL73" s="300">
        <f t="shared" si="5"/>
        <v>0</v>
      </c>
      <c r="AM73" s="299"/>
      <c r="AN73" s="351"/>
      <c r="AO73" s="349"/>
      <c r="AP73" s="384"/>
      <c r="AQ73" s="382"/>
      <c r="AR73" s="425"/>
      <c r="AS73" s="425"/>
      <c r="AT73" s="51"/>
      <c r="AU73" s="51"/>
      <c r="AV73" s="103"/>
      <c r="AW73" s="315"/>
      <c r="AX73" s="105"/>
      <c r="AY73" s="49"/>
      <c r="AZ73" s="49"/>
      <c r="BA73" s="49"/>
      <c r="BB73" s="50"/>
      <c r="BC73" s="50"/>
    </row>
    <row r="74" spans="1:56" s="76" customFormat="1" ht="63.75" customHeight="1" x14ac:dyDescent="0.2">
      <c r="A74" s="360">
        <v>22</v>
      </c>
      <c r="B74" s="428"/>
      <c r="C74" s="428"/>
      <c r="D74" s="79"/>
      <c r="E74" s="79"/>
      <c r="F74" s="79"/>
      <c r="G74" s="354"/>
      <c r="H74" s="356"/>
      <c r="I74" s="357"/>
      <c r="J74" s="354"/>
      <c r="K74" s="359"/>
      <c r="L74" s="358">
        <f t="shared" ref="L74" si="309">IF(K74="ALTA",5,IF(K74="MEDIO ALTA",4,IF(K74="MEDIA",3,IF(K74="MEDIO BAJA",2,IF(K74="BAJA",1,0)))))</f>
        <v>0</v>
      </c>
      <c r="M74" s="359"/>
      <c r="N74" s="358">
        <f t="shared" si="6"/>
        <v>0</v>
      </c>
      <c r="O74" s="358">
        <f t="shared" ref="O74" si="310">N74*L74</f>
        <v>0</v>
      </c>
      <c r="P74" s="159"/>
      <c r="Q74" s="160">
        <f t="shared" si="1"/>
        <v>0</v>
      </c>
      <c r="R74" s="351" t="e">
        <f t="shared" ref="R74" si="311">ROUND(AVERAGEIF(Q74:Q76,"&gt;0"),0)</f>
        <v>#DIV/0!</v>
      </c>
      <c r="S74" s="351" t="e">
        <f t="shared" ref="S74" si="312">R74*0.6</f>
        <v>#DIV/0!</v>
      </c>
      <c r="T74" s="299"/>
      <c r="U74" s="417" t="e">
        <f t="shared" ref="U74" si="313">IF(P74="No_existen",5*$U$10,V74*$U$10)</f>
        <v>#DIV/0!</v>
      </c>
      <c r="V74" s="366" t="e">
        <f t="shared" ref="V74" si="314">ROUND(AVERAGEIF(W74:W76,"&gt;0"),0)</f>
        <v>#DIV/0!</v>
      </c>
      <c r="W74" s="297"/>
      <c r="X74" s="299"/>
      <c r="Y74" s="299"/>
      <c r="Z74" s="366" t="e">
        <f t="shared" ref="Z74" si="315">IF(P74="No_existen",5*$Z$10,AA74*$Z$10)</f>
        <v>#DIV/0!</v>
      </c>
      <c r="AA74" s="350" t="e">
        <f t="shared" ref="AA74" si="316">ROUND(AVERAGEIF(AB74:AB76,"&gt;0"),0)</f>
        <v>#DIV/0!</v>
      </c>
      <c r="AB74" s="300">
        <f t="shared" si="3"/>
        <v>0</v>
      </c>
      <c r="AC74" s="299"/>
      <c r="AD74" s="299"/>
      <c r="AE74" s="366" t="e">
        <f t="shared" ref="AE74" si="317">IF(P74="No_existen",5*$AE$10,AF74*$AE$10)</f>
        <v>#DIV/0!</v>
      </c>
      <c r="AF74" s="350" t="e">
        <f t="shared" ref="AF74" si="318">ROUND(AVERAGEIF(AG74:AG76,"&gt;0"),0)</f>
        <v>#DIV/0!</v>
      </c>
      <c r="AG74" s="300">
        <f t="shared" si="4"/>
        <v>0</v>
      </c>
      <c r="AH74" s="299"/>
      <c r="AI74" s="299"/>
      <c r="AJ74" s="366" t="e">
        <f t="shared" ref="AJ74" si="319">IF(P74="No_existen",5*$AJ$10,AK74*$AJ$10)</f>
        <v>#DIV/0!</v>
      </c>
      <c r="AK74" s="350" t="e">
        <f t="shared" ref="AK74" si="320">ROUND(AVERAGEIF(AL74:AL76,"&gt;0"),0)</f>
        <v>#DIV/0!</v>
      </c>
      <c r="AL74" s="300">
        <f t="shared" si="5"/>
        <v>0</v>
      </c>
      <c r="AM74" s="299"/>
      <c r="AN74" s="351" t="e">
        <f t="shared" ref="AN74" si="321">ROUND(AVERAGE(R74,V74,AA74,AF74,AK74),0)</f>
        <v>#DIV/0!</v>
      </c>
      <c r="AO74" s="349" t="e">
        <f t="shared" ref="AO74" si="322">IF(AN74&lt;1.5,"FUERTE",IF(AND(AN74&gt;=1.5,AN74&lt;2.5),"ACEPTABLE",IF(AN74&gt;=5,"INEXISTENTE","DÉBIL")))</f>
        <v>#DIV/0!</v>
      </c>
      <c r="AP74" s="384">
        <f t="shared" ref="AP74" si="323">IF(O74=0,0,ROUND((O74*AN74),0))</f>
        <v>0</v>
      </c>
      <c r="AQ74" s="382" t="str">
        <f t="shared" ref="AQ74" si="324">IF(AP74&gt;=36,"GRAVE", IF(AP74&lt;=10, "LEVE", "MODERADO"))</f>
        <v>LEVE</v>
      </c>
      <c r="AR74" s="425"/>
      <c r="AS74" s="425"/>
      <c r="AT74" s="51"/>
      <c r="AU74" s="51"/>
      <c r="AV74" s="103"/>
      <c r="AW74" s="315"/>
      <c r="AX74" s="105"/>
      <c r="AY74" s="49"/>
      <c r="AZ74" s="49"/>
      <c r="BA74" s="49"/>
      <c r="BB74" s="50"/>
      <c r="BC74" s="50"/>
    </row>
    <row r="75" spans="1:56" s="76" customFormat="1" ht="63.75" customHeight="1" x14ac:dyDescent="0.2">
      <c r="A75" s="360"/>
      <c r="B75" s="428"/>
      <c r="C75" s="428"/>
      <c r="D75" s="79"/>
      <c r="E75" s="79"/>
      <c r="F75" s="79"/>
      <c r="G75" s="354"/>
      <c r="H75" s="356"/>
      <c r="I75" s="357"/>
      <c r="J75" s="354"/>
      <c r="K75" s="359"/>
      <c r="L75" s="358"/>
      <c r="M75" s="359"/>
      <c r="N75" s="358"/>
      <c r="O75" s="358"/>
      <c r="P75" s="159"/>
      <c r="Q75" s="160">
        <f t="shared" si="1"/>
        <v>0</v>
      </c>
      <c r="R75" s="351"/>
      <c r="S75" s="351"/>
      <c r="T75" s="299"/>
      <c r="U75" s="418"/>
      <c r="V75" s="367"/>
      <c r="W75" s="297"/>
      <c r="X75" s="299"/>
      <c r="Y75" s="299"/>
      <c r="Z75" s="367"/>
      <c r="AA75" s="351"/>
      <c r="AB75" s="300">
        <f t="shared" si="3"/>
        <v>0</v>
      </c>
      <c r="AC75" s="299"/>
      <c r="AD75" s="299"/>
      <c r="AE75" s="367"/>
      <c r="AF75" s="351"/>
      <c r="AG75" s="300">
        <f t="shared" si="4"/>
        <v>0</v>
      </c>
      <c r="AH75" s="299"/>
      <c r="AI75" s="299"/>
      <c r="AJ75" s="367"/>
      <c r="AK75" s="351"/>
      <c r="AL75" s="300">
        <f t="shared" si="5"/>
        <v>0</v>
      </c>
      <c r="AM75" s="299"/>
      <c r="AN75" s="351"/>
      <c r="AO75" s="349"/>
      <c r="AP75" s="384"/>
      <c r="AQ75" s="382"/>
      <c r="AR75" s="425"/>
      <c r="AS75" s="425"/>
      <c r="AT75" s="51"/>
      <c r="AU75" s="51"/>
      <c r="AV75" s="103"/>
      <c r="AW75" s="315"/>
      <c r="AX75" s="105"/>
      <c r="AY75" s="49"/>
      <c r="AZ75" s="49"/>
      <c r="BA75" s="49"/>
      <c r="BB75" s="50"/>
      <c r="BC75" s="50"/>
    </row>
    <row r="76" spans="1:56" s="76" customFormat="1" ht="63.75" customHeight="1" thickBot="1" x14ac:dyDescent="0.25">
      <c r="A76" s="444"/>
      <c r="B76" s="440"/>
      <c r="C76" s="440"/>
      <c r="D76" s="98"/>
      <c r="E76" s="98"/>
      <c r="F76" s="98"/>
      <c r="G76" s="364"/>
      <c r="H76" s="432"/>
      <c r="I76" s="433"/>
      <c r="J76" s="364"/>
      <c r="K76" s="365"/>
      <c r="L76" s="422"/>
      <c r="M76" s="365"/>
      <c r="N76" s="422"/>
      <c r="O76" s="422"/>
      <c r="P76" s="23"/>
      <c r="Q76" s="113">
        <f t="shared" ref="Q76" si="325">IF(P76=$P$1048376,1,IF(P76=$P$1048372,5,IF(P76=$P$1048373,4,IF(P76=$P$1048374,3,IF(P76=$P$1048375,2,0)))))</f>
        <v>0</v>
      </c>
      <c r="R76" s="352"/>
      <c r="S76" s="352"/>
      <c r="T76" s="24"/>
      <c r="U76" s="437"/>
      <c r="V76" s="368"/>
      <c r="W76" s="292"/>
      <c r="X76" s="24"/>
      <c r="Y76" s="24"/>
      <c r="Z76" s="368"/>
      <c r="AA76" s="352"/>
      <c r="AB76" s="301">
        <f t="shared" ref="AB76" si="326">IF(AC76=$AD$1048373,1,IF(AC76=$AD$1048372,4,IF(P76="No_existen",5,0)))</f>
        <v>0</v>
      </c>
      <c r="AC76" s="24"/>
      <c r="AD76" s="24"/>
      <c r="AE76" s="368"/>
      <c r="AF76" s="352"/>
      <c r="AG76" s="301">
        <f t="shared" ref="AG76" si="327">IF(AH76=$AH$1048372,1,IF(AH76=$AH$1048373,4,IF(P76="No_existen",5,0)))</f>
        <v>0</v>
      </c>
      <c r="AH76" s="24"/>
      <c r="AI76" s="24"/>
      <c r="AJ76" s="368"/>
      <c r="AK76" s="352"/>
      <c r="AL76" s="301">
        <f t="shared" ref="AL76" si="328">IF(AM76="Preventivo",1,IF(AM76="Detectivo",4, IF(P76="No_existen",5,0)))</f>
        <v>0</v>
      </c>
      <c r="AM76" s="24"/>
      <c r="AN76" s="352"/>
      <c r="AO76" s="353"/>
      <c r="AP76" s="423"/>
      <c r="AQ76" s="424"/>
      <c r="AR76" s="426"/>
      <c r="AS76" s="426"/>
      <c r="AT76" s="52"/>
      <c r="AU76" s="52"/>
      <c r="AV76" s="186"/>
      <c r="AW76" s="316"/>
      <c r="AX76" s="106"/>
      <c r="AY76" s="49"/>
      <c r="AZ76" s="49"/>
      <c r="BA76" s="49"/>
      <c r="BB76" s="50"/>
      <c r="BC76" s="50"/>
      <c r="BD76" s="102"/>
    </row>
    <row r="77" spans="1:56" x14ac:dyDescent="0.2">
      <c r="U77" s="438"/>
      <c r="Z77" s="439"/>
      <c r="AA77" s="348"/>
      <c r="AF77" s="348"/>
      <c r="AK77" s="348"/>
      <c r="AN77" s="348"/>
      <c r="AO77" s="165"/>
    </row>
    <row r="78" spans="1:56" x14ac:dyDescent="0.2">
      <c r="U78" s="438"/>
      <c r="Z78" s="439"/>
      <c r="AA78" s="348"/>
      <c r="AF78" s="348"/>
      <c r="AK78" s="348"/>
      <c r="AN78" s="348"/>
      <c r="AO78" s="165"/>
    </row>
    <row r="79" spans="1:56" x14ac:dyDescent="0.2">
      <c r="U79" s="438"/>
      <c r="Z79" s="439"/>
      <c r="AA79" s="348"/>
      <c r="AF79" s="348"/>
      <c r="AK79" s="348"/>
      <c r="AN79" s="348"/>
      <c r="AO79" s="165"/>
    </row>
    <row r="80" spans="1:56" x14ac:dyDescent="0.2">
      <c r="U80" s="438"/>
      <c r="Z80" s="439"/>
      <c r="AA80" s="348"/>
      <c r="AF80" s="348"/>
      <c r="AK80" s="348"/>
      <c r="AN80" s="348"/>
      <c r="AO80" s="165"/>
    </row>
    <row r="81" spans="20:41" x14ac:dyDescent="0.2">
      <c r="T81" s="17"/>
      <c r="U81" s="438"/>
      <c r="V81" s="202"/>
      <c r="W81" s="202"/>
      <c r="X81" s="17"/>
      <c r="Y81" s="17"/>
      <c r="Z81" s="439"/>
      <c r="AA81" s="348"/>
      <c r="AB81" s="202"/>
      <c r="AC81" s="17"/>
      <c r="AD81" s="17"/>
      <c r="AE81" s="202"/>
      <c r="AF81" s="348"/>
      <c r="AG81" s="202"/>
      <c r="AH81" s="17"/>
      <c r="AK81" s="348"/>
      <c r="AN81" s="348"/>
      <c r="AO81" s="165"/>
    </row>
    <row r="82" spans="20:41" x14ac:dyDescent="0.2">
      <c r="U82" s="438"/>
      <c r="Z82" s="439"/>
      <c r="AA82" s="348"/>
      <c r="AF82" s="348"/>
      <c r="AK82" s="348"/>
      <c r="AN82" s="348"/>
      <c r="AO82" s="165"/>
    </row>
    <row r="83" spans="20:41" x14ac:dyDescent="0.2">
      <c r="U83" s="438"/>
      <c r="Z83" s="439"/>
      <c r="AA83" s="348"/>
      <c r="AF83" s="348"/>
      <c r="AK83" s="348"/>
      <c r="AN83" s="348"/>
      <c r="AO83" s="165"/>
    </row>
    <row r="84" spans="20:41" x14ac:dyDescent="0.2">
      <c r="U84" s="438"/>
      <c r="Z84" s="439"/>
      <c r="AA84" s="348"/>
      <c r="AF84" s="348"/>
      <c r="AK84" s="348"/>
      <c r="AN84" s="348"/>
      <c r="AO84" s="165"/>
    </row>
    <row r="85" spans="20:41" x14ac:dyDescent="0.2">
      <c r="U85" s="438"/>
      <c r="Z85" s="439"/>
      <c r="AA85" s="348"/>
      <c r="AF85" s="348"/>
      <c r="AK85" s="348"/>
      <c r="AN85" s="348"/>
      <c r="AO85" s="165"/>
    </row>
    <row r="86" spans="20:41" x14ac:dyDescent="0.2">
      <c r="U86" s="438"/>
      <c r="Z86" s="439"/>
      <c r="AK86" s="348"/>
      <c r="AN86" s="348"/>
      <c r="AO86" s="165"/>
    </row>
    <row r="87" spans="20:41" x14ac:dyDescent="0.2">
      <c r="U87" s="438"/>
      <c r="Z87" s="439"/>
      <c r="AK87" s="348"/>
      <c r="AN87" s="348"/>
      <c r="AO87" s="165"/>
    </row>
    <row r="88" spans="20:41" x14ac:dyDescent="0.2">
      <c r="U88" s="438"/>
      <c r="Z88" s="439"/>
      <c r="AK88" s="348"/>
      <c r="AN88" s="348"/>
      <c r="AO88" s="165"/>
    </row>
    <row r="89" spans="20:41" x14ac:dyDescent="0.2">
      <c r="U89" s="438"/>
      <c r="AN89" s="19"/>
      <c r="AO89" s="165"/>
    </row>
    <row r="90" spans="20:41" x14ac:dyDescent="0.2">
      <c r="U90" s="438"/>
      <c r="AN90" s="19"/>
      <c r="AO90" s="165"/>
    </row>
    <row r="91" spans="20:41" x14ac:dyDescent="0.2">
      <c r="U91" s="438"/>
      <c r="AN91" s="19"/>
      <c r="AO91" s="165"/>
    </row>
    <row r="92" spans="20:41" x14ac:dyDescent="0.2">
      <c r="AN92" s="19"/>
      <c r="AO92" s="165"/>
    </row>
    <row r="93" spans="20:41" x14ac:dyDescent="0.2">
      <c r="AN93" s="19"/>
      <c r="AO93" s="165"/>
    </row>
    <row r="94" spans="20:41" x14ac:dyDescent="0.2">
      <c r="AN94" s="19"/>
      <c r="AO94" s="165"/>
    </row>
    <row r="95" spans="20:41" x14ac:dyDescent="0.2">
      <c r="AN95" s="19"/>
      <c r="AO95" s="165"/>
    </row>
    <row r="96" spans="20:41" x14ac:dyDescent="0.2">
      <c r="AN96" s="19"/>
      <c r="AO96" s="165"/>
    </row>
    <row r="97" spans="40:41" x14ac:dyDescent="0.2">
      <c r="AN97" s="19"/>
      <c r="AO97" s="165"/>
    </row>
    <row r="98" spans="40:41" x14ac:dyDescent="0.2">
      <c r="AN98" s="19"/>
      <c r="AO98" s="165"/>
    </row>
    <row r="99" spans="40:41" x14ac:dyDescent="0.2">
      <c r="AN99" s="19"/>
      <c r="AO99" s="165"/>
    </row>
    <row r="100" spans="40:41" x14ac:dyDescent="0.2">
      <c r="AN100" s="19"/>
      <c r="AO100" s="165"/>
    </row>
    <row r="101" spans="40:41" x14ac:dyDescent="0.2">
      <c r="AN101" s="19"/>
      <c r="AO101" s="165"/>
    </row>
    <row r="102" spans="40:41" x14ac:dyDescent="0.2">
      <c r="AN102" s="19"/>
      <c r="AO102" s="165"/>
    </row>
    <row r="103" spans="40:41" x14ac:dyDescent="0.2">
      <c r="AN103" s="19"/>
      <c r="AO103" s="165"/>
    </row>
    <row r="104" spans="40:41" x14ac:dyDescent="0.2">
      <c r="AN104" s="19"/>
      <c r="AO104" s="165"/>
    </row>
    <row r="105" spans="40:41" x14ac:dyDescent="0.2">
      <c r="AN105" s="19"/>
      <c r="AO105" s="165"/>
    </row>
    <row r="106" spans="40:41" x14ac:dyDescent="0.2">
      <c r="AN106" s="19"/>
      <c r="AO106" s="165"/>
    </row>
    <row r="107" spans="40:41" x14ac:dyDescent="0.2">
      <c r="AN107" s="19"/>
      <c r="AO107" s="165"/>
    </row>
    <row r="108" spans="40:41" x14ac:dyDescent="0.2">
      <c r="AN108" s="19"/>
    </row>
    <row r="109" spans="40:41" x14ac:dyDescent="0.2">
      <c r="AN109" s="19"/>
    </row>
    <row r="110" spans="40:41" x14ac:dyDescent="0.2">
      <c r="AN110" s="19"/>
    </row>
    <row r="111" spans="40:41" x14ac:dyDescent="0.2">
      <c r="AN111" s="19"/>
    </row>
    <row r="112" spans="40:41" x14ac:dyDescent="0.2">
      <c r="AN112" s="19"/>
    </row>
    <row r="113" spans="40:40" x14ac:dyDescent="0.2">
      <c r="AN113" s="19"/>
    </row>
    <row r="114" spans="40:40" x14ac:dyDescent="0.2">
      <c r="AN114" s="19"/>
    </row>
    <row r="115" spans="40:40" x14ac:dyDescent="0.2">
      <c r="AN115" s="19"/>
    </row>
    <row r="116" spans="40:40" x14ac:dyDescent="0.2">
      <c r="AN116" s="19"/>
    </row>
    <row r="117" spans="40:40" x14ac:dyDescent="0.2">
      <c r="AN117" s="19"/>
    </row>
    <row r="118" spans="40:40" x14ac:dyDescent="0.2">
      <c r="AN118" s="19"/>
    </row>
    <row r="119" spans="40:40" x14ac:dyDescent="0.2">
      <c r="AN119" s="19"/>
    </row>
    <row r="1048350" spans="46:56" x14ac:dyDescent="0.2">
      <c r="AT1048350" s="4"/>
      <c r="BD1048350" s="53"/>
    </row>
    <row r="1048351" spans="46:56" x14ac:dyDescent="0.2">
      <c r="AT1048351" s="4"/>
      <c r="BD1048351" s="53"/>
    </row>
    <row r="1048352" spans="46:56" x14ac:dyDescent="0.2">
      <c r="AT1048352" s="4"/>
      <c r="BD1048352" s="53"/>
    </row>
    <row r="1048353" spans="7:56" x14ac:dyDescent="0.2">
      <c r="AO1048353" s="166"/>
      <c r="AT1048353" s="4"/>
      <c r="BD1048353" s="53"/>
    </row>
    <row r="1048354" spans="7:56" x14ac:dyDescent="0.2">
      <c r="AO1048354" s="166"/>
      <c r="AT1048354" s="4"/>
      <c r="BD1048354" s="53"/>
    </row>
    <row r="1048355" spans="7:56" x14ac:dyDescent="0.2">
      <c r="AO1048355" s="166"/>
      <c r="AT1048355" s="4"/>
      <c r="BD1048355" s="53"/>
    </row>
    <row r="1048356" spans="7:56" x14ac:dyDescent="0.2">
      <c r="AO1048356" s="166"/>
      <c r="AT1048356" s="4"/>
      <c r="BD1048356" s="53"/>
    </row>
    <row r="1048357" spans="7:56" x14ac:dyDescent="0.2">
      <c r="AO1048357" s="166"/>
      <c r="AT1048357" s="4"/>
      <c r="BD1048357" s="53"/>
    </row>
    <row r="1048358" spans="7:56" x14ac:dyDescent="0.2">
      <c r="AO1048358" s="166"/>
      <c r="AT1048358" s="4"/>
      <c r="BD1048358" s="53"/>
    </row>
    <row r="1048359" spans="7:56" x14ac:dyDescent="0.2">
      <c r="AT1048359" s="4"/>
      <c r="BD1048359" s="53"/>
    </row>
    <row r="1048360" spans="7:56" x14ac:dyDescent="0.2">
      <c r="AT1048360" s="4"/>
      <c r="BD1048360" s="53"/>
    </row>
    <row r="1048361" spans="7:56" x14ac:dyDescent="0.2">
      <c r="AT1048361" s="4"/>
      <c r="BD1048361" s="53"/>
    </row>
    <row r="1048362" spans="7:56" x14ac:dyDescent="0.2">
      <c r="AT1048362" s="4"/>
      <c r="BD1048362" s="53"/>
    </row>
    <row r="1048363" spans="7:56" x14ac:dyDescent="0.2">
      <c r="AT1048363" s="4"/>
      <c r="BD1048363" s="53"/>
    </row>
    <row r="1048364" spans="7:56" x14ac:dyDescent="0.2">
      <c r="AT1048364" s="4"/>
      <c r="BD1048364" s="53"/>
    </row>
    <row r="1048365" spans="7:56" s="148" customFormat="1" x14ac:dyDescent="0.2">
      <c r="G1048365" s="149"/>
      <c r="H1048365" s="149"/>
      <c r="I1048365" s="149"/>
      <c r="J1048365" s="149"/>
      <c r="K1048365" s="149"/>
      <c r="L1048365" s="149"/>
      <c r="M1048365" s="149"/>
      <c r="N1048365" s="149"/>
      <c r="O1048365" s="149"/>
      <c r="P1048365" s="149"/>
      <c r="Q1048365" s="149"/>
      <c r="R1048365" s="149"/>
      <c r="S1048365" s="149"/>
      <c r="T1048365" s="149"/>
      <c r="U1048365" s="149"/>
      <c r="V1048365" s="203"/>
      <c r="W1048365" s="203"/>
      <c r="X1048365" s="149"/>
      <c r="Y1048365" s="149"/>
      <c r="Z1048365" s="203"/>
      <c r="AA1048365" s="203"/>
      <c r="AB1048365" s="203"/>
      <c r="AC1048365" s="149"/>
      <c r="AD1048365" s="149"/>
      <c r="AE1048365" s="203"/>
      <c r="AF1048365" s="203"/>
      <c r="AG1048365" s="203"/>
      <c r="AH1048365" s="149"/>
      <c r="AI1048365" s="149"/>
      <c r="AJ1048365" s="203"/>
      <c r="AK1048365" s="203"/>
      <c r="AL1048365" s="203"/>
      <c r="AM1048365" s="149"/>
      <c r="AN1048365" s="149"/>
      <c r="AO1048365" s="41"/>
      <c r="AP1048365" s="149"/>
      <c r="AQ1048365" s="149"/>
      <c r="AR1048365" s="149"/>
      <c r="AS1048365" s="149"/>
      <c r="AT1048365" s="149"/>
      <c r="AU1048365" s="150"/>
      <c r="AV1048365" s="150"/>
      <c r="AW1048365" s="150"/>
      <c r="AX1048365" s="150"/>
      <c r="AY1048365" s="150"/>
      <c r="AZ1048365" s="150"/>
      <c r="BA1048365" s="150"/>
      <c r="BB1048365" s="150"/>
      <c r="BC1048365" s="150"/>
      <c r="BD1048365" s="150"/>
    </row>
    <row r="1048366" spans="7:56" s="148" customFormat="1" x14ac:dyDescent="0.2">
      <c r="G1048366" s="149"/>
      <c r="H1048366" s="149"/>
      <c r="I1048366" s="149"/>
      <c r="J1048366" s="149"/>
      <c r="K1048366" s="149"/>
      <c r="L1048366" s="149"/>
      <c r="M1048366" s="149"/>
      <c r="N1048366" s="149"/>
      <c r="O1048366" s="149"/>
      <c r="P1048366" s="149"/>
      <c r="Q1048366" s="149"/>
      <c r="R1048366" s="149"/>
      <c r="S1048366" s="149"/>
      <c r="T1048366" s="149"/>
      <c r="U1048366" s="149"/>
      <c r="V1048366" s="203"/>
      <c r="W1048366" s="203"/>
      <c r="X1048366" s="149"/>
      <c r="Y1048366" s="149"/>
      <c r="Z1048366" s="203"/>
      <c r="AA1048366" s="203"/>
      <c r="AB1048366" s="203"/>
      <c r="AC1048366" s="149"/>
      <c r="AD1048366" s="149"/>
      <c r="AE1048366" s="203"/>
      <c r="AF1048366" s="203"/>
      <c r="AG1048366" s="203"/>
      <c r="AH1048366" s="149"/>
      <c r="AI1048366" s="149"/>
      <c r="AJ1048366" s="203"/>
      <c r="AK1048366" s="203"/>
      <c r="AL1048366" s="203"/>
      <c r="AM1048366" s="149"/>
      <c r="AN1048366" s="149"/>
      <c r="AO1048366" s="156"/>
      <c r="AP1048366" s="149"/>
      <c r="AQ1048366" s="149"/>
      <c r="AR1048366" s="149"/>
      <c r="AS1048366" s="149"/>
      <c r="AT1048366" s="149"/>
      <c r="AU1048366" s="150"/>
      <c r="AV1048366" s="150"/>
      <c r="AW1048366" s="150"/>
      <c r="AX1048366" s="150"/>
      <c r="AY1048366" s="150"/>
      <c r="AZ1048366" s="150"/>
      <c r="BA1048366" s="150"/>
      <c r="BB1048366" s="150"/>
      <c r="BC1048366" s="150"/>
      <c r="BD1048366" s="150"/>
    </row>
    <row r="1048367" spans="7:56" s="148" customFormat="1" x14ac:dyDescent="0.2">
      <c r="G1048367" s="149"/>
      <c r="H1048367" s="149"/>
      <c r="I1048367" s="149"/>
      <c r="J1048367" s="149"/>
      <c r="K1048367" s="149"/>
      <c r="L1048367" s="149"/>
      <c r="M1048367" s="149"/>
      <c r="N1048367" s="149"/>
      <c r="O1048367" s="149"/>
      <c r="P1048367" s="149"/>
      <c r="Q1048367" s="149"/>
      <c r="R1048367" s="149"/>
      <c r="S1048367" s="149"/>
      <c r="T1048367" s="149"/>
      <c r="U1048367" s="149"/>
      <c r="V1048367" s="203"/>
      <c r="W1048367" s="203"/>
      <c r="X1048367" s="149"/>
      <c r="Y1048367" s="149"/>
      <c r="Z1048367" s="203"/>
      <c r="AA1048367" s="203"/>
      <c r="AB1048367" s="203"/>
      <c r="AC1048367" s="149"/>
      <c r="AD1048367" s="149"/>
      <c r="AE1048367" s="203"/>
      <c r="AF1048367" s="203"/>
      <c r="AG1048367" s="203"/>
      <c r="AH1048367" s="149"/>
      <c r="AI1048367" s="149"/>
      <c r="AJ1048367" s="203"/>
      <c r="AK1048367" s="203"/>
      <c r="AL1048367" s="203"/>
      <c r="AM1048367" s="149"/>
      <c r="AN1048367" s="149"/>
      <c r="AO1048367" s="41"/>
      <c r="AP1048367" s="149"/>
      <c r="AQ1048367" s="149"/>
      <c r="AR1048367" s="149"/>
      <c r="AS1048367" s="149"/>
      <c r="AT1048367" s="149"/>
      <c r="AU1048367" s="150"/>
      <c r="AV1048367" s="150"/>
      <c r="AW1048367" s="150"/>
      <c r="AX1048367" s="150"/>
      <c r="AY1048367" s="150"/>
      <c r="AZ1048367" s="150"/>
      <c r="BA1048367" s="150"/>
      <c r="BB1048367" s="150"/>
      <c r="BC1048367" s="150"/>
      <c r="BD1048367" s="150"/>
    </row>
    <row r="1048368" spans="7:56" s="148" customFormat="1" x14ac:dyDescent="0.2">
      <c r="G1048368" s="149"/>
      <c r="H1048368" s="149"/>
      <c r="I1048368" s="149"/>
      <c r="J1048368" s="149"/>
      <c r="K1048368" s="149"/>
      <c r="L1048368" s="149"/>
      <c r="M1048368" s="149"/>
      <c r="N1048368" s="149"/>
      <c r="O1048368" s="149"/>
      <c r="P1048368" s="149"/>
      <c r="Q1048368" s="149"/>
      <c r="R1048368" s="149"/>
      <c r="S1048368" s="149"/>
      <c r="T1048368" s="149"/>
      <c r="U1048368" s="149"/>
      <c r="V1048368" s="203"/>
      <c r="W1048368" s="203"/>
      <c r="X1048368" s="149"/>
      <c r="Y1048368" s="149"/>
      <c r="Z1048368" s="203"/>
      <c r="AA1048368" s="203"/>
      <c r="AB1048368" s="203"/>
      <c r="AC1048368" s="149"/>
      <c r="AD1048368" s="149"/>
      <c r="AE1048368" s="203"/>
      <c r="AF1048368" s="203"/>
      <c r="AG1048368" s="203"/>
      <c r="AH1048368" s="149"/>
      <c r="AI1048368" s="149"/>
      <c r="AJ1048368" s="203"/>
      <c r="AK1048368" s="203"/>
      <c r="AL1048368" s="203"/>
      <c r="AM1048368" s="149"/>
      <c r="AN1048368" s="149"/>
      <c r="AO1048368" s="41"/>
      <c r="AP1048368" s="149"/>
      <c r="AQ1048368" s="149"/>
      <c r="AR1048368" s="149"/>
      <c r="AS1048368" s="149"/>
      <c r="AT1048368" s="149"/>
      <c r="AU1048368" s="150"/>
      <c r="AV1048368" s="150"/>
      <c r="AW1048368" s="150"/>
      <c r="AX1048368" s="150"/>
      <c r="AY1048368" s="150"/>
      <c r="AZ1048368" s="150"/>
      <c r="BA1048368" s="150"/>
      <c r="BB1048368" s="150"/>
      <c r="BC1048368" s="150"/>
      <c r="BD1048368" s="150"/>
    </row>
    <row r="1048369" spans="1:102" s="148" customFormat="1" x14ac:dyDescent="0.2">
      <c r="G1048369" s="149"/>
      <c r="H1048369" s="149"/>
      <c r="I1048369" s="149"/>
      <c r="J1048369" s="149"/>
      <c r="K1048369" s="149"/>
      <c r="L1048369" s="149"/>
      <c r="M1048369" s="149"/>
      <c r="N1048369" s="149"/>
      <c r="O1048369" s="149"/>
      <c r="P1048369" s="149"/>
      <c r="Q1048369" s="149"/>
      <c r="R1048369" s="149"/>
      <c r="S1048369" s="149"/>
      <c r="T1048369" s="149"/>
      <c r="U1048369" s="149"/>
      <c r="V1048369" s="203"/>
      <c r="W1048369" s="203"/>
      <c r="X1048369" s="149"/>
      <c r="Y1048369" s="149"/>
      <c r="Z1048369" s="203"/>
      <c r="AA1048369" s="203"/>
      <c r="AB1048369" s="203"/>
      <c r="AC1048369" s="149"/>
      <c r="AD1048369" s="149"/>
      <c r="AE1048369" s="203"/>
      <c r="AF1048369" s="203"/>
      <c r="AG1048369" s="203"/>
      <c r="AH1048369" s="149"/>
      <c r="AI1048369" s="149"/>
      <c r="AJ1048369" s="203"/>
      <c r="AK1048369" s="203"/>
      <c r="AL1048369" s="203"/>
      <c r="AM1048369" s="149"/>
      <c r="AN1048369" s="149"/>
      <c r="AO1048369" s="41"/>
      <c r="AP1048369" s="149"/>
      <c r="AQ1048369" s="149"/>
      <c r="AR1048369" s="149"/>
      <c r="AS1048369" s="149"/>
      <c r="AT1048369" s="149"/>
      <c r="AU1048369" s="150"/>
      <c r="AV1048369" s="150"/>
      <c r="AW1048369" s="150"/>
      <c r="AX1048369" s="150"/>
      <c r="AY1048369" s="150"/>
      <c r="AZ1048369" s="150"/>
      <c r="BA1048369" s="150"/>
      <c r="BB1048369" s="150"/>
      <c r="BC1048369" s="150"/>
      <c r="BD1048369" s="150"/>
    </row>
    <row r="1048370" spans="1:102" s="148" customFormat="1" ht="13.5" thickBot="1" x14ac:dyDescent="0.25">
      <c r="G1048370" s="149"/>
      <c r="H1048370" s="149"/>
      <c r="I1048370" s="149"/>
      <c r="J1048370" s="149"/>
      <c r="K1048370" s="149"/>
      <c r="L1048370" s="149"/>
      <c r="M1048370" s="149"/>
      <c r="N1048370" s="149"/>
      <c r="O1048370" s="149"/>
      <c r="P1048370" s="149"/>
      <c r="Q1048370" s="149"/>
      <c r="R1048370" s="149"/>
      <c r="S1048370" s="149"/>
      <c r="T1048370" s="149"/>
      <c r="U1048370" s="149"/>
      <c r="V1048370" s="203"/>
      <c r="W1048370" s="203"/>
      <c r="X1048370" s="149"/>
      <c r="Y1048370" s="149"/>
      <c r="Z1048370" s="203"/>
      <c r="AA1048370" s="203"/>
      <c r="AB1048370" s="203"/>
      <c r="AC1048370" s="149"/>
      <c r="AD1048370" s="149"/>
      <c r="AE1048370" s="203"/>
      <c r="AF1048370" s="203"/>
      <c r="AG1048370" s="203"/>
      <c r="AH1048370" s="149"/>
      <c r="AI1048370" s="149"/>
      <c r="AJ1048370" s="203"/>
      <c r="AK1048370" s="203"/>
      <c r="AL1048370" s="203"/>
      <c r="AM1048370" s="149"/>
      <c r="AN1048370" s="149"/>
      <c r="AO1048370" s="41"/>
      <c r="AP1048370" s="149"/>
      <c r="AQ1048370" s="149"/>
      <c r="AR1048370" s="149"/>
      <c r="AS1048370" s="149"/>
      <c r="AT1048370" s="149"/>
      <c r="AU1048370" s="150"/>
      <c r="AV1048370" s="150"/>
      <c r="AW1048370" s="150"/>
      <c r="AX1048370" s="150"/>
      <c r="AY1048370" s="150"/>
      <c r="AZ1048370" s="150"/>
      <c r="BA1048370" s="150"/>
      <c r="BB1048370" s="150"/>
      <c r="BC1048370" s="150"/>
      <c r="BD1048370" s="150"/>
    </row>
    <row r="1048371" spans="1:102" s="53" customFormat="1" ht="42" customHeight="1" thickBot="1" x14ac:dyDescent="0.25">
      <c r="A1048371" s="214" t="s">
        <v>155</v>
      </c>
      <c r="B1048371" s="218" t="s">
        <v>151</v>
      </c>
      <c r="C1048371" s="125" t="s">
        <v>290</v>
      </c>
      <c r="D1048371" s="126" t="s">
        <v>261</v>
      </c>
      <c r="E1048371" s="131" t="s">
        <v>262</v>
      </c>
      <c r="F1048371" s="131" t="s">
        <v>263</v>
      </c>
      <c r="G1048371" s="132" t="s">
        <v>292</v>
      </c>
      <c r="H1048371" s="4"/>
      <c r="I1048371" s="4"/>
      <c r="J1048371" s="4"/>
      <c r="K1048371" s="132" t="s">
        <v>23</v>
      </c>
      <c r="L1048371" s="4"/>
      <c r="M1048371" s="4"/>
      <c r="N1048371" s="4"/>
      <c r="O1048371" s="4"/>
      <c r="P1048371" s="132" t="s">
        <v>56</v>
      </c>
      <c r="Q1048371" s="4"/>
      <c r="R1048371" s="4"/>
      <c r="S1048371" s="4"/>
      <c r="T1048371" s="4"/>
      <c r="U1048371" s="4"/>
      <c r="V1048371" s="201"/>
      <c r="W1048371" s="201"/>
      <c r="X1048371" s="41" t="s">
        <v>323</v>
      </c>
      <c r="Y1048371" s="4"/>
      <c r="Z1048371" s="201"/>
      <c r="AA1048371" s="201"/>
      <c r="AB1048371" s="201"/>
      <c r="AC1048371" s="4"/>
      <c r="AD1048371" s="41" t="s">
        <v>299</v>
      </c>
      <c r="AE1048371" s="207"/>
      <c r="AF1048371" s="201"/>
      <c r="AG1048371" s="201"/>
      <c r="AH1048371" s="41" t="s">
        <v>304</v>
      </c>
      <c r="AI1048371" s="41" t="s">
        <v>303</v>
      </c>
      <c r="AJ1048371" s="207"/>
      <c r="AK1048371" s="201"/>
      <c r="AL1048371" s="201"/>
      <c r="AM1048371" s="4"/>
      <c r="AN1048371" s="4"/>
      <c r="AO1048371" s="41"/>
      <c r="AP1048371" s="4"/>
      <c r="AQ1048371" s="135" t="s">
        <v>294</v>
      </c>
      <c r="AS1048371" s="4"/>
      <c r="AT1048371" s="372" t="s">
        <v>293</v>
      </c>
      <c r="AU1048371" s="373"/>
      <c r="AV1048371" s="374"/>
      <c r="AW1048371" s="119"/>
      <c r="AX1048371" s="135" t="s">
        <v>159</v>
      </c>
      <c r="AY1048371" s="41"/>
      <c r="AZ1048371" s="248" t="s">
        <v>448</v>
      </c>
      <c r="BA1048371" s="249" t="s">
        <v>295</v>
      </c>
      <c r="BB1048371" s="250" t="s">
        <v>296</v>
      </c>
      <c r="BC1048371" s="251" t="s">
        <v>291</v>
      </c>
      <c r="BD1048371" s="3"/>
      <c r="BE1048371" s="3"/>
      <c r="BG1048371" s="3"/>
      <c r="BH1048371" s="3"/>
      <c r="BI1048371" s="336" t="s">
        <v>464</v>
      </c>
      <c r="BJ1048371" s="337"/>
      <c r="BK1048371" s="337"/>
      <c r="BL1048371" s="337"/>
      <c r="BM1048371" s="337"/>
      <c r="BN1048371" s="337"/>
      <c r="BO1048371" s="337"/>
      <c r="BP1048371" s="337"/>
      <c r="BQ1048371" s="337"/>
      <c r="BR1048371" s="338"/>
      <c r="BS1048371" s="3"/>
      <c r="BT1048371" s="3"/>
      <c r="BU1048371" s="3"/>
      <c r="BV1048371" s="3"/>
      <c r="BW1048371" s="3"/>
      <c r="BX1048371" s="3"/>
      <c r="BY1048371" s="3"/>
      <c r="BZ1048371" s="3"/>
      <c r="CA1048371" s="3"/>
      <c r="CB1048371" s="3"/>
      <c r="CC1048371" s="3"/>
      <c r="CE1048371" s="3"/>
      <c r="CF1048371" s="3"/>
      <c r="CG1048371" s="3"/>
      <c r="CH1048371" s="3"/>
      <c r="CI1048371" s="3"/>
      <c r="CJ1048371" s="3"/>
      <c r="CK1048371" s="3"/>
      <c r="CL1048371" s="3"/>
      <c r="CM1048371" s="3"/>
      <c r="CN1048371" s="3"/>
      <c r="CO1048371" s="3"/>
      <c r="CP1048371" s="3"/>
      <c r="CQ1048371" s="3"/>
      <c r="CR1048371" s="3"/>
      <c r="CS1048371" s="3"/>
      <c r="CT1048371" s="3"/>
      <c r="CU1048371" s="3"/>
      <c r="CV1048371" s="3"/>
      <c r="CW1048371" s="3"/>
      <c r="CX1048371" s="3"/>
    </row>
    <row r="1048372" spans="1:102" s="53" customFormat="1" ht="211.5" customHeight="1" x14ac:dyDescent="0.2">
      <c r="A1048372" s="215" t="s">
        <v>151</v>
      </c>
      <c r="B1048372" s="219" t="s">
        <v>165</v>
      </c>
      <c r="C1048372" s="217" t="s">
        <v>191</v>
      </c>
      <c r="D1048372" s="127" t="s">
        <v>262</v>
      </c>
      <c r="E1048372" s="129" t="s">
        <v>36</v>
      </c>
      <c r="F1048372" s="129" t="s">
        <v>264</v>
      </c>
      <c r="G1048372" s="169" t="s">
        <v>113</v>
      </c>
      <c r="H1048372" s="269" t="s">
        <v>377</v>
      </c>
      <c r="I1048372" s="4"/>
      <c r="J1048372" s="4"/>
      <c r="K1048372" s="133" t="s">
        <v>147</v>
      </c>
      <c r="L1048372" s="4"/>
      <c r="M1048372" s="4"/>
      <c r="N1048372" s="4"/>
      <c r="O1048372" s="4"/>
      <c r="P1048372" s="133" t="s">
        <v>286</v>
      </c>
      <c r="Q1048372" s="4"/>
      <c r="R1048372" s="4"/>
      <c r="S1048372" s="4"/>
      <c r="T1048372" s="4"/>
      <c r="U1048372" s="4"/>
      <c r="V1048372" s="201"/>
      <c r="W1048372" s="201"/>
      <c r="X1048372" s="4" t="s">
        <v>324</v>
      </c>
      <c r="Y1048372" s="4"/>
      <c r="Z1048372" s="201"/>
      <c r="AA1048372" s="201"/>
      <c r="AB1048372" s="201"/>
      <c r="AC1048372" s="4"/>
      <c r="AD1048372" s="133" t="s">
        <v>300</v>
      </c>
      <c r="AE1048372" s="205"/>
      <c r="AF1048372" s="201"/>
      <c r="AG1048372" s="201"/>
      <c r="AH1048372" s="157" t="s">
        <v>298</v>
      </c>
      <c r="AI1048372" s="157" t="s">
        <v>305</v>
      </c>
      <c r="AJ1048372" s="205"/>
      <c r="AK1048372" s="201"/>
      <c r="AL1048372" s="201"/>
      <c r="AM1048372" s="4"/>
      <c r="AN1048372" s="4"/>
      <c r="AO1048372" s="41"/>
      <c r="AP1048372" s="4"/>
      <c r="AQ1048372" s="136" t="s">
        <v>150</v>
      </c>
      <c r="AT1048372" s="144" t="s">
        <v>85</v>
      </c>
      <c r="AU1048372" s="119" t="s">
        <v>86</v>
      </c>
      <c r="AV1048372" s="142" t="s">
        <v>87</v>
      </c>
      <c r="AW1048372" s="119"/>
      <c r="AX1048372" s="317" t="s">
        <v>480</v>
      </c>
      <c r="AZ1048372" s="241" t="s">
        <v>449</v>
      </c>
      <c r="BA1048372" s="239" t="s">
        <v>459</v>
      </c>
      <c r="BB1048372" s="240" t="s">
        <v>258</v>
      </c>
      <c r="BC1048372" s="242" t="s">
        <v>450</v>
      </c>
      <c r="BD1048372" s="3"/>
      <c r="BG1048372" s="3"/>
      <c r="BH1048372" s="3"/>
      <c r="BI1048372" s="254" t="s">
        <v>165</v>
      </c>
      <c r="BJ1048372" s="255" t="s">
        <v>152</v>
      </c>
      <c r="BK1048372" s="255" t="s">
        <v>166</v>
      </c>
      <c r="BL1048372" s="255" t="s">
        <v>169</v>
      </c>
      <c r="BM1048372" s="255" t="s">
        <v>164</v>
      </c>
      <c r="BN1048372" s="255" t="s">
        <v>163</v>
      </c>
      <c r="BO1048372" s="255" t="s">
        <v>154</v>
      </c>
      <c r="BP1048372" s="255" t="s">
        <v>153</v>
      </c>
      <c r="BQ1048372" s="255" t="s">
        <v>167</v>
      </c>
      <c r="BR1048372" s="256" t="s">
        <v>168</v>
      </c>
      <c r="BS1048372" s="3"/>
      <c r="BT1048372" s="3"/>
      <c r="BU1048372" s="3"/>
      <c r="BV1048372" s="3"/>
      <c r="BW1048372" s="3"/>
      <c r="BX1048372" s="3"/>
      <c r="BY1048372" s="3"/>
      <c r="BZ1048372" s="3"/>
      <c r="CA1048372" s="3"/>
      <c r="CB1048372" s="3"/>
      <c r="CC1048372" s="3"/>
      <c r="CE1048372" s="3"/>
      <c r="CF1048372" s="3"/>
      <c r="CG1048372" s="3"/>
      <c r="CH1048372" s="3"/>
      <c r="CI1048372" s="3"/>
      <c r="CJ1048372" s="3"/>
      <c r="CK1048372" s="3"/>
      <c r="CL1048372" s="3"/>
      <c r="CM1048372" s="3"/>
      <c r="CN1048372" s="3"/>
      <c r="CO1048372" s="3"/>
      <c r="CP1048372" s="3"/>
      <c r="CQ1048372" s="3"/>
      <c r="CR1048372" s="3"/>
      <c r="CS1048372" s="3"/>
      <c r="CT1048372" s="3"/>
      <c r="CU1048372" s="3"/>
      <c r="CV1048372" s="3"/>
      <c r="CW1048372" s="3"/>
      <c r="CX1048372" s="3"/>
    </row>
    <row r="1048373" spans="1:102" s="53" customFormat="1" ht="167.25" customHeight="1" thickBot="1" x14ac:dyDescent="0.25">
      <c r="A1048373" s="268" t="s">
        <v>156</v>
      </c>
      <c r="B1048373" s="124" t="s">
        <v>152</v>
      </c>
      <c r="C1048373" s="230" t="s">
        <v>192</v>
      </c>
      <c r="D1048373" s="128" t="s">
        <v>263</v>
      </c>
      <c r="E1048373" s="129" t="s">
        <v>35</v>
      </c>
      <c r="F1048373" s="129" t="s">
        <v>39</v>
      </c>
      <c r="G1048373" s="221" t="s">
        <v>109</v>
      </c>
      <c r="H1048373" s="133" t="s">
        <v>467</v>
      </c>
      <c r="I1048373" s="99"/>
      <c r="J1048373" s="4"/>
      <c r="K1048373" s="133" t="s">
        <v>148</v>
      </c>
      <c r="L1048373" s="4"/>
      <c r="M1048373" s="4"/>
      <c r="N1048373" s="4"/>
      <c r="O1048373" s="4"/>
      <c r="P1048373" s="133" t="s">
        <v>390</v>
      </c>
      <c r="Q1048373" s="4"/>
      <c r="R1048373" s="4"/>
      <c r="S1048373" s="4"/>
      <c r="T1048373" s="4"/>
      <c r="U1048373" s="4"/>
      <c r="V1048373" s="201"/>
      <c r="W1048373" s="201"/>
      <c r="X1048373" s="4" t="s">
        <v>325</v>
      </c>
      <c r="Y1048373" s="4"/>
      <c r="Z1048373" s="201"/>
      <c r="AA1048373" s="201"/>
      <c r="AB1048373" s="201"/>
      <c r="AC1048373" s="4"/>
      <c r="AD1048373" s="133" t="s">
        <v>301</v>
      </c>
      <c r="AE1048373" s="205"/>
      <c r="AF1048373" s="201"/>
      <c r="AG1048373" s="201"/>
      <c r="AH1048373" s="137" t="s">
        <v>302</v>
      </c>
      <c r="AI1048373" s="136" t="s">
        <v>306</v>
      </c>
      <c r="AJ1048373" s="205"/>
      <c r="AK1048373" s="201"/>
      <c r="AL1048373" s="201"/>
      <c r="AM1048373" s="4"/>
      <c r="AN1048373" s="4"/>
      <c r="AO1048373" s="41"/>
      <c r="AP1048373" s="4"/>
      <c r="AQ1048373" s="136" t="s">
        <v>86</v>
      </c>
      <c r="AT1048373" s="145" t="s">
        <v>88</v>
      </c>
      <c r="AU1048373" s="99" t="s">
        <v>89</v>
      </c>
      <c r="AV1048373" s="140" t="s">
        <v>90</v>
      </c>
      <c r="AW1048373" s="99"/>
      <c r="AX1048373" s="151" t="s">
        <v>180</v>
      </c>
      <c r="AZ1048373" s="241" t="s">
        <v>451</v>
      </c>
      <c r="BA1048373" s="239" t="s">
        <v>460</v>
      </c>
      <c r="BB1048373" s="240" t="s">
        <v>475</v>
      </c>
      <c r="BC1048373" s="242" t="s">
        <v>452</v>
      </c>
      <c r="BD1048373" s="3"/>
      <c r="BG1048373" s="3"/>
      <c r="BH1048373" s="3"/>
      <c r="BI1048373" s="154" t="s">
        <v>176</v>
      </c>
      <c r="BJ1048373" s="257" t="s">
        <v>485</v>
      </c>
      <c r="BK1048373" s="257" t="s">
        <v>485</v>
      </c>
      <c r="BL1048373" s="240" t="s">
        <v>176</v>
      </c>
      <c r="BM1048373" s="240" t="s">
        <v>160</v>
      </c>
      <c r="BN1048373" s="257" t="s">
        <v>484</v>
      </c>
      <c r="BO1048373" s="240" t="s">
        <v>175</v>
      </c>
      <c r="BP1048373" s="240" t="s">
        <v>173</v>
      </c>
      <c r="BQ1048373" s="240" t="s">
        <v>172</v>
      </c>
      <c r="BR1048373" s="258" t="s">
        <v>485</v>
      </c>
      <c r="BS1048373" s="3"/>
      <c r="BT1048373" s="3"/>
      <c r="BU1048373" s="3"/>
      <c r="BV1048373" s="3"/>
      <c r="BW1048373" s="3"/>
      <c r="BX1048373" s="3"/>
      <c r="BY1048373" s="3"/>
      <c r="BZ1048373" s="3"/>
      <c r="CA1048373" s="3"/>
      <c r="CB1048373" s="3"/>
      <c r="CC1048373" s="3"/>
      <c r="CE1048373" s="3"/>
      <c r="CF1048373" s="3"/>
      <c r="CG1048373" s="3"/>
      <c r="CH1048373" s="3"/>
      <c r="CI1048373" s="3"/>
      <c r="CJ1048373" s="3"/>
      <c r="CK1048373" s="3"/>
      <c r="CL1048373" s="3"/>
      <c r="CM1048373" s="3"/>
      <c r="CN1048373" s="3"/>
      <c r="CO1048373" s="3"/>
      <c r="CP1048373" s="3"/>
      <c r="CQ1048373" s="3"/>
      <c r="CR1048373" s="3"/>
      <c r="CS1048373" s="3"/>
      <c r="CT1048373" s="3"/>
      <c r="CU1048373" s="3"/>
      <c r="CV1048373" s="3"/>
      <c r="CW1048373" s="3"/>
      <c r="CX1048373" s="3"/>
    </row>
    <row r="1048374" spans="1:102" ht="180" customHeight="1" thickBot="1" x14ac:dyDescent="0.25">
      <c r="A1048374" s="216" t="s">
        <v>376</v>
      </c>
      <c r="B1048374" s="220" t="s">
        <v>166</v>
      </c>
      <c r="C1048374" s="230" t="s">
        <v>193</v>
      </c>
      <c r="E1048374" s="129" t="s">
        <v>227</v>
      </c>
      <c r="F1048374" s="129" t="s">
        <v>226</v>
      </c>
      <c r="G1048374" s="220" t="s">
        <v>141</v>
      </c>
      <c r="H1048374" s="134"/>
      <c r="K1048374" s="133" t="s">
        <v>103</v>
      </c>
      <c r="P1048374" s="143" t="s">
        <v>327</v>
      </c>
      <c r="X1048374" s="4" t="s">
        <v>326</v>
      </c>
      <c r="AD1048374" s="99"/>
      <c r="AE1048374" s="205"/>
      <c r="AI1048374" s="136" t="s">
        <v>307</v>
      </c>
      <c r="AJ1048374" s="205"/>
      <c r="AQ1048374" s="137" t="s">
        <v>87</v>
      </c>
      <c r="AS1048374" s="53"/>
      <c r="AT1048374" s="145"/>
      <c r="AU1048374" s="99" t="s">
        <v>91</v>
      </c>
      <c r="AV1048374" s="140" t="s">
        <v>89</v>
      </c>
      <c r="AW1048374" s="99"/>
      <c r="AX1048374" s="151"/>
      <c r="AZ1048374" s="241" t="s">
        <v>453</v>
      </c>
      <c r="BA1048374" s="239" t="s">
        <v>461</v>
      </c>
      <c r="BB1048374" s="240" t="s">
        <v>259</v>
      </c>
      <c r="BC1048374" s="243" t="s">
        <v>454</v>
      </c>
      <c r="BI1048374" s="154" t="s">
        <v>175</v>
      </c>
      <c r="BJ1048374" s="240" t="s">
        <v>175</v>
      </c>
      <c r="BK1048374" s="257" t="s">
        <v>190</v>
      </c>
      <c r="BL1048374" s="257" t="s">
        <v>475</v>
      </c>
      <c r="BM1048374" s="240" t="s">
        <v>162</v>
      </c>
      <c r="BN1048374" s="240" t="s">
        <v>477</v>
      </c>
      <c r="BO1048374" s="259"/>
      <c r="BP1048374" s="259"/>
      <c r="BQ1048374" s="240" t="s">
        <v>176</v>
      </c>
      <c r="BR1048374" s="260" t="s">
        <v>175</v>
      </c>
    </row>
    <row r="1048375" spans="1:102" ht="162" customHeight="1" x14ac:dyDescent="0.2">
      <c r="B1048375" s="120" t="s">
        <v>169</v>
      </c>
      <c r="C1048375" s="231" t="s">
        <v>194</v>
      </c>
      <c r="E1048375" s="129" t="s">
        <v>34</v>
      </c>
      <c r="F1048375" s="129" t="s">
        <v>38</v>
      </c>
      <c r="G1048375" s="222" t="s">
        <v>110</v>
      </c>
      <c r="K1048375" s="133" t="s">
        <v>149</v>
      </c>
      <c r="P1048375" s="133" t="s">
        <v>320</v>
      </c>
      <c r="AD1048375" s="99"/>
      <c r="AE1048375" s="205"/>
      <c r="AI1048375" s="136" t="s">
        <v>473</v>
      </c>
      <c r="AJ1048375" s="205"/>
      <c r="AQ1048375" s="53"/>
      <c r="AS1048375" s="53"/>
      <c r="AT1048375" s="145"/>
      <c r="AU1048375" s="99" t="s">
        <v>92</v>
      </c>
      <c r="AV1048375" s="140" t="s">
        <v>91</v>
      </c>
      <c r="AW1048375" s="99"/>
      <c r="AX1048375" s="151" t="s">
        <v>179</v>
      </c>
      <c r="AZ1048375" s="241" t="s">
        <v>455</v>
      </c>
      <c r="BA1048375" s="239" t="s">
        <v>158</v>
      </c>
      <c r="BB1048375" s="240" t="s">
        <v>462</v>
      </c>
      <c r="BC1048375" s="242" t="s">
        <v>456</v>
      </c>
      <c r="BI1048375" s="154" t="s">
        <v>162</v>
      </c>
      <c r="BJ1048375" s="257" t="s">
        <v>484</v>
      </c>
      <c r="BK1048375" s="257" t="s">
        <v>189</v>
      </c>
      <c r="BL1048375" s="257" t="s">
        <v>190</v>
      </c>
      <c r="BM1048375" s="240" t="s">
        <v>176</v>
      </c>
      <c r="BN1048375" s="240" t="s">
        <v>175</v>
      </c>
      <c r="BO1048375" s="259"/>
      <c r="BP1048375" s="259"/>
      <c r="BQ1048375" s="240" t="s">
        <v>179</v>
      </c>
      <c r="BR1048375" s="260" t="s">
        <v>162</v>
      </c>
    </row>
    <row r="1048376" spans="1:102" ht="173.25" customHeight="1" thickBot="1" x14ac:dyDescent="0.25">
      <c r="B1048376" s="121" t="s">
        <v>164</v>
      </c>
      <c r="C1048376" s="123" t="s">
        <v>195</v>
      </c>
      <c r="E1048376" s="129" t="s">
        <v>33</v>
      </c>
      <c r="F1048376" s="129" t="s">
        <v>37</v>
      </c>
      <c r="G1048376" s="133" t="s">
        <v>144</v>
      </c>
      <c r="K1048376" s="134" t="s">
        <v>126</v>
      </c>
      <c r="P1048376" s="134" t="s">
        <v>321</v>
      </c>
      <c r="AI1048376" s="136" t="s">
        <v>308</v>
      </c>
      <c r="AJ1048376" s="205"/>
      <c r="AQ1048376" s="53"/>
      <c r="AS1048376" s="53"/>
      <c r="AT1048376" s="146"/>
      <c r="AU1048376" s="147"/>
      <c r="AV1048376" s="141" t="s">
        <v>92</v>
      </c>
      <c r="AW1048376" s="99"/>
      <c r="AX1048376" s="151" t="s">
        <v>172</v>
      </c>
      <c r="AZ1048376" s="244" t="s">
        <v>457</v>
      </c>
      <c r="BA1048376" s="245" t="s">
        <v>463</v>
      </c>
      <c r="BB1048376" s="246" t="s">
        <v>474</v>
      </c>
      <c r="BC1048376" s="247" t="s">
        <v>458</v>
      </c>
      <c r="BI1048376" s="261" t="s">
        <v>444</v>
      </c>
      <c r="BJ1048376" s="257" t="s">
        <v>479</v>
      </c>
      <c r="BK1048376" s="240" t="s">
        <v>185</v>
      </c>
      <c r="BL1048376" s="257" t="s">
        <v>189</v>
      </c>
      <c r="BM1048376" s="240" t="s">
        <v>161</v>
      </c>
      <c r="BN1048376" s="240" t="s">
        <v>176</v>
      </c>
      <c r="BO1048376" s="259"/>
      <c r="BP1048376" s="259"/>
      <c r="BQ1048376" s="240" t="s">
        <v>178</v>
      </c>
      <c r="BR1048376" s="260" t="s">
        <v>176</v>
      </c>
    </row>
    <row r="1048377" spans="1:102" ht="188.25" customHeight="1" thickBot="1" x14ac:dyDescent="0.25">
      <c r="B1048377" s="121" t="s">
        <v>167</v>
      </c>
      <c r="C1048377" s="123" t="s">
        <v>198</v>
      </c>
      <c r="E1048377" s="130" t="s">
        <v>32</v>
      </c>
      <c r="F1048377" s="130" t="s">
        <v>225</v>
      </c>
      <c r="G1048377" s="133" t="s">
        <v>106</v>
      </c>
      <c r="AI1048377" s="136" t="s">
        <v>309</v>
      </c>
      <c r="AJ1048377" s="205"/>
      <c r="AQ1048377" s="53"/>
      <c r="AS1048377" s="53"/>
      <c r="AX1048377" s="318" t="s">
        <v>190</v>
      </c>
      <c r="AZ1048377" s="49"/>
      <c r="BC1048377" s="3"/>
      <c r="BH1048377" s="53"/>
      <c r="BI1048377" s="262"/>
      <c r="BJ1048377" s="240" t="s">
        <v>401</v>
      </c>
      <c r="BK1048377" s="240" t="s">
        <v>186</v>
      </c>
      <c r="BL1048377" s="240" t="s">
        <v>185</v>
      </c>
      <c r="BM1048377" s="240" t="s">
        <v>174</v>
      </c>
      <c r="BN1048377" s="259"/>
      <c r="BO1048377" s="259"/>
      <c r="BP1048377" s="259"/>
      <c r="BQ1048377" s="259"/>
      <c r="BR1048377" s="153" t="s">
        <v>465</v>
      </c>
    </row>
    <row r="1048378" spans="1:102" ht="192.75" customHeight="1" thickBot="1" x14ac:dyDescent="0.25">
      <c r="B1048378" s="121" t="s">
        <v>168</v>
      </c>
      <c r="C1048378" s="123" t="s">
        <v>199</v>
      </c>
      <c r="G1048378" s="133" t="s">
        <v>108</v>
      </c>
      <c r="H1048378" s="361" t="s">
        <v>24</v>
      </c>
      <c r="I1048378" s="362"/>
      <c r="J1048378" s="362"/>
      <c r="K1048378" s="362"/>
      <c r="L1048378" s="362"/>
      <c r="M1048378" s="362"/>
      <c r="N1048378" s="362"/>
      <c r="O1048378" s="362"/>
      <c r="P1048378" s="362"/>
      <c r="Q1048378" s="362"/>
      <c r="R1048378" s="362"/>
      <c r="S1048378" s="362"/>
      <c r="T1048378" s="362"/>
      <c r="U1048378" s="362"/>
      <c r="V1048378" s="362"/>
      <c r="W1048378" s="362"/>
      <c r="X1048378" s="362"/>
      <c r="Y1048378" s="362"/>
      <c r="Z1048378" s="362"/>
      <c r="AA1048378" s="362"/>
      <c r="AB1048378" s="362"/>
      <c r="AC1048378" s="362"/>
      <c r="AD1048378" s="363"/>
      <c r="AE1048378" s="208"/>
      <c r="AF1048378" s="209"/>
      <c r="AG1048378" s="209"/>
      <c r="AH1048378" s="156"/>
      <c r="AI1048378" s="136" t="s">
        <v>310</v>
      </c>
      <c r="AJ1048378" s="210"/>
      <c r="AK1048378" s="209"/>
      <c r="AL1048378" s="209"/>
      <c r="AM1048378" s="156"/>
      <c r="AN1048378" s="156"/>
      <c r="AP1048378" s="156"/>
      <c r="AQ1048378" s="156"/>
      <c r="AS1048378" s="53"/>
      <c r="AX1048378" s="318" t="s">
        <v>189</v>
      </c>
      <c r="AZ1048378" s="152"/>
      <c r="BC1048378" s="3"/>
      <c r="BD1048378" s="53"/>
      <c r="BH1048378" s="53"/>
      <c r="BI1048378" s="262"/>
      <c r="BJ1048378" s="240"/>
      <c r="BK1048378" s="240" t="s">
        <v>187</v>
      </c>
      <c r="BL1048378" s="240" t="s">
        <v>186</v>
      </c>
      <c r="BM1048378" s="240"/>
      <c r="BN1048378" s="259"/>
      <c r="BO1048378" s="259"/>
      <c r="BP1048378" s="259"/>
      <c r="BQ1048378" s="259"/>
      <c r="BR1048378" s="263"/>
    </row>
    <row r="1048379" spans="1:102" ht="210" customHeight="1" thickBot="1" x14ac:dyDescent="0.25">
      <c r="B1048379" s="121" t="s">
        <v>153</v>
      </c>
      <c r="C1048379" s="123" t="s">
        <v>197</v>
      </c>
      <c r="G1048379" s="133" t="s">
        <v>107</v>
      </c>
      <c r="H1048379" s="139" t="s">
        <v>113</v>
      </c>
      <c r="I1048379" s="139" t="s">
        <v>109</v>
      </c>
      <c r="J1048379" s="139" t="s">
        <v>141</v>
      </c>
      <c r="K1048379" s="139" t="s">
        <v>110</v>
      </c>
      <c r="L1048379" s="139" t="s">
        <v>144</v>
      </c>
      <c r="M1048379" s="142" t="s">
        <v>106</v>
      </c>
      <c r="N1048379" s="41"/>
      <c r="O1048379" s="139" t="s">
        <v>108</v>
      </c>
      <c r="P1048379" s="139" t="s">
        <v>107</v>
      </c>
      <c r="Q1048379" s="139" t="s">
        <v>112</v>
      </c>
      <c r="T1048379" s="139" t="s">
        <v>104</v>
      </c>
      <c r="U1048379" s="119"/>
      <c r="V1048379" s="204"/>
      <c r="W1048379" s="204"/>
      <c r="X1048379" s="119"/>
      <c r="Y1048379" s="119"/>
      <c r="Z1048379" s="204"/>
      <c r="AC1048379" s="139" t="s">
        <v>145</v>
      </c>
      <c r="AD1048379" s="139" t="s">
        <v>40</v>
      </c>
      <c r="AE1048379" s="204"/>
      <c r="AF1048379" s="206"/>
      <c r="AG1048379" s="206"/>
      <c r="AH1048379" s="53"/>
      <c r="AI1048379" s="158" t="s">
        <v>311</v>
      </c>
      <c r="AJ1048379" s="205"/>
      <c r="AS1048379" s="53"/>
      <c r="AU1048379" s="50"/>
      <c r="AV1048379" s="50"/>
      <c r="AW1048379" s="50"/>
      <c r="AX1048379" s="151" t="s">
        <v>185</v>
      </c>
      <c r="AY1048379" s="50"/>
      <c r="AZ1048379" s="50"/>
      <c r="BA1048379" s="50"/>
      <c r="BB1048379" s="50"/>
      <c r="BC1048379" s="50"/>
      <c r="BD1048379" s="53"/>
      <c r="BE1048379" s="53"/>
      <c r="BI1048379" s="262"/>
      <c r="BJ1048379" s="257" t="s">
        <v>190</v>
      </c>
      <c r="BK1048379" s="240" t="s">
        <v>181</v>
      </c>
      <c r="BL1048379" s="240" t="s">
        <v>187</v>
      </c>
      <c r="BM1048379" s="240" t="s">
        <v>177</v>
      </c>
      <c r="BN1048379" s="259"/>
      <c r="BO1048379" s="259"/>
      <c r="BP1048379" s="259"/>
      <c r="BQ1048379" s="259"/>
      <c r="BR1048379" s="263"/>
    </row>
    <row r="1048380" spans="1:102" ht="218.25" customHeight="1" thickBot="1" x14ac:dyDescent="0.25">
      <c r="B1048380" s="121" t="s">
        <v>154</v>
      </c>
      <c r="C1048380" s="123" t="s">
        <v>411</v>
      </c>
      <c r="G1048380" s="133" t="s">
        <v>112</v>
      </c>
      <c r="H1048380" s="138" t="s">
        <v>138</v>
      </c>
      <c r="I1048380" s="136" t="s">
        <v>138</v>
      </c>
      <c r="J1048380" s="136" t="s">
        <v>138</v>
      </c>
      <c r="K1048380" s="136" t="s">
        <v>138</v>
      </c>
      <c r="L1048380" s="138" t="s">
        <v>138</v>
      </c>
      <c r="M1048380" s="140" t="s">
        <v>138</v>
      </c>
      <c r="O1048380" s="136" t="s">
        <v>138</v>
      </c>
      <c r="P1048380" s="138" t="s">
        <v>138</v>
      </c>
      <c r="Q1048380" s="136" t="s">
        <v>138</v>
      </c>
      <c r="T1048380" s="136" t="s">
        <v>138</v>
      </c>
      <c r="U1048380" s="99"/>
      <c r="V1048380" s="205"/>
      <c r="W1048380" s="205"/>
      <c r="X1048380" s="99"/>
      <c r="Y1048380" s="99"/>
      <c r="Z1048380" s="205"/>
      <c r="AC1048380" s="138" t="s">
        <v>138</v>
      </c>
      <c r="AD1048380" s="136" t="s">
        <v>138</v>
      </c>
      <c r="AE1048380" s="205"/>
      <c r="AF1048380" s="206"/>
      <c r="AG1048380" s="206"/>
      <c r="AH1048380" s="53"/>
      <c r="AI1048380" s="136" t="s">
        <v>312</v>
      </c>
      <c r="AJ1048380" s="205"/>
      <c r="AS1048380" s="53"/>
      <c r="AU1048380" s="50"/>
      <c r="AX1048380" s="151" t="s">
        <v>186</v>
      </c>
      <c r="AZ1048380" s="434" t="s">
        <v>376</v>
      </c>
      <c r="BA1048380" s="435"/>
      <c r="BB1048380" s="53" t="s">
        <v>466</v>
      </c>
      <c r="BD1048380" s="53"/>
      <c r="BE1048380" s="53"/>
      <c r="BI1048380" s="262"/>
      <c r="BJ1048380" s="257" t="s">
        <v>189</v>
      </c>
      <c r="BK1048380" s="240" t="s">
        <v>435</v>
      </c>
      <c r="BL1048380" s="240" t="s">
        <v>181</v>
      </c>
      <c r="BM1048380" s="257" t="s">
        <v>478</v>
      </c>
      <c r="BN1048380" s="259"/>
      <c r="BO1048380" s="259"/>
      <c r="BP1048380" s="259"/>
      <c r="BQ1048380" s="259"/>
      <c r="BR1048380" s="263"/>
      <c r="CD1048380" s="53"/>
    </row>
    <row r="1048381" spans="1:102" ht="78" customHeight="1" thickBot="1" x14ac:dyDescent="0.25">
      <c r="B1048381" s="122" t="s">
        <v>163</v>
      </c>
      <c r="C1048381" s="124" t="s">
        <v>196</v>
      </c>
      <c r="G1048381" s="133" t="s">
        <v>104</v>
      </c>
      <c r="H1048381" s="136" t="s">
        <v>142</v>
      </c>
      <c r="I1048381" s="136" t="s">
        <v>142</v>
      </c>
      <c r="J1048381" s="136" t="s">
        <v>142</v>
      </c>
      <c r="K1048381" s="136" t="s">
        <v>142</v>
      </c>
      <c r="L1048381" s="136" t="s">
        <v>142</v>
      </c>
      <c r="M1048381" s="140" t="s">
        <v>142</v>
      </c>
      <c r="O1048381" s="136" t="s">
        <v>142</v>
      </c>
      <c r="P1048381" s="136" t="s">
        <v>142</v>
      </c>
      <c r="Q1048381" s="136" t="s">
        <v>139</v>
      </c>
      <c r="T1048381" s="136" t="s">
        <v>142</v>
      </c>
      <c r="U1048381" s="99"/>
      <c r="V1048381" s="205"/>
      <c r="W1048381" s="205"/>
      <c r="X1048381" s="99"/>
      <c r="Y1048381" s="99"/>
      <c r="Z1048381" s="205"/>
      <c r="AC1048381" s="136" t="s">
        <v>142</v>
      </c>
      <c r="AD1048381" s="136" t="s">
        <v>142</v>
      </c>
      <c r="AE1048381" s="205"/>
      <c r="AF1048381" s="206"/>
      <c r="AG1048381" s="206"/>
      <c r="AH1048381" s="53"/>
      <c r="AI1048381" s="137" t="s">
        <v>313</v>
      </c>
      <c r="AS1048381" s="53"/>
      <c r="AU1048381" s="50"/>
      <c r="AX1048381" s="151" t="s">
        <v>187</v>
      </c>
      <c r="AZ1048381" s="167" t="s">
        <v>257</v>
      </c>
      <c r="BA1048381" s="168" t="s">
        <v>255</v>
      </c>
      <c r="BD1048381" s="53"/>
      <c r="BE1048381" s="53"/>
      <c r="BI1048381" s="262"/>
      <c r="BJ1048381" s="240" t="s">
        <v>185</v>
      </c>
      <c r="BK1048381" s="240" t="s">
        <v>183</v>
      </c>
      <c r="BL1048381" s="240" t="s">
        <v>435</v>
      </c>
      <c r="BM1048381" s="240" t="s">
        <v>477</v>
      </c>
      <c r="BN1048381" s="259"/>
      <c r="BO1048381" s="259"/>
      <c r="BP1048381" s="259"/>
      <c r="BQ1048381" s="259"/>
      <c r="BR1048381" s="263"/>
    </row>
    <row r="1048382" spans="1:102" ht="111.75" customHeight="1" thickBot="1" x14ac:dyDescent="0.25">
      <c r="B1048382" s="99"/>
      <c r="C1048382" s="99"/>
      <c r="G1048382" s="134" t="s">
        <v>146</v>
      </c>
      <c r="H1048382" s="136" t="s">
        <v>139</v>
      </c>
      <c r="I1048382" s="136" t="s">
        <v>139</v>
      </c>
      <c r="J1048382" s="137" t="s">
        <v>139</v>
      </c>
      <c r="K1048382" s="136" t="s">
        <v>139</v>
      </c>
      <c r="L1048382" s="136" t="s">
        <v>139</v>
      </c>
      <c r="M1048382" s="140" t="s">
        <v>139</v>
      </c>
      <c r="O1048382" s="136" t="s">
        <v>139</v>
      </c>
      <c r="P1048382" s="136" t="s">
        <v>139</v>
      </c>
      <c r="Q1048382" s="137" t="s">
        <v>140</v>
      </c>
      <c r="T1048382" s="136" t="s">
        <v>139</v>
      </c>
      <c r="U1048382" s="99"/>
      <c r="V1048382" s="205"/>
      <c r="W1048382" s="205"/>
      <c r="X1048382" s="99"/>
      <c r="Y1048382" s="99"/>
      <c r="Z1048382" s="205"/>
      <c r="AC1048382" s="136" t="s">
        <v>139</v>
      </c>
      <c r="AD1048382" s="136" t="s">
        <v>139</v>
      </c>
      <c r="AE1048382" s="205"/>
      <c r="AF1048382" s="206"/>
      <c r="AG1048382" s="206"/>
      <c r="AH1048382" s="53"/>
      <c r="AS1048382" s="53"/>
      <c r="AU1048382" s="50"/>
      <c r="AX1048382" s="151" t="s">
        <v>181</v>
      </c>
      <c r="AZ1048382" s="154" t="s">
        <v>246</v>
      </c>
      <c r="BA1048382" s="153" t="s">
        <v>244</v>
      </c>
      <c r="BD1048382" s="53"/>
      <c r="BE1048382" s="53"/>
      <c r="BI1048382" s="264"/>
      <c r="BJ1048382" s="240" t="s">
        <v>186</v>
      </c>
      <c r="BK1048382" s="240" t="s">
        <v>182</v>
      </c>
      <c r="BL1048382" s="240" t="s">
        <v>183</v>
      </c>
      <c r="BM1048382" s="240" t="s">
        <v>178</v>
      </c>
      <c r="BN1048382" s="259"/>
      <c r="BO1048382" s="259"/>
      <c r="BP1048382" s="259"/>
      <c r="BQ1048382" s="259"/>
      <c r="BR1048382" s="263"/>
    </row>
    <row r="1048383" spans="1:102" ht="63" customHeight="1" thickBot="1" x14ac:dyDescent="0.25">
      <c r="B1048383" s="119"/>
      <c r="C1048383" s="119"/>
      <c r="G1048383" s="134"/>
      <c r="H1048383" s="136" t="s">
        <v>143</v>
      </c>
      <c r="I1048383" s="136" t="s">
        <v>143</v>
      </c>
      <c r="J1048383" s="53"/>
      <c r="K1048383" s="136" t="s">
        <v>143</v>
      </c>
      <c r="M1048383" s="140" t="s">
        <v>143</v>
      </c>
      <c r="O1048383" s="136" t="s">
        <v>143</v>
      </c>
      <c r="P1048383" s="136" t="s">
        <v>143</v>
      </c>
      <c r="T1048383" s="136" t="s">
        <v>143</v>
      </c>
      <c r="U1048383" s="99"/>
      <c r="V1048383" s="205"/>
      <c r="W1048383" s="205"/>
      <c r="X1048383" s="99"/>
      <c r="Y1048383" s="99"/>
      <c r="Z1048383" s="205"/>
      <c r="AC1048383" s="136" t="s">
        <v>143</v>
      </c>
      <c r="AD1048383" s="136" t="s">
        <v>143</v>
      </c>
      <c r="AE1048383" s="205"/>
      <c r="AF1048383" s="206"/>
      <c r="AG1048383" s="206"/>
      <c r="AH1048383" s="53"/>
      <c r="AS1048383" s="53"/>
      <c r="AU1048383" s="50"/>
      <c r="AX1048383" s="151" t="s">
        <v>435</v>
      </c>
      <c r="AZ1048383" s="154" t="s">
        <v>249</v>
      </c>
      <c r="BA1048383" s="153" t="s">
        <v>250</v>
      </c>
      <c r="BF1048383" s="53"/>
      <c r="BI1048383" s="262"/>
      <c r="BJ1048383" s="240" t="s">
        <v>187</v>
      </c>
      <c r="BK1048383" s="240" t="s">
        <v>184</v>
      </c>
      <c r="BL1048383" s="240" t="s">
        <v>182</v>
      </c>
      <c r="BM1048383" s="257" t="s">
        <v>476</v>
      </c>
      <c r="BN1048383" s="259"/>
      <c r="BO1048383" s="259"/>
      <c r="BP1048383" s="259"/>
      <c r="BQ1048383" s="259"/>
      <c r="BR1048383" s="263"/>
      <c r="CD1048383" s="53"/>
    </row>
    <row r="1048384" spans="1:102" ht="117.75" customHeight="1" thickBot="1" x14ac:dyDescent="0.25">
      <c r="B1048384" s="99"/>
      <c r="C1048384" s="252"/>
      <c r="H1048384" s="137" t="s">
        <v>140</v>
      </c>
      <c r="I1048384" s="137" t="s">
        <v>140</v>
      </c>
      <c r="J1048384" s="53"/>
      <c r="K1048384" s="137" t="s">
        <v>140</v>
      </c>
      <c r="M1048384" s="141" t="s">
        <v>140</v>
      </c>
      <c r="O1048384" s="137" t="s">
        <v>140</v>
      </c>
      <c r="P1048384" s="137" t="s">
        <v>140</v>
      </c>
      <c r="T1048384" s="137" t="s">
        <v>140</v>
      </c>
      <c r="U1048384" s="99"/>
      <c r="V1048384" s="205"/>
      <c r="W1048384" s="205"/>
      <c r="X1048384" s="99"/>
      <c r="Y1048384" s="99"/>
      <c r="Z1048384" s="205"/>
      <c r="AC1048384" s="137" t="s">
        <v>140</v>
      </c>
      <c r="AD1048384" s="137" t="s">
        <v>140</v>
      </c>
      <c r="AE1048384" s="205"/>
      <c r="AF1048384" s="206"/>
      <c r="AG1048384" s="206"/>
      <c r="AH1048384" s="53"/>
      <c r="AS1048384" s="53"/>
      <c r="AU1048384" s="50"/>
      <c r="AX1048384" s="151" t="s">
        <v>183</v>
      </c>
      <c r="AZ1048384" s="154" t="s">
        <v>247</v>
      </c>
      <c r="BA1048384" s="153" t="s">
        <v>251</v>
      </c>
      <c r="BI1048384" s="262"/>
      <c r="BJ1048384" s="240" t="s">
        <v>181</v>
      </c>
      <c r="BK1048384" s="259"/>
      <c r="BL1048384" s="240" t="s">
        <v>184</v>
      </c>
      <c r="BM1048384" s="257" t="s">
        <v>190</v>
      </c>
      <c r="BN1048384" s="259"/>
      <c r="BO1048384" s="259"/>
      <c r="BP1048384" s="259"/>
      <c r="BQ1048384" s="259"/>
      <c r="BR1048384" s="263"/>
    </row>
    <row r="1048385" spans="2:82" ht="138" customHeight="1" x14ac:dyDescent="0.25">
      <c r="B1048385" s="99"/>
      <c r="C1048385" s="253"/>
      <c r="AQ1048385" s="53"/>
      <c r="AS1048385" s="53"/>
      <c r="AU1048385" s="50"/>
      <c r="AX1048385" s="151" t="s">
        <v>182</v>
      </c>
      <c r="AZ1048385" s="154" t="s">
        <v>289</v>
      </c>
      <c r="BA1048385" s="153" t="s">
        <v>252</v>
      </c>
      <c r="BI1048385" s="262"/>
      <c r="BJ1048385" s="240" t="s">
        <v>435</v>
      </c>
      <c r="BK1048385" s="259"/>
      <c r="BL1048385" s="240" t="s">
        <v>289</v>
      </c>
      <c r="BM1048385" s="257" t="s">
        <v>189</v>
      </c>
      <c r="BN1048385" s="259"/>
      <c r="BO1048385" s="259"/>
      <c r="BP1048385" s="259"/>
      <c r="BQ1048385" s="259"/>
      <c r="BR1048385" s="263"/>
    </row>
    <row r="1048386" spans="2:82" ht="159" customHeight="1" x14ac:dyDescent="0.25">
      <c r="B1048386" s="99"/>
      <c r="C1048386" s="253"/>
      <c r="AQ1048386" s="53"/>
      <c r="AS1048386" s="53"/>
      <c r="AU1048386" s="50"/>
      <c r="AX1048386" s="151" t="s">
        <v>184</v>
      </c>
      <c r="AZ1048386" s="154" t="s">
        <v>245</v>
      </c>
      <c r="BA1048386" s="153" t="s">
        <v>170</v>
      </c>
      <c r="BI1048386" s="262"/>
      <c r="BJ1048386" s="240" t="s">
        <v>183</v>
      </c>
      <c r="BK1048386" s="259"/>
      <c r="BL1048386" s="240" t="s">
        <v>246</v>
      </c>
      <c r="BM1048386" s="240" t="s">
        <v>185</v>
      </c>
      <c r="BN1048386" s="259"/>
      <c r="BO1048386" s="259"/>
      <c r="BP1048386" s="259"/>
      <c r="BQ1048386" s="259"/>
      <c r="BR1048386" s="263"/>
    </row>
    <row r="1048387" spans="2:82" ht="135" customHeight="1" x14ac:dyDescent="0.2">
      <c r="B1048387" s="99"/>
      <c r="C1048387" s="252"/>
      <c r="AQ1048387" s="53"/>
      <c r="AS1048387" s="53"/>
      <c r="AU1048387" s="50"/>
      <c r="AX1048387" s="151"/>
      <c r="AZ1048387" s="154" t="s">
        <v>256</v>
      </c>
      <c r="BA1048387" s="153" t="s">
        <v>253</v>
      </c>
      <c r="BI1048387" s="262"/>
      <c r="BJ1048387" s="240" t="s">
        <v>182</v>
      </c>
      <c r="BK1048387" s="259"/>
      <c r="BL1048387" s="240" t="s">
        <v>249</v>
      </c>
      <c r="BM1048387" s="240" t="s">
        <v>186</v>
      </c>
      <c r="BN1048387" s="259"/>
      <c r="BO1048387" s="259"/>
      <c r="BP1048387" s="259"/>
      <c r="BQ1048387" s="259"/>
      <c r="BR1048387" s="263"/>
    </row>
    <row r="1048388" spans="2:82" ht="148.5" customHeight="1" x14ac:dyDescent="0.2">
      <c r="B1048388" s="99"/>
      <c r="C1048388" s="252"/>
      <c r="AQ1048388" s="53"/>
      <c r="AS1048388" s="53"/>
      <c r="AU1048388" s="50"/>
      <c r="AX1048388" s="151" t="s">
        <v>178</v>
      </c>
      <c r="AZ1048388" s="154" t="s">
        <v>288</v>
      </c>
      <c r="BA1048388" s="153" t="s">
        <v>408</v>
      </c>
      <c r="BI1048388" s="262"/>
      <c r="BJ1048388" s="240" t="s">
        <v>184</v>
      </c>
      <c r="BK1048388" s="259"/>
      <c r="BL1048388" s="240" t="s">
        <v>247</v>
      </c>
      <c r="BM1048388" s="240" t="s">
        <v>187</v>
      </c>
      <c r="BN1048388" s="259"/>
      <c r="BO1048388" s="259"/>
      <c r="BP1048388" s="259"/>
      <c r="BQ1048388" s="259"/>
      <c r="BR1048388" s="263"/>
    </row>
    <row r="1048389" spans="2:82" ht="148.5" customHeight="1" x14ac:dyDescent="0.2">
      <c r="B1048389" s="99"/>
      <c r="C1048389" s="252"/>
      <c r="AQ1048389" s="53"/>
      <c r="AS1048389" s="53"/>
      <c r="AU1048389" s="50"/>
      <c r="AX1048389" s="319" t="s">
        <v>481</v>
      </c>
      <c r="AZ1048389" s="154" t="s">
        <v>471</v>
      </c>
      <c r="BA1048389" s="153" t="s">
        <v>472</v>
      </c>
      <c r="BI1048389" s="262"/>
      <c r="BJ1048389" s="240"/>
      <c r="BK1048389" s="259"/>
      <c r="BL1048389" s="240" t="s">
        <v>471</v>
      </c>
      <c r="BM1048389" s="240" t="s">
        <v>181</v>
      </c>
      <c r="BN1048389" s="259"/>
      <c r="BO1048389" s="259"/>
      <c r="BP1048389" s="259"/>
      <c r="BQ1048389" s="259"/>
      <c r="BR1048389" s="263"/>
    </row>
    <row r="1048390" spans="2:82" ht="78.75" customHeight="1" x14ac:dyDescent="0.2">
      <c r="B1048390" s="99"/>
      <c r="C1048390" s="252"/>
      <c r="AQ1048390" s="53"/>
      <c r="AS1048390" s="53"/>
      <c r="AU1048390" s="50"/>
      <c r="AX1048390" s="319" t="s">
        <v>482</v>
      </c>
      <c r="AZ1048390" s="154" t="s">
        <v>254</v>
      </c>
      <c r="BA1048390" s="153" t="s">
        <v>171</v>
      </c>
      <c r="BI1048390" s="262"/>
      <c r="BJ1048390" s="259"/>
      <c r="BK1048390" s="259"/>
      <c r="BL1048390" s="240" t="s">
        <v>245</v>
      </c>
      <c r="BM1048390" s="240" t="s">
        <v>435</v>
      </c>
      <c r="BN1048390" s="259"/>
      <c r="BO1048390" s="259"/>
      <c r="BP1048390" s="259"/>
      <c r="BQ1048390" s="259"/>
      <c r="BR1048390" s="263"/>
    </row>
    <row r="1048391" spans="2:82" ht="114" customHeight="1" x14ac:dyDescent="0.2">
      <c r="B1048391" s="99"/>
      <c r="C1048391" s="99"/>
      <c r="AQ1048391" s="53"/>
      <c r="AS1048391" s="53"/>
      <c r="AU1048391" s="50"/>
      <c r="AX1048391" s="151" t="s">
        <v>177</v>
      </c>
      <c r="BI1048391" s="262"/>
      <c r="BJ1048391" s="259"/>
      <c r="BK1048391" s="259"/>
      <c r="BL1048391" s="240" t="s">
        <v>256</v>
      </c>
      <c r="BM1048391" s="240" t="s">
        <v>183</v>
      </c>
      <c r="BN1048391" s="259"/>
      <c r="BO1048391" s="259"/>
      <c r="BP1048391" s="259"/>
      <c r="BQ1048391" s="259"/>
      <c r="BR1048391" s="263"/>
    </row>
    <row r="1048392" spans="2:82" ht="47.25" customHeight="1" x14ac:dyDescent="0.2">
      <c r="AQ1048392" s="53"/>
      <c r="AS1048392" s="53"/>
      <c r="AU1048392" s="50"/>
      <c r="AX1048392" s="151" t="s">
        <v>257</v>
      </c>
      <c r="BI1048392" s="262"/>
      <c r="BJ1048392" s="259"/>
      <c r="BK1048392" s="259"/>
      <c r="BL1048392" s="240" t="s">
        <v>254</v>
      </c>
      <c r="BM1048392" s="240" t="s">
        <v>182</v>
      </c>
      <c r="BN1048392" s="259"/>
      <c r="BO1048392" s="259"/>
      <c r="BP1048392" s="259"/>
      <c r="BQ1048392" s="259"/>
      <c r="BR1048392" s="263"/>
    </row>
    <row r="1048393" spans="2:82" ht="47.25" customHeight="1" thickBot="1" x14ac:dyDescent="0.25">
      <c r="AQ1048393" s="53"/>
      <c r="AS1048393" s="53"/>
      <c r="AX1048393" s="151" t="s">
        <v>188</v>
      </c>
      <c r="BI1048393" s="262"/>
      <c r="BJ1048393" s="259"/>
      <c r="BK1048393" s="259"/>
      <c r="BL1048393" s="240" t="s">
        <v>257</v>
      </c>
      <c r="BM1048393" s="246" t="s">
        <v>184</v>
      </c>
      <c r="BN1048393" s="259"/>
      <c r="BO1048393" s="259"/>
      <c r="BP1048393" s="259"/>
      <c r="BQ1048393" s="259"/>
      <c r="BR1048393" s="263"/>
    </row>
    <row r="1048394" spans="2:82" ht="23.25" thickBot="1" x14ac:dyDescent="0.25">
      <c r="AQ1048394" s="53"/>
      <c r="AS1048394" s="53"/>
      <c r="AX1048394" s="151" t="s">
        <v>161</v>
      </c>
      <c r="BF1048394" s="53"/>
      <c r="BI1048394" s="265"/>
      <c r="BJ1048394" s="266"/>
      <c r="BK1048394" s="266"/>
      <c r="BL1048394" s="246" t="s">
        <v>288</v>
      </c>
      <c r="BN1048394" s="266"/>
      <c r="BO1048394" s="266"/>
      <c r="BP1048394" s="266"/>
      <c r="BQ1048394" s="266"/>
      <c r="BR1048394" s="267"/>
    </row>
    <row r="1048395" spans="2:82" x14ac:dyDescent="0.2">
      <c r="G1048395" s="53"/>
      <c r="AQ1048395" s="53"/>
      <c r="AS1048395" s="53"/>
      <c r="AX1048395" s="151" t="s">
        <v>246</v>
      </c>
    </row>
    <row r="1048396" spans="2:82" ht="22.5" x14ac:dyDescent="0.2">
      <c r="G1048396" s="53"/>
      <c r="L1048396" s="41"/>
      <c r="AQ1048396" s="53"/>
      <c r="AS1048396" s="53"/>
      <c r="AX1048396" s="151" t="s">
        <v>249</v>
      </c>
    </row>
    <row r="1048397" spans="2:82" ht="22.5" x14ac:dyDescent="0.2">
      <c r="G1048397" s="53"/>
      <c r="H1048397" s="55"/>
      <c r="AQ1048397" s="53"/>
      <c r="AS1048397" s="53"/>
      <c r="AX1048397" s="151" t="s">
        <v>247</v>
      </c>
    </row>
    <row r="1048398" spans="2:82" ht="27.75" customHeight="1" x14ac:dyDescent="0.2">
      <c r="G1048398" s="53"/>
      <c r="H1048398" s="54"/>
      <c r="AS1048398" s="53"/>
      <c r="AX1048398" s="151" t="s">
        <v>248</v>
      </c>
    </row>
    <row r="1048399" spans="2:82" ht="15" x14ac:dyDescent="0.2">
      <c r="G1048399" s="53"/>
      <c r="H1048399" s="54"/>
      <c r="AO1048399" s="50"/>
      <c r="AS1048399" s="53"/>
      <c r="AX1048399" s="151" t="s">
        <v>245</v>
      </c>
    </row>
    <row r="1048400" spans="2:82" ht="15" x14ac:dyDescent="0.2">
      <c r="G1048400" s="53"/>
      <c r="H1048400" s="54"/>
      <c r="AO1048400" s="50"/>
      <c r="AS1048400" s="53"/>
      <c r="AX1048400" s="151" t="s">
        <v>256</v>
      </c>
      <c r="BF1048400" s="53"/>
      <c r="BG1048400" s="53"/>
      <c r="BH1048400" s="53"/>
      <c r="BS1048400" s="53"/>
      <c r="BT1048400" s="53"/>
      <c r="BU1048400" s="53"/>
      <c r="BV1048400" s="53"/>
      <c r="BW1048400" s="53"/>
      <c r="BX1048400" s="53"/>
      <c r="BY1048400" s="53"/>
      <c r="BZ1048400" s="53"/>
      <c r="CA1048400" s="53"/>
      <c r="CB1048400" s="53"/>
      <c r="CC1048400" s="53"/>
      <c r="CD1048400" s="53"/>
    </row>
    <row r="1048401" spans="1:102" ht="22.5" x14ac:dyDescent="0.2">
      <c r="G1048401" s="53"/>
      <c r="H1048401" s="55"/>
      <c r="AO1048401" s="50"/>
      <c r="AS1048401" s="53"/>
      <c r="AX1048401" s="151" t="s">
        <v>288</v>
      </c>
      <c r="BF1048401" s="53"/>
      <c r="BG1048401" s="53"/>
      <c r="BH1048401" s="53"/>
      <c r="BS1048401" s="53"/>
      <c r="BT1048401" s="53"/>
      <c r="BU1048401" s="53"/>
      <c r="BV1048401" s="53"/>
      <c r="BW1048401" s="53"/>
      <c r="BX1048401" s="53"/>
      <c r="BY1048401" s="53"/>
      <c r="BZ1048401" s="53"/>
      <c r="CA1048401" s="53"/>
      <c r="CB1048401" s="53"/>
      <c r="CC1048401" s="53"/>
      <c r="CD1048401" s="53"/>
      <c r="CE1048401" s="53"/>
      <c r="CF1048401" s="53"/>
      <c r="CG1048401" s="53"/>
      <c r="CH1048401" s="53"/>
      <c r="CI1048401" s="53"/>
      <c r="CJ1048401" s="53"/>
      <c r="CK1048401" s="53"/>
      <c r="CL1048401" s="53"/>
      <c r="CM1048401" s="53"/>
      <c r="CN1048401" s="53"/>
      <c r="CO1048401" s="53"/>
      <c r="CP1048401" s="53"/>
      <c r="CQ1048401" s="53"/>
      <c r="CR1048401" s="53"/>
      <c r="CS1048401" s="53"/>
      <c r="CT1048401" s="53"/>
      <c r="CU1048401" s="53"/>
      <c r="CV1048401" s="53"/>
      <c r="CW1048401" s="53"/>
      <c r="CX1048401" s="53"/>
    </row>
    <row r="1048402" spans="1:102" ht="22.5" x14ac:dyDescent="0.2">
      <c r="G1048402" s="53"/>
      <c r="H1048402" s="55"/>
      <c r="AO1048402" s="50"/>
      <c r="AQ1048402" s="53"/>
      <c r="AS1048402" s="53"/>
      <c r="AX1048402" s="151" t="s">
        <v>254</v>
      </c>
      <c r="BF1048402" s="53"/>
      <c r="BG1048402" s="53"/>
      <c r="BH1048402" s="53"/>
      <c r="BS1048402" s="53"/>
      <c r="BT1048402" s="53"/>
      <c r="BU1048402" s="53"/>
      <c r="BV1048402" s="53"/>
      <c r="BW1048402" s="53"/>
      <c r="BX1048402" s="53"/>
      <c r="BY1048402" s="53"/>
      <c r="BZ1048402" s="53"/>
      <c r="CA1048402" s="53"/>
      <c r="CB1048402" s="53"/>
      <c r="CC1048402" s="53"/>
      <c r="CD1048402" s="53"/>
      <c r="CE1048402" s="53"/>
      <c r="CF1048402" s="53"/>
      <c r="CG1048402" s="53"/>
      <c r="CH1048402" s="53"/>
      <c r="CI1048402" s="53"/>
      <c r="CJ1048402" s="53"/>
      <c r="CK1048402" s="53"/>
      <c r="CL1048402" s="53"/>
      <c r="CM1048402" s="53"/>
      <c r="CN1048402" s="53"/>
      <c r="CO1048402" s="53"/>
      <c r="CP1048402" s="53"/>
      <c r="CQ1048402" s="53"/>
      <c r="CR1048402" s="53"/>
      <c r="CS1048402" s="53"/>
      <c r="CT1048402" s="53"/>
      <c r="CU1048402" s="53"/>
      <c r="CV1048402" s="53"/>
      <c r="CW1048402" s="53"/>
      <c r="CX1048402" s="53"/>
    </row>
    <row r="1048403" spans="1:102" x14ac:dyDescent="0.2">
      <c r="G1048403" s="53"/>
      <c r="H1048403" s="55"/>
      <c r="AO1048403" s="50"/>
      <c r="AQ1048403" s="53"/>
      <c r="AS1048403" s="53"/>
      <c r="AX1048403" s="151" t="s">
        <v>162</v>
      </c>
      <c r="BF1048403" s="53"/>
      <c r="BG1048403" s="53"/>
      <c r="BH1048403" s="53"/>
      <c r="BS1048403" s="53"/>
      <c r="BT1048403" s="53"/>
      <c r="BU1048403" s="53"/>
      <c r="BV1048403" s="53"/>
      <c r="BW1048403" s="53"/>
      <c r="BX1048403" s="53"/>
      <c r="BY1048403" s="53"/>
      <c r="BZ1048403" s="53"/>
      <c r="CA1048403" s="53"/>
      <c r="CB1048403" s="53"/>
      <c r="CC1048403" s="53"/>
      <c r="CD1048403" s="53"/>
      <c r="CE1048403" s="53"/>
      <c r="CF1048403" s="53"/>
      <c r="CG1048403" s="53"/>
      <c r="CH1048403" s="53"/>
      <c r="CI1048403" s="53"/>
      <c r="CJ1048403" s="53"/>
      <c r="CK1048403" s="53"/>
      <c r="CL1048403" s="53"/>
      <c r="CM1048403" s="53"/>
      <c r="CN1048403" s="53"/>
      <c r="CO1048403" s="53"/>
      <c r="CP1048403" s="53"/>
      <c r="CQ1048403" s="53"/>
      <c r="CR1048403" s="53"/>
      <c r="CS1048403" s="53"/>
      <c r="CT1048403" s="53"/>
      <c r="CU1048403" s="53"/>
      <c r="CV1048403" s="53"/>
      <c r="CW1048403" s="53"/>
      <c r="CX1048403" s="53"/>
    </row>
    <row r="1048404" spans="1:102" x14ac:dyDescent="0.2">
      <c r="G1048404" s="53"/>
      <c r="H1048404" s="55"/>
      <c r="L1048404" s="41"/>
      <c r="AO1048404" s="50"/>
      <c r="AQ1048404" s="53"/>
      <c r="AS1048404" s="53"/>
      <c r="AX1048404" s="151" t="s">
        <v>160</v>
      </c>
      <c r="BF1048404" s="53"/>
      <c r="BG1048404" s="53"/>
      <c r="BH1048404" s="53"/>
      <c r="BS1048404" s="53"/>
      <c r="BT1048404" s="53"/>
      <c r="BU1048404" s="53"/>
      <c r="BV1048404" s="53"/>
      <c r="BW1048404" s="53"/>
      <c r="BX1048404" s="53"/>
      <c r="BY1048404" s="53"/>
      <c r="BZ1048404" s="53"/>
      <c r="CA1048404" s="53"/>
      <c r="CB1048404" s="53"/>
      <c r="CC1048404" s="53"/>
      <c r="CD1048404" s="53"/>
      <c r="CE1048404" s="53"/>
      <c r="CF1048404" s="53"/>
      <c r="CG1048404" s="53"/>
      <c r="CH1048404" s="53"/>
      <c r="CI1048404" s="53"/>
      <c r="CJ1048404" s="53"/>
      <c r="CK1048404" s="53"/>
      <c r="CL1048404" s="53"/>
      <c r="CM1048404" s="53"/>
      <c r="CN1048404" s="53"/>
      <c r="CO1048404" s="53"/>
      <c r="CP1048404" s="53"/>
      <c r="CQ1048404" s="53"/>
      <c r="CR1048404" s="53"/>
      <c r="CS1048404" s="53"/>
      <c r="CT1048404" s="53"/>
      <c r="CU1048404" s="53"/>
      <c r="CV1048404" s="53"/>
      <c r="CW1048404" s="53"/>
      <c r="CX1048404" s="53"/>
    </row>
    <row r="1048405" spans="1:102" ht="22.5" x14ac:dyDescent="0.2">
      <c r="G1048405" s="53"/>
      <c r="H1048405" s="55"/>
      <c r="K1048405" s="99"/>
      <c r="AO1048405" s="50"/>
      <c r="AQ1048405" s="53"/>
      <c r="AS1048405" s="53"/>
      <c r="AX1048405" s="319" t="s">
        <v>483</v>
      </c>
      <c r="BF1048405" s="53"/>
      <c r="BG1048405" s="53"/>
      <c r="BH1048405" s="53"/>
      <c r="BS1048405" s="53"/>
      <c r="BT1048405" s="53"/>
      <c r="BU1048405" s="53"/>
      <c r="BV1048405" s="53"/>
      <c r="BW1048405" s="53"/>
      <c r="BX1048405" s="53"/>
      <c r="BY1048405" s="53"/>
      <c r="BZ1048405" s="53"/>
      <c r="CA1048405" s="53"/>
      <c r="CB1048405" s="53"/>
      <c r="CC1048405" s="53"/>
      <c r="CD1048405" s="53"/>
      <c r="CE1048405" s="53"/>
      <c r="CF1048405" s="53"/>
      <c r="CG1048405" s="53"/>
      <c r="CH1048405" s="53"/>
      <c r="CI1048405" s="53"/>
      <c r="CJ1048405" s="53"/>
      <c r="CK1048405" s="53"/>
      <c r="CL1048405" s="53"/>
      <c r="CM1048405" s="53"/>
      <c r="CN1048405" s="53"/>
      <c r="CO1048405" s="53"/>
      <c r="CP1048405" s="53"/>
      <c r="CQ1048405" s="53"/>
      <c r="CR1048405" s="53"/>
      <c r="CS1048405" s="53"/>
      <c r="CT1048405" s="53"/>
      <c r="CU1048405" s="53"/>
      <c r="CV1048405" s="53"/>
      <c r="CW1048405" s="53"/>
      <c r="CX1048405" s="53"/>
    </row>
    <row r="1048406" spans="1:102" x14ac:dyDescent="0.2">
      <c r="H1048406" s="55"/>
      <c r="Q1048406" s="53"/>
      <c r="AQ1048406" s="53"/>
      <c r="AS1048406" s="53"/>
      <c r="AX1048406" s="151" t="s">
        <v>173</v>
      </c>
      <c r="BF1048406" s="53"/>
      <c r="BG1048406" s="53"/>
      <c r="BH1048406" s="53"/>
      <c r="BS1048406" s="53"/>
      <c r="BT1048406" s="53"/>
      <c r="BU1048406" s="53"/>
      <c r="BV1048406" s="53"/>
      <c r="BW1048406" s="53"/>
      <c r="BX1048406" s="53"/>
      <c r="BY1048406" s="53"/>
      <c r="BZ1048406" s="53"/>
      <c r="CA1048406" s="53"/>
      <c r="CB1048406" s="53"/>
      <c r="CC1048406" s="53"/>
      <c r="CD1048406" s="53"/>
      <c r="CE1048406" s="53"/>
      <c r="CF1048406" s="53"/>
      <c r="CG1048406" s="53"/>
      <c r="CH1048406" s="53"/>
      <c r="CI1048406" s="53"/>
      <c r="CJ1048406" s="53"/>
      <c r="CK1048406" s="53"/>
      <c r="CL1048406" s="53"/>
      <c r="CM1048406" s="53"/>
      <c r="CN1048406" s="53"/>
      <c r="CO1048406" s="53"/>
      <c r="CP1048406" s="53"/>
      <c r="CQ1048406" s="53"/>
      <c r="CR1048406" s="53"/>
      <c r="CS1048406" s="53"/>
      <c r="CT1048406" s="53"/>
      <c r="CU1048406" s="53"/>
      <c r="CV1048406" s="53"/>
      <c r="CW1048406" s="53"/>
      <c r="CX1048406" s="53"/>
    </row>
    <row r="1048407" spans="1:102" x14ac:dyDescent="0.2">
      <c r="H1048407" s="55"/>
      <c r="Q1048407" s="53"/>
      <c r="AQ1048407" s="53"/>
      <c r="AS1048407" s="53"/>
      <c r="AX1048407" s="151" t="s">
        <v>174</v>
      </c>
      <c r="BF1048407" s="53"/>
      <c r="BG1048407" s="42"/>
      <c r="BH1048407" s="53"/>
      <c r="BS1048407" s="53"/>
      <c r="BT1048407" s="53"/>
      <c r="BU1048407" s="53"/>
      <c r="BV1048407" s="53"/>
      <c r="BW1048407" s="53"/>
      <c r="BX1048407" s="53"/>
      <c r="BY1048407" s="53"/>
      <c r="BZ1048407" s="53"/>
      <c r="CA1048407" s="53"/>
      <c r="CB1048407" s="53"/>
      <c r="CC1048407" s="53"/>
      <c r="CD1048407" s="53"/>
      <c r="CE1048407" s="53"/>
      <c r="CF1048407" s="53"/>
      <c r="CG1048407" s="53"/>
      <c r="CH1048407" s="53"/>
      <c r="CI1048407" s="53"/>
      <c r="CJ1048407" s="53"/>
      <c r="CK1048407" s="53"/>
      <c r="CL1048407" s="53"/>
      <c r="CM1048407" s="53"/>
      <c r="CN1048407" s="53"/>
      <c r="CO1048407" s="53"/>
      <c r="CP1048407" s="53"/>
      <c r="CQ1048407" s="53"/>
      <c r="CR1048407" s="53"/>
      <c r="CS1048407" s="53"/>
      <c r="CT1048407" s="53"/>
      <c r="CU1048407" s="53"/>
      <c r="CV1048407" s="53"/>
      <c r="CW1048407" s="53"/>
      <c r="CX1048407" s="53"/>
    </row>
    <row r="1048408" spans="1:102" s="53" customFormat="1" x14ac:dyDescent="0.2">
      <c r="A1048408" s="3"/>
      <c r="E1048408" s="3"/>
      <c r="F1048408" s="3"/>
      <c r="G1048408" s="4"/>
      <c r="H1048408" s="4"/>
      <c r="I1048408" s="4"/>
      <c r="L1048408" s="4"/>
      <c r="R1048408" s="4"/>
      <c r="S1048408" s="4"/>
      <c r="V1048408" s="206"/>
      <c r="W1048408" s="206"/>
      <c r="Z1048408" s="206"/>
      <c r="AA1048408" s="206"/>
      <c r="AB1048408" s="206"/>
      <c r="AE1048408" s="206"/>
      <c r="AF1048408" s="206"/>
      <c r="AG1048408" s="206"/>
      <c r="AI1048408" s="4"/>
      <c r="AJ1048408" s="201"/>
      <c r="AK1048408" s="201"/>
      <c r="AL1048408" s="201"/>
      <c r="AM1048408" s="4"/>
      <c r="AN1048408" s="4"/>
      <c r="AO1048408" s="41"/>
      <c r="AP1048408" s="4"/>
      <c r="AX1048408" s="151"/>
      <c r="BD1048408" s="3"/>
      <c r="BE1048408" s="3"/>
      <c r="BI1048408" s="3"/>
      <c r="BJ1048408" s="3"/>
      <c r="BK1048408" s="3"/>
      <c r="BL1048408" s="3"/>
      <c r="BM1048408" s="3"/>
      <c r="BN1048408" s="3"/>
      <c r="BO1048408" s="3"/>
      <c r="BP1048408" s="3"/>
      <c r="BQ1048408" s="3"/>
      <c r="BR1048408" s="3"/>
    </row>
    <row r="1048409" spans="1:102" s="53" customFormat="1" x14ac:dyDescent="0.2">
      <c r="A1048409" s="3"/>
      <c r="E1048409" s="3"/>
      <c r="F1048409" s="3"/>
      <c r="G1048409" s="4"/>
      <c r="H1048409" s="41"/>
      <c r="I1048409" s="4"/>
      <c r="L1048409" s="4"/>
      <c r="R1048409" s="4"/>
      <c r="S1048409" s="4"/>
      <c r="V1048409" s="206"/>
      <c r="W1048409" s="206"/>
      <c r="Z1048409" s="206"/>
      <c r="AA1048409" s="206"/>
      <c r="AB1048409" s="206"/>
      <c r="AE1048409" s="206"/>
      <c r="AF1048409" s="206"/>
      <c r="AG1048409" s="206"/>
      <c r="AI1048409" s="4"/>
      <c r="AJ1048409" s="201"/>
      <c r="AK1048409" s="201"/>
      <c r="AL1048409" s="201"/>
      <c r="AM1048409" s="4"/>
      <c r="AN1048409" s="4"/>
      <c r="AO1048409" s="41"/>
      <c r="AP1048409" s="4"/>
      <c r="AX1048409" s="151"/>
      <c r="BD1048409" s="3"/>
      <c r="BE1048409" s="3"/>
      <c r="BI1048409" s="3"/>
      <c r="BJ1048409" s="3"/>
      <c r="BK1048409" s="3"/>
      <c r="BL1048409" s="3"/>
      <c r="BM1048409" s="3"/>
      <c r="BN1048409" s="3"/>
      <c r="BO1048409" s="3"/>
      <c r="BP1048409" s="3"/>
      <c r="BQ1048409" s="3"/>
      <c r="BR1048409" s="3"/>
    </row>
    <row r="1048410" spans="1:102" s="53" customFormat="1" x14ac:dyDescent="0.2">
      <c r="A1048410" s="3"/>
      <c r="E1048410" s="3"/>
      <c r="F1048410" s="3"/>
      <c r="G1048410" s="4"/>
      <c r="I1048410" s="99"/>
      <c r="R1048410" s="4"/>
      <c r="S1048410" s="4"/>
      <c r="V1048410" s="206"/>
      <c r="W1048410" s="206"/>
      <c r="Z1048410" s="206"/>
      <c r="AA1048410" s="206"/>
      <c r="AB1048410" s="206"/>
      <c r="AE1048410" s="206"/>
      <c r="AF1048410" s="206"/>
      <c r="AG1048410" s="206"/>
      <c r="AI1048410" s="4"/>
      <c r="AJ1048410" s="201"/>
      <c r="AK1048410" s="201"/>
      <c r="AL1048410" s="201"/>
      <c r="AM1048410" s="4"/>
      <c r="AN1048410" s="4"/>
      <c r="AO1048410" s="41"/>
      <c r="AP1048410" s="4"/>
      <c r="AX1048410" s="151" t="s">
        <v>175</v>
      </c>
      <c r="BD1048410" s="3"/>
      <c r="BE1048410" s="3"/>
      <c r="BI1048410" s="3"/>
      <c r="BJ1048410" s="3"/>
      <c r="BK1048410" s="3"/>
      <c r="BL1048410" s="3"/>
      <c r="BM1048410" s="3"/>
      <c r="BN1048410" s="3"/>
      <c r="BO1048410" s="3"/>
      <c r="BP1048410" s="3"/>
      <c r="BQ1048410" s="3"/>
      <c r="BR1048410" s="3"/>
    </row>
    <row r="1048411" spans="1:102" s="53" customFormat="1" ht="22.5" x14ac:dyDescent="0.2">
      <c r="A1048411" s="3"/>
      <c r="E1048411" s="80"/>
      <c r="F1048411" s="80"/>
      <c r="G1048411" s="4"/>
      <c r="I1048411" s="99"/>
      <c r="R1048411" s="4"/>
      <c r="S1048411" s="4"/>
      <c r="V1048411" s="206"/>
      <c r="W1048411" s="206"/>
      <c r="Z1048411" s="206"/>
      <c r="AA1048411" s="206"/>
      <c r="AB1048411" s="206"/>
      <c r="AE1048411" s="206"/>
      <c r="AF1048411" s="206"/>
      <c r="AG1048411" s="206"/>
      <c r="AI1048411" s="4"/>
      <c r="AJ1048411" s="201"/>
      <c r="AK1048411" s="201"/>
      <c r="AL1048411" s="201"/>
      <c r="AM1048411" s="4"/>
      <c r="AN1048411" s="4"/>
      <c r="AO1048411" s="41"/>
      <c r="AP1048411" s="4"/>
      <c r="AX1048411" s="151" t="s">
        <v>176</v>
      </c>
      <c r="BD1048411" s="3"/>
      <c r="BE1048411" s="3"/>
      <c r="BG1048411" s="3"/>
      <c r="BH1048411" s="3"/>
      <c r="BI1048411" s="3"/>
      <c r="BJ1048411" s="3"/>
      <c r="BK1048411" s="3"/>
      <c r="BL1048411" s="3"/>
      <c r="BM1048411" s="3"/>
      <c r="BN1048411" s="3"/>
      <c r="BO1048411" s="3"/>
      <c r="BP1048411" s="3"/>
      <c r="BQ1048411" s="3"/>
      <c r="BR1048411" s="3"/>
      <c r="BS1048411" s="3"/>
      <c r="BT1048411" s="3"/>
      <c r="BU1048411" s="3"/>
      <c r="BV1048411" s="3"/>
      <c r="BW1048411" s="3"/>
      <c r="BX1048411" s="3"/>
      <c r="BY1048411" s="3"/>
      <c r="BZ1048411" s="3"/>
      <c r="CA1048411" s="3"/>
      <c r="CB1048411" s="3"/>
      <c r="CC1048411" s="3"/>
    </row>
    <row r="1048412" spans="1:102" s="53" customFormat="1" ht="23.25" thickBot="1" x14ac:dyDescent="0.25">
      <c r="A1048412" s="3"/>
      <c r="D1048412" s="80"/>
      <c r="E1048412" s="80"/>
      <c r="G1048412" s="4"/>
      <c r="V1048412" s="206"/>
      <c r="W1048412" s="206"/>
      <c r="Z1048412" s="206"/>
      <c r="AA1048412" s="206"/>
      <c r="AB1048412" s="206"/>
      <c r="AE1048412" s="206"/>
      <c r="AF1048412" s="206"/>
      <c r="AG1048412" s="206"/>
      <c r="AI1048412" s="4"/>
      <c r="AJ1048412" s="206"/>
      <c r="AK1048412" s="206"/>
      <c r="AL1048412" s="206"/>
      <c r="AO1048412" s="41"/>
      <c r="AP1048412" s="4"/>
      <c r="AX1048412" s="320" t="s">
        <v>484</v>
      </c>
      <c r="BD1048412" s="3"/>
      <c r="BE1048412" s="3"/>
      <c r="BF1048412" s="3"/>
      <c r="BG1048412" s="3"/>
      <c r="BH1048412" s="3"/>
      <c r="BI1048412" s="3"/>
      <c r="BJ1048412" s="3"/>
      <c r="BK1048412" s="3"/>
      <c r="BL1048412" s="3"/>
      <c r="BM1048412" s="3"/>
      <c r="BN1048412" s="3"/>
      <c r="BO1048412" s="3"/>
      <c r="BP1048412" s="3"/>
      <c r="BQ1048412" s="3"/>
      <c r="BR1048412" s="3"/>
      <c r="BS1048412" s="3"/>
      <c r="BT1048412" s="3"/>
      <c r="BU1048412" s="3"/>
      <c r="BV1048412" s="3"/>
      <c r="BW1048412" s="3"/>
      <c r="BX1048412" s="3"/>
      <c r="BY1048412" s="3"/>
      <c r="BZ1048412" s="3"/>
      <c r="CA1048412" s="3"/>
      <c r="CB1048412" s="3"/>
      <c r="CC1048412" s="3"/>
      <c r="CD1048412" s="3"/>
      <c r="CE1048412" s="3"/>
      <c r="CF1048412" s="3"/>
      <c r="CG1048412" s="3"/>
      <c r="CH1048412" s="3"/>
      <c r="CI1048412" s="3"/>
      <c r="CJ1048412" s="3"/>
      <c r="CK1048412" s="3"/>
      <c r="CL1048412" s="3"/>
      <c r="CM1048412" s="3"/>
      <c r="CN1048412" s="3"/>
      <c r="CO1048412" s="3"/>
      <c r="CP1048412" s="3"/>
      <c r="CQ1048412" s="3"/>
      <c r="CR1048412" s="3"/>
      <c r="CS1048412" s="3"/>
      <c r="CT1048412" s="3"/>
      <c r="CU1048412" s="3"/>
      <c r="CV1048412" s="3"/>
      <c r="CW1048412" s="3"/>
      <c r="CX1048412" s="3"/>
    </row>
    <row r="1048413" spans="1:102" s="53" customFormat="1" ht="25.15" customHeight="1" thickBot="1" x14ac:dyDescent="0.25">
      <c r="A1048413" s="3"/>
      <c r="D1048413" s="80"/>
      <c r="E1048413" s="80"/>
      <c r="G1048413" s="4"/>
      <c r="V1048413" s="206"/>
      <c r="W1048413" s="206"/>
      <c r="Z1048413" s="206"/>
      <c r="AA1048413" s="206"/>
      <c r="AB1048413" s="206"/>
      <c r="AE1048413" s="206"/>
      <c r="AF1048413" s="206"/>
      <c r="AG1048413" s="206"/>
      <c r="AJ1048413" s="206"/>
      <c r="AK1048413" s="206"/>
      <c r="AL1048413" s="206"/>
      <c r="AO1048413" s="41"/>
      <c r="AP1048413" s="4"/>
      <c r="AS1048413" s="4"/>
      <c r="AX1048413" s="321" t="s">
        <v>485</v>
      </c>
      <c r="BD1048413" s="3"/>
      <c r="BE1048413" s="3"/>
      <c r="BF1048413" s="3"/>
      <c r="BG1048413" s="3"/>
      <c r="BH1048413" s="3"/>
      <c r="BI1048413" s="3"/>
      <c r="BJ1048413" s="3"/>
      <c r="BK1048413" s="3"/>
      <c r="BL1048413" s="3"/>
      <c r="BM1048413" s="3"/>
      <c r="BN1048413" s="3"/>
      <c r="BO1048413" s="3"/>
      <c r="BP1048413" s="3"/>
      <c r="BQ1048413" s="3"/>
      <c r="BR1048413" s="3"/>
      <c r="BS1048413" s="3"/>
      <c r="BT1048413" s="3"/>
      <c r="BU1048413" s="3"/>
      <c r="BV1048413" s="3"/>
      <c r="BW1048413" s="3"/>
      <c r="BX1048413" s="3"/>
      <c r="BY1048413" s="3"/>
      <c r="BZ1048413" s="3"/>
      <c r="CA1048413" s="3"/>
      <c r="CB1048413" s="3"/>
      <c r="CC1048413" s="3"/>
      <c r="CD1048413" s="3"/>
      <c r="CE1048413" s="3"/>
      <c r="CF1048413" s="3"/>
      <c r="CG1048413" s="3"/>
      <c r="CH1048413" s="3"/>
      <c r="CI1048413" s="3"/>
      <c r="CJ1048413" s="3"/>
      <c r="CK1048413" s="3"/>
      <c r="CL1048413" s="3"/>
      <c r="CM1048413" s="3"/>
      <c r="CN1048413" s="3"/>
      <c r="CO1048413" s="3"/>
      <c r="CP1048413" s="3"/>
      <c r="CQ1048413" s="3"/>
      <c r="CR1048413" s="3"/>
      <c r="CS1048413" s="3"/>
      <c r="CT1048413" s="3"/>
      <c r="CU1048413" s="3"/>
      <c r="CV1048413" s="3"/>
      <c r="CW1048413" s="3"/>
      <c r="CX1048413" s="3"/>
    </row>
    <row r="1048414" spans="1:102" s="53" customFormat="1" ht="33" customHeight="1" x14ac:dyDescent="0.2">
      <c r="A1048414" s="3"/>
      <c r="D1048414" s="80"/>
      <c r="E1048414" s="80"/>
      <c r="G1048414" s="4"/>
      <c r="V1048414" s="206"/>
      <c r="W1048414" s="206"/>
      <c r="Z1048414" s="206"/>
      <c r="AA1048414" s="206"/>
      <c r="AB1048414" s="206"/>
      <c r="AE1048414" s="206"/>
      <c r="AF1048414" s="206"/>
      <c r="AG1048414" s="206"/>
      <c r="AJ1048414" s="206"/>
      <c r="AK1048414" s="206"/>
      <c r="AL1048414" s="206"/>
      <c r="AO1048414" s="41"/>
      <c r="AP1048414" s="4"/>
      <c r="AS1048414" s="4"/>
      <c r="BD1048414" s="3"/>
      <c r="BE1048414" s="3"/>
      <c r="BF1048414" s="3"/>
      <c r="BG1048414" s="3"/>
      <c r="BH1048414" s="3"/>
      <c r="BI1048414" s="3"/>
      <c r="BJ1048414" s="3"/>
      <c r="BK1048414" s="3"/>
      <c r="BL1048414" s="3"/>
      <c r="BM1048414" s="3"/>
      <c r="BN1048414" s="3"/>
      <c r="BO1048414" s="3"/>
      <c r="BP1048414" s="3"/>
      <c r="BQ1048414" s="3"/>
      <c r="BR1048414" s="3"/>
      <c r="BS1048414" s="3"/>
      <c r="BT1048414" s="3"/>
      <c r="BU1048414" s="3"/>
      <c r="BV1048414" s="3"/>
      <c r="BW1048414" s="3"/>
      <c r="BX1048414" s="3"/>
      <c r="BY1048414" s="3"/>
      <c r="BZ1048414" s="3"/>
      <c r="CA1048414" s="3"/>
      <c r="CB1048414" s="3"/>
      <c r="CC1048414" s="3"/>
      <c r="CD1048414" s="3"/>
      <c r="CE1048414" s="3"/>
      <c r="CF1048414" s="3"/>
      <c r="CG1048414" s="3"/>
      <c r="CH1048414" s="3"/>
      <c r="CI1048414" s="3"/>
      <c r="CJ1048414" s="3"/>
      <c r="CK1048414" s="3"/>
      <c r="CL1048414" s="3"/>
      <c r="CM1048414" s="3"/>
      <c r="CN1048414" s="3"/>
      <c r="CO1048414" s="3"/>
      <c r="CP1048414" s="3"/>
      <c r="CQ1048414" s="3"/>
      <c r="CR1048414" s="3"/>
      <c r="CS1048414" s="3"/>
      <c r="CT1048414" s="3"/>
      <c r="CU1048414" s="3"/>
      <c r="CV1048414" s="3"/>
      <c r="CW1048414" s="3"/>
      <c r="CX1048414" s="3"/>
    </row>
    <row r="1048415" spans="1:102" s="53" customFormat="1" x14ac:dyDescent="0.2">
      <c r="A1048415" s="3"/>
      <c r="D1048415" s="80"/>
      <c r="E1048415" s="80"/>
      <c r="G1048415" s="4"/>
      <c r="H1048415" s="4"/>
      <c r="V1048415" s="206"/>
      <c r="W1048415" s="206"/>
      <c r="Z1048415" s="206"/>
      <c r="AA1048415" s="206"/>
      <c r="AB1048415" s="206"/>
      <c r="AE1048415" s="206"/>
      <c r="AF1048415" s="206"/>
      <c r="AG1048415" s="206"/>
      <c r="AJ1048415" s="206"/>
      <c r="AK1048415" s="206"/>
      <c r="AL1048415" s="206"/>
      <c r="AO1048415" s="41"/>
      <c r="AP1048415" s="4"/>
      <c r="AS1048415" s="4"/>
      <c r="BD1048415" s="3"/>
      <c r="BE1048415" s="3"/>
      <c r="BF1048415" s="3"/>
      <c r="BG1048415" s="3"/>
      <c r="BH1048415" s="3"/>
      <c r="BI1048415" s="3"/>
      <c r="BJ1048415" s="3"/>
      <c r="BK1048415" s="3"/>
      <c r="BL1048415" s="3"/>
      <c r="BM1048415" s="3"/>
      <c r="BN1048415" s="3"/>
      <c r="BO1048415" s="3"/>
      <c r="BP1048415" s="3"/>
      <c r="BQ1048415" s="3"/>
      <c r="BR1048415" s="3"/>
      <c r="BS1048415" s="3"/>
      <c r="BT1048415" s="3"/>
      <c r="BU1048415" s="3"/>
      <c r="BV1048415" s="3"/>
      <c r="BW1048415" s="3"/>
      <c r="BX1048415" s="3"/>
      <c r="BY1048415" s="3"/>
      <c r="BZ1048415" s="3"/>
      <c r="CA1048415" s="3"/>
      <c r="CB1048415" s="3"/>
      <c r="CC1048415" s="3"/>
      <c r="CD1048415" s="3"/>
      <c r="CE1048415" s="3"/>
      <c r="CF1048415" s="3"/>
      <c r="CG1048415" s="3"/>
      <c r="CH1048415" s="3"/>
      <c r="CI1048415" s="3"/>
      <c r="CJ1048415" s="3"/>
      <c r="CK1048415" s="3"/>
      <c r="CL1048415" s="3"/>
      <c r="CM1048415" s="3"/>
      <c r="CN1048415" s="3"/>
      <c r="CO1048415" s="3"/>
      <c r="CP1048415" s="3"/>
      <c r="CQ1048415" s="3"/>
      <c r="CR1048415" s="3"/>
      <c r="CS1048415" s="3"/>
      <c r="CT1048415" s="3"/>
      <c r="CU1048415" s="3"/>
      <c r="CV1048415" s="3"/>
      <c r="CW1048415" s="3"/>
      <c r="CX1048415" s="3"/>
    </row>
    <row r="1048416" spans="1:102" s="53" customFormat="1" x14ac:dyDescent="0.2">
      <c r="A1048416" s="3"/>
      <c r="D1048416" s="80"/>
      <c r="E1048416" s="80"/>
      <c r="G1048416" s="4"/>
      <c r="H1048416" s="4"/>
      <c r="L1048416" s="4"/>
      <c r="Q1048416" s="4"/>
      <c r="V1048416" s="206"/>
      <c r="W1048416" s="206"/>
      <c r="Z1048416" s="206"/>
      <c r="AA1048416" s="206"/>
      <c r="AB1048416" s="206"/>
      <c r="AE1048416" s="206"/>
      <c r="AF1048416" s="206"/>
      <c r="AG1048416" s="206"/>
      <c r="AJ1048416" s="206"/>
      <c r="AK1048416" s="206"/>
      <c r="AL1048416" s="206"/>
      <c r="AO1048416" s="41"/>
      <c r="AP1048416" s="4"/>
      <c r="AQ1048416" s="4"/>
      <c r="AR1048416" s="4"/>
      <c r="AS1048416" s="4"/>
      <c r="BD1048416" s="3"/>
      <c r="BE1048416" s="3"/>
      <c r="BF1048416" s="3"/>
      <c r="BG1048416" s="3"/>
      <c r="BH1048416" s="3"/>
      <c r="BI1048416" s="3"/>
      <c r="BJ1048416" s="3"/>
      <c r="BK1048416" s="3"/>
      <c r="BL1048416" s="3"/>
      <c r="BM1048416" s="3"/>
      <c r="BN1048416" s="3"/>
      <c r="BO1048416" s="3"/>
      <c r="BP1048416" s="3"/>
      <c r="BQ1048416" s="3"/>
      <c r="BR1048416" s="3"/>
      <c r="BS1048416" s="3"/>
      <c r="BT1048416" s="3"/>
      <c r="BU1048416" s="3"/>
      <c r="BV1048416" s="3"/>
      <c r="BW1048416" s="3"/>
      <c r="BX1048416" s="3"/>
      <c r="BY1048416" s="3"/>
      <c r="BZ1048416" s="3"/>
      <c r="CA1048416" s="3"/>
      <c r="CB1048416" s="3"/>
      <c r="CC1048416" s="3"/>
      <c r="CD1048416" s="3"/>
      <c r="CE1048416" s="3"/>
      <c r="CF1048416" s="3"/>
      <c r="CG1048416" s="3"/>
      <c r="CH1048416" s="3"/>
      <c r="CI1048416" s="3"/>
      <c r="CJ1048416" s="3"/>
      <c r="CK1048416" s="3"/>
      <c r="CL1048416" s="3"/>
      <c r="CM1048416" s="3"/>
      <c r="CN1048416" s="3"/>
      <c r="CO1048416" s="3"/>
      <c r="CP1048416" s="3"/>
      <c r="CQ1048416" s="3"/>
      <c r="CR1048416" s="3"/>
      <c r="CS1048416" s="3"/>
      <c r="CT1048416" s="3"/>
      <c r="CU1048416" s="3"/>
      <c r="CV1048416" s="3"/>
      <c r="CW1048416" s="3"/>
      <c r="CX1048416" s="3"/>
    </row>
    <row r="1048417" spans="1:102" s="53" customFormat="1" x14ac:dyDescent="0.2">
      <c r="A1048417" s="3"/>
      <c r="B1048417" s="3"/>
      <c r="C1048417" s="3"/>
      <c r="D1048417" s="3"/>
      <c r="E1048417" s="3"/>
      <c r="G1048417" s="4"/>
      <c r="H1048417" s="4"/>
      <c r="L1048417" s="4"/>
      <c r="Q1048417" s="4"/>
      <c r="V1048417" s="206"/>
      <c r="W1048417" s="206"/>
      <c r="Z1048417" s="206"/>
      <c r="AA1048417" s="206"/>
      <c r="AB1048417" s="206"/>
      <c r="AE1048417" s="206"/>
      <c r="AF1048417" s="206"/>
      <c r="AG1048417" s="206"/>
      <c r="AJ1048417" s="206"/>
      <c r="AK1048417" s="206"/>
      <c r="AL1048417" s="206"/>
      <c r="AO1048417" s="41"/>
      <c r="AP1048417" s="4"/>
      <c r="AQ1048417" s="4"/>
      <c r="AR1048417" s="4"/>
      <c r="AS1048417" s="4"/>
      <c r="AT1048417" s="42"/>
      <c r="BD1048417" s="3"/>
      <c r="BE1048417" s="3"/>
      <c r="BF1048417" s="3"/>
      <c r="BG1048417" s="3"/>
      <c r="BH1048417" s="3"/>
      <c r="BI1048417" s="3"/>
      <c r="BJ1048417" s="3"/>
      <c r="BK1048417" s="3"/>
      <c r="BL1048417" s="3"/>
      <c r="BM1048417" s="3"/>
      <c r="BN1048417" s="3"/>
      <c r="BO1048417" s="3"/>
      <c r="BP1048417" s="3"/>
      <c r="BQ1048417" s="3"/>
      <c r="BR1048417" s="3"/>
      <c r="BS1048417" s="3"/>
      <c r="BT1048417" s="3"/>
      <c r="BU1048417" s="3"/>
      <c r="BV1048417" s="3"/>
      <c r="BW1048417" s="3"/>
      <c r="BX1048417" s="3"/>
      <c r="BY1048417" s="3"/>
      <c r="BZ1048417" s="3"/>
      <c r="CA1048417" s="3"/>
      <c r="CB1048417" s="3"/>
      <c r="CC1048417" s="3"/>
      <c r="CD1048417" s="3"/>
      <c r="CE1048417" s="3"/>
      <c r="CF1048417" s="3"/>
      <c r="CG1048417" s="3"/>
      <c r="CH1048417" s="3"/>
      <c r="CI1048417" s="3"/>
      <c r="CJ1048417" s="3"/>
      <c r="CK1048417" s="3"/>
      <c r="CL1048417" s="3"/>
      <c r="CM1048417" s="3"/>
      <c r="CN1048417" s="3"/>
      <c r="CO1048417" s="3"/>
      <c r="CP1048417" s="3"/>
      <c r="CQ1048417" s="3"/>
      <c r="CR1048417" s="3"/>
      <c r="CS1048417" s="3"/>
      <c r="CT1048417" s="3"/>
      <c r="CU1048417" s="3"/>
      <c r="CV1048417" s="3"/>
      <c r="CW1048417" s="3"/>
      <c r="CX1048417" s="3"/>
    </row>
    <row r="1048418" spans="1:102" x14ac:dyDescent="0.2">
      <c r="AI1048418" s="53"/>
    </row>
  </sheetData>
  <sheetProtection algorithmName="SHA-512" hashValue="Ou27MpV22NO0ML2JZrL6bLHQs4A2I6zN/q56YS0mSezD3dI5SKvhHo/IIKdQXbImWSIyJPN8XHU68hzA768UwA==" saltValue="DTwWg+7N7zHsSLrxXVgpkQ==" spinCount="100000" sheet="1" formatRows="0" deleteRows="0" selectLockedCells="1"/>
  <sortState xmlns:xlrd2="http://schemas.microsoft.com/office/spreadsheetml/2017/richdata2" ref="J1048539:J1048550">
    <sortCondition ref="J1048539"/>
  </sortState>
  <dataConsolidate/>
  <mergeCells count="653">
    <mergeCell ref="N38:N40"/>
    <mergeCell ref="G32:G34"/>
    <mergeCell ref="H32:H34"/>
    <mergeCell ref="I32:I34"/>
    <mergeCell ref="G26:G28"/>
    <mergeCell ref="H26:H28"/>
    <mergeCell ref="I26:I28"/>
    <mergeCell ref="J26:J28"/>
    <mergeCell ref="G29:G31"/>
    <mergeCell ref="H29:H31"/>
    <mergeCell ref="AS29:AS31"/>
    <mergeCell ref="AR32:AR34"/>
    <mergeCell ref="AJ56:AJ58"/>
    <mergeCell ref="AJ59:AJ61"/>
    <mergeCell ref="AJ62:AJ64"/>
    <mergeCell ref="AJ65:AJ67"/>
    <mergeCell ref="AJ68:AJ70"/>
    <mergeCell ref="AS32:AS34"/>
    <mergeCell ref="AR35:AR37"/>
    <mergeCell ref="AS35:AS37"/>
    <mergeCell ref="AR38:AR40"/>
    <mergeCell ref="AS38:AS40"/>
    <mergeCell ref="AR56:AR58"/>
    <mergeCell ref="AS56:AS58"/>
    <mergeCell ref="AR59:AR61"/>
    <mergeCell ref="AS59:AS61"/>
    <mergeCell ref="AR62:AR64"/>
    <mergeCell ref="AS62:AS64"/>
    <mergeCell ref="AR65:AR67"/>
    <mergeCell ref="AS65:AS67"/>
    <mergeCell ref="AR41:AR43"/>
    <mergeCell ref="AS41:AS43"/>
    <mergeCell ref="AR44:AR46"/>
    <mergeCell ref="B71:C73"/>
    <mergeCell ref="B74:C76"/>
    <mergeCell ref="A7:A10"/>
    <mergeCell ref="B41:C43"/>
    <mergeCell ref="B44:C46"/>
    <mergeCell ref="B47:C49"/>
    <mergeCell ref="B50:C52"/>
    <mergeCell ref="B53:C55"/>
    <mergeCell ref="B56:C58"/>
    <mergeCell ref="B59:C61"/>
    <mergeCell ref="B62:C64"/>
    <mergeCell ref="B65:C67"/>
    <mergeCell ref="B26:C28"/>
    <mergeCell ref="B29:C31"/>
    <mergeCell ref="B32:C34"/>
    <mergeCell ref="B35:C37"/>
    <mergeCell ref="B38:C40"/>
    <mergeCell ref="B68:C70"/>
    <mergeCell ref="A74:A76"/>
    <mergeCell ref="A11:A13"/>
    <mergeCell ref="A35:A37"/>
    <mergeCell ref="A38:A40"/>
    <mergeCell ref="A71:A73"/>
    <mergeCell ref="A47:A49"/>
    <mergeCell ref="AJ71:AJ73"/>
    <mergeCell ref="AJ74:AJ76"/>
    <mergeCell ref="AJ23:AJ25"/>
    <mergeCell ref="AJ26:AJ28"/>
    <mergeCell ref="AJ29:AJ31"/>
    <mergeCell ref="AJ32:AJ34"/>
    <mergeCell ref="AJ35:AJ37"/>
    <mergeCell ref="AJ38:AJ40"/>
    <mergeCell ref="AJ41:AJ43"/>
    <mergeCell ref="AJ44:AJ46"/>
    <mergeCell ref="AJ47:AJ49"/>
    <mergeCell ref="AJ50:AJ52"/>
    <mergeCell ref="AJ53:AJ55"/>
    <mergeCell ref="Z77:Z79"/>
    <mergeCell ref="Z80:Z82"/>
    <mergeCell ref="Z83:Z85"/>
    <mergeCell ref="Z86:Z88"/>
    <mergeCell ref="AE14:AE16"/>
    <mergeCell ref="AE17:AE19"/>
    <mergeCell ref="AE20:AE22"/>
    <mergeCell ref="AE23:AE25"/>
    <mergeCell ref="AE26:AE28"/>
    <mergeCell ref="AE29:AE31"/>
    <mergeCell ref="AE32:AE34"/>
    <mergeCell ref="AE35:AE37"/>
    <mergeCell ref="AE38:AE40"/>
    <mergeCell ref="AE41:AE43"/>
    <mergeCell ref="AE44:AE46"/>
    <mergeCell ref="AE47:AE49"/>
    <mergeCell ref="AE50:AE52"/>
    <mergeCell ref="AE53:AE55"/>
    <mergeCell ref="AE56:AE58"/>
    <mergeCell ref="AE59:AE61"/>
    <mergeCell ref="AE62:AE64"/>
    <mergeCell ref="AE65:AE67"/>
    <mergeCell ref="AE68:AE70"/>
    <mergeCell ref="AE71:AE73"/>
    <mergeCell ref="V53:V55"/>
    <mergeCell ref="V71:V73"/>
    <mergeCell ref="V74:V76"/>
    <mergeCell ref="Z14:Z16"/>
    <mergeCell ref="Z17:Z19"/>
    <mergeCell ref="Z20:Z22"/>
    <mergeCell ref="Z23:Z25"/>
    <mergeCell ref="Z26:Z28"/>
    <mergeCell ref="Z29:Z31"/>
    <mergeCell ref="Z32:Z34"/>
    <mergeCell ref="Z35:Z37"/>
    <mergeCell ref="Z38:Z40"/>
    <mergeCell ref="Z41:Z43"/>
    <mergeCell ref="Z44:Z46"/>
    <mergeCell ref="Z47:Z49"/>
    <mergeCell ref="Z50:Z52"/>
    <mergeCell ref="Z53:Z55"/>
    <mergeCell ref="Z56:Z58"/>
    <mergeCell ref="Z59:Z61"/>
    <mergeCell ref="Z62:Z64"/>
    <mergeCell ref="Z65:Z67"/>
    <mergeCell ref="Z68:Z70"/>
    <mergeCell ref="Z71:Z73"/>
    <mergeCell ref="Z74:Z76"/>
    <mergeCell ref="V23:V25"/>
    <mergeCell ref="V26:V28"/>
    <mergeCell ref="V29:V31"/>
    <mergeCell ref="V32:V34"/>
    <mergeCell ref="V35:V37"/>
    <mergeCell ref="V38:V40"/>
    <mergeCell ref="V41:V43"/>
    <mergeCell ref="V47:V49"/>
    <mergeCell ref="V50:V52"/>
    <mergeCell ref="V44:V46"/>
    <mergeCell ref="U74:U76"/>
    <mergeCell ref="U77:U79"/>
    <mergeCell ref="U80:U82"/>
    <mergeCell ref="U83:U85"/>
    <mergeCell ref="U86:U88"/>
    <mergeCell ref="U89:U91"/>
    <mergeCell ref="V56:V58"/>
    <mergeCell ref="V59:V61"/>
    <mergeCell ref="V62:V64"/>
    <mergeCell ref="V65:V67"/>
    <mergeCell ref="V68:V70"/>
    <mergeCell ref="AS71:AS73"/>
    <mergeCell ref="AR53:AR55"/>
    <mergeCell ref="AS53:AS55"/>
    <mergeCell ref="S68:S70"/>
    <mergeCell ref="S71:S73"/>
    <mergeCell ref="S74:S76"/>
    <mergeCell ref="U14:U16"/>
    <mergeCell ref="U17:U19"/>
    <mergeCell ref="U20:U22"/>
    <mergeCell ref="U23:U25"/>
    <mergeCell ref="U26:U28"/>
    <mergeCell ref="U29:U31"/>
    <mergeCell ref="U32:U34"/>
    <mergeCell ref="U35:U37"/>
    <mergeCell ref="U38:U40"/>
    <mergeCell ref="U41:U43"/>
    <mergeCell ref="U44:U46"/>
    <mergeCell ref="U47:U49"/>
    <mergeCell ref="U50:U52"/>
    <mergeCell ref="U53:U55"/>
    <mergeCell ref="U56:U58"/>
    <mergeCell ref="U59:U61"/>
    <mergeCell ref="U62:U64"/>
    <mergeCell ref="U65:U67"/>
    <mergeCell ref="AZ1048380:BA1048380"/>
    <mergeCell ref="P10:R10"/>
    <mergeCell ref="S14:S16"/>
    <mergeCell ref="S17:S19"/>
    <mergeCell ref="S20:S22"/>
    <mergeCell ref="S23:S25"/>
    <mergeCell ref="S26:S28"/>
    <mergeCell ref="S29:S31"/>
    <mergeCell ref="S32:S34"/>
    <mergeCell ref="S35:S37"/>
    <mergeCell ref="S38:S40"/>
    <mergeCell ref="S41:S43"/>
    <mergeCell ref="S44:S46"/>
    <mergeCell ref="S47:S49"/>
    <mergeCell ref="S50:S52"/>
    <mergeCell ref="S53:S55"/>
    <mergeCell ref="S56:S58"/>
    <mergeCell ref="S59:S61"/>
    <mergeCell ref="AR71:AR73"/>
    <mergeCell ref="S62:S64"/>
    <mergeCell ref="AR68:AR70"/>
    <mergeCell ref="AS68:AS70"/>
    <mergeCell ref="AR26:AR28"/>
    <mergeCell ref="AS26:AS28"/>
    <mergeCell ref="AS44:AS46"/>
    <mergeCell ref="AR47:AR49"/>
    <mergeCell ref="AS47:AS49"/>
    <mergeCell ref="AR50:AR52"/>
    <mergeCell ref="AS50:AS52"/>
    <mergeCell ref="R71:R73"/>
    <mergeCell ref="AP26:AP28"/>
    <mergeCell ref="AQ26:AQ28"/>
    <mergeCell ref="AP29:AP31"/>
    <mergeCell ref="AQ29:AQ31"/>
    <mergeCell ref="AP32:AP34"/>
    <mergeCell ref="AQ32:AQ34"/>
    <mergeCell ref="AP35:AP37"/>
    <mergeCell ref="AQ35:AQ37"/>
    <mergeCell ref="AP38:AP40"/>
    <mergeCell ref="AQ38:AQ40"/>
    <mergeCell ref="AP41:AP43"/>
    <mergeCell ref="AQ41:AQ43"/>
    <mergeCell ref="AP44:AP46"/>
    <mergeCell ref="AQ44:AQ46"/>
    <mergeCell ref="AP47:AP49"/>
    <mergeCell ref="AQ47:AQ49"/>
    <mergeCell ref="AP50:AP52"/>
    <mergeCell ref="AQ50:AQ52"/>
    <mergeCell ref="AP53:AP55"/>
    <mergeCell ref="AQ53:AQ55"/>
    <mergeCell ref="S65:S67"/>
    <mergeCell ref="U68:U70"/>
    <mergeCell ref="U71:U73"/>
    <mergeCell ref="N26:N28"/>
    <mergeCell ref="L32:L34"/>
    <mergeCell ref="M32:M34"/>
    <mergeCell ref="N32:N34"/>
    <mergeCell ref="M35:M37"/>
    <mergeCell ref="N35:N37"/>
    <mergeCell ref="R62:R64"/>
    <mergeCell ref="R65:R67"/>
    <mergeCell ref="R68:R70"/>
    <mergeCell ref="R32:R34"/>
    <mergeCell ref="R35:R37"/>
    <mergeCell ref="R38:R40"/>
    <mergeCell ref="R41:R43"/>
    <mergeCell ref="R44:R46"/>
    <mergeCell ref="O26:O28"/>
    <mergeCell ref="O29:O31"/>
    <mergeCell ref="O32:O34"/>
    <mergeCell ref="O35:O37"/>
    <mergeCell ref="O38:O40"/>
    <mergeCell ref="J71:J73"/>
    <mergeCell ref="O68:O70"/>
    <mergeCell ref="O71:O73"/>
    <mergeCell ref="L62:L64"/>
    <mergeCell ref="M62:M64"/>
    <mergeCell ref="N62:N64"/>
    <mergeCell ref="O41:O43"/>
    <mergeCell ref="O44:O46"/>
    <mergeCell ref="O59:O61"/>
    <mergeCell ref="O62:O64"/>
    <mergeCell ref="O65:O67"/>
    <mergeCell ref="N59:N61"/>
    <mergeCell ref="M56:M58"/>
    <mergeCell ref="N56:N58"/>
    <mergeCell ref="K65:K67"/>
    <mergeCell ref="K47:K49"/>
    <mergeCell ref="K50:K52"/>
    <mergeCell ref="N50:N52"/>
    <mergeCell ref="K53:K55"/>
    <mergeCell ref="L53:L55"/>
    <mergeCell ref="M53:M55"/>
    <mergeCell ref="N53:N55"/>
    <mergeCell ref="K59:K61"/>
    <mergeCell ref="L59:L61"/>
    <mergeCell ref="G74:G76"/>
    <mergeCell ref="H74:H76"/>
    <mergeCell ref="I74:I76"/>
    <mergeCell ref="A23:A25"/>
    <mergeCell ref="G23:G25"/>
    <mergeCell ref="H23:H25"/>
    <mergeCell ref="I23:I25"/>
    <mergeCell ref="A14:A16"/>
    <mergeCell ref="A41:A43"/>
    <mergeCell ref="A44:A46"/>
    <mergeCell ref="A56:A58"/>
    <mergeCell ref="A59:A61"/>
    <mergeCell ref="A26:A28"/>
    <mergeCell ref="A29:A31"/>
    <mergeCell ref="A32:A34"/>
    <mergeCell ref="G56:G58"/>
    <mergeCell ref="H56:H58"/>
    <mergeCell ref="I56:I58"/>
    <mergeCell ref="A17:A19"/>
    <mergeCell ref="G17:G19"/>
    <mergeCell ref="H17:H19"/>
    <mergeCell ref="G71:G73"/>
    <mergeCell ref="H71:H73"/>
    <mergeCell ref="I71:I73"/>
    <mergeCell ref="AA23:AA25"/>
    <mergeCell ref="K23:K25"/>
    <mergeCell ref="B14:C16"/>
    <mergeCell ref="B17:C19"/>
    <mergeCell ref="B20:C22"/>
    <mergeCell ref="B23:C25"/>
    <mergeCell ref="A62:A64"/>
    <mergeCell ref="A65:A67"/>
    <mergeCell ref="J56:J58"/>
    <mergeCell ref="G41:G43"/>
    <mergeCell ref="H41:H43"/>
    <mergeCell ref="I41:I43"/>
    <mergeCell ref="J41:J43"/>
    <mergeCell ref="G44:G46"/>
    <mergeCell ref="H44:H46"/>
    <mergeCell ref="I44:I46"/>
    <mergeCell ref="J44:J46"/>
    <mergeCell ref="G47:G49"/>
    <mergeCell ref="H47:H49"/>
    <mergeCell ref="I47:I49"/>
    <mergeCell ref="J47:J49"/>
    <mergeCell ref="G50:G52"/>
    <mergeCell ref="H50:H52"/>
    <mergeCell ref="J62:J64"/>
    <mergeCell ref="AS23:AS25"/>
    <mergeCell ref="AP23:AP25"/>
    <mergeCell ref="AQ23:AQ25"/>
    <mergeCell ref="AP20:AP22"/>
    <mergeCell ref="AQ20:AQ22"/>
    <mergeCell ref="AJ17:AJ19"/>
    <mergeCell ref="AP11:AP13"/>
    <mergeCell ref="AQ11:AQ13"/>
    <mergeCell ref="AJ20:AJ22"/>
    <mergeCell ref="AR20:AR22"/>
    <mergeCell ref="AS20:AS22"/>
    <mergeCell ref="AR23:AR25"/>
    <mergeCell ref="AK14:AK16"/>
    <mergeCell ref="AK17:AK19"/>
    <mergeCell ref="AK20:AK22"/>
    <mergeCell ref="AK23:AK25"/>
    <mergeCell ref="AN14:AN16"/>
    <mergeCell ref="AO14:AO16"/>
    <mergeCell ref="AN17:AN19"/>
    <mergeCell ref="AO17:AO19"/>
    <mergeCell ref="AN20:AN22"/>
    <mergeCell ref="AO20:AO22"/>
    <mergeCell ref="AN23:AN25"/>
    <mergeCell ref="AO23:AO25"/>
    <mergeCell ref="AR74:AR76"/>
    <mergeCell ref="AS74:AS76"/>
    <mergeCell ref="L41:L43"/>
    <mergeCell ref="M41:M43"/>
    <mergeCell ref="N41:N43"/>
    <mergeCell ref="L44:L46"/>
    <mergeCell ref="M44:M46"/>
    <mergeCell ref="N44:N46"/>
    <mergeCell ref="L47:L49"/>
    <mergeCell ref="M47:M49"/>
    <mergeCell ref="N47:N49"/>
    <mergeCell ref="L50:L52"/>
    <mergeCell ref="M50:M52"/>
    <mergeCell ref="L68:L70"/>
    <mergeCell ref="M68:M70"/>
    <mergeCell ref="N68:N70"/>
    <mergeCell ref="L71:L73"/>
    <mergeCell ref="M71:M73"/>
    <mergeCell ref="N71:N73"/>
    <mergeCell ref="L65:L67"/>
    <mergeCell ref="M65:M67"/>
    <mergeCell ref="N65:N67"/>
    <mergeCell ref="L74:L76"/>
    <mergeCell ref="M74:M76"/>
    <mergeCell ref="AP74:AP76"/>
    <mergeCell ref="K68:K70"/>
    <mergeCell ref="AP56:AP58"/>
    <mergeCell ref="AQ56:AQ58"/>
    <mergeCell ref="AP59:AP61"/>
    <mergeCell ref="AQ59:AQ61"/>
    <mergeCell ref="AP62:AP64"/>
    <mergeCell ref="AQ62:AQ64"/>
    <mergeCell ref="AP65:AP67"/>
    <mergeCell ref="AQ65:AQ67"/>
    <mergeCell ref="AP68:AP70"/>
    <mergeCell ref="AQ68:AQ70"/>
    <mergeCell ref="AP71:AP73"/>
    <mergeCell ref="AQ74:AQ76"/>
    <mergeCell ref="K56:K58"/>
    <mergeCell ref="L56:L58"/>
    <mergeCell ref="AQ71:AQ73"/>
    <mergeCell ref="AA74:AA76"/>
    <mergeCell ref="AN59:AN61"/>
    <mergeCell ref="AO59:AO61"/>
    <mergeCell ref="AN62:AN64"/>
    <mergeCell ref="K62:K64"/>
    <mergeCell ref="K71:K73"/>
    <mergeCell ref="M59:M61"/>
    <mergeCell ref="N74:N76"/>
    <mergeCell ref="O74:O76"/>
    <mergeCell ref="R74:R76"/>
    <mergeCell ref="J14:J16"/>
    <mergeCell ref="K14:K16"/>
    <mergeCell ref="J23:J25"/>
    <mergeCell ref="I50:I52"/>
    <mergeCell ref="J50:J52"/>
    <mergeCell ref="G53:G55"/>
    <mergeCell ref="G59:G61"/>
    <mergeCell ref="H59:H61"/>
    <mergeCell ref="I59:I61"/>
    <mergeCell ref="J59:J61"/>
    <mergeCell ref="G62:G64"/>
    <mergeCell ref="H62:H64"/>
    <mergeCell ref="I62:I64"/>
    <mergeCell ref="G65:G67"/>
    <mergeCell ref="H65:H67"/>
    <mergeCell ref="I65:I67"/>
    <mergeCell ref="J65:J67"/>
    <mergeCell ref="G68:G70"/>
    <mergeCell ref="H68:H70"/>
    <mergeCell ref="I68:I70"/>
    <mergeCell ref="J68:J70"/>
    <mergeCell ref="G9:G10"/>
    <mergeCell ref="H9:H10"/>
    <mergeCell ref="J17:J19"/>
    <mergeCell ref="O20:O22"/>
    <mergeCell ref="K17:K19"/>
    <mergeCell ref="L17:L19"/>
    <mergeCell ref="A20:A22"/>
    <mergeCell ref="G20:G22"/>
    <mergeCell ref="H20:H22"/>
    <mergeCell ref="I20:I22"/>
    <mergeCell ref="J20:J22"/>
    <mergeCell ref="K20:K22"/>
    <mergeCell ref="L20:L22"/>
    <mergeCell ref="N20:N22"/>
    <mergeCell ref="M20:M22"/>
    <mergeCell ref="M17:M19"/>
    <mergeCell ref="G11:G13"/>
    <mergeCell ref="H11:H13"/>
    <mergeCell ref="I11:I13"/>
    <mergeCell ref="R20:R22"/>
    <mergeCell ref="AR11:AR13"/>
    <mergeCell ref="AA20:AA22"/>
    <mergeCell ref="V17:V19"/>
    <mergeCell ref="V20:V22"/>
    <mergeCell ref="D9:D10"/>
    <mergeCell ref="E9:E10"/>
    <mergeCell ref="F9:F10"/>
    <mergeCell ref="S11:S13"/>
    <mergeCell ref="Z11:Z13"/>
    <mergeCell ref="AE11:AE13"/>
    <mergeCell ref="V11:V13"/>
    <mergeCell ref="U11:U13"/>
    <mergeCell ref="P9:T9"/>
    <mergeCell ref="U9:AM9"/>
    <mergeCell ref="AA11:AA13"/>
    <mergeCell ref="AF11:AF13"/>
    <mergeCell ref="K11:K13"/>
    <mergeCell ref="L11:L13"/>
    <mergeCell ref="J11:J13"/>
    <mergeCell ref="J9:J10"/>
    <mergeCell ref="K9:K10"/>
    <mergeCell ref="M9:M10"/>
    <mergeCell ref="O9:O10"/>
    <mergeCell ref="AS11:AS13"/>
    <mergeCell ref="AT7:AX9"/>
    <mergeCell ref="AR7:AS9"/>
    <mergeCell ref="AR14:AR16"/>
    <mergeCell ref="AS14:AS16"/>
    <mergeCell ref="AR17:AR19"/>
    <mergeCell ref="AA14:AA16"/>
    <mergeCell ref="AA17:AA19"/>
    <mergeCell ref="AP7:AQ9"/>
    <mergeCell ref="P7:AO8"/>
    <mergeCell ref="AS17:AS19"/>
    <mergeCell ref="AP17:AP19"/>
    <mergeCell ref="AQ17:AQ19"/>
    <mergeCell ref="AK11:AK13"/>
    <mergeCell ref="AO11:AO13"/>
    <mergeCell ref="AN11:AN13"/>
    <mergeCell ref="AJ14:AJ16"/>
    <mergeCell ref="V14:V16"/>
    <mergeCell ref="AN9:AO9"/>
    <mergeCell ref="AJ11:AJ13"/>
    <mergeCell ref="R11:R13"/>
    <mergeCell ref="R17:R19"/>
    <mergeCell ref="AQ1:AQ4"/>
    <mergeCell ref="I2:AP2"/>
    <mergeCell ref="I3:AP4"/>
    <mergeCell ref="AQ14:AQ16"/>
    <mergeCell ref="I17:I19"/>
    <mergeCell ref="M14:M16"/>
    <mergeCell ref="N14:N16"/>
    <mergeCell ref="O14:O16"/>
    <mergeCell ref="R14:R16"/>
    <mergeCell ref="AP14:AP16"/>
    <mergeCell ref="B7:J8"/>
    <mergeCell ref="K7:O8"/>
    <mergeCell ref="B9:C10"/>
    <mergeCell ref="B11:C13"/>
    <mergeCell ref="I9:I10"/>
    <mergeCell ref="L14:L16"/>
    <mergeCell ref="G14:G16"/>
    <mergeCell ref="H14:H16"/>
    <mergeCell ref="I14:I16"/>
    <mergeCell ref="M11:M13"/>
    <mergeCell ref="N11:N13"/>
    <mergeCell ref="O11:O13"/>
    <mergeCell ref="N17:N19"/>
    <mergeCell ref="O17:O19"/>
    <mergeCell ref="AE74:AE76"/>
    <mergeCell ref="AF71:AF73"/>
    <mergeCell ref="AF68:AF70"/>
    <mergeCell ref="AA77:AA79"/>
    <mergeCell ref="I29:I31"/>
    <mergeCell ref="AT1048371:AV1048371"/>
    <mergeCell ref="AA26:AA28"/>
    <mergeCell ref="AA29:AA31"/>
    <mergeCell ref="AA32:AA34"/>
    <mergeCell ref="J29:J31"/>
    <mergeCell ref="AA80:AA82"/>
    <mergeCell ref="AA83:AA85"/>
    <mergeCell ref="AF41:AF43"/>
    <mergeCell ref="AF44:AF46"/>
    <mergeCell ref="AF47:AF49"/>
    <mergeCell ref="AF50:AF52"/>
    <mergeCell ref="AF53:AF55"/>
    <mergeCell ref="AF56:AF58"/>
    <mergeCell ref="AF59:AF61"/>
    <mergeCell ref="AF62:AF64"/>
    <mergeCell ref="AF74:AF76"/>
    <mergeCell ref="AF77:AF79"/>
    <mergeCell ref="AF80:AF82"/>
    <mergeCell ref="AF83:AF85"/>
    <mergeCell ref="A50:A52"/>
    <mergeCell ref="A53:A55"/>
    <mergeCell ref="H1048378:AD1048378"/>
    <mergeCell ref="AA35:AA37"/>
    <mergeCell ref="AA38:AA40"/>
    <mergeCell ref="AA41:AA43"/>
    <mergeCell ref="AA44:AA46"/>
    <mergeCell ref="J74:J76"/>
    <mergeCell ref="K74:K76"/>
    <mergeCell ref="AA59:AA61"/>
    <mergeCell ref="AA62:AA64"/>
    <mergeCell ref="AA65:AA67"/>
    <mergeCell ref="AA68:AA70"/>
    <mergeCell ref="AA71:AA73"/>
    <mergeCell ref="R47:R49"/>
    <mergeCell ref="R50:R52"/>
    <mergeCell ref="O47:O49"/>
    <mergeCell ref="O50:O52"/>
    <mergeCell ref="R59:R61"/>
    <mergeCell ref="A68:A70"/>
    <mergeCell ref="AA56:AA58"/>
    <mergeCell ref="AA47:AA49"/>
    <mergeCell ref="AA50:AA52"/>
    <mergeCell ref="AA53:AA55"/>
    <mergeCell ref="R53:R55"/>
    <mergeCell ref="R56:R58"/>
    <mergeCell ref="K26:K28"/>
    <mergeCell ref="K35:K37"/>
    <mergeCell ref="H53:H55"/>
    <mergeCell ref="I53:I55"/>
    <mergeCell ref="J53:J55"/>
    <mergeCell ref="K29:K31"/>
    <mergeCell ref="L29:L31"/>
    <mergeCell ref="M29:M31"/>
    <mergeCell ref="N29:N31"/>
    <mergeCell ref="K32:K34"/>
    <mergeCell ref="O53:O55"/>
    <mergeCell ref="O56:O58"/>
    <mergeCell ref="K41:K43"/>
    <mergeCell ref="K44:K46"/>
    <mergeCell ref="L26:L28"/>
    <mergeCell ref="M26:M28"/>
    <mergeCell ref="R26:R28"/>
    <mergeCell ref="R29:R31"/>
    <mergeCell ref="L35:L37"/>
    <mergeCell ref="K38:K40"/>
    <mergeCell ref="L38:L40"/>
    <mergeCell ref="M38:M40"/>
    <mergeCell ref="AF65:AF67"/>
    <mergeCell ref="G35:G37"/>
    <mergeCell ref="J35:J37"/>
    <mergeCell ref="G38:G40"/>
    <mergeCell ref="H38:H40"/>
    <mergeCell ref="I38:I40"/>
    <mergeCell ref="J38:J40"/>
    <mergeCell ref="AF14:AF16"/>
    <mergeCell ref="AF17:AF19"/>
    <mergeCell ref="AF20:AF22"/>
    <mergeCell ref="AF23:AF25"/>
    <mergeCell ref="AF26:AF28"/>
    <mergeCell ref="AF29:AF31"/>
    <mergeCell ref="AF32:AF34"/>
    <mergeCell ref="AF35:AF37"/>
    <mergeCell ref="AF38:AF40"/>
    <mergeCell ref="L23:L25"/>
    <mergeCell ref="M23:M25"/>
    <mergeCell ref="N23:N25"/>
    <mergeCell ref="O23:O25"/>
    <mergeCell ref="R23:R25"/>
    <mergeCell ref="J32:J34"/>
    <mergeCell ref="H35:H37"/>
    <mergeCell ref="I35:I37"/>
    <mergeCell ref="AK26:AK28"/>
    <mergeCell ref="AK29:AK31"/>
    <mergeCell ref="AK32:AK34"/>
    <mergeCell ref="AK35:AK37"/>
    <mergeCell ref="AK38:AK40"/>
    <mergeCell ref="AK50:AK52"/>
    <mergeCell ref="AK53:AK55"/>
    <mergeCell ref="AK56:AK58"/>
    <mergeCell ref="AK59:AK61"/>
    <mergeCell ref="AK41:AK43"/>
    <mergeCell ref="AK44:AK46"/>
    <mergeCell ref="AK47:AK49"/>
    <mergeCell ref="AK62:AK64"/>
    <mergeCell ref="AK65:AK67"/>
    <mergeCell ref="AK68:AK70"/>
    <mergeCell ref="AK71:AK73"/>
    <mergeCell ref="AK74:AK76"/>
    <mergeCell ref="AK77:AK79"/>
    <mergeCell ref="AK80:AK82"/>
    <mergeCell ref="AK83:AK85"/>
    <mergeCell ref="AK86:AK88"/>
    <mergeCell ref="AO56:AO58"/>
    <mergeCell ref="AN41:AN43"/>
    <mergeCell ref="AO41:AO43"/>
    <mergeCell ref="AN44:AN46"/>
    <mergeCell ref="AO44:AO46"/>
    <mergeCell ref="AN47:AN49"/>
    <mergeCell ref="AO47:AO49"/>
    <mergeCell ref="AN50:AN52"/>
    <mergeCell ref="AO50:AO52"/>
    <mergeCell ref="AN53:AN55"/>
    <mergeCell ref="AO53:AO55"/>
    <mergeCell ref="AO26:AO28"/>
    <mergeCell ref="AN29:AN31"/>
    <mergeCell ref="AO29:AO31"/>
    <mergeCell ref="AN32:AN34"/>
    <mergeCell ref="AO32:AO34"/>
    <mergeCell ref="AN35:AN37"/>
    <mergeCell ref="AO35:AO37"/>
    <mergeCell ref="AN38:AN40"/>
    <mergeCell ref="AO38:AO40"/>
    <mergeCell ref="AR29:AR31"/>
    <mergeCell ref="BI1048371:BR1048371"/>
    <mergeCell ref="D6:F6"/>
    <mergeCell ref="A6:B6"/>
    <mergeCell ref="G6:I6"/>
    <mergeCell ref="AR6:AU6"/>
    <mergeCell ref="AP6:AQ6"/>
    <mergeCell ref="J6:K6"/>
    <mergeCell ref="M6:AO6"/>
    <mergeCell ref="AN77:AN79"/>
    <mergeCell ref="AN80:AN82"/>
    <mergeCell ref="AN83:AN85"/>
    <mergeCell ref="AN86:AN88"/>
    <mergeCell ref="AO62:AO64"/>
    <mergeCell ref="AN65:AN67"/>
    <mergeCell ref="AO65:AO67"/>
    <mergeCell ref="AN68:AN70"/>
    <mergeCell ref="AO68:AO70"/>
    <mergeCell ref="AN71:AN73"/>
    <mergeCell ref="AO71:AO73"/>
    <mergeCell ref="AN74:AN76"/>
    <mergeCell ref="AO74:AO76"/>
    <mergeCell ref="AN56:AN58"/>
    <mergeCell ref="AN26:AN28"/>
  </mergeCells>
  <conditionalFormatting sqref="L17 L20 L23 L74 L11 L14 L26 L29 L32 L35 L38 L41 L44 L47 L50 L53 L56 L59 L62 L65 L68 L71 K11:K76">
    <cfRule type="containsText" dxfId="390" priority="341" operator="containsText" text="MEDIA">
      <formula>NOT(ISERROR(SEARCH("MEDIA",K11)))</formula>
    </cfRule>
    <cfRule type="containsText" dxfId="389" priority="342" operator="containsText" text="ALTA">
      <formula>NOT(ISERROR(SEARCH("ALTA",K11)))</formula>
    </cfRule>
    <cfRule type="containsText" dxfId="388" priority="343" operator="containsText" text="BAJA">
      <formula>NOT(ISERROR(SEARCH("BAJA",K11)))</formula>
    </cfRule>
  </conditionalFormatting>
  <conditionalFormatting sqref="N11 N14 N17 N20 N23 N74 N26 N29 N32 N35 N38 N41 N44 N47 N50 N53 N56 N59 N62 N65 N68 N71 M11:M76">
    <cfRule type="containsText" dxfId="387" priority="338" operator="containsText" text="MEDIO">
      <formula>NOT(ISERROR(SEARCH("MEDIO",M11)))</formula>
    </cfRule>
    <cfRule type="containsText" dxfId="386" priority="339" operator="containsText" text="ALTO">
      <formula>NOT(ISERROR(SEARCH("ALTO",M11)))</formula>
    </cfRule>
    <cfRule type="containsText" dxfId="385" priority="340" operator="containsText" text="BAJO">
      <formula>NOT(ISERROR(SEARCH("BAJO",M11)))</formula>
    </cfRule>
  </conditionalFormatting>
  <conditionalFormatting sqref="P11:P13 P18:P19 P27:P76">
    <cfRule type="cellIs" dxfId="384" priority="337" operator="between">
      <formula>2</formula>
      <formula>3</formula>
    </cfRule>
  </conditionalFormatting>
  <conditionalFormatting sqref="O11:O76">
    <cfRule type="cellIs" dxfId="383" priority="334" operator="lessThanOrEqual">
      <formula>3</formula>
    </cfRule>
    <cfRule type="cellIs" dxfId="382" priority="335" stopIfTrue="1" operator="between">
      <formula>4</formula>
      <formula>9</formula>
    </cfRule>
    <cfRule type="cellIs" dxfId="381" priority="336" operator="greaterThanOrEqual">
      <formula>10</formula>
    </cfRule>
  </conditionalFormatting>
  <conditionalFormatting sqref="AP11:AP76">
    <cfRule type="cellIs" dxfId="380" priority="331" operator="lessThanOrEqual">
      <formula>10</formula>
    </cfRule>
    <cfRule type="cellIs" dxfId="379" priority="332" stopIfTrue="1" operator="between">
      <formula>11</formula>
      <formula>32</formula>
    </cfRule>
    <cfRule type="cellIs" dxfId="378" priority="333" operator="greaterThanOrEqual">
      <formula>36</formula>
    </cfRule>
  </conditionalFormatting>
  <conditionalFormatting sqref="AQ11 AQ14 AQ17 AQ20 AQ23 AQ26 AQ29 AQ32:AS32 AQ35:AS35 AQ38:AS38 AQ41:AS41 AQ44:AS44 AQ47:AS47 AQ50:AS50 AQ53:AS53 AQ56:AS56 AQ59:AS59 AQ62:AS62 AQ65:AS65 AQ68:AS68 AQ71:AS71 AQ74:AS74">
    <cfRule type="cellIs" dxfId="377" priority="328" operator="equal">
      <formula>"LEVE"</formula>
    </cfRule>
    <cfRule type="cellIs" dxfId="376" priority="329" operator="equal">
      <formula>"MODERADO"</formula>
    </cfRule>
    <cfRule type="cellIs" dxfId="375" priority="330" operator="equal">
      <formula>"GRAVE"</formula>
    </cfRule>
  </conditionalFormatting>
  <conditionalFormatting sqref="K11:K76">
    <cfRule type="containsText" dxfId="374" priority="326" operator="containsText" text="MEDIO BAJA">
      <formula>NOT(ISERROR(SEARCH("MEDIO BAJA",K11)))</formula>
    </cfRule>
    <cfRule type="containsText" dxfId="373" priority="327" operator="containsText" text="MEDIO ALTA">
      <formula>NOT(ISERROR(SEARCH("MEDIO ALTA",K11)))</formula>
    </cfRule>
  </conditionalFormatting>
  <conditionalFormatting sqref="M11:M76">
    <cfRule type="containsText" dxfId="372" priority="324" operator="containsText" text="MEDIO BAJO">
      <formula>NOT(ISERROR(SEARCH("MEDIO BAJO",M11)))</formula>
    </cfRule>
    <cfRule type="containsText" dxfId="371" priority="325" operator="containsText" text="MEDIO ALTO">
      <formula>NOT(ISERROR(SEARCH("MEDIO ALTO",M11)))</formula>
    </cfRule>
  </conditionalFormatting>
  <conditionalFormatting sqref="AJ11 AI12:AI13 AJ14 AJ17 AJ20 AJ23 AJ26 AJ29 AJ32 AJ35 AJ38 AJ41 AJ44 AJ47 AJ50 AJ53 AJ56 AJ59 AJ62 AJ65 AJ68 AJ71 AJ74 AI18:AI19 AI27:AI76">
    <cfRule type="expression" dxfId="370" priority="319">
      <formula>P11="No_existen"</formula>
    </cfRule>
  </conditionalFormatting>
  <conditionalFormatting sqref="AM11:AN11 AN77 AN80 AN83 AN86 AN14 AN17 AN20 AN23 AN26 AN29 AN32 AN35 AN38 AN41 AN44 AN47 AN50 AN53 AN56 AN59 AN62 AN65 AN68 AN71 AN74 AM12:AM19 AM27:AM76">
    <cfRule type="expression" dxfId="369" priority="318">
      <formula>P11="No_existen"</formula>
    </cfRule>
  </conditionalFormatting>
  <conditionalFormatting sqref="AX11:AX76">
    <cfRule type="expression" dxfId="368" priority="309">
      <formula>AT11&lt;&gt;"COMPARTIR"</formula>
    </cfRule>
    <cfRule type="expression" dxfId="367" priority="315">
      <formula>AT11="ASUMIR"</formula>
    </cfRule>
  </conditionalFormatting>
  <conditionalFormatting sqref="T11">
    <cfRule type="expression" dxfId="366" priority="304">
      <formula>P11="No_existen"</formula>
    </cfRule>
  </conditionalFormatting>
  <conditionalFormatting sqref="AU11:AU76">
    <cfRule type="expression" dxfId="365" priority="302">
      <formula>AT11="ASUMIR"</formula>
    </cfRule>
  </conditionalFormatting>
  <conditionalFormatting sqref="AV11:AW76">
    <cfRule type="expression" dxfId="364" priority="301">
      <formula>AT11="ASUMIR"</formula>
    </cfRule>
  </conditionalFormatting>
  <conditionalFormatting sqref="AL11:AL76">
    <cfRule type="expression" dxfId="363" priority="407">
      <formula>Q11="No_existen"</formula>
    </cfRule>
  </conditionalFormatting>
  <conditionalFormatting sqref="AH12:AH13 AH18:AH19 AH27:AH76">
    <cfRule type="expression" dxfId="362" priority="411">
      <formula>P12="No_existen"</formula>
    </cfRule>
  </conditionalFormatting>
  <conditionalFormatting sqref="AG11:AG76">
    <cfRule type="expression" dxfId="361" priority="415">
      <formula>Q11="No_existen"</formula>
    </cfRule>
  </conditionalFormatting>
  <conditionalFormatting sqref="AF11 AF77 AF80 AF83 AF14 AF17 AF20 AF23 AF26 AF29 AF32 AF35 AF38 AF41 AF44 AF47 AF50 AF53 AF56 AF59 AF62 AF65 AF68 AF71 AF74">
    <cfRule type="expression" dxfId="360" priority="419">
      <formula>Q11="No_existen"</formula>
    </cfRule>
  </conditionalFormatting>
  <conditionalFormatting sqref="AC12:AC13 AC18:AC19 AC27:AC76">
    <cfRule type="expression" dxfId="359" priority="427">
      <formula>P12="No_existen"</formula>
    </cfRule>
  </conditionalFormatting>
  <conditionalFormatting sqref="AB11:AB76">
    <cfRule type="expression" dxfId="358" priority="431">
      <formula>Q11="No_existen"</formula>
    </cfRule>
  </conditionalFormatting>
  <conditionalFormatting sqref="AO11:AO76">
    <cfRule type="containsText" dxfId="357" priority="278" operator="containsText" text="DÉBIL">
      <formula>NOT(ISERROR(SEARCH("DÉBIL",AO11)))</formula>
    </cfRule>
    <cfRule type="containsText" dxfId="356" priority="279" operator="containsText" text="ACEPTABLE">
      <formula>NOT(ISERROR(SEARCH("ACEPTABLE",AO11)))</formula>
    </cfRule>
    <cfRule type="containsText" dxfId="355" priority="280" operator="containsText" text="FUERTE">
      <formula>NOT(ISERROR(SEARCH("FUERTE",AO11)))</formula>
    </cfRule>
  </conditionalFormatting>
  <conditionalFormatting sqref="AA11 AA77 AA80 AA83 AA14 AA17 AA20 AA23 AA26 AA29 AA32 AA35 AA38 AA41 AA44 AA47 AA50 AA53 AA56 AA59 AA62 AA65 AA68 AA71 AA74">
    <cfRule type="expression" dxfId="354" priority="485">
      <formula>Q11="No_existen"</formula>
    </cfRule>
  </conditionalFormatting>
  <conditionalFormatting sqref="AK11 AK77 AK80 AK83 AK86 AK14 AK17 AK20 AK23 AK26 AK29 AK32 AK35 AK38 AK41 AK44 AK47 AK50 AK53 AK56 AK59 AK62 AK65 AK68 AK71 AK74">
    <cfRule type="expression" dxfId="353" priority="487">
      <formula>Q11="No_existen"</formula>
    </cfRule>
  </conditionalFormatting>
  <conditionalFormatting sqref="Y11:Y76">
    <cfRule type="expression" dxfId="352" priority="95">
      <formula>X11="Semiautomatico"</formula>
    </cfRule>
    <cfRule type="expression" dxfId="351" priority="101">
      <formula>X11="Manual"</formula>
    </cfRule>
    <cfRule type="expression" dxfId="350" priority="275">
      <formula>P11="No_existen"</formula>
    </cfRule>
  </conditionalFormatting>
  <conditionalFormatting sqref="X12">
    <cfRule type="expression" dxfId="349" priority="274">
      <formula>$P$12="No_existen"</formula>
    </cfRule>
  </conditionalFormatting>
  <conditionalFormatting sqref="Y12:Y76">
    <cfRule type="expression" dxfId="348" priority="273">
      <formula>P12="No_existen"</formula>
    </cfRule>
  </conditionalFormatting>
  <conditionalFormatting sqref="AO11:AO76">
    <cfRule type="containsText" dxfId="347" priority="272" operator="containsText" text="INEXISTENTE">
      <formula>NOT(ISERROR(SEARCH("INEXISTENTE",AO11)))</formula>
    </cfRule>
  </conditionalFormatting>
  <conditionalFormatting sqref="X11">
    <cfRule type="expression" dxfId="346" priority="270">
      <formula>P11="No_Existen"</formula>
    </cfRule>
  </conditionalFormatting>
  <conditionalFormatting sqref="T12">
    <cfRule type="expression" dxfId="345" priority="269">
      <formula>P12="No_existen"</formula>
    </cfRule>
  </conditionalFormatting>
  <conditionalFormatting sqref="T13">
    <cfRule type="expression" dxfId="344" priority="268">
      <formula>P13="No_existen"</formula>
    </cfRule>
  </conditionalFormatting>
  <conditionalFormatting sqref="X13">
    <cfRule type="expression" dxfId="343" priority="267">
      <formula>P13="No_existen"</formula>
    </cfRule>
  </conditionalFormatting>
  <conditionalFormatting sqref="AD18">
    <cfRule type="expression" dxfId="342" priority="252">
      <formula>P18="No_existen"</formula>
    </cfRule>
  </conditionalFormatting>
  <conditionalFormatting sqref="X18">
    <cfRule type="expression" dxfId="341" priority="251">
      <formula>$P$18="No_existen"</formula>
    </cfRule>
  </conditionalFormatting>
  <conditionalFormatting sqref="T18">
    <cfRule type="expression" dxfId="340" priority="250">
      <formula>P18="No_existen"</formula>
    </cfRule>
  </conditionalFormatting>
  <conditionalFormatting sqref="T19">
    <cfRule type="expression" dxfId="339" priority="249">
      <formula>P19="No_existen"</formula>
    </cfRule>
  </conditionalFormatting>
  <conditionalFormatting sqref="X19">
    <cfRule type="expression" dxfId="338" priority="248">
      <formula>$P$19="No_existen"</formula>
    </cfRule>
  </conditionalFormatting>
  <conditionalFormatting sqref="AD19">
    <cfRule type="expression" dxfId="337" priority="247">
      <formula>P19="No_existen"</formula>
    </cfRule>
  </conditionalFormatting>
  <conditionalFormatting sqref="T27">
    <cfRule type="expression" dxfId="336" priority="219">
      <formula>P27="No_existen"</formula>
    </cfRule>
  </conditionalFormatting>
  <conditionalFormatting sqref="T28">
    <cfRule type="expression" dxfId="335" priority="218">
      <formula>P28="No_existen"</formula>
    </cfRule>
  </conditionalFormatting>
  <conditionalFormatting sqref="X27">
    <cfRule type="expression" dxfId="334" priority="216">
      <formula>$P$27="No_existen"</formula>
    </cfRule>
  </conditionalFormatting>
  <conditionalFormatting sqref="X28">
    <cfRule type="expression" dxfId="333" priority="215">
      <formula>$P$28="No_existen"</formula>
    </cfRule>
  </conditionalFormatting>
  <conditionalFormatting sqref="AD27">
    <cfRule type="expression" dxfId="332" priority="213">
      <formula>P27="No_existen"</formula>
    </cfRule>
  </conditionalFormatting>
  <conditionalFormatting sqref="AD28">
    <cfRule type="expression" dxfId="331" priority="212">
      <formula>P28="No_existen"</formula>
    </cfRule>
  </conditionalFormatting>
  <conditionalFormatting sqref="T30:T31">
    <cfRule type="expression" dxfId="330" priority="211">
      <formula>P30="No_existen"</formula>
    </cfRule>
  </conditionalFormatting>
  <conditionalFormatting sqref="X29">
    <cfRule type="expression" dxfId="329" priority="210">
      <formula>$P$29="No_existen"</formula>
    </cfRule>
  </conditionalFormatting>
  <conditionalFormatting sqref="AD30:AD31">
    <cfRule type="expression" dxfId="328" priority="209">
      <formula>P30="No_existen"</formula>
    </cfRule>
  </conditionalFormatting>
  <conditionalFormatting sqref="X30">
    <cfRule type="expression" dxfId="327" priority="208">
      <formula>$P$30="No_existen"</formula>
    </cfRule>
  </conditionalFormatting>
  <conditionalFormatting sqref="X31">
    <cfRule type="expression" dxfId="326" priority="207">
      <formula>$P$31="No_existen"</formula>
    </cfRule>
  </conditionalFormatting>
  <conditionalFormatting sqref="T32:T34">
    <cfRule type="expression" dxfId="325" priority="206">
      <formula>P32="No_existen"</formula>
    </cfRule>
  </conditionalFormatting>
  <conditionalFormatting sqref="X32">
    <cfRule type="expression" dxfId="324" priority="205">
      <formula>$P$32="No_existen"</formula>
    </cfRule>
  </conditionalFormatting>
  <conditionalFormatting sqref="X33">
    <cfRule type="expression" dxfId="323" priority="204">
      <formula>$P$33="No_existen"</formula>
    </cfRule>
  </conditionalFormatting>
  <conditionalFormatting sqref="X34">
    <cfRule type="expression" dxfId="322" priority="203">
      <formula>$P$34="No_existen"</formula>
    </cfRule>
  </conditionalFormatting>
  <conditionalFormatting sqref="AD32">
    <cfRule type="expression" dxfId="321" priority="202">
      <formula>P32="No_existen"</formula>
    </cfRule>
  </conditionalFormatting>
  <conditionalFormatting sqref="AD33">
    <cfRule type="expression" dxfId="320" priority="201">
      <formula>P33="No_existen"</formula>
    </cfRule>
  </conditionalFormatting>
  <conditionalFormatting sqref="AD34">
    <cfRule type="expression" dxfId="319" priority="200">
      <formula>P34="No_existen"</formula>
    </cfRule>
  </conditionalFormatting>
  <conditionalFormatting sqref="T35:T37">
    <cfRule type="expression" dxfId="318" priority="199">
      <formula>P35="No_existen"</formula>
    </cfRule>
  </conditionalFormatting>
  <conditionalFormatting sqref="X35">
    <cfRule type="expression" dxfId="317" priority="198">
      <formula>$P$35="No_existen"</formula>
    </cfRule>
  </conditionalFormatting>
  <conditionalFormatting sqref="X36">
    <cfRule type="expression" dxfId="316" priority="197">
      <formula>$P$36="No_existen"</formula>
    </cfRule>
  </conditionalFormatting>
  <conditionalFormatting sqref="X37">
    <cfRule type="expression" dxfId="315" priority="196">
      <formula>$P$37="No_existen"</formula>
    </cfRule>
  </conditionalFormatting>
  <conditionalFormatting sqref="AD35">
    <cfRule type="expression" dxfId="314" priority="195">
      <formula>P35="No_existen"</formula>
    </cfRule>
  </conditionalFormatting>
  <conditionalFormatting sqref="AD36">
    <cfRule type="expression" dxfId="313" priority="194">
      <formula>P36="No_existen"</formula>
    </cfRule>
  </conditionalFormatting>
  <conditionalFormatting sqref="AD37">
    <cfRule type="expression" dxfId="312" priority="193">
      <formula>P37="No_existen"</formula>
    </cfRule>
  </conditionalFormatting>
  <conditionalFormatting sqref="T38:T40">
    <cfRule type="expression" dxfId="311" priority="192">
      <formula>P38="No_existen"</formula>
    </cfRule>
  </conditionalFormatting>
  <conditionalFormatting sqref="X38">
    <cfRule type="expression" dxfId="310" priority="191">
      <formula>$P$38="No_existen"</formula>
    </cfRule>
  </conditionalFormatting>
  <conditionalFormatting sqref="X39">
    <cfRule type="expression" dxfId="309" priority="190">
      <formula>$P$39="No_existen"</formula>
    </cfRule>
  </conditionalFormatting>
  <conditionalFormatting sqref="X40">
    <cfRule type="expression" dxfId="308" priority="189">
      <formula>$P$40="No_existen"</formula>
    </cfRule>
  </conditionalFormatting>
  <conditionalFormatting sqref="AD38">
    <cfRule type="expression" dxfId="307" priority="188">
      <formula>P38="No_existen"</formula>
    </cfRule>
  </conditionalFormatting>
  <conditionalFormatting sqref="AD39">
    <cfRule type="expression" dxfId="306" priority="187">
      <formula>P39="No_existen"</formula>
    </cfRule>
  </conditionalFormatting>
  <conditionalFormatting sqref="AD40">
    <cfRule type="expression" dxfId="305" priority="186">
      <formula>P40="No_existen"</formula>
    </cfRule>
  </conditionalFormatting>
  <conditionalFormatting sqref="T41:T43">
    <cfRule type="expression" dxfId="304" priority="185">
      <formula>P41="No_existen"</formula>
    </cfRule>
  </conditionalFormatting>
  <conditionalFormatting sqref="X41">
    <cfRule type="expression" dxfId="303" priority="184">
      <formula>$P$41="No_existen"</formula>
    </cfRule>
  </conditionalFormatting>
  <conditionalFormatting sqref="X42">
    <cfRule type="expression" dxfId="302" priority="183">
      <formula>$P$42="No_existen"</formula>
    </cfRule>
  </conditionalFormatting>
  <conditionalFormatting sqref="X43">
    <cfRule type="expression" dxfId="301" priority="182">
      <formula>$P$43="No_existen"</formula>
    </cfRule>
  </conditionalFormatting>
  <conditionalFormatting sqref="AD41">
    <cfRule type="expression" dxfId="300" priority="181">
      <formula>P41="No_existen"</formula>
    </cfRule>
  </conditionalFormatting>
  <conditionalFormatting sqref="AD42">
    <cfRule type="expression" dxfId="299" priority="180">
      <formula>P42="No_existen"</formula>
    </cfRule>
  </conditionalFormatting>
  <conditionalFormatting sqref="AD43">
    <cfRule type="expression" dxfId="298" priority="179">
      <formula>P43="No_existen"</formula>
    </cfRule>
  </conditionalFormatting>
  <conditionalFormatting sqref="AD44">
    <cfRule type="expression" dxfId="297" priority="178">
      <formula>P44="No_existen"</formula>
    </cfRule>
  </conditionalFormatting>
  <conditionalFormatting sqref="AD45">
    <cfRule type="expression" dxfId="296" priority="177">
      <formula>P45="No_existen"</formula>
    </cfRule>
  </conditionalFormatting>
  <conditionalFormatting sqref="AD46">
    <cfRule type="expression" dxfId="295" priority="176">
      <formula>P46="No_existen"</formula>
    </cfRule>
  </conditionalFormatting>
  <conditionalFormatting sqref="X44">
    <cfRule type="expression" dxfId="294" priority="175">
      <formula>$P$44="No_existen"</formula>
    </cfRule>
  </conditionalFormatting>
  <conditionalFormatting sqref="X45">
    <cfRule type="expression" dxfId="293" priority="174">
      <formula>$P$45="No_existen"</formula>
    </cfRule>
  </conditionalFormatting>
  <conditionalFormatting sqref="X46">
    <cfRule type="expression" dxfId="292" priority="173">
      <formula>$P$46="No_existen"</formula>
    </cfRule>
  </conditionalFormatting>
  <conditionalFormatting sqref="T44:T46">
    <cfRule type="expression" dxfId="291" priority="172">
      <formula>P44="No_existen"</formula>
    </cfRule>
  </conditionalFormatting>
  <conditionalFormatting sqref="T47:T49">
    <cfRule type="expression" dxfId="290" priority="171">
      <formula>P47="No_existen"</formula>
    </cfRule>
  </conditionalFormatting>
  <conditionalFormatting sqref="X47">
    <cfRule type="expression" dxfId="289" priority="170">
      <formula>$P$47="No_existen"</formula>
    </cfRule>
  </conditionalFormatting>
  <conditionalFormatting sqref="X48">
    <cfRule type="expression" dxfId="288" priority="169">
      <formula>$P$48="No_existen"</formula>
    </cfRule>
  </conditionalFormatting>
  <conditionalFormatting sqref="X49">
    <cfRule type="expression" dxfId="287" priority="168">
      <formula>$P$49="No_existen"</formula>
    </cfRule>
  </conditionalFormatting>
  <conditionalFormatting sqref="AD47">
    <cfRule type="expression" dxfId="286" priority="167">
      <formula>P47="No_existen"</formula>
    </cfRule>
  </conditionalFormatting>
  <conditionalFormatting sqref="AD48">
    <cfRule type="expression" dxfId="285" priority="166">
      <formula>P48="No_existen"</formula>
    </cfRule>
  </conditionalFormatting>
  <conditionalFormatting sqref="AD49">
    <cfRule type="expression" dxfId="284" priority="165">
      <formula>P49="No_existen"</formula>
    </cfRule>
  </conditionalFormatting>
  <conditionalFormatting sqref="AD50">
    <cfRule type="expression" dxfId="283" priority="164">
      <formula>P50="No_existen"</formula>
    </cfRule>
  </conditionalFormatting>
  <conditionalFormatting sqref="AD51">
    <cfRule type="expression" dxfId="282" priority="163">
      <formula>P51="No_existen"</formula>
    </cfRule>
  </conditionalFormatting>
  <conditionalFormatting sqref="AD52">
    <cfRule type="expression" dxfId="281" priority="162">
      <formula>P52="No_existen"</formula>
    </cfRule>
  </conditionalFormatting>
  <conditionalFormatting sqref="X50">
    <cfRule type="expression" dxfId="280" priority="161">
      <formula>$P$50="No_existen"</formula>
    </cfRule>
  </conditionalFormatting>
  <conditionalFormatting sqref="X51">
    <cfRule type="expression" dxfId="279" priority="160">
      <formula>$P$51="No_existen"</formula>
    </cfRule>
  </conditionalFormatting>
  <conditionalFormatting sqref="X52">
    <cfRule type="expression" dxfId="278" priority="159">
      <formula>$P$52="No_existen"</formula>
    </cfRule>
  </conditionalFormatting>
  <conditionalFormatting sqref="T50:T52">
    <cfRule type="expression" dxfId="277" priority="158">
      <formula>P50="No_existen"</formula>
    </cfRule>
  </conditionalFormatting>
  <conditionalFormatting sqref="T53:T55">
    <cfRule type="expression" dxfId="276" priority="157">
      <formula>P53="No_existen"</formula>
    </cfRule>
  </conditionalFormatting>
  <conditionalFormatting sqref="X53">
    <cfRule type="expression" dxfId="275" priority="156">
      <formula>$P$53="No_existen"</formula>
    </cfRule>
  </conditionalFormatting>
  <conditionalFormatting sqref="X54">
    <cfRule type="expression" dxfId="274" priority="155">
      <formula>$P$54="No_existen"</formula>
    </cfRule>
  </conditionalFormatting>
  <conditionalFormatting sqref="X55">
    <cfRule type="expression" dxfId="273" priority="154">
      <formula>$P$55="No_existen"</formula>
    </cfRule>
  </conditionalFormatting>
  <conditionalFormatting sqref="AD53">
    <cfRule type="expression" dxfId="272" priority="153">
      <formula>P53="No_existen"</formula>
    </cfRule>
  </conditionalFormatting>
  <conditionalFormatting sqref="AD54">
    <cfRule type="expression" dxfId="271" priority="152">
      <formula>P54="No_existen"</formula>
    </cfRule>
  </conditionalFormatting>
  <conditionalFormatting sqref="AD55">
    <cfRule type="expression" dxfId="270" priority="151">
      <formula>P55="No_existen"</formula>
    </cfRule>
  </conditionalFormatting>
  <conditionalFormatting sqref="AD56">
    <cfRule type="expression" dxfId="269" priority="150">
      <formula>P56="No_existen"</formula>
    </cfRule>
  </conditionalFormatting>
  <conditionalFormatting sqref="AD57">
    <cfRule type="expression" dxfId="268" priority="149">
      <formula>P57="No_existen"</formula>
    </cfRule>
  </conditionalFormatting>
  <conditionalFormatting sqref="AD58">
    <cfRule type="expression" dxfId="267" priority="148">
      <formula>P58="No_existen"</formula>
    </cfRule>
  </conditionalFormatting>
  <conditionalFormatting sqref="X56">
    <cfRule type="expression" dxfId="266" priority="147">
      <formula>$P$56="No_existen"</formula>
    </cfRule>
  </conditionalFormatting>
  <conditionalFormatting sqref="X57">
    <cfRule type="expression" dxfId="265" priority="146">
      <formula>$P$57="No_existen"</formula>
    </cfRule>
  </conditionalFormatting>
  <conditionalFormatting sqref="X58">
    <cfRule type="expression" dxfId="264" priority="145">
      <formula>$P$58="No_existen"</formula>
    </cfRule>
  </conditionalFormatting>
  <conditionalFormatting sqref="T56:T58">
    <cfRule type="expression" dxfId="263" priority="144">
      <formula>P56="No_existen"</formula>
    </cfRule>
  </conditionalFormatting>
  <conditionalFormatting sqref="T59:T61">
    <cfRule type="expression" dxfId="262" priority="143">
      <formula>P59="No_existen"</formula>
    </cfRule>
  </conditionalFormatting>
  <conditionalFormatting sqref="X59">
    <cfRule type="expression" dxfId="261" priority="142">
      <formula>$P$59="No_existen"</formula>
    </cfRule>
  </conditionalFormatting>
  <conditionalFormatting sqref="X60">
    <cfRule type="expression" dxfId="260" priority="141">
      <formula>$P$60="No_existen"</formula>
    </cfRule>
  </conditionalFormatting>
  <conditionalFormatting sqref="X61">
    <cfRule type="expression" dxfId="259" priority="140">
      <formula>$P$61="No_existen"</formula>
    </cfRule>
  </conditionalFormatting>
  <conditionalFormatting sqref="AD59">
    <cfRule type="expression" dxfId="258" priority="139">
      <formula>P59="No_existen"</formula>
    </cfRule>
  </conditionalFormatting>
  <conditionalFormatting sqref="AD60">
    <cfRule type="expression" dxfId="257" priority="138">
      <formula>P60="No_existen"</formula>
    </cfRule>
  </conditionalFormatting>
  <conditionalFormatting sqref="AD61">
    <cfRule type="expression" dxfId="256" priority="137">
      <formula>P61="No_existen"</formula>
    </cfRule>
  </conditionalFormatting>
  <conditionalFormatting sqref="AD62">
    <cfRule type="expression" dxfId="255" priority="136">
      <formula>P62="No_existen"</formula>
    </cfRule>
  </conditionalFormatting>
  <conditionalFormatting sqref="AD63">
    <cfRule type="expression" dxfId="254" priority="135">
      <formula>P63="No_existen"</formula>
    </cfRule>
  </conditionalFormatting>
  <conditionalFormatting sqref="AD64">
    <cfRule type="expression" dxfId="253" priority="134">
      <formula>P64="No_existen"</formula>
    </cfRule>
  </conditionalFormatting>
  <conditionalFormatting sqref="X62">
    <cfRule type="expression" dxfId="252" priority="133">
      <formula>$P$62="No_existen"</formula>
    </cfRule>
  </conditionalFormatting>
  <conditionalFormatting sqref="X63">
    <cfRule type="expression" dxfId="251" priority="132">
      <formula>$P$63="No_existen"</formula>
    </cfRule>
  </conditionalFormatting>
  <conditionalFormatting sqref="X64">
    <cfRule type="expression" dxfId="250" priority="131">
      <formula>$P$64="No_existen"</formula>
    </cfRule>
  </conditionalFormatting>
  <conditionalFormatting sqref="T62:T64">
    <cfRule type="expression" dxfId="249" priority="130">
      <formula>P62="No_existen"</formula>
    </cfRule>
  </conditionalFormatting>
  <conditionalFormatting sqref="T65:T67">
    <cfRule type="expression" dxfId="248" priority="129">
      <formula>P65="No_existen"</formula>
    </cfRule>
  </conditionalFormatting>
  <conditionalFormatting sqref="X65">
    <cfRule type="expression" dxfId="247" priority="128">
      <formula>$P$65="No_existen"</formula>
    </cfRule>
  </conditionalFormatting>
  <conditionalFormatting sqref="X66">
    <cfRule type="expression" dxfId="246" priority="127">
      <formula>$P$66="No_existen"</formula>
    </cfRule>
  </conditionalFormatting>
  <conditionalFormatting sqref="X67">
    <cfRule type="expression" dxfId="245" priority="126">
      <formula>$P$67="No_existen"</formula>
    </cfRule>
  </conditionalFormatting>
  <conditionalFormatting sqref="AD65">
    <cfRule type="expression" dxfId="244" priority="125">
      <formula>P65="No_existen"</formula>
    </cfRule>
  </conditionalFormatting>
  <conditionalFormatting sqref="AD66">
    <cfRule type="expression" dxfId="243" priority="124">
      <formula>P66="No_existen"</formula>
    </cfRule>
  </conditionalFormatting>
  <conditionalFormatting sqref="AD67">
    <cfRule type="expression" dxfId="242" priority="123">
      <formula>P67="No_existen"</formula>
    </cfRule>
  </conditionalFormatting>
  <conditionalFormatting sqref="AD68">
    <cfRule type="expression" dxfId="241" priority="122">
      <formula>P68="No_existen"</formula>
    </cfRule>
  </conditionalFormatting>
  <conditionalFormatting sqref="AD69">
    <cfRule type="expression" dxfId="240" priority="121">
      <formula>P69="No_existen"</formula>
    </cfRule>
  </conditionalFormatting>
  <conditionalFormatting sqref="AD70">
    <cfRule type="expression" dxfId="239" priority="120">
      <formula>P70="No_existen"</formula>
    </cfRule>
  </conditionalFormatting>
  <conditionalFormatting sqref="X68">
    <cfRule type="expression" dxfId="238" priority="119">
      <formula>$P$68="No_existen"</formula>
    </cfRule>
  </conditionalFormatting>
  <conditionalFormatting sqref="X69">
    <cfRule type="expression" dxfId="237" priority="118">
      <formula>$P$69="No_existen"</formula>
    </cfRule>
  </conditionalFormatting>
  <conditionalFormatting sqref="X70">
    <cfRule type="expression" dxfId="236" priority="117">
      <formula>$P$70="No_existen"</formula>
    </cfRule>
  </conditionalFormatting>
  <conditionalFormatting sqref="T68:T70">
    <cfRule type="expression" dxfId="235" priority="116">
      <formula>P68="No_existen"</formula>
    </cfRule>
  </conditionalFormatting>
  <conditionalFormatting sqref="T71:T73">
    <cfRule type="expression" dxfId="234" priority="115">
      <formula>P71="No_existen"</formula>
    </cfRule>
  </conditionalFormatting>
  <conditionalFormatting sqref="T74:T76">
    <cfRule type="expression" dxfId="233" priority="114">
      <formula>P74="No_existen"</formula>
    </cfRule>
  </conditionalFormatting>
  <conditionalFormatting sqref="X71">
    <cfRule type="expression" dxfId="232" priority="113">
      <formula>$P$71="No_existen"</formula>
    </cfRule>
  </conditionalFormatting>
  <conditionalFormatting sqref="X72">
    <cfRule type="expression" dxfId="231" priority="112">
      <formula>$P$72="No_existen"</formula>
    </cfRule>
  </conditionalFormatting>
  <conditionalFormatting sqref="X73">
    <cfRule type="expression" dxfId="230" priority="111">
      <formula>$P$73="No_existen"</formula>
    </cfRule>
  </conditionalFormatting>
  <conditionalFormatting sqref="X74">
    <cfRule type="expression" dxfId="229" priority="110">
      <formula>$P$74="No_existen"</formula>
    </cfRule>
  </conditionalFormatting>
  <conditionalFormatting sqref="X75">
    <cfRule type="expression" dxfId="228" priority="109">
      <formula>$P$75="No_existen"</formula>
    </cfRule>
  </conditionalFormatting>
  <conditionalFormatting sqref="X76">
    <cfRule type="expression" dxfId="227" priority="108">
      <formula>$P$76="No_existen"</formula>
    </cfRule>
  </conditionalFormatting>
  <conditionalFormatting sqref="AD71">
    <cfRule type="expression" dxfId="226" priority="107">
      <formula>P71="No_existen"</formula>
    </cfRule>
  </conditionalFormatting>
  <conditionalFormatting sqref="AD72">
    <cfRule type="expression" dxfId="225" priority="106">
      <formula>P72="No_existen"</formula>
    </cfRule>
  </conditionalFormatting>
  <conditionalFormatting sqref="AD73">
    <cfRule type="expression" dxfId="224" priority="105">
      <formula>P73="No_existen"</formula>
    </cfRule>
  </conditionalFormatting>
  <conditionalFormatting sqref="AD74">
    <cfRule type="expression" dxfId="223" priority="104">
      <formula>P74="No_existen"</formula>
    </cfRule>
  </conditionalFormatting>
  <conditionalFormatting sqref="AD75">
    <cfRule type="expression" dxfId="222" priority="103">
      <formula>P75="No_existen"</formula>
    </cfRule>
  </conditionalFormatting>
  <conditionalFormatting sqref="AD76">
    <cfRule type="expression" dxfId="221" priority="102">
      <formula>P76="No_existen"</formula>
    </cfRule>
  </conditionalFormatting>
  <conditionalFormatting sqref="AD18:AD19">
    <cfRule type="expression" dxfId="220" priority="98">
      <formula>AC18="No asignado"</formula>
    </cfRule>
  </conditionalFormatting>
  <conditionalFormatting sqref="Y23:Y25">
    <cfRule type="expression" dxfId="219" priority="96">
      <formula>X23="Manual"</formula>
    </cfRule>
  </conditionalFormatting>
  <conditionalFormatting sqref="AD12:AD13 AD18:AD19 AD27:AD28 AD30:AD76">
    <cfRule type="expression" dxfId="218" priority="100">
      <formula>AC12="No asignado"</formula>
    </cfRule>
  </conditionalFormatting>
  <conditionalFormatting sqref="AD12">
    <cfRule type="expression" dxfId="217" priority="94">
      <formula>$P$12="No_existen"</formula>
    </cfRule>
  </conditionalFormatting>
  <conditionalFormatting sqref="AD13">
    <cfRule type="expression" dxfId="216" priority="93">
      <formula>$P$13="No_existen"</formula>
    </cfRule>
  </conditionalFormatting>
  <conditionalFormatting sqref="AC11">
    <cfRule type="expression" dxfId="215" priority="92">
      <formula>P11="No_existen"</formula>
    </cfRule>
  </conditionalFormatting>
  <conditionalFormatting sqref="AD11">
    <cfRule type="expression" dxfId="214" priority="91">
      <formula>$P$11="No_existen"</formula>
    </cfRule>
  </conditionalFormatting>
  <conditionalFormatting sqref="AD11">
    <cfRule type="expression" dxfId="213" priority="90">
      <formula>AC11="No asignado"</formula>
    </cfRule>
  </conditionalFormatting>
  <conditionalFormatting sqref="AI11">
    <cfRule type="expression" dxfId="212" priority="88">
      <formula>P11="No_existen"</formula>
    </cfRule>
  </conditionalFormatting>
  <conditionalFormatting sqref="AH11">
    <cfRule type="expression" dxfId="211" priority="89">
      <formula>P11="No_existen"</formula>
    </cfRule>
  </conditionalFormatting>
  <conditionalFormatting sqref="AR11:AS11">
    <cfRule type="cellIs" dxfId="210" priority="85" operator="equal">
      <formula>"LEVE"</formula>
    </cfRule>
    <cfRule type="cellIs" dxfId="209" priority="86" operator="equal">
      <formula>"MODERADO"</formula>
    </cfRule>
    <cfRule type="cellIs" dxfId="208" priority="87" operator="equal">
      <formula>"GRAVE"</formula>
    </cfRule>
  </conditionalFormatting>
  <conditionalFormatting sqref="P14:P17">
    <cfRule type="cellIs" dxfId="207" priority="84" operator="between">
      <formula>2</formula>
      <formula>3</formula>
    </cfRule>
  </conditionalFormatting>
  <conditionalFormatting sqref="T14">
    <cfRule type="expression" dxfId="206" priority="83">
      <formula>P14="No_existen"</formula>
    </cfRule>
  </conditionalFormatting>
  <conditionalFormatting sqref="T15">
    <cfRule type="expression" dxfId="205" priority="82">
      <formula>P15="No_existen"</formula>
    </cfRule>
  </conditionalFormatting>
  <conditionalFormatting sqref="T16">
    <cfRule type="expression" dxfId="204" priority="81">
      <formula>P16="No_existen"</formula>
    </cfRule>
  </conditionalFormatting>
  <conditionalFormatting sqref="T17">
    <cfRule type="expression" dxfId="203" priority="80">
      <formula>P17="No_existen"</formula>
    </cfRule>
  </conditionalFormatting>
  <conditionalFormatting sqref="X15">
    <cfRule type="expression" dxfId="202" priority="79">
      <formula>$P$12="No_existen"</formula>
    </cfRule>
  </conditionalFormatting>
  <conditionalFormatting sqref="X14">
    <cfRule type="expression" dxfId="201" priority="78">
      <formula>P14="No_Existen"</formula>
    </cfRule>
  </conditionalFormatting>
  <conditionalFormatting sqref="X16">
    <cfRule type="expression" dxfId="200" priority="77">
      <formula>P16="No_existen"</formula>
    </cfRule>
  </conditionalFormatting>
  <conditionalFormatting sqref="X17">
    <cfRule type="expression" dxfId="199" priority="76">
      <formula>$P$14="No_existen"</formula>
    </cfRule>
  </conditionalFormatting>
  <conditionalFormatting sqref="AC14:AC17">
    <cfRule type="expression" dxfId="198" priority="75">
      <formula>P14="No_existen"</formula>
    </cfRule>
  </conditionalFormatting>
  <conditionalFormatting sqref="AD14">
    <cfRule type="expression" dxfId="197" priority="74">
      <formula>$P$11="No_existen"</formula>
    </cfRule>
  </conditionalFormatting>
  <conditionalFormatting sqref="AD17">
    <cfRule type="expression" dxfId="196" priority="73">
      <formula>P17="No_existen"</formula>
    </cfRule>
  </conditionalFormatting>
  <conditionalFormatting sqref="AD17">
    <cfRule type="expression" dxfId="195" priority="71">
      <formula>AC17="No asignado"</formula>
    </cfRule>
  </conditionalFormatting>
  <conditionalFormatting sqref="AD14:AD17">
    <cfRule type="expression" dxfId="194" priority="72">
      <formula>AC14="No asignado"</formula>
    </cfRule>
  </conditionalFormatting>
  <conditionalFormatting sqref="AD15">
    <cfRule type="expression" dxfId="193" priority="70">
      <formula>$P$12="No_existen"</formula>
    </cfRule>
  </conditionalFormatting>
  <conditionalFormatting sqref="AD16">
    <cfRule type="expression" dxfId="192" priority="69">
      <formula>$P$13="No_existen"</formula>
    </cfRule>
  </conditionalFormatting>
  <conditionalFormatting sqref="AI14:AI17">
    <cfRule type="expression" dxfId="191" priority="67">
      <formula>P14="No_existen"</formula>
    </cfRule>
  </conditionalFormatting>
  <conditionalFormatting sqref="AH14:AH17">
    <cfRule type="expression" dxfId="190" priority="68">
      <formula>P14="No_existen"</formula>
    </cfRule>
  </conditionalFormatting>
  <conditionalFormatting sqref="AR14">
    <cfRule type="cellIs" dxfId="189" priority="64" operator="equal">
      <formula>"LEVE"</formula>
    </cfRule>
    <cfRule type="cellIs" dxfId="188" priority="65" operator="equal">
      <formula>"MODERADO"</formula>
    </cfRule>
    <cfRule type="cellIs" dxfId="187" priority="66" operator="equal">
      <formula>"GRAVE"</formula>
    </cfRule>
  </conditionalFormatting>
  <conditionalFormatting sqref="AS14">
    <cfRule type="cellIs" dxfId="186" priority="61" operator="equal">
      <formula>"LEVE"</formula>
    </cfRule>
    <cfRule type="cellIs" dxfId="185" priority="62" operator="equal">
      <formula>"MODERADO"</formula>
    </cfRule>
    <cfRule type="cellIs" dxfId="184" priority="63" operator="equal">
      <formula>"GRAVE"</formula>
    </cfRule>
  </conditionalFormatting>
  <conditionalFormatting sqref="AR17">
    <cfRule type="cellIs" dxfId="183" priority="58" operator="equal">
      <formula>"LEVE"</formula>
    </cfRule>
    <cfRule type="cellIs" dxfId="182" priority="59" operator="equal">
      <formula>"MODERADO"</formula>
    </cfRule>
    <cfRule type="cellIs" dxfId="181" priority="60" operator="equal">
      <formula>"GRAVE"</formula>
    </cfRule>
  </conditionalFormatting>
  <conditionalFormatting sqref="AS17">
    <cfRule type="cellIs" dxfId="180" priority="55" operator="equal">
      <formula>"LEVE"</formula>
    </cfRule>
    <cfRule type="cellIs" dxfId="179" priority="56" operator="equal">
      <formula>"MODERADO"</formula>
    </cfRule>
    <cfRule type="cellIs" dxfId="178" priority="57" operator="equal">
      <formula>"GRAVE"</formula>
    </cfRule>
  </conditionalFormatting>
  <conditionalFormatting sqref="P20:P26">
    <cfRule type="cellIs" dxfId="177" priority="54" operator="between">
      <formula>2</formula>
      <formula>3</formula>
    </cfRule>
  </conditionalFormatting>
  <conditionalFormatting sqref="T20">
    <cfRule type="expression" dxfId="176" priority="53">
      <formula>P20="No_existen"</formula>
    </cfRule>
  </conditionalFormatting>
  <conditionalFormatting sqref="T21">
    <cfRule type="expression" dxfId="175" priority="52">
      <formula>P21="No_existen"</formula>
    </cfRule>
  </conditionalFormatting>
  <conditionalFormatting sqref="T22">
    <cfRule type="expression" dxfId="174" priority="51">
      <formula>P22="No_existen"</formula>
    </cfRule>
  </conditionalFormatting>
  <conditionalFormatting sqref="T23">
    <cfRule type="expression" dxfId="173" priority="50">
      <formula>P23="No_existen"</formula>
    </cfRule>
  </conditionalFormatting>
  <conditionalFormatting sqref="T24">
    <cfRule type="expression" dxfId="172" priority="49">
      <formula>P24="No_existen"</formula>
    </cfRule>
  </conditionalFormatting>
  <conditionalFormatting sqref="T25">
    <cfRule type="expression" dxfId="171" priority="48">
      <formula>P25="No_existen"</formula>
    </cfRule>
  </conditionalFormatting>
  <conditionalFormatting sqref="T26">
    <cfRule type="expression" dxfId="170" priority="47">
      <formula>P26="No_existen"</formula>
    </cfRule>
  </conditionalFormatting>
  <conditionalFormatting sqref="X20">
    <cfRule type="expression" dxfId="169" priority="46">
      <formula>$P$17="No_existen"</formula>
    </cfRule>
  </conditionalFormatting>
  <conditionalFormatting sqref="X21">
    <cfRule type="expression" dxfId="168" priority="45">
      <formula>$P$18="No_existen"</formula>
    </cfRule>
  </conditionalFormatting>
  <conditionalFormatting sqref="X22">
    <cfRule type="expression" dxfId="167" priority="44">
      <formula>$P$19="No_existen"</formula>
    </cfRule>
  </conditionalFormatting>
  <conditionalFormatting sqref="X23">
    <cfRule type="expression" dxfId="166" priority="43">
      <formula>$P$20="No_existen"</formula>
    </cfRule>
  </conditionalFormatting>
  <conditionalFormatting sqref="X24">
    <cfRule type="expression" dxfId="165" priority="42">
      <formula>$P$21="No_existen"</formula>
    </cfRule>
  </conditionalFormatting>
  <conditionalFormatting sqref="X25">
    <cfRule type="expression" dxfId="164" priority="41">
      <formula>$P$22="No_existen"</formula>
    </cfRule>
  </conditionalFormatting>
  <conditionalFormatting sqref="X26">
    <cfRule type="expression" dxfId="163" priority="40">
      <formula>$P$23="No_existen"</formula>
    </cfRule>
  </conditionalFormatting>
  <conditionalFormatting sqref="AC20:AC26">
    <cfRule type="expression" dxfId="162" priority="39">
      <formula>P20="No_existen"</formula>
    </cfRule>
  </conditionalFormatting>
  <conditionalFormatting sqref="AD20">
    <cfRule type="expression" dxfId="161" priority="38">
      <formula>P20="No_existen"</formula>
    </cfRule>
  </conditionalFormatting>
  <conditionalFormatting sqref="AD21">
    <cfRule type="expression" dxfId="160" priority="37">
      <formula>P21="No_existen"</formula>
    </cfRule>
  </conditionalFormatting>
  <conditionalFormatting sqref="AD22">
    <cfRule type="expression" dxfId="159" priority="36">
      <formula>P22="No_existen"</formula>
    </cfRule>
  </conditionalFormatting>
  <conditionalFormatting sqref="AD23:AD25">
    <cfRule type="expression" dxfId="158" priority="31">
      <formula>AC23="No asignado"</formula>
    </cfRule>
    <cfRule type="expression" dxfId="157" priority="35">
      <formula>P23="No_existen"</formula>
    </cfRule>
  </conditionalFormatting>
  <conditionalFormatting sqref="AD26">
    <cfRule type="expression" dxfId="156" priority="34">
      <formula>P26="No_existen"</formula>
    </cfRule>
  </conditionalFormatting>
  <conditionalFormatting sqref="AD20:AD22">
    <cfRule type="expression" dxfId="155" priority="32">
      <formula>AC20="No asignado"</formula>
    </cfRule>
  </conditionalFormatting>
  <conditionalFormatting sqref="AD20:AD26">
    <cfRule type="expression" dxfId="154" priority="33">
      <formula>AC20="No asignado"</formula>
    </cfRule>
  </conditionalFormatting>
  <conditionalFormatting sqref="AI20:AI26">
    <cfRule type="expression" dxfId="153" priority="29">
      <formula>P20="No_existen"</formula>
    </cfRule>
  </conditionalFormatting>
  <conditionalFormatting sqref="AH20:AH26">
    <cfRule type="expression" dxfId="152" priority="30">
      <formula>P20="No_existen"</formula>
    </cfRule>
  </conditionalFormatting>
  <conditionalFormatting sqref="AM20:AM26">
    <cfRule type="expression" dxfId="151" priority="28">
      <formula>P20="No_existen"</formula>
    </cfRule>
  </conditionalFormatting>
  <conditionalFormatting sqref="AR20">
    <cfRule type="cellIs" dxfId="150" priority="25" operator="equal">
      <formula>"LEVE"</formula>
    </cfRule>
    <cfRule type="cellIs" dxfId="149" priority="26" operator="equal">
      <formula>"MODERADO"</formula>
    </cfRule>
    <cfRule type="cellIs" dxfId="148" priority="27" operator="equal">
      <formula>"GRAVE"</formula>
    </cfRule>
  </conditionalFormatting>
  <conditionalFormatting sqref="AS20">
    <cfRule type="cellIs" dxfId="147" priority="22" operator="equal">
      <formula>"LEVE"</formula>
    </cfRule>
    <cfRule type="cellIs" dxfId="146" priority="23" operator="equal">
      <formula>"MODERADO"</formula>
    </cfRule>
    <cfRule type="cellIs" dxfId="145" priority="24" operator="equal">
      <formula>"GRAVE"</formula>
    </cfRule>
  </conditionalFormatting>
  <conditionalFormatting sqref="AR23">
    <cfRule type="cellIs" dxfId="144" priority="19" operator="equal">
      <formula>"LEVE"</formula>
    </cfRule>
    <cfRule type="cellIs" dxfId="143" priority="20" operator="equal">
      <formula>"MODERADO"</formula>
    </cfRule>
    <cfRule type="cellIs" dxfId="142" priority="21" operator="equal">
      <formula>"GRAVE"</formula>
    </cfRule>
  </conditionalFormatting>
  <conditionalFormatting sqref="AS23">
    <cfRule type="cellIs" dxfId="141" priority="16" operator="equal">
      <formula>"LEVE"</formula>
    </cfRule>
    <cfRule type="cellIs" dxfId="140" priority="17" operator="equal">
      <formula>"MODERADO"</formula>
    </cfRule>
    <cfRule type="cellIs" dxfId="139" priority="18" operator="equal">
      <formula>"GRAVE"</formula>
    </cfRule>
  </conditionalFormatting>
  <conditionalFormatting sqref="AR26">
    <cfRule type="cellIs" dxfId="138" priority="13" operator="equal">
      <formula>"LEVE"</formula>
    </cfRule>
    <cfRule type="cellIs" dxfId="137" priority="14" operator="equal">
      <formula>"MODERADO"</formula>
    </cfRule>
    <cfRule type="cellIs" dxfId="136" priority="15" operator="equal">
      <formula>"GRAVE"</formula>
    </cfRule>
  </conditionalFormatting>
  <conditionalFormatting sqref="AS26">
    <cfRule type="cellIs" dxfId="135" priority="10" operator="equal">
      <formula>"LEVE"</formula>
    </cfRule>
    <cfRule type="cellIs" dxfId="134" priority="11" operator="equal">
      <formula>"MODERADO"</formula>
    </cfRule>
    <cfRule type="cellIs" dxfId="133" priority="12" operator="equal">
      <formula>"GRAVE"</formula>
    </cfRule>
  </conditionalFormatting>
  <conditionalFormatting sqref="T29">
    <cfRule type="expression" dxfId="132" priority="9">
      <formula>Q29="No_existen"</formula>
    </cfRule>
  </conditionalFormatting>
  <conditionalFormatting sqref="AD29">
    <cfRule type="expression" dxfId="131" priority="8">
      <formula>$P$11="No_existen"</formula>
    </cfRule>
  </conditionalFormatting>
  <conditionalFormatting sqref="AD29">
    <cfRule type="expression" dxfId="130" priority="7">
      <formula>AC29="No asignado"</formula>
    </cfRule>
  </conditionalFormatting>
  <conditionalFormatting sqref="AR29">
    <cfRule type="cellIs" dxfId="129" priority="4" operator="equal">
      <formula>"LEVE"</formula>
    </cfRule>
    <cfRule type="cellIs" dxfId="128" priority="5" operator="equal">
      <formula>"MODERADO"</formula>
    </cfRule>
    <cfRule type="cellIs" dxfId="127" priority="6" operator="equal">
      <formula>"GRAVE"</formula>
    </cfRule>
  </conditionalFormatting>
  <conditionalFormatting sqref="AS29">
    <cfRule type="cellIs" dxfId="126" priority="1" operator="equal">
      <formula>"LEVE"</formula>
    </cfRule>
    <cfRule type="cellIs" dxfId="125" priority="2" operator="equal">
      <formula>"MODERADO"</formula>
    </cfRule>
    <cfRule type="cellIs" dxfId="124" priority="3" operator="equal">
      <formula>"GRAVE"</formula>
    </cfRule>
  </conditionalFormatting>
  <dataValidations xWindow="958" yWindow="751" count="120">
    <dataValidation type="list" allowBlank="1" showInputMessage="1" showErrorMessage="1" errorTitle="DATO NO VALIDO" error="CELDA DE SELECCIÓN - NO CAMBIAR CONFIGURACIÓN" promptTitle="IMPACTO" prompt="Seleccione el nivel de impacto del riesgo" sqref="M11:M13" xr:uid="{00000000-0002-0000-0000-000000000000}">
      <formula1>INDIRECT($G$11)</formula1>
    </dataValidation>
    <dataValidation type="list" allowBlank="1" showInputMessage="1" showErrorMessage="1" promptTitle="TRATAMIENTO DEL RIESGO" prompt="Defina el tratamiento que se le dará al riesgo" sqref="AT74:AT76" xr:uid="{00000000-0002-0000-0000-000001000000}">
      <formula1>INDIRECT($AQ$74)</formula1>
    </dataValidation>
    <dataValidation type="list" allowBlank="1" showInputMessage="1" showErrorMessage="1" promptTitle="TRATAMIENTO DEL RIESGO" prompt="Defina el tratamiento que se le dará al riesgo" sqref="AT23:AT25" xr:uid="{00000000-0002-0000-0000-000002000000}">
      <formula1>INDIRECT($AQ$23)</formula1>
    </dataValidation>
    <dataValidation type="list" allowBlank="1" showInputMessage="1" showErrorMessage="1" promptTitle="TRATAMIENTO DEL RIESGO" prompt="Defina el tratamiento que se le dará al riesgo" sqref="AT20:AT22" xr:uid="{00000000-0002-0000-0000-000003000000}">
      <formula1>INDIRECT($AQ$20)</formula1>
    </dataValidation>
    <dataValidation type="list" allowBlank="1" showInputMessage="1" showErrorMessage="1" promptTitle="TRATAMIENTO DEL RIESGO" prompt="Defina el tratamiento que se le dará al riesgo" sqref="AT17:AT19" xr:uid="{00000000-0002-0000-0000-000004000000}">
      <formula1>INDIRECT($AQ$17)</formula1>
    </dataValidation>
    <dataValidation type="list" allowBlank="1" showInputMessage="1" showErrorMessage="1" promptTitle="TRATAMIENTO DEL RIESGO" prompt="Defina el tratamiento que se le dará al riesgo" sqref="AT14:AT16" xr:uid="{00000000-0002-0000-0000-000005000000}">
      <formula1>INDIRECT($AQ$14)</formula1>
    </dataValidation>
    <dataValidation type="list" allowBlank="1" showInputMessage="1" showErrorMessage="1" promptTitle="TRATAMIENTO DEL RIESGO" prompt="Defina el tratamiento que se le dará al riesgo" sqref="AT11:AT13" xr:uid="{00000000-0002-0000-0000-000006000000}">
      <formula1>INDIRECT($AQ$11)</formula1>
    </dataValidation>
    <dataValidation type="custom" allowBlank="1" showInputMessage="1" showErrorMessage="1" sqref="AG81:AH81 V81:X81 AE81 AB81:AC81" xr:uid="{00000000-0002-0000-0000-000007000000}">
      <formula1>IF(OR(#REF!="0", #REF!="I", #REF!="II"),"NO APLICA", "xxxxxx")</formula1>
    </dataValidation>
    <dataValidation allowBlank="1" showInputMessage="1" showErrorMessage="1" prompt="Identiique aquellas principales consecuencias que se pueden presentar al momento de que se materialice el riesgo" sqref="J11 J17 J14 J20:J76" xr:uid="{00000000-0002-0000-0000-000008000000}"/>
    <dataValidation allowBlank="1" showInputMessage="1" showErrorMessage="1" prompt="Describa brevemente en qué consiste el riesgo" sqref="I11 I17 I14 I20:I76" xr:uid="{00000000-0002-0000-0000-000009000000}"/>
    <dataValidation allowBlank="1" showInputMessage="1" showErrorMessage="1" promptTitle="CONTROL" prompt="Defina el estado del control asociado al riesgo" sqref="Q56:S56 Q59:S59 Q62:S62 Q65:S65 Q68:S68 Q47:S47 Q14:S14 Q11:S11 Q26:S26 Q29:S29 Q32:S32 Q35:S35 Q38:S38 Q41:S41 Q44:S44 Q50:S50 Q74:S74 Q20:S20 Q17:S17 Q23:S23 Q53:S53 Q75:Q76 Q12:Q13 Q15:Q16 Q18:Q19 Q21:Q22 Q24:Q25 Q27:Q28 Q30:Q31 Q33:Q34 Q36:Q37 Q39:Q40 Q42:Q43 Q45:Q46 Q48:Q49 Q51:Q52 Q54:Q55 Q57:Q58 Q60:Q61 Q63:Q64 Q66:Q67 Q69:Q70 Q72:Q73 Q71:S71" xr:uid="{00000000-0002-0000-0000-00000A000000}"/>
    <dataValidation allowBlank="1" showInputMessage="1" showErrorMessage="1" promptTitle="INDICADOR  DEL RIESGO" prompt="Establezca un indicador que permita monitorear el riesgo" sqref="AY11 AY14:AY76" xr:uid="{00000000-0002-0000-0000-00000B000000}"/>
    <dataValidation type="list" allowBlank="1" showInputMessage="1" showErrorMessage="1" sqref="E13" xr:uid="{00000000-0002-0000-0000-00000C000000}">
      <formula1>INDIRECT($D$13)</formula1>
    </dataValidation>
    <dataValidation type="list" allowBlank="1" showInputMessage="1" showErrorMessage="1" prompt="Seleccione el tipo de Factor establecido en el contexto" sqref="D11" xr:uid="{00000000-0002-0000-0000-00000D000000}">
      <formula1>FACTOR</formula1>
    </dataValidation>
    <dataValidation type="list" allowBlank="1" showInputMessage="1" showErrorMessage="1" prompt="De acuerdo al tipo factor seleccionado (interno o externo) seleccione el factor específico" sqref="E11" xr:uid="{00000000-0002-0000-0000-00000E000000}">
      <formula1>INDIRECT($D$11)</formula1>
    </dataValidation>
    <dataValidation type="list" allowBlank="1" showInputMessage="1" showErrorMessage="1" errorTitle="DATO NO VALIDO" error="CELDA DE SELECCIÓN - NO CAMBIAR CONFIGURACIÓN" promptTitle="IMPACTO" prompt="Seleccione el nivel de impacto del riesgo" sqref="M14:M16" xr:uid="{00000000-0002-0000-0000-00000F000000}">
      <formula1>INDIRECT($G$14)</formula1>
    </dataValidation>
    <dataValidation type="list" allowBlank="1" showInputMessage="1" showErrorMessage="1" errorTitle="DATO NO VALIDO" error="CELDA DE SELECCIÓN - NO CAMBIAR CONFIGURACIÓN" promptTitle="IMPACTO" prompt="Seleccione el nivel de impacto del riesgo" sqref="M17:M19" xr:uid="{00000000-0002-0000-0000-000010000000}">
      <formula1>INDIRECT($G$17)</formula1>
    </dataValidation>
    <dataValidation type="list" allowBlank="1" showInputMessage="1" showErrorMessage="1" errorTitle="DATO NO VALIDO" error="CELDA DE SELECCIÓN - NO CAMBIAR CONFIGURACIÓN" promptTitle="IMPACTO" prompt="Seleccione el nivel de impacto del riesgo" sqref="M20:M22" xr:uid="{00000000-0002-0000-0000-000011000000}">
      <formula1>INDIRECT($G$20)</formula1>
    </dataValidation>
    <dataValidation type="list" allowBlank="1" showInputMessage="1" showErrorMessage="1" errorTitle="DATO NO VALIDO" error="CELDA DE SELECCIÓN - NO CAMBIAR CONFIGURACIÓN" promptTitle="IMPACTO" prompt="Seleccione el nivel de impacto del riesgo" sqref="M23:M25" xr:uid="{00000000-0002-0000-0000-000012000000}">
      <formula1>INDIRECT($G$23)</formula1>
    </dataValidation>
    <dataValidation type="list" allowBlank="1" showInputMessage="1" showErrorMessage="1" errorTitle="DATO NO VALIDO" error="CELDA DE SELECCIÓN - NO CAMBIAR CONFIGURACIÓN" promptTitle="IMPACTO" prompt="Seleccione el nivel de impacto del riesgo" sqref="M74:M76" xr:uid="{00000000-0002-0000-0000-000013000000}">
      <formula1>INDIRECT($G$74)</formula1>
    </dataValidation>
    <dataValidation type="list" allowBlank="1" showInputMessage="1" showErrorMessage="1" sqref="E14" xr:uid="{00000000-0002-0000-0000-000014000000}">
      <formula1>INDIRECT($D$14)</formula1>
    </dataValidation>
    <dataValidation type="list" allowBlank="1" showInputMessage="1" showErrorMessage="1" sqref="E15" xr:uid="{00000000-0002-0000-0000-000015000000}">
      <formula1>INDIRECT($D$15)</formula1>
    </dataValidation>
    <dataValidation type="list" allowBlank="1" showInputMessage="1" showErrorMessage="1" sqref="E16" xr:uid="{00000000-0002-0000-0000-000016000000}">
      <formula1>INDIRECT($D$16)</formula1>
    </dataValidation>
    <dataValidation type="list" allowBlank="1" showInputMessage="1" showErrorMessage="1" sqref="E17" xr:uid="{00000000-0002-0000-0000-000017000000}">
      <formula1>INDIRECT($D$17)</formula1>
    </dataValidation>
    <dataValidation type="list" allowBlank="1" showInputMessage="1" showErrorMessage="1" sqref="E18" xr:uid="{00000000-0002-0000-0000-000018000000}">
      <formula1>INDIRECT($D$18)</formula1>
    </dataValidation>
    <dataValidation type="list" allowBlank="1" showInputMessage="1" showErrorMessage="1" sqref="E19" xr:uid="{00000000-0002-0000-0000-000019000000}">
      <formula1>INDIRECT($D$19)</formula1>
    </dataValidation>
    <dataValidation type="list" allowBlank="1" showInputMessage="1" showErrorMessage="1" sqref="E20" xr:uid="{00000000-0002-0000-0000-00001A000000}">
      <formula1>INDIRECT($D$20)</formula1>
    </dataValidation>
    <dataValidation type="list" allowBlank="1" showInputMessage="1" showErrorMessage="1" sqref="E21" xr:uid="{00000000-0002-0000-0000-00001B000000}">
      <formula1>INDIRECT($D$21)</formula1>
    </dataValidation>
    <dataValidation type="list" allowBlank="1" showInputMessage="1" showErrorMessage="1" sqref="E22" xr:uid="{00000000-0002-0000-0000-00001C000000}">
      <formula1>INDIRECT($D$22)</formula1>
    </dataValidation>
    <dataValidation type="list" allowBlank="1" showInputMessage="1" showErrorMessage="1" sqref="E23" xr:uid="{00000000-0002-0000-0000-00001D000000}">
      <formula1>INDIRECT($D$23)</formula1>
    </dataValidation>
    <dataValidation type="list" allowBlank="1" showInputMessage="1" showErrorMessage="1" sqref="E24" xr:uid="{00000000-0002-0000-0000-00001E000000}">
      <formula1>INDIRECT($D$24)</formula1>
    </dataValidation>
    <dataValidation type="list" allowBlank="1" showInputMessage="1" showErrorMessage="1" sqref="E25" xr:uid="{00000000-0002-0000-0000-00001F000000}">
      <formula1>INDIRECT($D$25)</formula1>
    </dataValidation>
    <dataValidation type="list" allowBlank="1" showInputMessage="1" showErrorMessage="1" sqref="E12" xr:uid="{00000000-0002-0000-0000-000020000000}">
      <formula1>INDIRECT($D$12)</formula1>
    </dataValidation>
    <dataValidation allowBlank="1" showInputMessage="1" showErrorMessage="1" prompt="Defina la acción (oportunidad de mejora) que será implementada para prevenir o mitigar el riesgo, de acuerdo al nivel de exposición del mismo._x000a__x000a_Para ello tenga en cuenta la mejora o implementación de nuevos controles." sqref="AU11:AU18" xr:uid="{00000000-0002-0000-0000-000021000000}"/>
    <dataValidation allowBlank="1" showInputMessage="1" showErrorMessage="1" prompt="De acuerdo al análisis de los factores interno y externos que incluyo en el estudio de contexto del proceso, establezca claramente la causa que genera el riesgo." sqref="F11:F16" xr:uid="{00000000-0002-0000-0000-000022000000}"/>
    <dataValidation allowBlank="1" showInputMessage="1" showErrorMessage="1" errorTitle="DATO NO VALIDO" error="CELDA DE SELECCIÓN - NO CAMBIAR CONFIGURACIÓN" promptTitle="IMPACTO" prompt="Seleccione el nivel de impacto del riesgo" sqref="N11:N76" xr:uid="{00000000-0002-0000-0000-000023000000}"/>
    <dataValidation allowBlank="1" showInputMessage="1" showErrorMessage="1" errorTitle="DATO NO VALIDO" error="CELDA DE SELECCIÓN  - NO CAMBIAR CONFIGURACIÓN" promptTitle="PROBABILIDAD" prompt="Seleccione la probabilidad de ocurrencia del riesgo" sqref="L11:L76" xr:uid="{00000000-0002-0000-0000-000024000000}"/>
    <dataValidation type="list" allowBlank="1" showInputMessage="1" showErrorMessage="1" errorTitle="DATO NO VALIDO" error="CELDA DE SELECCIÓN  - NO CAMBIAR CONFIGURACIÓN" promptTitle="PROBABILIDAD" prompt="Seleccione la probabilidad de ocurrencia del riesgo" sqref="K11:K76" xr:uid="{00000000-0002-0000-0000-000025000000}">
      <formula1>PROBABILIDAD</formula1>
    </dataValidation>
    <dataValidation type="list" allowBlank="1" showInputMessage="1" showErrorMessage="1" sqref="D12:D76" xr:uid="{00000000-0002-0000-0000-000026000000}">
      <formula1>FACTOR</formula1>
    </dataValidation>
    <dataValidation allowBlank="1" showInputMessage="1" showErrorMessage="1" prompt="Defina el riesgo, tenga en cuanta que antes de definir el riesgo debe conocer el contexto (factores internos y externos)._x000a__x000a_RIESGO: Posibilidad de que ocurra un acontecimiento que impacte el alcance de los objetivos y resultados de la Institución " sqref="H11:H76" xr:uid="{00000000-0002-0000-0000-000027000000}"/>
    <dataValidation type="custom" allowBlank="1" showInputMessage="1" showErrorMessage="1" errorTitle="COMPARTIR" error="Si requiere involucrar otra dependencia elija como Tipo de manejo &quot;COMPARTIR&quot;" sqref="AX11:AX76" xr:uid="{00000000-0002-0000-0000-000028000000}">
      <formula1>AT11="COMPARTIR"</formula1>
    </dataValidation>
    <dataValidation type="custom" allowBlank="1" showInputMessage="1" showErrorMessage="1" sqref="AU19:AU76" xr:uid="{00000000-0002-0000-0000-000029000000}">
      <formula1>AT19&lt;&gt;"ASUMIR"</formula1>
    </dataValidation>
    <dataValidation type="list" allowBlank="1" showInputMessage="1" showErrorMessage="1" sqref="E26:E76" xr:uid="{00000000-0002-0000-0000-00002A000000}">
      <formula1>INDIRECT($D26)</formula1>
    </dataValidation>
    <dataValidation type="list" allowBlank="1" showInputMessage="1" showErrorMessage="1" errorTitle="DATO NO VALIDO" error="CELDA DE SELECCIÓN - NO CAMBIAR CONFIGURACIÓN" promptTitle="IMPACTO" prompt="Seleccione el nivel de impacto del riesgo" sqref="M26:M28" xr:uid="{00000000-0002-0000-0000-00002B000000}">
      <formula1>INDIRECT($G$26)</formula1>
    </dataValidation>
    <dataValidation type="list" allowBlank="1" showInputMessage="1" showErrorMessage="1" errorTitle="DATO NO VALIDO" error="CELDA DE SELECCIÓN - NO CAMBIAR CONFIGURACIÓN" promptTitle="IMPACTO" prompt="Seleccione el nivel de impacto del riesgo" sqref="M29:M31" xr:uid="{00000000-0002-0000-0000-00002C000000}">
      <formula1>INDIRECT($G$29)</formula1>
    </dataValidation>
    <dataValidation type="list" allowBlank="1" showInputMessage="1" showErrorMessage="1" errorTitle="DATO NO VALIDO" error="CELDA DE SELECCIÓN - NO CAMBIAR CONFIGURACIÓN" promptTitle="IMPACTO" prompt="Seleccione el nivel de impacto del riesgo" sqref="M32:M34" xr:uid="{00000000-0002-0000-0000-00002D000000}">
      <formula1>INDIRECT($G$32)</formula1>
    </dataValidation>
    <dataValidation type="list" allowBlank="1" showInputMessage="1" showErrorMessage="1" errorTitle="DATO NO VALIDO" error="CELDA DE SELECCIÓN - NO CAMBIAR CONFIGURACIÓN" promptTitle="IMPACTO" prompt="Seleccione el nivel de impacto del riesgo" sqref="M35:M37" xr:uid="{00000000-0002-0000-0000-00002E000000}">
      <formula1>INDIRECT($G$35)</formula1>
    </dataValidation>
    <dataValidation type="list" allowBlank="1" showInputMessage="1" showErrorMessage="1" errorTitle="DATO NO VALIDO" error="CELDA DE SELECCIÓN - NO CAMBIAR CONFIGURACIÓN" promptTitle="IMPACTO" prompt="Seleccione el nivel de impacto del riesgo" sqref="M38:M40" xr:uid="{00000000-0002-0000-0000-00002F000000}">
      <formula1>INDIRECT($G$38)</formula1>
    </dataValidation>
    <dataValidation type="list" allowBlank="1" showInputMessage="1" showErrorMessage="1" errorTitle="DATO NO VALIDO" error="CELDA DE SELECCIÓN - NO CAMBIAR CONFIGURACIÓN" promptTitle="IMPACTO" prompt="Seleccione el nivel de impacto del riesgo" sqref="M41:M43" xr:uid="{00000000-0002-0000-0000-000030000000}">
      <formula1>INDIRECT($G$41)</formula1>
    </dataValidation>
    <dataValidation type="list" allowBlank="1" showInputMessage="1" showErrorMessage="1" errorTitle="DATO NO VALIDO" error="CELDA DE SELECCIÓN - NO CAMBIAR CONFIGURACIÓN" promptTitle="IMPACTO" prompt="Seleccione el nivel de impacto del riesgo" sqref="M44:M46" xr:uid="{00000000-0002-0000-0000-000031000000}">
      <formula1>INDIRECT($G$44)</formula1>
    </dataValidation>
    <dataValidation type="date" operator="greaterThan" allowBlank="1" showInputMessage="1" showErrorMessage="1" errorTitle="ERROR EN FECHA" error="Solo se admite fecha así:_x000a__x000a_DD/MM/AAAA" promptTitle="FECHA: DD/MM/AAAA" prompt="Digite fecha en la cual se finalizará la acción preventiva para el manejo del riesgo._x000a__x000a_DD/MM/AAAA" sqref="AV11:AW76" xr:uid="{00000000-0002-0000-0000-000032000000}">
      <formula1>42736</formula1>
    </dataValidation>
    <dataValidation allowBlank="1" showInputMessage="1" showErrorMessage="1" promptTitle="INDICADOR DE RIESGO" prompt="Digite el nombre y la formula del indicador que permita monitorear el riesgo" sqref="AR11:AR76" xr:uid="{00000000-0002-0000-0000-000033000000}"/>
    <dataValidation allowBlank="1" showInputMessage="1" showErrorMessage="1" promptTitle="META" prompt="Establezca la meta para el indicador, definiendo si la meta a cumplir es creciente o decreciente." sqref="AS11:AS76" xr:uid="{00000000-0002-0000-0000-000034000000}"/>
    <dataValidation type="custom" allowBlank="1" showInputMessage="1" showErrorMessage="1" errorTitle=" NO EXISTE CONTROL" error="Si requiere registrar información cambie el estado del control." prompt="Describa el control que ACTUALMENTE tiene para mitigar o prevenir el riesgo._x000a__x000a_Si definio NO EXISTE CONTROL, deje esta celda en blanco" sqref="AF83 Z77 Z80 U77:U91 Z86 Z83 AF80 AF11 AF77 AF14 AF17 AF20 AF23 AF26 AF29 AF32 AF35 AF38 AF41 AF44 AF47 AF50 AF53 AF56 AF59 AF62 AF65 AF68 AF71 AF74" xr:uid="{00000000-0002-0000-0000-000035000000}">
      <formula1>$P$11&lt;&gt;"No_existen"</formula1>
    </dataValidation>
    <dataValidation type="list" allowBlank="1" showInputMessage="1" showErrorMessage="1" errorTitle="DATO NO VÁLIDO" error="CELDA DE SELECCIÓN - NO CAMBIAR CONFIGURACIÓN" promptTitle="CONTROL" prompt="Defina el estado del control asociado al riesgo" sqref="P11:P76" xr:uid="{00000000-0002-0000-0000-000036000000}">
      <formula1>CONTROLES</formula1>
    </dataValidation>
    <dataValidation type="list" allowBlank="1" showInputMessage="1" showErrorMessage="1" errorTitle="DATO NO VÁLIDO" error="CELDA DE SELECCIÓN - NO CAMBIAR CONFIGURACIÓN" promptTitle="Estado del Control" prompt="Determine el estado del control" sqref="P11:P76" xr:uid="{00000000-0002-0000-0000-000037000000}">
      <formula1>CONTROLES</formula1>
    </dataValidation>
    <dataValidation type="list" allowBlank="1" showInputMessage="1" showErrorMessage="1" errorTitle="DATO NO VALIDO" error="CELDA DE SELECCIÓN - NO CAMBIAR CONFIGURACIÓN" promptTitle="IMPACTO" prompt="Seleccione el nivel de impacto del riesgo" sqref="M50:M52" xr:uid="{00000000-0002-0000-0000-000038000000}">
      <formula1>INDIRECT($G$50)</formula1>
    </dataValidation>
    <dataValidation type="list" allowBlank="1" showInputMessage="1" showErrorMessage="1" errorTitle="DATO NO VALIDO" error="CELDA DE SELECCIÓN - NO CAMBIAR CONFIGURACIÓN" promptTitle="IMPACTO" prompt="Seleccione el nivel de impacto del riesgo" sqref="M53:M55" xr:uid="{00000000-0002-0000-0000-000039000000}">
      <formula1>INDIRECT($G$53)</formula1>
    </dataValidation>
    <dataValidation type="list" allowBlank="1" showInputMessage="1" showErrorMessage="1" errorTitle="DATO NO VALIDO" error="CELDA DE SELECCIÓN - NO CAMBIAR CONFIGURACIÓN" promptTitle="IMPACTO" prompt="Seleccione el nivel de impacto del riesgo" sqref="M56:M58" xr:uid="{00000000-0002-0000-0000-00003A000000}">
      <formula1>INDIRECT($G$56)</formula1>
    </dataValidation>
    <dataValidation type="list" allowBlank="1" showInputMessage="1" showErrorMessage="1" errorTitle="DATO NO VALIDO" error="CELDA DE SELECCIÓN - NO CAMBIAR CONFIGURACIÓN" promptTitle="IMPACTO" prompt="Seleccione el nivel de impacto del riesgo" sqref="M59:M61" xr:uid="{00000000-0002-0000-0000-00003B000000}">
      <formula1>INDIRECT($G$59)</formula1>
    </dataValidation>
    <dataValidation type="list" allowBlank="1" showInputMessage="1" showErrorMessage="1" errorTitle="DATO NO VALIDO" error="CELDA DE SELECCIÓN - NO CAMBIAR CONFIGURACIÓN" promptTitle="IMPACTO" prompt="Seleccione el nivel de impacto del riesgo" sqref="M62:M64" xr:uid="{00000000-0002-0000-0000-00003C000000}">
      <formula1>INDIRECT($G$62)</formula1>
    </dataValidation>
    <dataValidation type="list" allowBlank="1" showInputMessage="1" showErrorMessage="1" errorTitle="DATO NO VALIDO" error="CELDA DE SELECCIÓN - NO CAMBIAR CONFIGURACIÓN" promptTitle="IMPACTO" prompt="Seleccione el nivel de impacto del riesgo" sqref="M65:M67" xr:uid="{00000000-0002-0000-0000-00003D000000}">
      <formula1>INDIRECT($G$65)</formula1>
    </dataValidation>
    <dataValidation type="list" allowBlank="1" showInputMessage="1" showErrorMessage="1" errorTitle="DATO NO VALIDO" error="CELDA DE SELECCIÓN - NO CAMBIAR CONFIGURACIÓN" promptTitle="IMPACTO" prompt="Seleccione el nivel de impacto del riesgo" sqref="M68:M70" xr:uid="{00000000-0002-0000-0000-00003E000000}">
      <formula1>INDIRECT($G$68)</formula1>
    </dataValidation>
    <dataValidation type="list" allowBlank="1" showInputMessage="1" showErrorMessage="1" errorTitle="DATO NO VALIDO" error="CELDA DE SELECCIÓN - NO CAMBIAR CONFIGURACIÓN" promptTitle="IMPACTO" prompt="Seleccione el nivel de impacto del riesgo" sqref="M71:M73" xr:uid="{00000000-0002-0000-0000-00003F000000}">
      <formula1>INDIRECT($G$71)</formula1>
    </dataValidation>
    <dataValidation type="list" allowBlank="1" showInputMessage="1" showErrorMessage="1" promptTitle="TRATAMIENTO DEL RIESGO" prompt="Defina el tratamiento que se le dará al riesgo" sqref="AT38:AT40" xr:uid="{00000000-0002-0000-0000-000040000000}">
      <formula1>INDIRECT($AQ$38)</formula1>
    </dataValidation>
    <dataValidation type="list" allowBlank="1" showInputMessage="1" showErrorMessage="1" promptTitle="TRATAMIENTO DEL RIESGO" prompt="Defina el tratamiento que se le dará al riesgo" sqref="AT26:AT28" xr:uid="{00000000-0002-0000-0000-000041000000}">
      <formula1>INDIRECT($AQ$26)</formula1>
    </dataValidation>
    <dataValidation type="list" allowBlank="1" showInputMessage="1" showErrorMessage="1" promptTitle="TRATAMIENTO DEL RIESGO" prompt="Defina el tratamiento que se le dará al riesgo" sqref="AT29:AT31" xr:uid="{00000000-0002-0000-0000-000042000000}">
      <formula1>INDIRECT($AQ$29)</formula1>
    </dataValidation>
    <dataValidation type="list" allowBlank="1" showInputMessage="1" showErrorMessage="1" promptTitle="TRATAMIENTO DEL RIESGO" prompt="Defina el tratamiento que se le dará al riesgo" sqref="AT32:AT34" xr:uid="{00000000-0002-0000-0000-000043000000}">
      <formula1>INDIRECT($AQ$32)</formula1>
    </dataValidation>
    <dataValidation type="list" allowBlank="1" showInputMessage="1" showErrorMessage="1" promptTitle="TRATAMIENTO DEL RIESGO" prompt="Defina el tratamiento que se le dará al riesgo" sqref="AT35:AT37" xr:uid="{00000000-0002-0000-0000-000044000000}">
      <formula1>INDIRECT($AQ$35)</formula1>
    </dataValidation>
    <dataValidation type="list" allowBlank="1" showInputMessage="1" showErrorMessage="1" promptTitle="TRATAMIENTO DEL RIESGO" prompt="Defina el tratamiento que se le dará al riesgo" sqref="AT41:AT43" xr:uid="{00000000-0002-0000-0000-000045000000}">
      <formula1>INDIRECT($AQ$41)</formula1>
    </dataValidation>
    <dataValidation type="list" allowBlank="1" showInputMessage="1" showErrorMessage="1" promptTitle="TRATAMIENTO DEL RIESGO" prompt="Defina el tratamiento que se le dará al riesgo" sqref="AT44:AT46" xr:uid="{00000000-0002-0000-0000-000046000000}">
      <formula1>INDIRECT($AQ$44)</formula1>
    </dataValidation>
    <dataValidation type="list" allowBlank="1" showInputMessage="1" showErrorMessage="1" promptTitle="TRATAMIENTO DEL RIESGO" prompt="Defina el tratamiento que se le dará al riesgo" sqref="AT47:AT49" xr:uid="{00000000-0002-0000-0000-000047000000}">
      <formula1>INDIRECT($AQ$47)</formula1>
    </dataValidation>
    <dataValidation type="list" allowBlank="1" showInputMessage="1" showErrorMessage="1" promptTitle="TRATAMIENTO DEL RIESGO" prompt="Defina el tratamiento que se le dará al riesgo" sqref="AT50:AT52" xr:uid="{00000000-0002-0000-0000-000048000000}">
      <formula1>INDIRECT($AQ$50)</formula1>
    </dataValidation>
    <dataValidation type="list" allowBlank="1" showInputMessage="1" showErrorMessage="1" promptTitle="TRATAMIENTO DEL RIESGO" prompt="Defina el tratamiento que se le dará al riesgo" sqref="AT53:AT55" xr:uid="{00000000-0002-0000-0000-000049000000}">
      <formula1>INDIRECT($AQ$53)</formula1>
    </dataValidation>
    <dataValidation type="list" allowBlank="1" showInputMessage="1" showErrorMessage="1" promptTitle="TRATAMIENTO DEL RIESGO" prompt="Defina el tratamiento que se le dará al riesgo" sqref="AT56:AT58" xr:uid="{00000000-0002-0000-0000-00004A000000}">
      <formula1>INDIRECT($AQ$56)</formula1>
    </dataValidation>
    <dataValidation type="list" allowBlank="1" showInputMessage="1" showErrorMessage="1" promptTitle="TRATAMIENTO DEL RIESGO" prompt="Defina el tratamiento que se le dará al riesgo" sqref="AT59:AT61" xr:uid="{00000000-0002-0000-0000-00004B000000}">
      <formula1>INDIRECT($AQ$59)</formula1>
    </dataValidation>
    <dataValidation type="list" allowBlank="1" showInputMessage="1" showErrorMessage="1" promptTitle="TRATAMIENTO DEL RIESGO" prompt="Defina el tratamiento que se le dará al riesgo" sqref="AT62:AT64" xr:uid="{00000000-0002-0000-0000-00004C000000}">
      <formula1>INDIRECT($AQ$62)</formula1>
    </dataValidation>
    <dataValidation type="list" allowBlank="1" showInputMessage="1" showErrorMessage="1" promptTitle="TRATAMIENTO DEL RIESGO" prompt="Defina el tratamiento que se le dará al riesgo" sqref="AT65:AT67" xr:uid="{00000000-0002-0000-0000-00004D000000}">
      <formula1>INDIRECT($AQ$65)</formula1>
    </dataValidation>
    <dataValidation type="list" allowBlank="1" showInputMessage="1" showErrorMessage="1" promptTitle="TRATAMIENTO DEL RIESGO" prompt="Defina el tratamiento que se le dará al riesgo" sqref="AT68:AT70" xr:uid="{00000000-0002-0000-0000-00004E000000}">
      <formula1>INDIRECT($AQ$68)</formula1>
    </dataValidation>
    <dataValidation type="list" allowBlank="1" showInputMessage="1" showErrorMessage="1" promptTitle="TRATAMIENTO DEL RIESGO" prompt="Defina el tratamiento que se le dará al riesgo" sqref="AT71:AT73" xr:uid="{00000000-0002-0000-0000-00004F000000}">
      <formula1>INDIRECT($AQ$71)</formula1>
    </dataValidation>
    <dataValidation type="list" allowBlank="1" showInputMessage="1" showErrorMessage="1" errorTitle="DATO NO VALIDO" error="CELDA DE SELECCIÓN - NO CAMBIAR CONFIGURACIÓN" promptTitle="IMPACTO" prompt="Seleccione el nivel de impacto del riesgo" sqref="M47:M49" xr:uid="{00000000-0002-0000-0000-000050000000}">
      <formula1>INDIRECT($G$47)</formula1>
    </dataValidation>
    <dataValidation type="list" allowBlank="1" showInputMessage="1" showErrorMessage="1" prompt="Seleccione la CLASE de riesgo_x000a_" sqref="G11:G76" xr:uid="{00000000-0002-0000-0000-000051000000}">
      <formula1>CLASE_RIESGO</formula1>
    </dataValidation>
    <dataValidation allowBlank="1" showInputMessage="1" showErrorMessage="1" promptTitle="Periodicidad" prompt="Determine los intervalos en los cuales aplica el control._x000a__x000a_Si definio NO EXISTE EL CONTROL dejeesta celda en blanco" sqref="AL11:AL76 AK11:AK88" xr:uid="{00000000-0002-0000-0000-000052000000}"/>
    <dataValidation allowBlank="1" showInputMessage="1" showErrorMessage="1" errorTitle=" NO EXISTE CONTROL" error="Si requiere registrar información cambie el estado del control." prompt="Describa el control que ACTUALMENTE tiene para mitigar o prevenir el riesgo._x000a__x000a_Si definio NO EXISTE CONTROL, deje esta celda en blanco" sqref="Z11:Z76 V74:W74 V14:W14 V11:W11 AG11:AG76 V17:W17 V20:W20 V23:W23 V26:W26 V29:W29 V32:W32 V35:W35 V38:W38 V41:W41 V44:W44 V47:W47 V50:W50 V53:W53 V56:W56 V59:W59 V62:W62 V65:W65 V68:W68 V71:W71 U11:U76 W75:W76 AB11:AB76 W12:W13 W15:W16 W18:W19 W21:W22 W24:W25 W27:W28 W30:W31 W33:W34 W36:W37 W39:W40 W42:W43 W45:W46 W48:W49 W51:W52 W54:W55 W57:W58 W60:W61 W63:W64 W66:W67 W69:W70 W72:W73 AA11:AA85" xr:uid="{00000000-0002-0000-0000-000053000000}"/>
    <dataValidation allowBlank="1" showInputMessage="1" showErrorMessage="1" promptTitle="Tipo de control" prompt="Defina que tipo de control es el que se aplica._x000a__x000a_Si definio NO EXISTE EL CONTROL dejeesta celda en blanco" sqref="AN11:AN88" xr:uid="{00000000-0002-0000-0000-000054000000}"/>
    <dataValidation type="list" allowBlank="1" showInputMessage="1" showErrorMessage="1" errorTitle=" " promptTitle="VALORACION DE LA RESPONSABILIDAD" prompt="Seleccione de la lista de desplegable la valoración dada frente a la responsabilidad del control descrito, para ello tenga en cuenta las siguientes tres caracteristicas:_x000a__x000a_-Responsable_x000a_-Segregación de funciones_x000a_-Autoridad" sqref="AC11:AC76" xr:uid="{00000000-0002-0000-0000-000055000000}">
      <formula1>RESPONSABILIDAD</formula1>
    </dataValidation>
    <dataValidation type="list" allowBlank="1" showInputMessage="1" showErrorMessage="1" errorTitle=" NO EXISTE CONTROL" error="Si requiere registrar información cambie el estado del control." prompt="Defina si la periodicidad empleada en el control es oportuna o no._x000a__x000a_Seleccione de la lista de desplegable" sqref="AH11:AH76" xr:uid="{00000000-0002-0000-0000-000056000000}">
      <formula1>EVAL_PERIODICIDAD</formula1>
    </dataValidation>
    <dataValidation type="list" allowBlank="1" showInputMessage="1" showErrorMessage="1" promptTitle="Periodicidad" prompt="Determine los intervalos en los cuales aplica el control._x000a__x000a_Si definio NO EXISTE EL CONTROL deje esta celda en blanco" sqref="AI11:AI76" xr:uid="{00000000-0002-0000-0000-000057000000}">
      <formula1>PERIODICIDAD</formula1>
    </dataValidation>
    <dataValidation type="list" allowBlank="1" showInputMessage="1" showErrorMessage="1" promptTitle="Tipo de control" prompt="Defina que tipo de control es el que se aplica._x000a__x000a_Si definio NO EXISTE EL CONTROL deje esta celda en blanco" sqref="AM11:AM76" xr:uid="{00000000-0002-0000-0000-000058000000}">
      <formula1>"Detectivo, Preventivo"</formula1>
    </dataValidation>
    <dataValidation allowBlank="1" showInputMessage="1" showErrorMessage="1" promptTitle="Periodicidad" prompt="Determine los intervalos en los cuales aplica el control._x000a__x000a_Si definio NO EXISTE EL CONTROL deje esta celda en blanco" sqref="AJ11:AJ76" xr:uid="{00000000-0002-0000-0000-000059000000}"/>
    <dataValidation type="list" allowBlank="1" showInputMessage="1" showErrorMessage="1" errorTitle=" NO EXISTE CONTROL" error="Si requiere registrar información cambie el estado del control." prompt="Describa el control que ACTUALMENTE tiene para mitigar o prevenir el riesgo._x000a__x000a_Si definio NO EXISTE CONTROL, deje esta celda en blanco" sqref="X11:X76" xr:uid="{00000000-0002-0000-0000-00005A000000}">
      <formula1>NIVEL_AUTOMAT</formula1>
    </dataValidation>
    <dataValidation type="custom" allowBlank="1" showInputMessage="1" showErrorMessage="1" sqref="AY10" xr:uid="{00000000-0002-0000-0000-00005B000000}">
      <formula1>"SI(P11=""No_existe"",5,EVAL_PERIODICIDAD)"</formula1>
    </dataValidation>
    <dataValidation allowBlank="1" showInputMessage="1" showErrorMessage="1" errorTitle=" NO EXISTE CONTROL" error="Si requiere registrar información cambie el estado del control." prompt="Si el control es manual identifique el cargo responsable que ejecuta el control._x000a__x000a_SI el control es automatizado, identifique el aplicativo o software empleado en el control_x000a_" sqref="AE11:AE76" xr:uid="{00000000-0002-0000-0000-00005C000000}"/>
    <dataValidation allowBlank="1" showInputMessage="1" sqref="Y1048379:Y1048576 AD1048379:AD1048576 Y10:Y1048377 AD77:AD1048377 T1048379:T1048576 AD10 AD1:AD5 Y1:Y5 T9:T1048377 T1:T5" xr:uid="{00000000-0002-0000-0000-00005D000000}"/>
    <dataValidation allowBlank="1" showErrorMessage="1" promptTitle="Tipo de control" prompt="Defina que tipo de control es el que se aplica._x000a__x000a_Si definio NO EXISTE EL CONTROL dejeesta celda en blanco" sqref="AO11:AO76" xr:uid="{00000000-0002-0000-0000-00005E000000}"/>
    <dataValidation allowBlank="1" showInputMessage="1" promptTitle="Digitar su cargo" prompt="Digite:_x000a_Planta:  Nombre del cargo_x000a_Transitorio: Nombre de denominación_x000a_Contratista: Contrato - Orden de servicio_x000a__x000a_Si definió NO ASIGNADO, deje esta celda en blanco" sqref="AD11:AD76" xr:uid="{00000000-0002-0000-0000-00005F000000}"/>
    <dataValidation type="list" allowBlank="1" showInputMessage="1" showErrorMessage="1" sqref="C6" xr:uid="{00000000-0002-0000-0000-000060000000}">
      <formula1>MAPA</formula1>
    </dataValidation>
    <dataValidation type="list" allowBlank="1" showInputMessage="1" showErrorMessage="1" sqref="G6" xr:uid="{00000000-0002-0000-0000-000061000000}">
      <formula1>INDIRECT($C$6)</formula1>
    </dataValidation>
    <dataValidation type="list" allowBlank="1" showInputMessage="1" showErrorMessage="1" sqref="B11" xr:uid="{00000000-0002-0000-0000-000062000000}">
      <formula1>INDIRECT(G6)</formula1>
    </dataValidation>
    <dataValidation type="list" allowBlank="1" showInputMessage="1" showErrorMessage="1" sqref="B14:C16" xr:uid="{00000000-0002-0000-0000-000063000000}">
      <formula1>INDIRECT(G6)</formula1>
    </dataValidation>
    <dataValidation type="list" allowBlank="1" showInputMessage="1" showErrorMessage="1" sqref="B17:C19" xr:uid="{00000000-0002-0000-0000-000064000000}">
      <formula1>INDIRECT(G6)</formula1>
    </dataValidation>
    <dataValidation type="list" allowBlank="1" showInputMessage="1" showErrorMessage="1" sqref="B20:C22" xr:uid="{00000000-0002-0000-0000-000065000000}">
      <formula1>INDIRECT(G6)</formula1>
    </dataValidation>
    <dataValidation type="list" allowBlank="1" showInputMessage="1" showErrorMessage="1" sqref="B23:C25" xr:uid="{00000000-0002-0000-0000-000066000000}">
      <formula1>INDIRECT(G6)</formula1>
    </dataValidation>
    <dataValidation type="list" allowBlank="1" showInputMessage="1" showErrorMessage="1" sqref="B26:C28" xr:uid="{00000000-0002-0000-0000-000067000000}">
      <formula1>INDIRECT(G6)</formula1>
    </dataValidation>
    <dataValidation type="list" allowBlank="1" showInputMessage="1" showErrorMessage="1" sqref="B29:C31" xr:uid="{00000000-0002-0000-0000-000068000000}">
      <formula1>INDIRECT(G6)</formula1>
    </dataValidation>
    <dataValidation type="list" allowBlank="1" showInputMessage="1" showErrorMessage="1" sqref="B32:C34" xr:uid="{00000000-0002-0000-0000-000069000000}">
      <formula1>INDIRECT(G6)</formula1>
    </dataValidation>
    <dataValidation type="list" allowBlank="1" showInputMessage="1" showErrorMessage="1" sqref="B35:C37" xr:uid="{00000000-0002-0000-0000-00006A000000}">
      <formula1>INDIRECT(G6)</formula1>
    </dataValidation>
    <dataValidation type="list" allowBlank="1" showInputMessage="1" showErrorMessage="1" sqref="B38:C40" xr:uid="{00000000-0002-0000-0000-00006B000000}">
      <formula1>INDIRECT(G6)</formula1>
    </dataValidation>
    <dataValidation type="list" allowBlank="1" showInputMessage="1" showErrorMessage="1" sqref="B41:C43" xr:uid="{00000000-0002-0000-0000-00006C000000}">
      <formula1>INDIRECT(G6)</formula1>
    </dataValidation>
    <dataValidation type="list" allowBlank="1" showInputMessage="1" showErrorMessage="1" sqref="B44:C46" xr:uid="{00000000-0002-0000-0000-00006D000000}">
      <formula1>INDIRECT(G6)</formula1>
    </dataValidation>
    <dataValidation type="list" allowBlank="1" showInputMessage="1" showErrorMessage="1" sqref="B47:C49" xr:uid="{00000000-0002-0000-0000-00006E000000}">
      <formula1>INDIRECT(G6)</formula1>
    </dataValidation>
    <dataValidation type="list" allowBlank="1" showInputMessage="1" showErrorMessage="1" sqref="B50:C52" xr:uid="{00000000-0002-0000-0000-00006F000000}">
      <formula1>INDIRECT(G6)</formula1>
    </dataValidation>
    <dataValidation type="list" allowBlank="1" showInputMessage="1" showErrorMessage="1" sqref="B53:C55" xr:uid="{00000000-0002-0000-0000-000070000000}">
      <formula1>INDIRECT(G6)</formula1>
    </dataValidation>
    <dataValidation type="list" allowBlank="1" showInputMessage="1" showErrorMessage="1" sqref="B56:C58" xr:uid="{00000000-0002-0000-0000-000071000000}">
      <formula1>INDIRECT(G6)</formula1>
    </dataValidation>
    <dataValidation type="list" allowBlank="1" showInputMessage="1" showErrorMessage="1" sqref="B59:C61" xr:uid="{00000000-0002-0000-0000-000072000000}">
      <formula1>INDIRECT(G6)</formula1>
    </dataValidation>
    <dataValidation type="list" allowBlank="1" showInputMessage="1" showErrorMessage="1" sqref="B62:C64" xr:uid="{00000000-0002-0000-0000-000073000000}">
      <formula1>INDIRECT(G6)</formula1>
    </dataValidation>
    <dataValidation type="list" allowBlank="1" showInputMessage="1" showErrorMessage="1" sqref="B65:C67" xr:uid="{00000000-0002-0000-0000-000074000000}">
      <formula1>INDIRECT(G6)</formula1>
    </dataValidation>
    <dataValidation type="list" allowBlank="1" showInputMessage="1" showErrorMessage="1" sqref="B68:C70" xr:uid="{00000000-0002-0000-0000-000075000000}">
      <formula1>INDIRECT(G6)</formula1>
    </dataValidation>
    <dataValidation type="list" allowBlank="1" showInputMessage="1" showErrorMessage="1" sqref="B71:C73" xr:uid="{00000000-0002-0000-0000-000076000000}">
      <formula1>INDIRECT(G6)</formula1>
    </dataValidation>
    <dataValidation type="list" allowBlank="1" showInputMessage="1" showErrorMessage="1" sqref="B74:C76" xr:uid="{00000000-0002-0000-0000-000077000000}">
      <formula1>INDIRECT(G6)</formula1>
    </dataValidation>
  </dataValidations>
  <pageMargins left="1.3779527559055118" right="0.15748031496062992" top="0.59055118110236227" bottom="0.39370078740157483" header="0" footer="0"/>
  <pageSetup paperSize="120" scale="58" fitToHeight="10" orientation="landscape" horizontalDpi="1200" verticalDpi="12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4"/>
  <dimension ref="A1:AX87"/>
  <sheetViews>
    <sheetView zoomScale="87" zoomScaleNormal="87" zoomScaleSheetLayoutView="130" workbookViewId="0">
      <pane xSplit="4" ySplit="7" topLeftCell="N8" activePane="bottomRight" state="frozen"/>
      <selection pane="topRight" activeCell="D1" sqref="D1"/>
      <selection pane="bottomLeft" activeCell="A9" sqref="A9"/>
      <selection pane="bottomRight" activeCell="K8" sqref="K8:M10"/>
    </sheetView>
  </sheetViews>
  <sheetFormatPr baseColWidth="10" defaultColWidth="11.42578125" defaultRowHeight="12.75" x14ac:dyDescent="0.2"/>
  <cols>
    <col min="1" max="1" width="8" style="3" customWidth="1"/>
    <col min="2" max="2" width="24.7109375" style="3" customWidth="1"/>
    <col min="3" max="3" width="14.85546875" style="3" customWidth="1"/>
    <col min="4" max="4" width="20.7109375" style="4" customWidth="1"/>
    <col min="5" max="5" width="33.85546875" style="4" customWidth="1"/>
    <col min="6" max="6" width="32.42578125" style="4" customWidth="1"/>
    <col min="7" max="7" width="24.7109375" style="4" customWidth="1"/>
    <col min="8" max="8" width="16" style="4" customWidth="1"/>
    <col min="9" max="9" width="22.140625" style="3" customWidth="1"/>
    <col min="10" max="10" width="19.5703125" style="3" customWidth="1"/>
    <col min="11" max="12" width="22.7109375" style="3" customWidth="1"/>
    <col min="13" max="13" width="27" style="3" customWidth="1"/>
    <col min="14" max="14" width="28.7109375" style="3" customWidth="1"/>
    <col min="15" max="15" width="34.5703125" style="3" customWidth="1"/>
    <col min="16" max="16" width="22.7109375" style="3" customWidth="1"/>
    <col min="17" max="17" width="21.85546875" style="3" customWidth="1"/>
    <col min="18" max="18" width="28.85546875" style="3" customWidth="1"/>
    <col min="19" max="16384" width="11.42578125" style="3"/>
  </cols>
  <sheetData>
    <row r="1" spans="1:50" s="5" customFormat="1" ht="19.5" customHeight="1" x14ac:dyDescent="0.2">
      <c r="A1" s="89"/>
      <c r="B1" s="90"/>
      <c r="C1" s="90"/>
      <c r="D1" s="87"/>
      <c r="E1" s="87"/>
      <c r="F1" s="87"/>
      <c r="G1" s="87"/>
      <c r="H1" s="87"/>
      <c r="I1" s="87"/>
      <c r="J1" s="87"/>
      <c r="K1" s="87"/>
      <c r="L1" s="87"/>
      <c r="M1" s="87"/>
      <c r="N1" s="91"/>
      <c r="O1" s="91"/>
      <c r="P1" s="91"/>
      <c r="Q1" s="211" t="s">
        <v>64</v>
      </c>
      <c r="R1" s="224" t="s">
        <v>446</v>
      </c>
    </row>
    <row r="2" spans="1:50" s="5" customFormat="1" ht="18.75" customHeight="1" x14ac:dyDescent="0.2">
      <c r="A2" s="92"/>
      <c r="B2" s="110"/>
      <c r="C2" s="110"/>
      <c r="D2" s="380" t="s">
        <v>66</v>
      </c>
      <c r="E2" s="380"/>
      <c r="F2" s="380"/>
      <c r="G2" s="380"/>
      <c r="H2" s="380"/>
      <c r="I2" s="380"/>
      <c r="J2" s="380"/>
      <c r="K2" s="380"/>
      <c r="L2" s="380"/>
      <c r="M2" s="380"/>
      <c r="N2" s="26"/>
      <c r="O2" s="26"/>
      <c r="P2" s="26"/>
      <c r="Q2" s="212" t="s">
        <v>436</v>
      </c>
      <c r="R2" s="226">
        <v>2</v>
      </c>
    </row>
    <row r="3" spans="1:50" s="5" customFormat="1" ht="23.25" customHeight="1" x14ac:dyDescent="0.2">
      <c r="A3" s="92"/>
      <c r="B3" s="110"/>
      <c r="C3" s="110"/>
      <c r="D3" s="380" t="s">
        <v>55</v>
      </c>
      <c r="E3" s="380"/>
      <c r="F3" s="380"/>
      <c r="G3" s="380"/>
      <c r="H3" s="380"/>
      <c r="I3" s="380"/>
      <c r="J3" s="380"/>
      <c r="K3" s="380"/>
      <c r="L3" s="380"/>
      <c r="M3" s="380"/>
      <c r="N3" s="26"/>
      <c r="O3" s="26"/>
      <c r="P3" s="26"/>
      <c r="Q3" s="212" t="s">
        <v>437</v>
      </c>
      <c r="R3" s="213">
        <v>43950</v>
      </c>
    </row>
    <row r="4" spans="1:50" s="5" customFormat="1" ht="18.75" customHeight="1" thickBot="1" x14ac:dyDescent="0.25">
      <c r="A4" s="92"/>
      <c r="B4" s="232"/>
      <c r="C4" s="232"/>
      <c r="D4" s="469"/>
      <c r="E4" s="469"/>
      <c r="F4" s="469"/>
      <c r="G4" s="469"/>
      <c r="H4" s="469"/>
      <c r="I4" s="469"/>
      <c r="J4" s="469"/>
      <c r="K4" s="469"/>
      <c r="L4" s="469"/>
      <c r="M4" s="469"/>
      <c r="N4" s="26"/>
      <c r="O4" s="26"/>
      <c r="P4" s="26"/>
      <c r="Q4" s="235" t="s">
        <v>438</v>
      </c>
      <c r="R4" s="236" t="s">
        <v>440</v>
      </c>
    </row>
    <row r="5" spans="1:50" s="232" customFormat="1" ht="65.25" customHeight="1" thickBot="1" x14ac:dyDescent="0.25">
      <c r="A5" s="464" t="s">
        <v>157</v>
      </c>
      <c r="B5" s="465"/>
      <c r="C5" s="284" t="str">
        <f>'01-Mapa de riesgo-UO'!C6</f>
        <v>PROCESOS</v>
      </c>
      <c r="D5" s="466" t="str">
        <f>'01-Mapa de riesgo-UO'!D6</f>
        <v>UNIDAD ORGANIZACIONALQUE DILIGENCIA EL MAPA DE RIESGO</v>
      </c>
      <c r="E5" s="466"/>
      <c r="F5" s="473" t="str">
        <f>'01-Mapa de riesgo-UO'!G6</f>
        <v>CONTROL_SEGUIMIENTO</v>
      </c>
      <c r="G5" s="473"/>
      <c r="H5" s="473"/>
      <c r="I5" s="473"/>
      <c r="J5" s="285" t="s">
        <v>468</v>
      </c>
      <c r="K5" s="473" t="str">
        <f>'01-Mapa de riesgo-UO'!M6</f>
        <v>Ejercer la evaluación y control sobre el desarrollo del quehacer institucional, de forma preventiva y correctiva, vigilando el cumplimiento de las disposiciones establecidas por la Ley y la Universidad.</v>
      </c>
      <c r="L5" s="473"/>
      <c r="M5" s="473"/>
      <c r="N5" s="473"/>
      <c r="O5" s="291" t="str">
        <f>'01-Mapa de riesgo-UO'!AP6</f>
        <v>REVISADO POR:</v>
      </c>
      <c r="P5" s="287" t="str">
        <f>'01-Mapa de riesgo-UO'!AR6</f>
        <v xml:space="preserve">GRUPO DE RIESGOS </v>
      </c>
      <c r="Q5" s="290" t="str">
        <f>'01-Mapa de riesgo-UO'!AV6</f>
        <v>FECHA ACTUALIZACIÓN</v>
      </c>
      <c r="R5" s="286"/>
      <c r="U5" s="234"/>
      <c r="V5" s="234"/>
      <c r="W5" s="234"/>
      <c r="X5" s="234"/>
      <c r="Y5" s="234"/>
      <c r="Z5" s="234"/>
      <c r="AA5" s="234"/>
      <c r="AB5" s="234"/>
      <c r="AC5" s="234"/>
      <c r="AD5" s="234"/>
      <c r="AE5" s="234"/>
      <c r="AF5" s="234"/>
      <c r="AG5" s="234"/>
      <c r="AH5" s="234"/>
      <c r="AI5" s="234"/>
      <c r="AJ5" s="234"/>
      <c r="AK5" s="234"/>
      <c r="AL5" s="234"/>
      <c r="AM5" s="234"/>
      <c r="AN5" s="234"/>
      <c r="AO5" s="234"/>
      <c r="AP5" s="234"/>
      <c r="AQ5" s="234"/>
      <c r="AR5" s="234"/>
      <c r="AS5" s="234"/>
      <c r="AT5" s="234"/>
      <c r="AU5" s="234"/>
      <c r="AV5" s="234"/>
      <c r="AW5" s="234"/>
      <c r="AX5" s="234"/>
    </row>
    <row r="6" spans="1:50" s="1" customFormat="1" ht="27" customHeight="1" x14ac:dyDescent="0.2">
      <c r="A6" s="470" t="s">
        <v>53</v>
      </c>
      <c r="B6" s="471" t="s">
        <v>442</v>
      </c>
      <c r="C6" s="455" t="s">
        <v>73</v>
      </c>
      <c r="D6" s="455"/>
      <c r="E6" s="455"/>
      <c r="F6" s="455"/>
      <c r="G6" s="455"/>
      <c r="H6" s="455" t="s">
        <v>71</v>
      </c>
      <c r="I6" s="455" t="s">
        <v>2</v>
      </c>
      <c r="J6" s="455" t="s">
        <v>93</v>
      </c>
      <c r="K6" s="455" t="s">
        <v>7</v>
      </c>
      <c r="L6" s="455"/>
      <c r="M6" s="455"/>
      <c r="N6" s="455" t="s">
        <v>3</v>
      </c>
      <c r="O6" s="455" t="s">
        <v>8</v>
      </c>
      <c r="P6" s="455"/>
      <c r="Q6" s="455"/>
      <c r="R6" s="462" t="s">
        <v>3</v>
      </c>
      <c r="S6" s="234"/>
      <c r="T6" s="234"/>
      <c r="U6" s="234"/>
      <c r="V6" s="234"/>
      <c r="W6" s="234"/>
      <c r="X6" s="234"/>
      <c r="Y6" s="234"/>
      <c r="Z6" s="234"/>
      <c r="AA6" s="234"/>
      <c r="AB6" s="234"/>
      <c r="AC6" s="234"/>
      <c r="AD6" s="234"/>
      <c r="AE6" s="234"/>
      <c r="AF6" s="234"/>
      <c r="AG6" s="234"/>
      <c r="AH6" s="234"/>
      <c r="AI6" s="234"/>
      <c r="AJ6" s="234"/>
      <c r="AK6" s="234"/>
      <c r="AL6" s="234"/>
      <c r="AM6" s="234"/>
      <c r="AN6" s="234"/>
      <c r="AO6" s="234"/>
      <c r="AP6" s="234"/>
      <c r="AQ6" s="234"/>
      <c r="AR6" s="234"/>
      <c r="AS6" s="234"/>
      <c r="AT6" s="234"/>
      <c r="AU6" s="234"/>
      <c r="AV6" s="234"/>
      <c r="AW6" s="234"/>
      <c r="AX6" s="234"/>
    </row>
    <row r="7" spans="1:50" s="2" customFormat="1" ht="36.75" customHeight="1" thickBot="1" x14ac:dyDescent="0.25">
      <c r="A7" s="443"/>
      <c r="B7" s="472"/>
      <c r="C7" s="238" t="s">
        <v>69</v>
      </c>
      <c r="D7" s="238" t="s">
        <v>4</v>
      </c>
      <c r="E7" s="238" t="s">
        <v>0</v>
      </c>
      <c r="F7" s="238" t="s">
        <v>54</v>
      </c>
      <c r="G7" s="238" t="s">
        <v>1</v>
      </c>
      <c r="H7" s="388"/>
      <c r="I7" s="388"/>
      <c r="J7" s="388"/>
      <c r="K7" s="388"/>
      <c r="L7" s="388"/>
      <c r="M7" s="388"/>
      <c r="N7" s="388"/>
      <c r="O7" s="388"/>
      <c r="P7" s="388"/>
      <c r="Q7" s="388"/>
      <c r="R7" s="463"/>
    </row>
    <row r="8" spans="1:50" s="2" customFormat="1" ht="62.45" customHeight="1" x14ac:dyDescent="0.2">
      <c r="A8" s="467">
        <v>1</v>
      </c>
      <c r="B8" s="468" t="str">
        <f>'01-Mapa de riesgo-UO'!B11</f>
        <v>VICERRECTORIA_ADMINISTRATIVA_FINANCIERA</v>
      </c>
      <c r="C8" s="449" t="str">
        <f>'01-Mapa de riesgo-UO'!G11</f>
        <v>Cumplimiento</v>
      </c>
      <c r="D8" s="449" t="str">
        <f>'01-Mapa de riesgo-UO'!H11</f>
        <v>Demora en la atención de las PQRS interpuestas por los ciudadanos.</v>
      </c>
      <c r="E8" s="449" t="str">
        <f>'01-Mapa de riesgo-UO'!I11</f>
        <v>Incumplimiento de los tiempos establecidos en la Ley para dar respuesta oportuna a las PQRS  interpuestas por la Ciudadanía a través del aplicativo PQRS.</v>
      </c>
      <c r="F8" s="283" t="str">
        <f>'01-Mapa de riesgo-UO'!F11</f>
        <v xml:space="preserve">Fallas en el aplicativo PQRS para dar respuesta al Ciudadano. </v>
      </c>
      <c r="G8" s="449" t="str">
        <f>'01-Mapa de riesgo-UO'!J11</f>
        <v>Falta disciplinaria.
Insatisfacción por parte del   ciudadano
Pérdida de imagen.</v>
      </c>
      <c r="H8" s="453" t="str">
        <f>'01-Mapa de riesgo-UO'!AQ11</f>
        <v>LEVE</v>
      </c>
      <c r="I8" s="237" t="str">
        <f>'01-Mapa de riesgo-UO'!AT11</f>
        <v>ASUMIR</v>
      </c>
      <c r="J8" s="447" t="str">
        <f t="shared" ref="J8" si="0">IF(H8="GRAVE","Debe formularse",IF(H8="MODERADO", "Si el proceso lo requiere","NO"))</f>
        <v>NO</v>
      </c>
      <c r="K8" s="456"/>
      <c r="L8" s="457"/>
      <c r="M8" s="458"/>
      <c r="N8" s="376"/>
      <c r="O8" s="456"/>
      <c r="P8" s="457"/>
      <c r="Q8" s="458"/>
      <c r="R8" s="478"/>
    </row>
    <row r="9" spans="1:50" s="2" customFormat="1" ht="103.5" customHeight="1" x14ac:dyDescent="0.2">
      <c r="A9" s="448"/>
      <c r="B9" s="447"/>
      <c r="C9" s="450"/>
      <c r="D9" s="450"/>
      <c r="E9" s="450"/>
      <c r="F9" s="81" t="str">
        <f>'01-Mapa de riesgo-UO'!F12</f>
        <v>Cambios en los procedimientos no socializados.</v>
      </c>
      <c r="G9" s="450"/>
      <c r="H9" s="454"/>
      <c r="I9" s="107">
        <f>'01-Mapa de riesgo-UO'!AT12</f>
        <v>0</v>
      </c>
      <c r="J9" s="447"/>
      <c r="K9" s="456"/>
      <c r="L9" s="457"/>
      <c r="M9" s="458"/>
      <c r="N9" s="376"/>
      <c r="O9" s="456"/>
      <c r="P9" s="457"/>
      <c r="Q9" s="458"/>
      <c r="R9" s="478"/>
    </row>
    <row r="10" spans="1:50" s="2" customFormat="1" ht="62.45" customHeight="1" x14ac:dyDescent="0.2">
      <c r="A10" s="448"/>
      <c r="B10" s="397"/>
      <c r="C10" s="450"/>
      <c r="D10" s="450"/>
      <c r="E10" s="450"/>
      <c r="F10" s="81" t="str">
        <f>'01-Mapa de riesgo-UO'!F13</f>
        <v>Cambios en la reglamentación o normativa en el manejo de PQRS.</v>
      </c>
      <c r="G10" s="450"/>
      <c r="H10" s="454"/>
      <c r="I10" s="108">
        <f>'01-Mapa de riesgo-UO'!AT13</f>
        <v>0</v>
      </c>
      <c r="J10" s="397"/>
      <c r="K10" s="459"/>
      <c r="L10" s="460"/>
      <c r="M10" s="461"/>
      <c r="N10" s="377"/>
      <c r="O10" s="459"/>
      <c r="P10" s="460"/>
      <c r="Q10" s="461"/>
      <c r="R10" s="479"/>
    </row>
    <row r="11" spans="1:50" s="2" customFormat="1" ht="62.45" customHeight="1" x14ac:dyDescent="0.2">
      <c r="A11" s="448">
        <v>2</v>
      </c>
      <c r="B11" s="446" t="str">
        <f>'01-Mapa de riesgo-UO'!B14</f>
        <v>CONTROL_INTERNO</v>
      </c>
      <c r="C11" s="449" t="str">
        <f>'01-Mapa de riesgo-UO'!G14</f>
        <v>Cumplimiento</v>
      </c>
      <c r="D11" s="451" t="str">
        <f>'01-Mapa de riesgo-UO'!H14</f>
        <v>Presentación inoportuna de los informes establecidos por  la Contraloría General de la República</v>
      </c>
      <c r="E11" s="450" t="str">
        <f>'01-Mapa de riesgo-UO'!I14</f>
        <v>Informes entregados posteriormente a las fechas requeridas por el ente de control o a la normatividad aplicable</v>
      </c>
      <c r="F11" s="81" t="str">
        <f>'01-Mapa de riesgo-UO'!F14</f>
        <v>Incumplimiento de las dependencias académicas o administrativas en la entrega de información para atender un requerimiento</v>
      </c>
      <c r="G11" s="450" t="str">
        <f>'01-Mapa de riesgo-UO'!J14</f>
        <v>Sanciones y/o multas impuestas a la institución o a sus funcionarios.</v>
      </c>
      <c r="H11" s="454" t="str">
        <f>'01-Mapa de riesgo-UO'!AQ14</f>
        <v>LEVE</v>
      </c>
      <c r="I11" s="107" t="str">
        <f>'01-Mapa de riesgo-UO'!AT14</f>
        <v>ASUMIR</v>
      </c>
      <c r="J11" s="446" t="str">
        <f t="shared" ref="J11:J20" si="1">IF(H11="GRAVE","Debe formularse",IF(H11="MODERADO", "Si el proceso lo requiere","NO"))</f>
        <v>NO</v>
      </c>
      <c r="K11" s="474"/>
      <c r="L11" s="475"/>
      <c r="M11" s="476"/>
      <c r="N11" s="375"/>
      <c r="O11" s="474"/>
      <c r="P11" s="475"/>
      <c r="Q11" s="476"/>
      <c r="R11" s="477"/>
    </row>
    <row r="12" spans="1:50" s="2" customFormat="1" ht="62.45" customHeight="1" x14ac:dyDescent="0.2">
      <c r="A12" s="448"/>
      <c r="B12" s="447"/>
      <c r="C12" s="450"/>
      <c r="D12" s="452"/>
      <c r="E12" s="450"/>
      <c r="F12" s="81" t="str">
        <f>'01-Mapa de riesgo-UO'!F15</f>
        <v>La información requerida por el ente de control no se encuentra sistematizada y requiere ser construida manualmente</v>
      </c>
      <c r="G12" s="450"/>
      <c r="H12" s="454"/>
      <c r="I12" s="107">
        <f>'01-Mapa de riesgo-UO'!AT15</f>
        <v>0</v>
      </c>
      <c r="J12" s="447"/>
      <c r="K12" s="456"/>
      <c r="L12" s="457"/>
      <c r="M12" s="458"/>
      <c r="N12" s="376"/>
      <c r="O12" s="456"/>
      <c r="P12" s="457"/>
      <c r="Q12" s="458"/>
      <c r="R12" s="478"/>
    </row>
    <row r="13" spans="1:50" s="2" customFormat="1" ht="62.45" customHeight="1" x14ac:dyDescent="0.2">
      <c r="A13" s="448"/>
      <c r="B13" s="397"/>
      <c r="C13" s="450"/>
      <c r="D13" s="449"/>
      <c r="E13" s="450"/>
      <c r="F13" s="81">
        <f>'01-Mapa de riesgo-UO'!F16</f>
        <v>0</v>
      </c>
      <c r="G13" s="450"/>
      <c r="H13" s="454"/>
      <c r="I13" s="107">
        <f>'01-Mapa de riesgo-UO'!AT16</f>
        <v>0</v>
      </c>
      <c r="J13" s="397"/>
      <c r="K13" s="459"/>
      <c r="L13" s="460"/>
      <c r="M13" s="461"/>
      <c r="N13" s="377"/>
      <c r="O13" s="459"/>
      <c r="P13" s="460"/>
      <c r="Q13" s="461"/>
      <c r="R13" s="479"/>
    </row>
    <row r="14" spans="1:50" s="2" customFormat="1" ht="62.45" customHeight="1" x14ac:dyDescent="0.2">
      <c r="A14" s="448">
        <v>3</v>
      </c>
      <c r="B14" s="446" t="str">
        <f>'01-Mapa de riesgo-UO'!B17</f>
        <v>CONTROL_INTERNO</v>
      </c>
      <c r="C14" s="449" t="str">
        <f>'01-Mapa de riesgo-UO'!G17</f>
        <v>Cumplimiento</v>
      </c>
      <c r="D14" s="450" t="str">
        <f>'01-Mapa de riesgo-UO'!H17</f>
        <v>Baja cobertura de las auditorías de Control Interno</v>
      </c>
      <c r="E14" s="450" t="str">
        <f>'01-Mapa de riesgo-UO'!I17</f>
        <v>Control Interno no puede  ejercer la evaluación independiente en todos los ámbitos de la Universidad</v>
      </c>
      <c r="F14" s="81" t="str">
        <f>'01-Mapa de riesgo-UO'!F17</f>
        <v>El Programa de auditoria tiene un alcance mayor a la capacidad de Control Interno</v>
      </c>
      <c r="G14" s="450" t="str">
        <f>'01-Mapa de riesgo-UO'!J17</f>
        <v>Información insuficiente para la alta dirección que permita tomar decisiones para la mejora
Incumplimiento del programa anual de auditoria
Hallazgos de auditoria de CGR</v>
      </c>
      <c r="H14" s="454" t="str">
        <f>'01-Mapa de riesgo-UO'!AQ17</f>
        <v>LEVE</v>
      </c>
      <c r="I14" s="107" t="str">
        <f>'01-Mapa de riesgo-UO'!AT17</f>
        <v>ASUMIR</v>
      </c>
      <c r="J14" s="446" t="str">
        <f t="shared" si="1"/>
        <v>NO</v>
      </c>
      <c r="K14" s="474"/>
      <c r="L14" s="475"/>
      <c r="M14" s="476"/>
      <c r="N14" s="375"/>
      <c r="O14" s="474"/>
      <c r="P14" s="475"/>
      <c r="Q14" s="476"/>
      <c r="R14" s="477"/>
    </row>
    <row r="15" spans="1:50" s="2" customFormat="1" ht="62.45" customHeight="1" x14ac:dyDescent="0.2">
      <c r="A15" s="448"/>
      <c r="B15" s="447"/>
      <c r="C15" s="450"/>
      <c r="D15" s="450"/>
      <c r="E15" s="450"/>
      <c r="F15" s="81" t="str">
        <f>'01-Mapa de riesgo-UO'!F18</f>
        <v>Falta de personal competente en el ejercicio de auditoria</v>
      </c>
      <c r="G15" s="450"/>
      <c r="H15" s="454"/>
      <c r="I15" s="107">
        <f>'01-Mapa de riesgo-UO'!AT18</f>
        <v>0</v>
      </c>
      <c r="J15" s="447"/>
      <c r="K15" s="456"/>
      <c r="L15" s="457"/>
      <c r="M15" s="458"/>
      <c r="N15" s="376"/>
      <c r="O15" s="456"/>
      <c r="P15" s="457"/>
      <c r="Q15" s="458"/>
      <c r="R15" s="478"/>
    </row>
    <row r="16" spans="1:50" s="2" customFormat="1" ht="62.45" customHeight="1" x14ac:dyDescent="0.2">
      <c r="A16" s="448"/>
      <c r="B16" s="397"/>
      <c r="C16" s="450"/>
      <c r="D16" s="450"/>
      <c r="E16" s="450"/>
      <c r="F16" s="81" t="str">
        <f>'01-Mapa de riesgo-UO'!F19</f>
        <v>La priorizacion de las auditorias no se realiza de forma adecuada</v>
      </c>
      <c r="G16" s="450"/>
      <c r="H16" s="454"/>
      <c r="I16" s="107">
        <f>'01-Mapa de riesgo-UO'!AT19</f>
        <v>0</v>
      </c>
      <c r="J16" s="397"/>
      <c r="K16" s="459"/>
      <c r="L16" s="460"/>
      <c r="M16" s="461"/>
      <c r="N16" s="377"/>
      <c r="O16" s="459"/>
      <c r="P16" s="460"/>
      <c r="Q16" s="461"/>
      <c r="R16" s="479"/>
    </row>
    <row r="17" spans="1:18" s="2" customFormat="1" ht="62.45" customHeight="1" x14ac:dyDescent="0.2">
      <c r="A17" s="448">
        <v>4</v>
      </c>
      <c r="B17" s="446" t="str">
        <f>'01-Mapa de riesgo-UO'!B20</f>
        <v>CONTROL_INTERNO</v>
      </c>
      <c r="C17" s="449" t="str">
        <f>'01-Mapa de riesgo-UO'!G20</f>
        <v>Corrupción</v>
      </c>
      <c r="D17" s="450" t="str">
        <f>'01-Mapa de riesgo-UO'!H20</f>
        <v>Favorecimiento en informes de auditoria o evaluación por intereses personales</v>
      </c>
      <c r="E17" s="450" t="str">
        <f>'01-Mapa de riesgo-UO'!I20</f>
        <v>Manipulación de informes de control interno, a través de la omisión de posibles actos de corrupción o irregularidades administrativas</v>
      </c>
      <c r="F17" s="81" t="str">
        <f>'01-Mapa de riesgo-UO'!F20</f>
        <v>Personal no idóneo que no atiende los valores de la institución o del servicio público</v>
      </c>
      <c r="G17" s="450" t="str">
        <f>'01-Mapa de riesgo-UO'!J20</f>
        <v>Información deficiente para la alta dirección que permita tomar decisiones para la mejora
Investigaciones disciplinarias
Afectación del buen nombre y reconocimiento de la Universidad</v>
      </c>
      <c r="H17" s="454" t="str">
        <f>'01-Mapa de riesgo-UO'!AQ20</f>
        <v>LEVE</v>
      </c>
      <c r="I17" s="107" t="str">
        <f>'01-Mapa de riesgo-UO'!AT20</f>
        <v>ASUMIR</v>
      </c>
      <c r="J17" s="446" t="str">
        <f t="shared" si="1"/>
        <v>NO</v>
      </c>
      <c r="K17" s="474"/>
      <c r="L17" s="475"/>
      <c r="M17" s="476"/>
      <c r="N17" s="375"/>
      <c r="O17" s="474"/>
      <c r="P17" s="475"/>
      <c r="Q17" s="476"/>
      <c r="R17" s="477"/>
    </row>
    <row r="18" spans="1:18" ht="62.45" customHeight="1" x14ac:dyDescent="0.2">
      <c r="A18" s="448"/>
      <c r="B18" s="447"/>
      <c r="C18" s="450"/>
      <c r="D18" s="450"/>
      <c r="E18" s="450"/>
      <c r="F18" s="81" t="str">
        <f>'01-Mapa de riesgo-UO'!F21</f>
        <v>Presión externa  al personal de control interno para favorecer a terceros</v>
      </c>
      <c r="G18" s="450"/>
      <c r="H18" s="454"/>
      <c r="I18" s="107">
        <f>'01-Mapa de riesgo-UO'!AT21</f>
        <v>0</v>
      </c>
      <c r="J18" s="447"/>
      <c r="K18" s="456"/>
      <c r="L18" s="457"/>
      <c r="M18" s="458"/>
      <c r="N18" s="376"/>
      <c r="O18" s="456"/>
      <c r="P18" s="457"/>
      <c r="Q18" s="458"/>
      <c r="R18" s="478"/>
    </row>
    <row r="19" spans="1:18" ht="62.45" customHeight="1" x14ac:dyDescent="0.2">
      <c r="A19" s="448"/>
      <c r="B19" s="397"/>
      <c r="C19" s="450"/>
      <c r="D19" s="450"/>
      <c r="E19" s="450"/>
      <c r="F19" s="81">
        <f>'01-Mapa de riesgo-UO'!F22</f>
        <v>0</v>
      </c>
      <c r="G19" s="450"/>
      <c r="H19" s="454"/>
      <c r="I19" s="107">
        <f>'01-Mapa de riesgo-UO'!AT22</f>
        <v>0</v>
      </c>
      <c r="J19" s="397"/>
      <c r="K19" s="459"/>
      <c r="L19" s="460"/>
      <c r="M19" s="461"/>
      <c r="N19" s="377"/>
      <c r="O19" s="459"/>
      <c r="P19" s="460"/>
      <c r="Q19" s="461"/>
      <c r="R19" s="479"/>
    </row>
    <row r="20" spans="1:18" ht="62.45" customHeight="1" x14ac:dyDescent="0.2">
      <c r="A20" s="448">
        <v>5</v>
      </c>
      <c r="B20" s="446" t="str">
        <f>'01-Mapa de riesgo-UO'!B23</f>
        <v>CONTROL_INTERNO</v>
      </c>
      <c r="C20" s="449" t="str">
        <f>'01-Mapa de riesgo-UO'!G23</f>
        <v>Operacional</v>
      </c>
      <c r="D20" s="450" t="str">
        <f>'01-Mapa de riesgo-UO'!H23</f>
        <v>Informes de evaluacion y auditoria no comunicados oportunamente a las partes involucradas</v>
      </c>
      <c r="E20" s="450" t="str">
        <f>'01-Mapa de riesgo-UO'!I23</f>
        <v>Los informes de auditoria (evaluacion, verificacion o auditoria) no son entregados en el tiempo establecido al responsable del objeto auditado y al Rector</v>
      </c>
      <c r="F20" s="81" t="str">
        <f>'01-Mapa de riesgo-UO'!F23</f>
        <v>Incumplimiento de los planes de auditoria establecidos</v>
      </c>
      <c r="G20" s="450" t="str">
        <f>'01-Mapa de riesgo-UO'!J23</f>
        <v>Información inoportuna para la alta dirección que permita tomar decisiones para la mejora
No generación de planes de mejoramiento
Pérdida de credibilidad de Control Interno</v>
      </c>
      <c r="H20" s="454" t="str">
        <f>'01-Mapa de riesgo-UO'!AQ23</f>
        <v>LEVE</v>
      </c>
      <c r="I20" s="107" t="str">
        <f>'01-Mapa de riesgo-UO'!AT23</f>
        <v>ASUMIR</v>
      </c>
      <c r="J20" s="446" t="str">
        <f t="shared" si="1"/>
        <v>NO</v>
      </c>
      <c r="K20" s="474"/>
      <c r="L20" s="475"/>
      <c r="M20" s="476"/>
      <c r="N20" s="375"/>
      <c r="O20" s="474"/>
      <c r="P20" s="475"/>
      <c r="Q20" s="476"/>
      <c r="R20" s="477"/>
    </row>
    <row r="21" spans="1:18" ht="62.45" customHeight="1" x14ac:dyDescent="0.2">
      <c r="A21" s="448"/>
      <c r="B21" s="447"/>
      <c r="C21" s="450"/>
      <c r="D21" s="450"/>
      <c r="E21" s="450"/>
      <c r="F21" s="81" t="str">
        <f>'01-Mapa de riesgo-UO'!F24</f>
        <v>Atencion a requerimientos de entes externos de control  u otros de normativos o de Ley que sean delegados a Control Interno</v>
      </c>
      <c r="G21" s="450"/>
      <c r="H21" s="454"/>
      <c r="I21" s="107">
        <f>'01-Mapa de riesgo-UO'!AT24</f>
        <v>0</v>
      </c>
      <c r="J21" s="447"/>
      <c r="K21" s="456"/>
      <c r="L21" s="457"/>
      <c r="M21" s="458"/>
      <c r="N21" s="376"/>
      <c r="O21" s="456"/>
      <c r="P21" s="457"/>
      <c r="Q21" s="458"/>
      <c r="R21" s="478"/>
    </row>
    <row r="22" spans="1:18" ht="62.45" customHeight="1" x14ac:dyDescent="0.2">
      <c r="A22" s="448"/>
      <c r="B22" s="397"/>
      <c r="C22" s="450"/>
      <c r="D22" s="450"/>
      <c r="E22" s="450"/>
      <c r="F22" s="81" t="str">
        <f>'01-Mapa de riesgo-UO'!F25</f>
        <v>Requerimientos de areas academicas o administrativas de auditorias que no habian sido contemplados en el programa anual de auditoria</v>
      </c>
      <c r="G22" s="450"/>
      <c r="H22" s="454"/>
      <c r="I22" s="107">
        <f>'01-Mapa de riesgo-UO'!AT25</f>
        <v>0</v>
      </c>
      <c r="J22" s="397"/>
      <c r="K22" s="459"/>
      <c r="L22" s="460"/>
      <c r="M22" s="461"/>
      <c r="N22" s="377"/>
      <c r="O22" s="459"/>
      <c r="P22" s="460"/>
      <c r="Q22" s="461"/>
      <c r="R22" s="479"/>
    </row>
    <row r="23" spans="1:18" ht="62.45" customHeight="1" x14ac:dyDescent="0.2">
      <c r="A23" s="448">
        <v>6</v>
      </c>
      <c r="B23" s="446" t="str">
        <f>'01-Mapa de riesgo-UO'!B26</f>
        <v>CONTROL_INTERNO</v>
      </c>
      <c r="C23" s="449" t="str">
        <f>'01-Mapa de riesgo-UO'!G26</f>
        <v>Cumplimiento</v>
      </c>
      <c r="D23" s="450" t="str">
        <f>'01-Mapa de riesgo-UO'!H26</f>
        <v>Perdida de la objetividad e independencia en el ejercicio de auditoria</v>
      </c>
      <c r="E23" s="450" t="str">
        <f>'01-Mapa de riesgo-UO'!I26</f>
        <v xml:space="preserve">Realizar actividades
que generen conficto de interes o impidan realizar la funcion de evalucion independiente con
objetividad e
independencia </v>
      </c>
      <c r="F23" s="81" t="str">
        <f>'01-Mapa de riesgo-UO'!F26</f>
        <v>Personal no competente en el ejercicio de auditoria</v>
      </c>
      <c r="G23" s="450" t="str">
        <f>'01-Mapa de riesgo-UO'!J26</f>
        <v>Informes de auditoria no objetivos
Faltas disciplinarias para el personal de Control Interno
Pérdida de credibilidad de Control Interno</v>
      </c>
      <c r="H23" s="454" t="str">
        <f>'01-Mapa de riesgo-UO'!AQ26</f>
        <v>LEVE</v>
      </c>
      <c r="I23" s="107" t="str">
        <f>'01-Mapa de riesgo-UO'!AT26</f>
        <v>ASUMIR</v>
      </c>
      <c r="J23" s="446" t="str">
        <f t="shared" ref="J23" si="2">IF(H23="GRAVE","Debe formularse",IF(H23="MODERADO", "Si el proceso lo requiere","NO"))</f>
        <v>NO</v>
      </c>
      <c r="K23" s="474"/>
      <c r="L23" s="475"/>
      <c r="M23" s="476"/>
      <c r="N23" s="375"/>
      <c r="O23" s="474"/>
      <c r="P23" s="475"/>
      <c r="Q23" s="476"/>
      <c r="R23" s="477"/>
    </row>
    <row r="24" spans="1:18" ht="62.45" customHeight="1" x14ac:dyDescent="0.2">
      <c r="A24" s="448"/>
      <c r="B24" s="447"/>
      <c r="C24" s="450"/>
      <c r="D24" s="450"/>
      <c r="E24" s="450"/>
      <c r="F24" s="81" t="str">
        <f>'01-Mapa de riesgo-UO'!F27</f>
        <v>Comites en los cuales Control Interno participe con voz y voto</v>
      </c>
      <c r="G24" s="450"/>
      <c r="H24" s="454"/>
      <c r="I24" s="107">
        <f>'01-Mapa de riesgo-UO'!AT27</f>
        <v>0</v>
      </c>
      <c r="J24" s="447"/>
      <c r="K24" s="456"/>
      <c r="L24" s="457"/>
      <c r="M24" s="458"/>
      <c r="N24" s="376"/>
      <c r="O24" s="456"/>
      <c r="P24" s="457"/>
      <c r="Q24" s="458"/>
      <c r="R24" s="478"/>
    </row>
    <row r="25" spans="1:18" ht="62.45" customHeight="1" x14ac:dyDescent="0.2">
      <c r="A25" s="448"/>
      <c r="B25" s="397"/>
      <c r="C25" s="450"/>
      <c r="D25" s="450"/>
      <c r="E25" s="450"/>
      <c r="F25" s="81" t="str">
        <f>'01-Mapa de riesgo-UO'!F28</f>
        <v>Funcion de consultoria (Asesorias) realizada por Control Interno en la cuales no se define o no se tiene claro  el alcance.</v>
      </c>
      <c r="G25" s="450"/>
      <c r="H25" s="454"/>
      <c r="I25" s="107">
        <f>'01-Mapa de riesgo-UO'!AT28</f>
        <v>0</v>
      </c>
      <c r="J25" s="397"/>
      <c r="K25" s="459"/>
      <c r="L25" s="460"/>
      <c r="M25" s="461"/>
      <c r="N25" s="377"/>
      <c r="O25" s="459"/>
      <c r="P25" s="460"/>
      <c r="Q25" s="461"/>
      <c r="R25" s="479"/>
    </row>
    <row r="26" spans="1:18" ht="62.45" customHeight="1" x14ac:dyDescent="0.2">
      <c r="A26" s="448">
        <v>7</v>
      </c>
      <c r="B26" s="446" t="str">
        <f>'01-Mapa de riesgo-UO'!B29</f>
        <v>CONTROL_INTERNO_DISCIPLINARIO</v>
      </c>
      <c r="C26" s="449" t="str">
        <f>'01-Mapa de riesgo-UO'!G29</f>
        <v>Operacional</v>
      </c>
      <c r="D26" s="450" t="str">
        <f>'01-Mapa de riesgo-UO'!H29</f>
        <v>Incumplimiento del procedimiento de los  procesos disciplinarios. Sanciones disciplinarias.</v>
      </c>
      <c r="E26" s="450" t="str">
        <f>'01-Mapa de riesgo-UO'!I29</f>
        <v>Probabilidad en cuanto a vencimiento de términos legales , por ausencia de diligencia en el personal, o ausencia absoluta de éste.</v>
      </c>
      <c r="F26" s="81" t="str">
        <f>'01-Mapa de riesgo-UO'!F29</f>
        <v>Información requerida a otras dependencias o a entidades externas no llegue oportunamente.</v>
      </c>
      <c r="G26" s="450" t="str">
        <f>'01-Mapa de riesgo-UO'!J29</f>
        <v>Prescripción de los procesos disciplinarios y violación al principio de legalidad juridica y sanciones.</v>
      </c>
      <c r="H26" s="454" t="str">
        <f>'01-Mapa de riesgo-UO'!AQ29</f>
        <v>LEVE</v>
      </c>
      <c r="I26" s="107" t="str">
        <f>'01-Mapa de riesgo-UO'!AT29</f>
        <v>ASUMIR</v>
      </c>
      <c r="J26" s="446" t="str">
        <f t="shared" ref="J26" si="3">IF(H26="GRAVE","Debe formularse",IF(H26="MODERADO", "Si el proceso lo requiere","NO"))</f>
        <v>NO</v>
      </c>
      <c r="K26" s="474"/>
      <c r="L26" s="475"/>
      <c r="M26" s="476"/>
      <c r="N26" s="375"/>
      <c r="O26" s="474"/>
      <c r="P26" s="475"/>
      <c r="Q26" s="476"/>
      <c r="R26" s="477"/>
    </row>
    <row r="27" spans="1:18" ht="62.45" customHeight="1" x14ac:dyDescent="0.2">
      <c r="A27" s="448"/>
      <c r="B27" s="447"/>
      <c r="C27" s="450"/>
      <c r="D27" s="450"/>
      <c r="E27" s="450"/>
      <c r="F27" s="81" t="str">
        <f>'01-Mapa de riesgo-UO'!F30</f>
        <v>En ocasiones carga laboral</v>
      </c>
      <c r="G27" s="450"/>
      <c r="H27" s="454"/>
      <c r="I27" s="107">
        <f>'01-Mapa de riesgo-UO'!AT30</f>
        <v>0</v>
      </c>
      <c r="J27" s="447"/>
      <c r="K27" s="456"/>
      <c r="L27" s="457"/>
      <c r="M27" s="458"/>
      <c r="N27" s="376"/>
      <c r="O27" s="456"/>
      <c r="P27" s="457"/>
      <c r="Q27" s="458"/>
      <c r="R27" s="478"/>
    </row>
    <row r="28" spans="1:18" ht="62.45" customHeight="1" x14ac:dyDescent="0.2">
      <c r="A28" s="448"/>
      <c r="B28" s="397"/>
      <c r="C28" s="450"/>
      <c r="D28" s="450"/>
      <c r="E28" s="450"/>
      <c r="F28" s="81" t="str">
        <f>'01-Mapa de riesgo-UO'!F31</f>
        <v>No aprobación del personal contratista que impulse los procesos disciplinarios.</v>
      </c>
      <c r="G28" s="450"/>
      <c r="H28" s="454"/>
      <c r="I28" s="107">
        <f>'01-Mapa de riesgo-UO'!AT31</f>
        <v>0</v>
      </c>
      <c r="J28" s="397"/>
      <c r="K28" s="459"/>
      <c r="L28" s="460"/>
      <c r="M28" s="461"/>
      <c r="N28" s="377"/>
      <c r="O28" s="459"/>
      <c r="P28" s="460"/>
      <c r="Q28" s="461"/>
      <c r="R28" s="479"/>
    </row>
    <row r="29" spans="1:18" ht="62.45" customHeight="1" x14ac:dyDescent="0.2">
      <c r="A29" s="448">
        <v>8</v>
      </c>
      <c r="B29" s="446">
        <f>'01-Mapa de riesgo-UO'!B32</f>
        <v>0</v>
      </c>
      <c r="C29" s="449">
        <f>'01-Mapa de riesgo-UO'!G32</f>
        <v>0</v>
      </c>
      <c r="D29" s="450">
        <f>'01-Mapa de riesgo-UO'!H32</f>
        <v>0</v>
      </c>
      <c r="E29" s="450">
        <f>'01-Mapa de riesgo-UO'!I32</f>
        <v>0</v>
      </c>
      <c r="F29" s="81">
        <f>'01-Mapa de riesgo-UO'!F32</f>
        <v>0</v>
      </c>
      <c r="G29" s="450">
        <f>'01-Mapa de riesgo-UO'!J32</f>
        <v>0</v>
      </c>
      <c r="H29" s="454" t="str">
        <f>'01-Mapa de riesgo-UO'!AQ32</f>
        <v>LEVE</v>
      </c>
      <c r="I29" s="107">
        <f>'01-Mapa de riesgo-UO'!AT32</f>
        <v>0</v>
      </c>
      <c r="J29" s="446" t="str">
        <f t="shared" ref="J29" si="4">IF(H29="GRAVE","Debe formularse",IF(H29="MODERADO", "Si el proceso lo requiere","NO"))</f>
        <v>NO</v>
      </c>
      <c r="K29" s="474"/>
      <c r="L29" s="475"/>
      <c r="M29" s="476"/>
      <c r="N29" s="375"/>
      <c r="O29" s="474"/>
      <c r="P29" s="475"/>
      <c r="Q29" s="476"/>
      <c r="R29" s="477"/>
    </row>
    <row r="30" spans="1:18" ht="62.45" customHeight="1" x14ac:dyDescent="0.2">
      <c r="A30" s="448"/>
      <c r="B30" s="447"/>
      <c r="C30" s="450"/>
      <c r="D30" s="450"/>
      <c r="E30" s="450"/>
      <c r="F30" s="81">
        <f>'01-Mapa de riesgo-UO'!F33</f>
        <v>0</v>
      </c>
      <c r="G30" s="450"/>
      <c r="H30" s="454"/>
      <c r="I30" s="107">
        <f>'01-Mapa de riesgo-UO'!AT33</f>
        <v>0</v>
      </c>
      <c r="J30" s="447"/>
      <c r="K30" s="456"/>
      <c r="L30" s="457"/>
      <c r="M30" s="458"/>
      <c r="N30" s="376"/>
      <c r="O30" s="456"/>
      <c r="P30" s="457"/>
      <c r="Q30" s="458"/>
      <c r="R30" s="478"/>
    </row>
    <row r="31" spans="1:18" ht="62.45" customHeight="1" x14ac:dyDescent="0.2">
      <c r="A31" s="448"/>
      <c r="B31" s="397"/>
      <c r="C31" s="450"/>
      <c r="D31" s="450"/>
      <c r="E31" s="450"/>
      <c r="F31" s="81">
        <f>'01-Mapa de riesgo-UO'!F34</f>
        <v>0</v>
      </c>
      <c r="G31" s="450"/>
      <c r="H31" s="454"/>
      <c r="I31" s="107">
        <f>'01-Mapa de riesgo-UO'!AT34</f>
        <v>0</v>
      </c>
      <c r="J31" s="397"/>
      <c r="K31" s="459"/>
      <c r="L31" s="460"/>
      <c r="M31" s="461"/>
      <c r="N31" s="377"/>
      <c r="O31" s="459"/>
      <c r="P31" s="460"/>
      <c r="Q31" s="461"/>
      <c r="R31" s="479"/>
    </row>
    <row r="32" spans="1:18" ht="62.45" customHeight="1" x14ac:dyDescent="0.2">
      <c r="A32" s="448">
        <v>9</v>
      </c>
      <c r="B32" s="446">
        <f>'01-Mapa de riesgo-UO'!B35</f>
        <v>0</v>
      </c>
      <c r="C32" s="449">
        <f>'01-Mapa de riesgo-UO'!G35</f>
        <v>0</v>
      </c>
      <c r="D32" s="450">
        <f>'01-Mapa de riesgo-UO'!H35</f>
        <v>0</v>
      </c>
      <c r="E32" s="450">
        <f>'01-Mapa de riesgo-UO'!I35</f>
        <v>0</v>
      </c>
      <c r="F32" s="81">
        <f>'01-Mapa de riesgo-UO'!F35</f>
        <v>0</v>
      </c>
      <c r="G32" s="450">
        <f>'01-Mapa de riesgo-UO'!J35</f>
        <v>0</v>
      </c>
      <c r="H32" s="454" t="str">
        <f>'01-Mapa de riesgo-UO'!AQ35</f>
        <v>LEVE</v>
      </c>
      <c r="I32" s="107">
        <f>'01-Mapa de riesgo-UO'!AT35</f>
        <v>0</v>
      </c>
      <c r="J32" s="446" t="str">
        <f t="shared" ref="J32" si="5">IF(H32="GRAVE","Debe formularse",IF(H32="MODERADO", "Si el proceso lo requiere","NO"))</f>
        <v>NO</v>
      </c>
      <c r="K32" s="474"/>
      <c r="L32" s="475"/>
      <c r="M32" s="476"/>
      <c r="N32" s="375"/>
      <c r="O32" s="474"/>
      <c r="P32" s="475"/>
      <c r="Q32" s="476"/>
      <c r="R32" s="477"/>
    </row>
    <row r="33" spans="1:18" ht="62.45" customHeight="1" x14ac:dyDescent="0.2">
      <c r="A33" s="448"/>
      <c r="B33" s="447"/>
      <c r="C33" s="450"/>
      <c r="D33" s="450"/>
      <c r="E33" s="450"/>
      <c r="F33" s="81">
        <f>'01-Mapa de riesgo-UO'!F36</f>
        <v>0</v>
      </c>
      <c r="G33" s="450"/>
      <c r="H33" s="454"/>
      <c r="I33" s="107">
        <f>'01-Mapa de riesgo-UO'!AT36</f>
        <v>0</v>
      </c>
      <c r="J33" s="447"/>
      <c r="K33" s="456"/>
      <c r="L33" s="457"/>
      <c r="M33" s="458"/>
      <c r="N33" s="376"/>
      <c r="O33" s="456"/>
      <c r="P33" s="457"/>
      <c r="Q33" s="458"/>
      <c r="R33" s="478"/>
    </row>
    <row r="34" spans="1:18" ht="62.45" customHeight="1" x14ac:dyDescent="0.2">
      <c r="A34" s="448"/>
      <c r="B34" s="397"/>
      <c r="C34" s="450"/>
      <c r="D34" s="450"/>
      <c r="E34" s="450"/>
      <c r="F34" s="81">
        <f>'01-Mapa de riesgo-UO'!F37</f>
        <v>0</v>
      </c>
      <c r="G34" s="450"/>
      <c r="H34" s="454"/>
      <c r="I34" s="107">
        <f>'01-Mapa de riesgo-UO'!AT37</f>
        <v>0</v>
      </c>
      <c r="J34" s="397"/>
      <c r="K34" s="459"/>
      <c r="L34" s="460"/>
      <c r="M34" s="461"/>
      <c r="N34" s="377"/>
      <c r="O34" s="459"/>
      <c r="P34" s="460"/>
      <c r="Q34" s="461"/>
      <c r="R34" s="479"/>
    </row>
    <row r="35" spans="1:18" ht="62.45" customHeight="1" x14ac:dyDescent="0.2">
      <c r="A35" s="448">
        <v>10</v>
      </c>
      <c r="B35" s="446">
        <f>'01-Mapa de riesgo-UO'!B38</f>
        <v>0</v>
      </c>
      <c r="C35" s="449">
        <f>'01-Mapa de riesgo-UO'!G38</f>
        <v>0</v>
      </c>
      <c r="D35" s="450">
        <f>'01-Mapa de riesgo-UO'!H38</f>
        <v>0</v>
      </c>
      <c r="E35" s="450">
        <f>'01-Mapa de riesgo-UO'!I38</f>
        <v>0</v>
      </c>
      <c r="F35" s="81">
        <f>'01-Mapa de riesgo-UO'!F38</f>
        <v>0</v>
      </c>
      <c r="G35" s="450">
        <f>'01-Mapa de riesgo-UO'!J38</f>
        <v>0</v>
      </c>
      <c r="H35" s="454" t="str">
        <f>'01-Mapa de riesgo-UO'!AQ38</f>
        <v>LEVE</v>
      </c>
      <c r="I35" s="107">
        <f>'01-Mapa de riesgo-UO'!AT38</f>
        <v>0</v>
      </c>
      <c r="J35" s="446" t="str">
        <f t="shared" ref="J35" si="6">IF(H35="GRAVE","Debe formularse",IF(H35="MODERADO", "Si el proceso lo requiere","NO"))</f>
        <v>NO</v>
      </c>
      <c r="K35" s="474"/>
      <c r="L35" s="475"/>
      <c r="M35" s="476"/>
      <c r="N35" s="375"/>
      <c r="O35" s="474"/>
      <c r="P35" s="475"/>
      <c r="Q35" s="476"/>
      <c r="R35" s="477"/>
    </row>
    <row r="36" spans="1:18" ht="62.45" customHeight="1" x14ac:dyDescent="0.2">
      <c r="A36" s="448"/>
      <c r="B36" s="447"/>
      <c r="C36" s="450"/>
      <c r="D36" s="450"/>
      <c r="E36" s="450"/>
      <c r="F36" s="81">
        <f>'01-Mapa de riesgo-UO'!F39</f>
        <v>0</v>
      </c>
      <c r="G36" s="450"/>
      <c r="H36" s="454"/>
      <c r="I36" s="107">
        <f>'01-Mapa de riesgo-UO'!AT39</f>
        <v>0</v>
      </c>
      <c r="J36" s="447"/>
      <c r="K36" s="456"/>
      <c r="L36" s="457"/>
      <c r="M36" s="458"/>
      <c r="N36" s="376"/>
      <c r="O36" s="456"/>
      <c r="P36" s="457"/>
      <c r="Q36" s="458"/>
      <c r="R36" s="478"/>
    </row>
    <row r="37" spans="1:18" ht="62.45" customHeight="1" x14ac:dyDescent="0.2">
      <c r="A37" s="448"/>
      <c r="B37" s="397"/>
      <c r="C37" s="450"/>
      <c r="D37" s="450"/>
      <c r="E37" s="450"/>
      <c r="F37" s="81">
        <f>'01-Mapa de riesgo-UO'!F40</f>
        <v>0</v>
      </c>
      <c r="G37" s="450"/>
      <c r="H37" s="454"/>
      <c r="I37" s="107">
        <f>'01-Mapa de riesgo-UO'!AT40</f>
        <v>0</v>
      </c>
      <c r="J37" s="397"/>
      <c r="K37" s="459"/>
      <c r="L37" s="460"/>
      <c r="M37" s="461"/>
      <c r="N37" s="377"/>
      <c r="O37" s="459"/>
      <c r="P37" s="460"/>
      <c r="Q37" s="461"/>
      <c r="R37" s="479"/>
    </row>
    <row r="38" spans="1:18" ht="62.45" customHeight="1" x14ac:dyDescent="0.2">
      <c r="A38" s="448">
        <v>11</v>
      </c>
      <c r="B38" s="446">
        <f>'01-Mapa de riesgo-UO'!B41</f>
        <v>0</v>
      </c>
      <c r="C38" s="449">
        <f>'01-Mapa de riesgo-UO'!G41</f>
        <v>0</v>
      </c>
      <c r="D38" s="450">
        <f>'01-Mapa de riesgo-UO'!H41</f>
        <v>0</v>
      </c>
      <c r="E38" s="450">
        <f>'01-Mapa de riesgo-UO'!I41</f>
        <v>0</v>
      </c>
      <c r="F38" s="81">
        <f>'01-Mapa de riesgo-UO'!F41</f>
        <v>0</v>
      </c>
      <c r="G38" s="450">
        <f>'01-Mapa de riesgo-UO'!J41</f>
        <v>0</v>
      </c>
      <c r="H38" s="454" t="str">
        <f>'01-Mapa de riesgo-UO'!AQ41</f>
        <v>LEVE</v>
      </c>
      <c r="I38" s="107">
        <f>'01-Mapa de riesgo-UO'!AT41</f>
        <v>0</v>
      </c>
      <c r="J38" s="446" t="str">
        <f t="shared" ref="J38" si="7">IF(H38="GRAVE","Debe formularse",IF(H38="MODERADO", "Si el proceso lo requiere","NO"))</f>
        <v>NO</v>
      </c>
      <c r="K38" s="474"/>
      <c r="L38" s="475"/>
      <c r="M38" s="476"/>
      <c r="N38" s="375"/>
      <c r="O38" s="474"/>
      <c r="P38" s="475"/>
      <c r="Q38" s="476"/>
      <c r="R38" s="477"/>
    </row>
    <row r="39" spans="1:18" ht="62.45" customHeight="1" x14ac:dyDescent="0.2">
      <c r="A39" s="448"/>
      <c r="B39" s="447"/>
      <c r="C39" s="450"/>
      <c r="D39" s="450"/>
      <c r="E39" s="450"/>
      <c r="F39" s="81">
        <f>'01-Mapa de riesgo-UO'!F42</f>
        <v>0</v>
      </c>
      <c r="G39" s="450"/>
      <c r="H39" s="454"/>
      <c r="I39" s="107">
        <f>'01-Mapa de riesgo-UO'!AT42</f>
        <v>0</v>
      </c>
      <c r="J39" s="447"/>
      <c r="K39" s="456"/>
      <c r="L39" s="457"/>
      <c r="M39" s="458"/>
      <c r="N39" s="376"/>
      <c r="O39" s="456"/>
      <c r="P39" s="457"/>
      <c r="Q39" s="458"/>
      <c r="R39" s="478"/>
    </row>
    <row r="40" spans="1:18" ht="62.45" customHeight="1" x14ac:dyDescent="0.2">
      <c r="A40" s="448"/>
      <c r="B40" s="397"/>
      <c r="C40" s="450"/>
      <c r="D40" s="450"/>
      <c r="E40" s="450"/>
      <c r="F40" s="81">
        <f>'01-Mapa de riesgo-UO'!F43</f>
        <v>0</v>
      </c>
      <c r="G40" s="450"/>
      <c r="H40" s="454"/>
      <c r="I40" s="107">
        <f>'01-Mapa de riesgo-UO'!AT43</f>
        <v>0</v>
      </c>
      <c r="J40" s="397"/>
      <c r="K40" s="459"/>
      <c r="L40" s="460"/>
      <c r="M40" s="461"/>
      <c r="N40" s="377"/>
      <c r="O40" s="459"/>
      <c r="P40" s="460"/>
      <c r="Q40" s="461"/>
      <c r="R40" s="479"/>
    </row>
    <row r="41" spans="1:18" ht="62.45" customHeight="1" x14ac:dyDescent="0.2">
      <c r="A41" s="448">
        <v>12</v>
      </c>
      <c r="B41" s="446">
        <f>'01-Mapa de riesgo-UO'!B44</f>
        <v>0</v>
      </c>
      <c r="C41" s="449">
        <f>'01-Mapa de riesgo-UO'!G44</f>
        <v>0</v>
      </c>
      <c r="D41" s="450">
        <f>'01-Mapa de riesgo-UO'!H44</f>
        <v>0</v>
      </c>
      <c r="E41" s="450">
        <f>'01-Mapa de riesgo-UO'!I44</f>
        <v>0</v>
      </c>
      <c r="F41" s="81">
        <f>'01-Mapa de riesgo-UO'!F44</f>
        <v>0</v>
      </c>
      <c r="G41" s="450">
        <f>'01-Mapa de riesgo-UO'!J44</f>
        <v>0</v>
      </c>
      <c r="H41" s="454" t="str">
        <f>'01-Mapa de riesgo-UO'!AQ44</f>
        <v>LEVE</v>
      </c>
      <c r="I41" s="107">
        <f>'01-Mapa de riesgo-UO'!AT44</f>
        <v>0</v>
      </c>
      <c r="J41" s="446" t="str">
        <f t="shared" ref="J41" si="8">IF(H41="GRAVE","Debe formularse",IF(H41="MODERADO", "Si el proceso lo requiere","NO"))</f>
        <v>NO</v>
      </c>
      <c r="K41" s="474"/>
      <c r="L41" s="475"/>
      <c r="M41" s="476"/>
      <c r="N41" s="375"/>
      <c r="O41" s="474"/>
      <c r="P41" s="475"/>
      <c r="Q41" s="476"/>
      <c r="R41" s="477"/>
    </row>
    <row r="42" spans="1:18" ht="62.45" customHeight="1" x14ac:dyDescent="0.2">
      <c r="A42" s="448"/>
      <c r="B42" s="447"/>
      <c r="C42" s="450"/>
      <c r="D42" s="450"/>
      <c r="E42" s="450"/>
      <c r="F42" s="81">
        <f>'01-Mapa de riesgo-UO'!F45</f>
        <v>0</v>
      </c>
      <c r="G42" s="450"/>
      <c r="H42" s="454"/>
      <c r="I42" s="107">
        <f>'01-Mapa de riesgo-UO'!AT45</f>
        <v>0</v>
      </c>
      <c r="J42" s="447"/>
      <c r="K42" s="456"/>
      <c r="L42" s="457"/>
      <c r="M42" s="458"/>
      <c r="N42" s="376"/>
      <c r="O42" s="456"/>
      <c r="P42" s="457"/>
      <c r="Q42" s="458"/>
      <c r="R42" s="478"/>
    </row>
    <row r="43" spans="1:18" ht="62.45" customHeight="1" x14ac:dyDescent="0.2">
      <c r="A43" s="448"/>
      <c r="B43" s="397"/>
      <c r="C43" s="450"/>
      <c r="D43" s="450"/>
      <c r="E43" s="450"/>
      <c r="F43" s="81">
        <f>'01-Mapa de riesgo-UO'!F46</f>
        <v>0</v>
      </c>
      <c r="G43" s="450"/>
      <c r="H43" s="454"/>
      <c r="I43" s="107">
        <f>'01-Mapa de riesgo-UO'!AT46</f>
        <v>0</v>
      </c>
      <c r="J43" s="397"/>
      <c r="K43" s="459"/>
      <c r="L43" s="460"/>
      <c r="M43" s="461"/>
      <c r="N43" s="377"/>
      <c r="O43" s="459"/>
      <c r="P43" s="460"/>
      <c r="Q43" s="461"/>
      <c r="R43" s="479"/>
    </row>
    <row r="44" spans="1:18" ht="62.45" customHeight="1" x14ac:dyDescent="0.2">
      <c r="A44" s="448">
        <v>13</v>
      </c>
      <c r="B44" s="446">
        <f>'01-Mapa de riesgo-UO'!B47</f>
        <v>0</v>
      </c>
      <c r="C44" s="449">
        <f>'01-Mapa de riesgo-UO'!G47</f>
        <v>0</v>
      </c>
      <c r="D44" s="450">
        <f>'01-Mapa de riesgo-UO'!H47</f>
        <v>0</v>
      </c>
      <c r="E44" s="450">
        <f>'01-Mapa de riesgo-UO'!I47</f>
        <v>0</v>
      </c>
      <c r="F44" s="81">
        <f>'01-Mapa de riesgo-UO'!F47</f>
        <v>0</v>
      </c>
      <c r="G44" s="450">
        <f>'01-Mapa de riesgo-UO'!J47</f>
        <v>0</v>
      </c>
      <c r="H44" s="454" t="str">
        <f>'01-Mapa de riesgo-UO'!AQ47</f>
        <v>LEVE</v>
      </c>
      <c r="I44" s="107">
        <f>'01-Mapa de riesgo-UO'!AT47</f>
        <v>0</v>
      </c>
      <c r="J44" s="446" t="str">
        <f t="shared" ref="J44" si="9">IF(H44="GRAVE","Debe formularse",IF(H44="MODERADO", "Si el proceso lo requiere","NO"))</f>
        <v>NO</v>
      </c>
      <c r="K44" s="474"/>
      <c r="L44" s="475"/>
      <c r="M44" s="476"/>
      <c r="N44" s="375"/>
      <c r="O44" s="474"/>
      <c r="P44" s="475"/>
      <c r="Q44" s="476"/>
      <c r="R44" s="477"/>
    </row>
    <row r="45" spans="1:18" ht="62.45" customHeight="1" x14ac:dyDescent="0.2">
      <c r="A45" s="448"/>
      <c r="B45" s="447"/>
      <c r="C45" s="450"/>
      <c r="D45" s="450"/>
      <c r="E45" s="450"/>
      <c r="F45" s="81">
        <f>'01-Mapa de riesgo-UO'!F48</f>
        <v>0</v>
      </c>
      <c r="G45" s="450"/>
      <c r="H45" s="454"/>
      <c r="I45" s="107">
        <f>'01-Mapa de riesgo-UO'!AT48</f>
        <v>0</v>
      </c>
      <c r="J45" s="447"/>
      <c r="K45" s="456"/>
      <c r="L45" s="457"/>
      <c r="M45" s="458"/>
      <c r="N45" s="376"/>
      <c r="O45" s="456"/>
      <c r="P45" s="457"/>
      <c r="Q45" s="458"/>
      <c r="R45" s="478"/>
    </row>
    <row r="46" spans="1:18" ht="62.45" customHeight="1" x14ac:dyDescent="0.2">
      <c r="A46" s="448"/>
      <c r="B46" s="397"/>
      <c r="C46" s="450"/>
      <c r="D46" s="450"/>
      <c r="E46" s="450"/>
      <c r="F46" s="81">
        <f>'01-Mapa de riesgo-UO'!F49</f>
        <v>0</v>
      </c>
      <c r="G46" s="450"/>
      <c r="H46" s="454"/>
      <c r="I46" s="107">
        <f>'01-Mapa de riesgo-UO'!AT49</f>
        <v>0</v>
      </c>
      <c r="J46" s="397"/>
      <c r="K46" s="459"/>
      <c r="L46" s="460"/>
      <c r="M46" s="461"/>
      <c r="N46" s="377"/>
      <c r="O46" s="459"/>
      <c r="P46" s="460"/>
      <c r="Q46" s="461"/>
      <c r="R46" s="479"/>
    </row>
    <row r="47" spans="1:18" ht="62.45" customHeight="1" x14ac:dyDescent="0.2">
      <c r="A47" s="448">
        <v>14</v>
      </c>
      <c r="B47" s="446">
        <f>'01-Mapa de riesgo-UO'!B50</f>
        <v>0</v>
      </c>
      <c r="C47" s="449">
        <f>'01-Mapa de riesgo-UO'!G50</f>
        <v>0</v>
      </c>
      <c r="D47" s="450">
        <f>'01-Mapa de riesgo-UO'!H50</f>
        <v>0</v>
      </c>
      <c r="E47" s="450">
        <f>'01-Mapa de riesgo-UO'!I50</f>
        <v>0</v>
      </c>
      <c r="F47" s="81">
        <f>'01-Mapa de riesgo-UO'!F50</f>
        <v>0</v>
      </c>
      <c r="G47" s="450">
        <f>'01-Mapa de riesgo-UO'!J50</f>
        <v>0</v>
      </c>
      <c r="H47" s="454" t="str">
        <f>'01-Mapa de riesgo-UO'!AQ50</f>
        <v>LEVE</v>
      </c>
      <c r="I47" s="107">
        <f>'01-Mapa de riesgo-UO'!AT50</f>
        <v>0</v>
      </c>
      <c r="J47" s="446" t="str">
        <f t="shared" ref="J47" si="10">IF(H47="GRAVE","Debe formularse",IF(H47="MODERADO", "Si el proceso lo requiere","NO"))</f>
        <v>NO</v>
      </c>
      <c r="K47" s="474"/>
      <c r="L47" s="475"/>
      <c r="M47" s="476"/>
      <c r="N47" s="375"/>
      <c r="O47" s="474"/>
      <c r="P47" s="475"/>
      <c r="Q47" s="476"/>
      <c r="R47" s="477"/>
    </row>
    <row r="48" spans="1:18" ht="62.45" customHeight="1" x14ac:dyDescent="0.2">
      <c r="A48" s="448"/>
      <c r="B48" s="447"/>
      <c r="C48" s="450"/>
      <c r="D48" s="450"/>
      <c r="E48" s="450"/>
      <c r="F48" s="81">
        <f>'01-Mapa de riesgo-UO'!F51</f>
        <v>0</v>
      </c>
      <c r="G48" s="450"/>
      <c r="H48" s="454"/>
      <c r="I48" s="107">
        <f>'01-Mapa de riesgo-UO'!AT51</f>
        <v>0</v>
      </c>
      <c r="J48" s="447"/>
      <c r="K48" s="456"/>
      <c r="L48" s="457"/>
      <c r="M48" s="458"/>
      <c r="N48" s="376"/>
      <c r="O48" s="456"/>
      <c r="P48" s="457"/>
      <c r="Q48" s="458"/>
      <c r="R48" s="478"/>
    </row>
    <row r="49" spans="1:18" ht="62.45" customHeight="1" x14ac:dyDescent="0.2">
      <c r="A49" s="448"/>
      <c r="B49" s="397"/>
      <c r="C49" s="450"/>
      <c r="D49" s="450"/>
      <c r="E49" s="450"/>
      <c r="F49" s="81">
        <f>'01-Mapa de riesgo-UO'!F52</f>
        <v>0</v>
      </c>
      <c r="G49" s="450"/>
      <c r="H49" s="454"/>
      <c r="I49" s="107">
        <f>'01-Mapa de riesgo-UO'!AT52</f>
        <v>0</v>
      </c>
      <c r="J49" s="397"/>
      <c r="K49" s="459"/>
      <c r="L49" s="460"/>
      <c r="M49" s="461"/>
      <c r="N49" s="377"/>
      <c r="O49" s="459"/>
      <c r="P49" s="460"/>
      <c r="Q49" s="461"/>
      <c r="R49" s="479"/>
    </row>
    <row r="50" spans="1:18" ht="62.45" customHeight="1" x14ac:dyDescent="0.2">
      <c r="A50" s="448">
        <v>15</v>
      </c>
      <c r="B50" s="446">
        <f>'01-Mapa de riesgo-UO'!B53</f>
        <v>0</v>
      </c>
      <c r="C50" s="449">
        <f>'01-Mapa de riesgo-UO'!G53</f>
        <v>0</v>
      </c>
      <c r="D50" s="450">
        <f>'01-Mapa de riesgo-UO'!H53</f>
        <v>0</v>
      </c>
      <c r="E50" s="450">
        <f>'01-Mapa de riesgo-UO'!I53</f>
        <v>0</v>
      </c>
      <c r="F50" s="81">
        <f>'01-Mapa de riesgo-UO'!F53</f>
        <v>0</v>
      </c>
      <c r="G50" s="450">
        <f>'01-Mapa de riesgo-UO'!J53</f>
        <v>0</v>
      </c>
      <c r="H50" s="454" t="str">
        <f>'01-Mapa de riesgo-UO'!AQ53</f>
        <v>LEVE</v>
      </c>
      <c r="I50" s="107">
        <f>'01-Mapa de riesgo-UO'!AT53</f>
        <v>0</v>
      </c>
      <c r="J50" s="446" t="str">
        <f t="shared" ref="J50" si="11">IF(H50="GRAVE","Debe formularse",IF(H50="MODERADO", "Si el proceso lo requiere","NO"))</f>
        <v>NO</v>
      </c>
      <c r="K50" s="474"/>
      <c r="L50" s="475"/>
      <c r="M50" s="476"/>
      <c r="N50" s="375"/>
      <c r="O50" s="474"/>
      <c r="P50" s="475"/>
      <c r="Q50" s="476"/>
      <c r="R50" s="477"/>
    </row>
    <row r="51" spans="1:18" ht="62.45" customHeight="1" x14ac:dyDescent="0.2">
      <c r="A51" s="448"/>
      <c r="B51" s="447"/>
      <c r="C51" s="450"/>
      <c r="D51" s="450"/>
      <c r="E51" s="450"/>
      <c r="F51" s="81">
        <f>'01-Mapa de riesgo-UO'!F54</f>
        <v>0</v>
      </c>
      <c r="G51" s="450"/>
      <c r="H51" s="454"/>
      <c r="I51" s="107">
        <f>'01-Mapa de riesgo-UO'!AT54</f>
        <v>0</v>
      </c>
      <c r="J51" s="447"/>
      <c r="K51" s="456"/>
      <c r="L51" s="457"/>
      <c r="M51" s="458"/>
      <c r="N51" s="376"/>
      <c r="O51" s="456"/>
      <c r="P51" s="457"/>
      <c r="Q51" s="458"/>
      <c r="R51" s="478"/>
    </row>
    <row r="52" spans="1:18" ht="62.45" customHeight="1" x14ac:dyDescent="0.2">
      <c r="A52" s="448"/>
      <c r="B52" s="397"/>
      <c r="C52" s="450"/>
      <c r="D52" s="450"/>
      <c r="E52" s="450"/>
      <c r="F52" s="81">
        <f>'01-Mapa de riesgo-UO'!F55</f>
        <v>0</v>
      </c>
      <c r="G52" s="450"/>
      <c r="H52" s="454"/>
      <c r="I52" s="107">
        <f>'01-Mapa de riesgo-UO'!AT55</f>
        <v>0</v>
      </c>
      <c r="J52" s="397"/>
      <c r="K52" s="459"/>
      <c r="L52" s="460"/>
      <c r="M52" s="461"/>
      <c r="N52" s="377"/>
      <c r="O52" s="459"/>
      <c r="P52" s="460"/>
      <c r="Q52" s="461"/>
      <c r="R52" s="479"/>
    </row>
    <row r="53" spans="1:18" ht="62.45" customHeight="1" x14ac:dyDescent="0.2">
      <c r="A53" s="448">
        <v>16</v>
      </c>
      <c r="B53" s="446">
        <f>'01-Mapa de riesgo-UO'!B56</f>
        <v>0</v>
      </c>
      <c r="C53" s="449">
        <f>'01-Mapa de riesgo-UO'!G56</f>
        <v>0</v>
      </c>
      <c r="D53" s="450">
        <f>'01-Mapa de riesgo-UO'!H56</f>
        <v>0</v>
      </c>
      <c r="E53" s="450">
        <f>'01-Mapa de riesgo-UO'!I56</f>
        <v>0</v>
      </c>
      <c r="F53" s="81">
        <f>'01-Mapa de riesgo-UO'!F56</f>
        <v>0</v>
      </c>
      <c r="G53" s="450">
        <f>'01-Mapa de riesgo-UO'!J56</f>
        <v>0</v>
      </c>
      <c r="H53" s="454" t="str">
        <f>'01-Mapa de riesgo-UO'!AQ56</f>
        <v>LEVE</v>
      </c>
      <c r="I53" s="107">
        <f>'01-Mapa de riesgo-UO'!AT56</f>
        <v>0</v>
      </c>
      <c r="J53" s="446" t="str">
        <f t="shared" ref="J53" si="12">IF(H53="GRAVE","Debe formularse",IF(H53="MODERADO", "Si el proceso lo requiere","NO"))</f>
        <v>NO</v>
      </c>
      <c r="K53" s="474"/>
      <c r="L53" s="475"/>
      <c r="M53" s="476"/>
      <c r="N53" s="375"/>
      <c r="O53" s="474"/>
      <c r="P53" s="475"/>
      <c r="Q53" s="476"/>
      <c r="R53" s="477"/>
    </row>
    <row r="54" spans="1:18" ht="62.45" customHeight="1" x14ac:dyDescent="0.2">
      <c r="A54" s="448"/>
      <c r="B54" s="447"/>
      <c r="C54" s="450"/>
      <c r="D54" s="450"/>
      <c r="E54" s="450"/>
      <c r="F54" s="81">
        <f>'01-Mapa de riesgo-UO'!F57</f>
        <v>0</v>
      </c>
      <c r="G54" s="450"/>
      <c r="H54" s="454"/>
      <c r="I54" s="107">
        <f>'01-Mapa de riesgo-UO'!AT57</f>
        <v>0</v>
      </c>
      <c r="J54" s="447"/>
      <c r="K54" s="456"/>
      <c r="L54" s="457"/>
      <c r="M54" s="458"/>
      <c r="N54" s="376"/>
      <c r="O54" s="456"/>
      <c r="P54" s="457"/>
      <c r="Q54" s="458"/>
      <c r="R54" s="478"/>
    </row>
    <row r="55" spans="1:18" ht="62.45" customHeight="1" x14ac:dyDescent="0.2">
      <c r="A55" s="448"/>
      <c r="B55" s="397"/>
      <c r="C55" s="450"/>
      <c r="D55" s="450"/>
      <c r="E55" s="450"/>
      <c r="F55" s="81">
        <f>'01-Mapa de riesgo-UO'!F58</f>
        <v>0</v>
      </c>
      <c r="G55" s="450"/>
      <c r="H55" s="454"/>
      <c r="I55" s="107">
        <f>'01-Mapa de riesgo-UO'!AT58</f>
        <v>0</v>
      </c>
      <c r="J55" s="397"/>
      <c r="K55" s="459"/>
      <c r="L55" s="460"/>
      <c r="M55" s="461"/>
      <c r="N55" s="377"/>
      <c r="O55" s="459"/>
      <c r="P55" s="460"/>
      <c r="Q55" s="461"/>
      <c r="R55" s="479"/>
    </row>
    <row r="56" spans="1:18" ht="62.45" customHeight="1" x14ac:dyDescent="0.2">
      <c r="A56" s="448">
        <v>17</v>
      </c>
      <c r="B56" s="446">
        <f>'01-Mapa de riesgo-UO'!B59</f>
        <v>0</v>
      </c>
      <c r="C56" s="449">
        <f>'01-Mapa de riesgo-UO'!G59</f>
        <v>0</v>
      </c>
      <c r="D56" s="450">
        <f>'01-Mapa de riesgo-UO'!H59</f>
        <v>0</v>
      </c>
      <c r="E56" s="450">
        <f>'01-Mapa de riesgo-UO'!I59</f>
        <v>0</v>
      </c>
      <c r="F56" s="81">
        <f>'01-Mapa de riesgo-UO'!F59</f>
        <v>0</v>
      </c>
      <c r="G56" s="450">
        <f>'01-Mapa de riesgo-UO'!J59</f>
        <v>0</v>
      </c>
      <c r="H56" s="454" t="str">
        <f>'01-Mapa de riesgo-UO'!AQ59</f>
        <v>LEVE</v>
      </c>
      <c r="I56" s="107">
        <f>'01-Mapa de riesgo-UO'!AT59</f>
        <v>0</v>
      </c>
      <c r="J56" s="446" t="str">
        <f t="shared" ref="J56" si="13">IF(H56="GRAVE","Debe formularse",IF(H56="MODERADO", "Si el proceso lo requiere","NO"))</f>
        <v>NO</v>
      </c>
      <c r="K56" s="474"/>
      <c r="L56" s="475"/>
      <c r="M56" s="476"/>
      <c r="N56" s="375"/>
      <c r="O56" s="474"/>
      <c r="P56" s="475"/>
      <c r="Q56" s="476"/>
      <c r="R56" s="477"/>
    </row>
    <row r="57" spans="1:18" ht="62.45" customHeight="1" x14ac:dyDescent="0.2">
      <c r="A57" s="448"/>
      <c r="B57" s="447"/>
      <c r="C57" s="450"/>
      <c r="D57" s="450"/>
      <c r="E57" s="450"/>
      <c r="F57" s="81">
        <f>'01-Mapa de riesgo-UO'!F60</f>
        <v>0</v>
      </c>
      <c r="G57" s="450"/>
      <c r="H57" s="454"/>
      <c r="I57" s="107">
        <f>'01-Mapa de riesgo-UO'!AT60</f>
        <v>0</v>
      </c>
      <c r="J57" s="447"/>
      <c r="K57" s="456"/>
      <c r="L57" s="457"/>
      <c r="M57" s="458"/>
      <c r="N57" s="376"/>
      <c r="O57" s="456"/>
      <c r="P57" s="457"/>
      <c r="Q57" s="458"/>
      <c r="R57" s="478"/>
    </row>
    <row r="58" spans="1:18" ht="62.45" customHeight="1" x14ac:dyDescent="0.2">
      <c r="A58" s="448"/>
      <c r="B58" s="397"/>
      <c r="C58" s="450"/>
      <c r="D58" s="450"/>
      <c r="E58" s="450"/>
      <c r="F58" s="81">
        <f>'01-Mapa de riesgo-UO'!F61</f>
        <v>0</v>
      </c>
      <c r="G58" s="450"/>
      <c r="H58" s="454"/>
      <c r="I58" s="107">
        <f>'01-Mapa de riesgo-UO'!AT61</f>
        <v>0</v>
      </c>
      <c r="J58" s="397"/>
      <c r="K58" s="459"/>
      <c r="L58" s="460"/>
      <c r="M58" s="461"/>
      <c r="N58" s="377"/>
      <c r="O58" s="459"/>
      <c r="P58" s="460"/>
      <c r="Q58" s="461"/>
      <c r="R58" s="479"/>
    </row>
    <row r="59" spans="1:18" ht="62.45" customHeight="1" x14ac:dyDescent="0.2">
      <c r="A59" s="448">
        <v>18</v>
      </c>
      <c r="B59" s="446">
        <f>'01-Mapa de riesgo-UO'!B62</f>
        <v>0</v>
      </c>
      <c r="C59" s="449">
        <f>'01-Mapa de riesgo-UO'!G62</f>
        <v>0</v>
      </c>
      <c r="D59" s="450">
        <f>'01-Mapa de riesgo-UO'!H62</f>
        <v>0</v>
      </c>
      <c r="E59" s="450">
        <f>'01-Mapa de riesgo-UO'!I62</f>
        <v>0</v>
      </c>
      <c r="F59" s="81">
        <f>'01-Mapa de riesgo-UO'!F62</f>
        <v>0</v>
      </c>
      <c r="G59" s="450">
        <f>'01-Mapa de riesgo-UO'!J62</f>
        <v>0</v>
      </c>
      <c r="H59" s="454" t="str">
        <f>'01-Mapa de riesgo-UO'!AQ62</f>
        <v>LEVE</v>
      </c>
      <c r="I59" s="107">
        <f>'01-Mapa de riesgo-UO'!AT62</f>
        <v>0</v>
      </c>
      <c r="J59" s="446" t="str">
        <f t="shared" ref="J59" si="14">IF(H59="GRAVE","Debe formularse",IF(H59="MODERADO", "Si el proceso lo requiere","NO"))</f>
        <v>NO</v>
      </c>
      <c r="K59" s="474"/>
      <c r="L59" s="475"/>
      <c r="M59" s="476"/>
      <c r="N59" s="375"/>
      <c r="O59" s="474"/>
      <c r="P59" s="475"/>
      <c r="Q59" s="476"/>
      <c r="R59" s="477"/>
    </row>
    <row r="60" spans="1:18" ht="62.45" customHeight="1" x14ac:dyDescent="0.2">
      <c r="A60" s="448"/>
      <c r="B60" s="447"/>
      <c r="C60" s="450"/>
      <c r="D60" s="450"/>
      <c r="E60" s="450"/>
      <c r="F60" s="81">
        <f>'01-Mapa de riesgo-UO'!F63</f>
        <v>0</v>
      </c>
      <c r="G60" s="450"/>
      <c r="H60" s="454"/>
      <c r="I60" s="107">
        <f>'01-Mapa de riesgo-UO'!AT63</f>
        <v>0</v>
      </c>
      <c r="J60" s="447"/>
      <c r="K60" s="456"/>
      <c r="L60" s="457"/>
      <c r="M60" s="458"/>
      <c r="N60" s="376"/>
      <c r="O60" s="456"/>
      <c r="P60" s="457"/>
      <c r="Q60" s="458"/>
      <c r="R60" s="478"/>
    </row>
    <row r="61" spans="1:18" ht="62.45" customHeight="1" x14ac:dyDescent="0.2">
      <c r="A61" s="448"/>
      <c r="B61" s="397"/>
      <c r="C61" s="450"/>
      <c r="D61" s="450"/>
      <c r="E61" s="450"/>
      <c r="F61" s="81">
        <f>'01-Mapa de riesgo-UO'!F64</f>
        <v>0</v>
      </c>
      <c r="G61" s="450"/>
      <c r="H61" s="454"/>
      <c r="I61" s="107">
        <f>'01-Mapa de riesgo-UO'!AT64</f>
        <v>0</v>
      </c>
      <c r="J61" s="397"/>
      <c r="K61" s="459"/>
      <c r="L61" s="460"/>
      <c r="M61" s="461"/>
      <c r="N61" s="377"/>
      <c r="O61" s="459"/>
      <c r="P61" s="460"/>
      <c r="Q61" s="461"/>
      <c r="R61" s="479"/>
    </row>
    <row r="62" spans="1:18" ht="62.45" customHeight="1" x14ac:dyDescent="0.2">
      <c r="A62" s="448">
        <v>19</v>
      </c>
      <c r="B62" s="446">
        <f>'01-Mapa de riesgo-UO'!B65</f>
        <v>0</v>
      </c>
      <c r="C62" s="449">
        <f>'01-Mapa de riesgo-UO'!G65</f>
        <v>0</v>
      </c>
      <c r="D62" s="450">
        <f>'01-Mapa de riesgo-UO'!H65</f>
        <v>0</v>
      </c>
      <c r="E62" s="450">
        <f>'01-Mapa de riesgo-UO'!I65</f>
        <v>0</v>
      </c>
      <c r="F62" s="81">
        <f>'01-Mapa de riesgo-UO'!F65</f>
        <v>0</v>
      </c>
      <c r="G62" s="450">
        <f>'01-Mapa de riesgo-UO'!J65</f>
        <v>0</v>
      </c>
      <c r="H62" s="454" t="str">
        <f>'01-Mapa de riesgo-UO'!AQ65</f>
        <v>LEVE</v>
      </c>
      <c r="I62" s="107">
        <f>'01-Mapa de riesgo-UO'!AT65</f>
        <v>0</v>
      </c>
      <c r="J62" s="446" t="str">
        <f t="shared" ref="J62" si="15">IF(H62="GRAVE","Debe formularse",IF(H62="MODERADO", "Si el proceso lo requiere","NO"))</f>
        <v>NO</v>
      </c>
      <c r="K62" s="474"/>
      <c r="L62" s="475"/>
      <c r="M62" s="476"/>
      <c r="N62" s="375"/>
      <c r="O62" s="474"/>
      <c r="P62" s="475"/>
      <c r="Q62" s="476"/>
      <c r="R62" s="477"/>
    </row>
    <row r="63" spans="1:18" ht="62.45" customHeight="1" x14ac:dyDescent="0.2">
      <c r="A63" s="448"/>
      <c r="B63" s="447"/>
      <c r="C63" s="450"/>
      <c r="D63" s="450"/>
      <c r="E63" s="450"/>
      <c r="F63" s="81">
        <f>'01-Mapa de riesgo-UO'!F66</f>
        <v>0</v>
      </c>
      <c r="G63" s="450"/>
      <c r="H63" s="454"/>
      <c r="I63" s="107">
        <f>'01-Mapa de riesgo-UO'!AT66</f>
        <v>0</v>
      </c>
      <c r="J63" s="447"/>
      <c r="K63" s="456"/>
      <c r="L63" s="457"/>
      <c r="M63" s="458"/>
      <c r="N63" s="376"/>
      <c r="O63" s="456"/>
      <c r="P63" s="457"/>
      <c r="Q63" s="458"/>
      <c r="R63" s="478"/>
    </row>
    <row r="64" spans="1:18" ht="62.45" customHeight="1" x14ac:dyDescent="0.2">
      <c r="A64" s="448"/>
      <c r="B64" s="397"/>
      <c r="C64" s="450"/>
      <c r="D64" s="450"/>
      <c r="E64" s="450"/>
      <c r="F64" s="81">
        <f>'01-Mapa de riesgo-UO'!F67</f>
        <v>0</v>
      </c>
      <c r="G64" s="450"/>
      <c r="H64" s="454"/>
      <c r="I64" s="107">
        <f>'01-Mapa de riesgo-UO'!AT67</f>
        <v>0</v>
      </c>
      <c r="J64" s="397"/>
      <c r="K64" s="459"/>
      <c r="L64" s="460"/>
      <c r="M64" s="461"/>
      <c r="N64" s="377"/>
      <c r="O64" s="459"/>
      <c r="P64" s="460"/>
      <c r="Q64" s="461"/>
      <c r="R64" s="479"/>
    </row>
    <row r="65" spans="1:18" ht="62.45" customHeight="1" x14ac:dyDescent="0.2">
      <c r="A65" s="448">
        <v>20</v>
      </c>
      <c r="B65" s="446">
        <f>'01-Mapa de riesgo-UO'!B68</f>
        <v>0</v>
      </c>
      <c r="C65" s="449">
        <f>'01-Mapa de riesgo-UO'!G68</f>
        <v>0</v>
      </c>
      <c r="D65" s="450">
        <f>'01-Mapa de riesgo-UO'!H68</f>
        <v>0</v>
      </c>
      <c r="E65" s="450">
        <f>'01-Mapa de riesgo-UO'!I68</f>
        <v>0</v>
      </c>
      <c r="F65" s="81">
        <f>'01-Mapa de riesgo-UO'!F68</f>
        <v>0</v>
      </c>
      <c r="G65" s="450">
        <f>'01-Mapa de riesgo-UO'!J68</f>
        <v>0</v>
      </c>
      <c r="H65" s="454" t="str">
        <f>'01-Mapa de riesgo-UO'!AQ68</f>
        <v>LEVE</v>
      </c>
      <c r="I65" s="107">
        <f>'01-Mapa de riesgo-UO'!AT68</f>
        <v>0</v>
      </c>
      <c r="J65" s="446" t="str">
        <f t="shared" ref="J65" si="16">IF(H65="GRAVE","Debe formularse",IF(H65="MODERADO", "Si el proceso lo requiere","NO"))</f>
        <v>NO</v>
      </c>
      <c r="K65" s="474"/>
      <c r="L65" s="475"/>
      <c r="M65" s="476"/>
      <c r="N65" s="375"/>
      <c r="O65" s="474"/>
      <c r="P65" s="475"/>
      <c r="Q65" s="476"/>
      <c r="R65" s="477"/>
    </row>
    <row r="66" spans="1:18" ht="62.45" customHeight="1" x14ac:dyDescent="0.2">
      <c r="A66" s="448"/>
      <c r="B66" s="447"/>
      <c r="C66" s="450"/>
      <c r="D66" s="450"/>
      <c r="E66" s="450"/>
      <c r="F66" s="81">
        <f>'01-Mapa de riesgo-UO'!F69</f>
        <v>0</v>
      </c>
      <c r="G66" s="450"/>
      <c r="H66" s="454"/>
      <c r="I66" s="107">
        <f>'01-Mapa de riesgo-UO'!AT69</f>
        <v>0</v>
      </c>
      <c r="J66" s="447"/>
      <c r="K66" s="456"/>
      <c r="L66" s="457"/>
      <c r="M66" s="458"/>
      <c r="N66" s="376"/>
      <c r="O66" s="456"/>
      <c r="P66" s="457"/>
      <c r="Q66" s="458"/>
      <c r="R66" s="478"/>
    </row>
    <row r="67" spans="1:18" ht="62.45" customHeight="1" thickBot="1" x14ac:dyDescent="0.25">
      <c r="A67" s="480"/>
      <c r="B67" s="481"/>
      <c r="C67" s="482"/>
      <c r="D67" s="482"/>
      <c r="E67" s="482"/>
      <c r="F67" s="82">
        <f>'01-Mapa de riesgo-UO'!F70</f>
        <v>0</v>
      </c>
      <c r="G67" s="482"/>
      <c r="H67" s="483"/>
      <c r="I67" s="109">
        <f>'01-Mapa de riesgo-UO'!AT70</f>
        <v>0</v>
      </c>
      <c r="J67" s="481"/>
      <c r="K67" s="484"/>
      <c r="L67" s="485"/>
      <c r="M67" s="486"/>
      <c r="N67" s="487"/>
      <c r="O67" s="484"/>
      <c r="P67" s="485"/>
      <c r="Q67" s="486"/>
      <c r="R67" s="488"/>
    </row>
    <row r="68" spans="1:18" ht="62.45" customHeight="1" x14ac:dyDescent="0.2">
      <c r="A68" s="448">
        <v>21</v>
      </c>
      <c r="B68" s="446">
        <f>'01-Mapa de riesgo-UO'!B71</f>
        <v>0</v>
      </c>
      <c r="C68" s="449">
        <f>'01-Mapa de riesgo-UO'!G71</f>
        <v>0</v>
      </c>
      <c r="D68" s="450">
        <f>'01-Mapa de riesgo-UO'!H71</f>
        <v>0</v>
      </c>
      <c r="E68" s="450">
        <f>'01-Mapa de riesgo-UO'!I71</f>
        <v>0</v>
      </c>
      <c r="F68" s="81">
        <f>'01-Mapa de riesgo-UO'!F71</f>
        <v>0</v>
      </c>
      <c r="G68" s="450">
        <f>'01-Mapa de riesgo-UO'!J71</f>
        <v>0</v>
      </c>
      <c r="H68" s="454" t="str">
        <f>'01-Mapa de riesgo-UO'!AQ71</f>
        <v>LEVE</v>
      </c>
      <c r="I68" s="107">
        <f>'01-Mapa de riesgo-UO'!AT71</f>
        <v>0</v>
      </c>
      <c r="J68" s="446" t="str">
        <f t="shared" ref="J68" si="17">IF(H68="GRAVE","Debe formularse",IF(H68="MODERADO", "Si el proceso lo requiere","NO"))</f>
        <v>NO</v>
      </c>
      <c r="K68" s="474"/>
      <c r="L68" s="475"/>
      <c r="M68" s="476"/>
      <c r="N68" s="375"/>
      <c r="O68" s="474"/>
      <c r="P68" s="475"/>
      <c r="Q68" s="476"/>
      <c r="R68" s="477"/>
    </row>
    <row r="69" spans="1:18" ht="62.45" customHeight="1" x14ac:dyDescent="0.2">
      <c r="A69" s="448"/>
      <c r="B69" s="447"/>
      <c r="C69" s="450"/>
      <c r="D69" s="450"/>
      <c r="E69" s="450"/>
      <c r="F69" s="81">
        <f>'01-Mapa de riesgo-UO'!F72</f>
        <v>0</v>
      </c>
      <c r="G69" s="450"/>
      <c r="H69" s="454"/>
      <c r="I69" s="107">
        <f>'01-Mapa de riesgo-UO'!AT72</f>
        <v>0</v>
      </c>
      <c r="J69" s="447"/>
      <c r="K69" s="456"/>
      <c r="L69" s="457"/>
      <c r="M69" s="458"/>
      <c r="N69" s="376"/>
      <c r="O69" s="456"/>
      <c r="P69" s="457"/>
      <c r="Q69" s="458"/>
      <c r="R69" s="478"/>
    </row>
    <row r="70" spans="1:18" ht="62.45" customHeight="1" x14ac:dyDescent="0.2">
      <c r="A70" s="448"/>
      <c r="B70" s="397"/>
      <c r="C70" s="450"/>
      <c r="D70" s="450"/>
      <c r="E70" s="450"/>
      <c r="F70" s="81">
        <f>'01-Mapa de riesgo-UO'!F73</f>
        <v>0</v>
      </c>
      <c r="G70" s="450"/>
      <c r="H70" s="454"/>
      <c r="I70" s="107">
        <f>'01-Mapa de riesgo-UO'!AT73</f>
        <v>0</v>
      </c>
      <c r="J70" s="397"/>
      <c r="K70" s="459"/>
      <c r="L70" s="460"/>
      <c r="M70" s="461"/>
      <c r="N70" s="377"/>
      <c r="O70" s="459"/>
      <c r="P70" s="460"/>
      <c r="Q70" s="461"/>
      <c r="R70" s="479"/>
    </row>
    <row r="71" spans="1:18" ht="62.45" customHeight="1" x14ac:dyDescent="0.2">
      <c r="A71" s="448">
        <v>22</v>
      </c>
      <c r="B71" s="446">
        <f>'01-Mapa de riesgo-UO'!B74</f>
        <v>0</v>
      </c>
      <c r="C71" s="449">
        <f>'01-Mapa de riesgo-UO'!G74</f>
        <v>0</v>
      </c>
      <c r="D71" s="450">
        <f>'01-Mapa de riesgo-UO'!H74</f>
        <v>0</v>
      </c>
      <c r="E71" s="450">
        <f>'01-Mapa de riesgo-UO'!I74</f>
        <v>0</v>
      </c>
      <c r="F71" s="81">
        <f>'01-Mapa de riesgo-UO'!F74</f>
        <v>0</v>
      </c>
      <c r="G71" s="450">
        <f>'01-Mapa de riesgo-UO'!J74</f>
        <v>0</v>
      </c>
      <c r="H71" s="454" t="str">
        <f>'01-Mapa de riesgo-UO'!AQ74</f>
        <v>LEVE</v>
      </c>
      <c r="I71" s="107">
        <f>'01-Mapa de riesgo-UO'!AT74</f>
        <v>0</v>
      </c>
      <c r="J71" s="446" t="str">
        <f t="shared" ref="J71" si="18">IF(H71="GRAVE","Debe formularse",IF(H71="MODERADO", "Si el proceso lo requiere","NO"))</f>
        <v>NO</v>
      </c>
      <c r="K71" s="474"/>
      <c r="L71" s="475"/>
      <c r="M71" s="476"/>
      <c r="N71" s="375"/>
      <c r="O71" s="474"/>
      <c r="P71" s="475"/>
      <c r="Q71" s="476"/>
      <c r="R71" s="477"/>
    </row>
    <row r="72" spans="1:18" ht="62.45" customHeight="1" x14ac:dyDescent="0.2">
      <c r="A72" s="448"/>
      <c r="B72" s="447"/>
      <c r="C72" s="450"/>
      <c r="D72" s="450"/>
      <c r="E72" s="450"/>
      <c r="F72" s="81">
        <f>'01-Mapa de riesgo-UO'!F75</f>
        <v>0</v>
      </c>
      <c r="G72" s="450"/>
      <c r="H72" s="454"/>
      <c r="I72" s="107">
        <f>'01-Mapa de riesgo-UO'!AT75</f>
        <v>0</v>
      </c>
      <c r="J72" s="447"/>
      <c r="K72" s="456"/>
      <c r="L72" s="457"/>
      <c r="M72" s="458"/>
      <c r="N72" s="376"/>
      <c r="O72" s="456"/>
      <c r="P72" s="457"/>
      <c r="Q72" s="458"/>
      <c r="R72" s="478"/>
    </row>
    <row r="73" spans="1:18" ht="62.45" customHeight="1" thickBot="1" x14ac:dyDescent="0.25">
      <c r="A73" s="448"/>
      <c r="B73" s="397"/>
      <c r="C73" s="450"/>
      <c r="D73" s="450"/>
      <c r="E73" s="450"/>
      <c r="F73" s="81">
        <f>'01-Mapa de riesgo-UO'!F76</f>
        <v>0</v>
      </c>
      <c r="G73" s="450"/>
      <c r="H73" s="454"/>
      <c r="I73" s="109">
        <f>'01-Mapa de riesgo-UO'!AT76</f>
        <v>0</v>
      </c>
      <c r="J73" s="397"/>
      <c r="K73" s="459"/>
      <c r="L73" s="460"/>
      <c r="M73" s="461"/>
      <c r="N73" s="377"/>
      <c r="O73" s="459"/>
      <c r="P73" s="460"/>
      <c r="Q73" s="461"/>
      <c r="R73" s="479"/>
    </row>
    <row r="74" spans="1:18" s="18" customFormat="1" x14ac:dyDescent="0.2">
      <c r="D74" s="19"/>
      <c r="E74" s="19"/>
      <c r="F74" s="19"/>
      <c r="G74" s="19"/>
      <c r="H74" s="19"/>
    </row>
    <row r="75" spans="1:18" s="18" customFormat="1" x14ac:dyDescent="0.2">
      <c r="D75" s="19"/>
      <c r="E75" s="19"/>
      <c r="F75" s="19"/>
      <c r="G75" s="19"/>
      <c r="H75" s="19"/>
    </row>
    <row r="76" spans="1:18" s="18" customFormat="1" x14ac:dyDescent="0.2">
      <c r="D76" s="19"/>
      <c r="E76" s="19"/>
      <c r="F76" s="19"/>
      <c r="G76" s="19"/>
      <c r="H76" s="19"/>
    </row>
    <row r="77" spans="1:18" s="18" customFormat="1" x14ac:dyDescent="0.2">
      <c r="D77" s="19"/>
      <c r="E77" s="19"/>
      <c r="F77" s="19"/>
      <c r="G77" s="19"/>
      <c r="H77" s="19"/>
    </row>
    <row r="78" spans="1:18" s="18" customFormat="1" x14ac:dyDescent="0.2">
      <c r="D78" s="19"/>
      <c r="E78" s="19"/>
      <c r="F78" s="19"/>
      <c r="G78" s="19"/>
      <c r="H78" s="19"/>
    </row>
    <row r="79" spans="1:18" s="18" customFormat="1" x14ac:dyDescent="0.2">
      <c r="D79" s="19"/>
      <c r="E79" s="19"/>
      <c r="F79" s="19"/>
      <c r="G79" s="19"/>
      <c r="H79" s="19"/>
    </row>
    <row r="80" spans="1:18" s="18" customFormat="1" x14ac:dyDescent="0.2">
      <c r="D80" s="19"/>
      <c r="E80" s="19"/>
      <c r="F80" s="19"/>
      <c r="G80" s="19"/>
      <c r="H80" s="19"/>
    </row>
    <row r="81" spans="4:8" s="18" customFormat="1" x14ac:dyDescent="0.2">
      <c r="D81" s="19"/>
      <c r="E81" s="19"/>
      <c r="F81" s="19"/>
      <c r="G81" s="19"/>
      <c r="H81" s="19"/>
    </row>
    <row r="82" spans="4:8" s="18" customFormat="1" x14ac:dyDescent="0.2">
      <c r="D82" s="19"/>
      <c r="E82" s="19"/>
      <c r="F82" s="19"/>
      <c r="G82" s="19"/>
      <c r="H82" s="19"/>
    </row>
    <row r="83" spans="4:8" s="18" customFormat="1" x14ac:dyDescent="0.2">
      <c r="D83" s="19"/>
      <c r="E83" s="19"/>
      <c r="F83" s="19"/>
      <c r="G83" s="19"/>
      <c r="H83" s="19"/>
    </row>
    <row r="84" spans="4:8" s="18" customFormat="1" x14ac:dyDescent="0.2">
      <c r="D84" s="19"/>
      <c r="E84" s="19"/>
      <c r="F84" s="19"/>
      <c r="G84" s="19"/>
      <c r="H84" s="19"/>
    </row>
    <row r="85" spans="4:8" s="18" customFormat="1" x14ac:dyDescent="0.2">
      <c r="D85" s="19"/>
      <c r="E85" s="19"/>
      <c r="F85" s="19"/>
      <c r="G85" s="19"/>
      <c r="H85" s="19"/>
    </row>
    <row r="86" spans="4:8" s="18" customFormat="1" x14ac:dyDescent="0.2">
      <c r="D86" s="19"/>
      <c r="E86" s="19"/>
      <c r="F86" s="19"/>
      <c r="G86" s="19"/>
      <c r="H86" s="19"/>
    </row>
    <row r="87" spans="4:8" s="18" customFormat="1" x14ac:dyDescent="0.2">
      <c r="D87" s="19"/>
      <c r="E87" s="19"/>
      <c r="F87" s="19"/>
      <c r="G87" s="19"/>
      <c r="H87" s="19"/>
    </row>
  </sheetData>
  <sheetProtection algorithmName="SHA-512" hashValue="VOz0wH4vEAeX39WyK8Htl4v9XYMEf9TV+RFVk3B/L2az4fKEU9KyPf7rUKAHlCnaA26lMrAykd/Ytv0XkCLvBg==" saltValue="gBn3r8QXaGcG0FeQ+rKrzw==" spinCount="100000" sheet="1" formatRows="0" insertRows="0" deleteRows="0" selectLockedCells="1"/>
  <mergeCells count="281">
    <mergeCell ref="N68:N70"/>
    <mergeCell ref="O68:Q70"/>
    <mergeCell ref="R68:R70"/>
    <mergeCell ref="A71:A73"/>
    <mergeCell ref="B71:B73"/>
    <mergeCell ref="C71:C73"/>
    <mergeCell ref="D71:D73"/>
    <mergeCell ref="E71:E73"/>
    <mergeCell ref="G71:G73"/>
    <mergeCell ref="H71:H73"/>
    <mergeCell ref="J71:J73"/>
    <mergeCell ref="K71:M73"/>
    <mergeCell ref="N71:N73"/>
    <mergeCell ref="O71:Q73"/>
    <mergeCell ref="R71:R73"/>
    <mergeCell ref="A68:A70"/>
    <mergeCell ref="B68:B70"/>
    <mergeCell ref="C68:C70"/>
    <mergeCell ref="D68:D70"/>
    <mergeCell ref="E68:E70"/>
    <mergeCell ref="G68:G70"/>
    <mergeCell ref="H68:H70"/>
    <mergeCell ref="J68:J70"/>
    <mergeCell ref="K68:M70"/>
    <mergeCell ref="K65:M67"/>
    <mergeCell ref="N65:N67"/>
    <mergeCell ref="O65:Q67"/>
    <mergeCell ref="R65:R67"/>
    <mergeCell ref="N59:N61"/>
    <mergeCell ref="O59:Q61"/>
    <mergeCell ref="R59:R61"/>
    <mergeCell ref="K62:M64"/>
    <mergeCell ref="N62:N64"/>
    <mergeCell ref="O62:Q64"/>
    <mergeCell ref="R62:R64"/>
    <mergeCell ref="K59:M61"/>
    <mergeCell ref="O53:Q55"/>
    <mergeCell ref="R53:R55"/>
    <mergeCell ref="K56:M58"/>
    <mergeCell ref="N56:N58"/>
    <mergeCell ref="O56:Q58"/>
    <mergeCell ref="R56:R58"/>
    <mergeCell ref="O47:Q49"/>
    <mergeCell ref="R47:R49"/>
    <mergeCell ref="K50:M52"/>
    <mergeCell ref="N50:N52"/>
    <mergeCell ref="O50:Q52"/>
    <mergeCell ref="R50:R52"/>
    <mergeCell ref="K53:M55"/>
    <mergeCell ref="N53:N55"/>
    <mergeCell ref="K47:M49"/>
    <mergeCell ref="N47:N49"/>
    <mergeCell ref="O41:Q43"/>
    <mergeCell ref="R41:R43"/>
    <mergeCell ref="K44:M46"/>
    <mergeCell ref="N44:N46"/>
    <mergeCell ref="O44:Q46"/>
    <mergeCell ref="R44:R46"/>
    <mergeCell ref="O35:Q37"/>
    <mergeCell ref="R35:R37"/>
    <mergeCell ref="K38:M40"/>
    <mergeCell ref="N38:N40"/>
    <mergeCell ref="O38:Q40"/>
    <mergeCell ref="R38:R40"/>
    <mergeCell ref="K35:M37"/>
    <mergeCell ref="N35:N37"/>
    <mergeCell ref="K41:M43"/>
    <mergeCell ref="N41:N43"/>
    <mergeCell ref="O29:Q31"/>
    <mergeCell ref="R29:R31"/>
    <mergeCell ref="K32:M34"/>
    <mergeCell ref="N32:N34"/>
    <mergeCell ref="O32:Q34"/>
    <mergeCell ref="R32:R34"/>
    <mergeCell ref="O23:Q25"/>
    <mergeCell ref="R23:R25"/>
    <mergeCell ref="K26:M28"/>
    <mergeCell ref="N26:N28"/>
    <mergeCell ref="O26:Q28"/>
    <mergeCell ref="R26:R28"/>
    <mergeCell ref="K23:M25"/>
    <mergeCell ref="N23:N25"/>
    <mergeCell ref="K29:M31"/>
    <mergeCell ref="N29:N31"/>
    <mergeCell ref="A65:A67"/>
    <mergeCell ref="B65:B67"/>
    <mergeCell ref="C65:C67"/>
    <mergeCell ref="D65:D67"/>
    <mergeCell ref="E65:E67"/>
    <mergeCell ref="G59:G61"/>
    <mergeCell ref="H59:H61"/>
    <mergeCell ref="J59:J61"/>
    <mergeCell ref="A62:A64"/>
    <mergeCell ref="B62:B64"/>
    <mergeCell ref="C62:C64"/>
    <mergeCell ref="D62:D64"/>
    <mergeCell ref="E62:E64"/>
    <mergeCell ref="G62:G64"/>
    <mergeCell ref="H62:H64"/>
    <mergeCell ref="J62:J64"/>
    <mergeCell ref="A59:A61"/>
    <mergeCell ref="B59:B61"/>
    <mergeCell ref="C59:C61"/>
    <mergeCell ref="D59:D61"/>
    <mergeCell ref="E59:E61"/>
    <mergeCell ref="G65:G67"/>
    <mergeCell ref="H65:H67"/>
    <mergeCell ref="J65:J67"/>
    <mergeCell ref="A56:A58"/>
    <mergeCell ref="B56:B58"/>
    <mergeCell ref="C56:C58"/>
    <mergeCell ref="D56:D58"/>
    <mergeCell ref="E56:E58"/>
    <mergeCell ref="G56:G58"/>
    <mergeCell ref="H56:H58"/>
    <mergeCell ref="J56:J58"/>
    <mergeCell ref="A53:A55"/>
    <mergeCell ref="B53:B55"/>
    <mergeCell ref="C53:C55"/>
    <mergeCell ref="D53:D55"/>
    <mergeCell ref="E53:E55"/>
    <mergeCell ref="G53:G55"/>
    <mergeCell ref="H53:H55"/>
    <mergeCell ref="J53:J55"/>
    <mergeCell ref="A50:A52"/>
    <mergeCell ref="B50:B52"/>
    <mergeCell ref="C50:C52"/>
    <mergeCell ref="D50:D52"/>
    <mergeCell ref="E50:E52"/>
    <mergeCell ref="G50:G52"/>
    <mergeCell ref="H50:H52"/>
    <mergeCell ref="J50:J52"/>
    <mergeCell ref="A47:A49"/>
    <mergeCell ref="B47:B49"/>
    <mergeCell ref="C47:C49"/>
    <mergeCell ref="D47:D49"/>
    <mergeCell ref="E47:E49"/>
    <mergeCell ref="G47:G49"/>
    <mergeCell ref="H47:H49"/>
    <mergeCell ref="J47:J49"/>
    <mergeCell ref="A44:A46"/>
    <mergeCell ref="B44:B46"/>
    <mergeCell ref="C44:C46"/>
    <mergeCell ref="D44:D46"/>
    <mergeCell ref="E44:E46"/>
    <mergeCell ref="G44:G46"/>
    <mergeCell ref="H44:H46"/>
    <mergeCell ref="J44:J46"/>
    <mergeCell ref="A41:A43"/>
    <mergeCell ref="B41:B43"/>
    <mergeCell ref="C41:C43"/>
    <mergeCell ref="D41:D43"/>
    <mergeCell ref="E41:E43"/>
    <mergeCell ref="G41:G43"/>
    <mergeCell ref="H41:H43"/>
    <mergeCell ref="J41:J43"/>
    <mergeCell ref="A38:A40"/>
    <mergeCell ref="B38:B40"/>
    <mergeCell ref="C38:C40"/>
    <mergeCell ref="D38:D40"/>
    <mergeCell ref="E38:E40"/>
    <mergeCell ref="G38:G40"/>
    <mergeCell ref="H38:H40"/>
    <mergeCell ref="J38:J40"/>
    <mergeCell ref="A35:A37"/>
    <mergeCell ref="B35:B37"/>
    <mergeCell ref="C35:C37"/>
    <mergeCell ref="D35:D37"/>
    <mergeCell ref="E35:E37"/>
    <mergeCell ref="G35:G37"/>
    <mergeCell ref="H35:H37"/>
    <mergeCell ref="J35:J37"/>
    <mergeCell ref="A32:A34"/>
    <mergeCell ref="B32:B34"/>
    <mergeCell ref="C32:C34"/>
    <mergeCell ref="D32:D34"/>
    <mergeCell ref="E32:E34"/>
    <mergeCell ref="G32:G34"/>
    <mergeCell ref="H32:H34"/>
    <mergeCell ref="J32:J34"/>
    <mergeCell ref="A29:A31"/>
    <mergeCell ref="B29:B31"/>
    <mergeCell ref="C29:C31"/>
    <mergeCell ref="D29:D31"/>
    <mergeCell ref="E29:E31"/>
    <mergeCell ref="G29:G31"/>
    <mergeCell ref="H29:H31"/>
    <mergeCell ref="J29:J31"/>
    <mergeCell ref="J23:J25"/>
    <mergeCell ref="A26:A28"/>
    <mergeCell ref="B26:B28"/>
    <mergeCell ref="C26:C28"/>
    <mergeCell ref="D26:D28"/>
    <mergeCell ref="E26:E28"/>
    <mergeCell ref="G26:G28"/>
    <mergeCell ref="H26:H28"/>
    <mergeCell ref="J26:J28"/>
    <mergeCell ref="A23:A25"/>
    <mergeCell ref="B23:B25"/>
    <mergeCell ref="C23:C25"/>
    <mergeCell ref="D23:D25"/>
    <mergeCell ref="E23:E25"/>
    <mergeCell ref="G23:G25"/>
    <mergeCell ref="H23:H25"/>
    <mergeCell ref="N17:N19"/>
    <mergeCell ref="O17:Q19"/>
    <mergeCell ref="R17:R19"/>
    <mergeCell ref="K20:M22"/>
    <mergeCell ref="R20:R22"/>
    <mergeCell ref="R8:R10"/>
    <mergeCell ref="K11:M13"/>
    <mergeCell ref="N11:N13"/>
    <mergeCell ref="O11:Q13"/>
    <mergeCell ref="R11:R13"/>
    <mergeCell ref="K14:M16"/>
    <mergeCell ref="N14:N16"/>
    <mergeCell ref="O14:Q16"/>
    <mergeCell ref="R14:R16"/>
    <mergeCell ref="N20:N22"/>
    <mergeCell ref="O20:Q22"/>
    <mergeCell ref="K17:M19"/>
    <mergeCell ref="D2:M2"/>
    <mergeCell ref="D3:M3"/>
    <mergeCell ref="D4:M4"/>
    <mergeCell ref="I6:I7"/>
    <mergeCell ref="K6:M7"/>
    <mergeCell ref="A6:A7"/>
    <mergeCell ref="N6:N7"/>
    <mergeCell ref="H6:H7"/>
    <mergeCell ref="J6:J7"/>
    <mergeCell ref="C6:G6"/>
    <mergeCell ref="B6:B7"/>
    <mergeCell ref="F5:I5"/>
    <mergeCell ref="K5:N5"/>
    <mergeCell ref="A14:A16"/>
    <mergeCell ref="C14:C16"/>
    <mergeCell ref="D14:D16"/>
    <mergeCell ref="E14:E16"/>
    <mergeCell ref="B11:B13"/>
    <mergeCell ref="B14:B16"/>
    <mergeCell ref="A8:A10"/>
    <mergeCell ref="C8:C10"/>
    <mergeCell ref="D8:D10"/>
    <mergeCell ref="E8:E10"/>
    <mergeCell ref="B8:B10"/>
    <mergeCell ref="R6:R7"/>
    <mergeCell ref="A5:B5"/>
    <mergeCell ref="D5:E5"/>
    <mergeCell ref="J14:J16"/>
    <mergeCell ref="J17:J19"/>
    <mergeCell ref="J20:J22"/>
    <mergeCell ref="G17:G19"/>
    <mergeCell ref="H17:H19"/>
    <mergeCell ref="H20:H22"/>
    <mergeCell ref="H11:H13"/>
    <mergeCell ref="H14:H16"/>
    <mergeCell ref="G20:G22"/>
    <mergeCell ref="G11:G13"/>
    <mergeCell ref="G14:G16"/>
    <mergeCell ref="A17:A19"/>
    <mergeCell ref="C17:C19"/>
    <mergeCell ref="D17:D19"/>
    <mergeCell ref="E17:E19"/>
    <mergeCell ref="A20:A22"/>
    <mergeCell ref="C20:C22"/>
    <mergeCell ref="D20:D22"/>
    <mergeCell ref="E20:E22"/>
    <mergeCell ref="B17:B19"/>
    <mergeCell ref="B20:B22"/>
    <mergeCell ref="J11:J13"/>
    <mergeCell ref="A11:A13"/>
    <mergeCell ref="C11:C13"/>
    <mergeCell ref="D11:D13"/>
    <mergeCell ref="E11:E13"/>
    <mergeCell ref="H8:H10"/>
    <mergeCell ref="J8:J10"/>
    <mergeCell ref="O6:Q7"/>
    <mergeCell ref="K8:M10"/>
    <mergeCell ref="N8:N10"/>
    <mergeCell ref="O8:Q10"/>
    <mergeCell ref="G8:G10"/>
  </mergeCells>
  <phoneticPr fontId="4" type="noConversion"/>
  <conditionalFormatting sqref="H8:H67">
    <cfRule type="cellIs" dxfId="123" priority="59" stopIfTrue="1" operator="equal">
      <formula>"GRAVE"</formula>
    </cfRule>
    <cfRule type="cellIs" dxfId="122" priority="60" stopIfTrue="1" operator="equal">
      <formula>"MODERADO"</formula>
    </cfRule>
    <cfRule type="cellIs" dxfId="121" priority="61" stopIfTrue="1" operator="equal">
      <formula>"LEVE"</formula>
    </cfRule>
  </conditionalFormatting>
  <conditionalFormatting sqref="J8:J67">
    <cfRule type="containsText" dxfId="120" priority="39" operator="containsText" text="Si el proceso lo requiere">
      <formula>NOT(ISERROR(SEARCH("Si el proceso lo requiere",J8)))</formula>
    </cfRule>
    <cfRule type="containsText" dxfId="119" priority="41" operator="containsText" text="Debe formularse">
      <formula>NOT(ISERROR(SEARCH("Debe formularse",J8)))</formula>
    </cfRule>
  </conditionalFormatting>
  <conditionalFormatting sqref="J14:J16">
    <cfRule type="containsText" dxfId="118" priority="40" operator="containsText" text="SI el proceso lo requiere">
      <formula>NOT(ISERROR(SEARCH("SI el proceso lo requiere",J14)))</formula>
    </cfRule>
  </conditionalFormatting>
  <conditionalFormatting sqref="J8:J67">
    <cfRule type="cellIs" dxfId="117" priority="38" operator="equal">
      <formula>"NO"</formula>
    </cfRule>
  </conditionalFormatting>
  <conditionalFormatting sqref="K11:M11 K8 K14:M14 K17:M17 K20:M20 K23:M23 K26:M26 K29:M29 K32:M32 K35:M35 K38:M38 K41:M41 K44:M44 K47:M47 K50:M50 K53:M53 K56:M56 K59:M59 K62:M62 K65:M65">
    <cfRule type="expression" dxfId="116" priority="37">
      <formula>J8="NO"</formula>
    </cfRule>
  </conditionalFormatting>
  <conditionalFormatting sqref="N8:N67">
    <cfRule type="expression" dxfId="115" priority="36">
      <formula>J8="NO"</formula>
    </cfRule>
  </conditionalFormatting>
  <conditionalFormatting sqref="O8:Q67">
    <cfRule type="expression" dxfId="114" priority="35">
      <formula>J8="NO"</formula>
    </cfRule>
  </conditionalFormatting>
  <conditionalFormatting sqref="R8:R67">
    <cfRule type="expression" dxfId="113" priority="34">
      <formula>J8="NO"</formula>
    </cfRule>
  </conditionalFormatting>
  <conditionalFormatting sqref="H68:H70">
    <cfRule type="cellIs" dxfId="112" priority="18" stopIfTrue="1" operator="equal">
      <formula>"GRAVE"</formula>
    </cfRule>
    <cfRule type="cellIs" dxfId="111" priority="19" stopIfTrue="1" operator="equal">
      <formula>"MODERADO"</formula>
    </cfRule>
    <cfRule type="cellIs" dxfId="110" priority="20" stopIfTrue="1" operator="equal">
      <formula>"LEVE"</formula>
    </cfRule>
  </conditionalFormatting>
  <conditionalFormatting sqref="J68:J70">
    <cfRule type="containsText" dxfId="109" priority="16" operator="containsText" text="Si el proceso lo requiere">
      <formula>NOT(ISERROR(SEARCH("Si el proceso lo requiere",J68)))</formula>
    </cfRule>
    <cfRule type="containsText" dxfId="108" priority="17" operator="containsText" text="Debe formularse">
      <formula>NOT(ISERROR(SEARCH("Debe formularse",J68)))</formula>
    </cfRule>
  </conditionalFormatting>
  <conditionalFormatting sqref="J68:J70">
    <cfRule type="cellIs" dxfId="107" priority="15" operator="equal">
      <formula>"NO"</formula>
    </cfRule>
  </conditionalFormatting>
  <conditionalFormatting sqref="K68:M68">
    <cfRule type="expression" dxfId="106" priority="14">
      <formula>J68="NO"</formula>
    </cfRule>
  </conditionalFormatting>
  <conditionalFormatting sqref="N68:N70">
    <cfRule type="expression" dxfId="105" priority="13">
      <formula>J68="NO"</formula>
    </cfRule>
  </conditionalFormatting>
  <conditionalFormatting sqref="O68:Q70">
    <cfRule type="expression" dxfId="104" priority="12">
      <formula>J68="NO"</formula>
    </cfRule>
  </conditionalFormatting>
  <conditionalFormatting sqref="R68:R70">
    <cfRule type="expression" dxfId="103" priority="11">
      <formula>J68="NO"</formula>
    </cfRule>
  </conditionalFormatting>
  <conditionalFormatting sqref="H71:H73">
    <cfRule type="cellIs" dxfId="102" priority="8" stopIfTrue="1" operator="equal">
      <formula>"GRAVE"</formula>
    </cfRule>
    <cfRule type="cellIs" dxfId="101" priority="9" stopIfTrue="1" operator="equal">
      <formula>"MODERADO"</formula>
    </cfRule>
    <cfRule type="cellIs" dxfId="100" priority="10" stopIfTrue="1" operator="equal">
      <formula>"LEVE"</formula>
    </cfRule>
  </conditionalFormatting>
  <conditionalFormatting sqref="J71:J73">
    <cfRule type="containsText" dxfId="99" priority="6" operator="containsText" text="Si el proceso lo requiere">
      <formula>NOT(ISERROR(SEARCH("Si el proceso lo requiere",J71)))</formula>
    </cfRule>
    <cfRule type="containsText" dxfId="98" priority="7" operator="containsText" text="Debe formularse">
      <formula>NOT(ISERROR(SEARCH("Debe formularse",J71)))</formula>
    </cfRule>
  </conditionalFormatting>
  <conditionalFormatting sqref="J71:J73">
    <cfRule type="cellIs" dxfId="97" priority="5" operator="equal">
      <formula>"NO"</formula>
    </cfRule>
  </conditionalFormatting>
  <conditionalFormatting sqref="K71:M71">
    <cfRule type="expression" dxfId="96" priority="4">
      <formula>J71="NO"</formula>
    </cfRule>
  </conditionalFormatting>
  <conditionalFormatting sqref="N71:N73">
    <cfRule type="expression" dxfId="95" priority="3">
      <formula>J71="NO"</formula>
    </cfRule>
  </conditionalFormatting>
  <conditionalFormatting sqref="O71:Q73">
    <cfRule type="expression" dxfId="94" priority="2">
      <formula>J71="NO"</formula>
    </cfRule>
  </conditionalFormatting>
  <conditionalFormatting sqref="R71:R73">
    <cfRule type="expression" dxfId="93" priority="1">
      <formula>J71="NO"</formula>
    </cfRule>
  </conditionalFormatting>
  <dataValidations xWindow="1466" yWindow="553" count="6">
    <dataValidation allowBlank="1" showInputMessage="1" showErrorMessage="1" promptTitle="TRATAMIENTO DEL RIESGO" prompt="Defina el tratamiento a dar el riesgo" sqref="I8:I73" xr:uid="{00000000-0002-0000-0100-000000000000}"/>
    <dataValidation allowBlank="1" showInputMessage="1" showErrorMessage="1" promptTitle="Responsable Contingencia" prompt="Establezca quien es el responsable que lidera la acción de contingencia." sqref="R8 N8:O8 N11:P11 N14:P14 N17:P17 N20:P20 N23:P23 N26:P26 N29:P29 N32:P32 N35:P35 N38:P38 N41:P41 N44:P44 N47:P47 N50:P50 N53:P53 N56:P56 N59:P59 N62:P62 N65:P65 N68:P68 N71:P71" xr:uid="{00000000-0002-0000-0100-000001000000}"/>
    <dataValidation allowBlank="1" showInputMessage="1" showErrorMessage="1" promptTitle="RECUPERACIÓN" prompt="Describa la acción que se debe seguir luego de que se presente el acontecimiento , con el fin de que se pueda prestar el servicio o realizar las operaciones conforme a lo establecido antes de la materialización del riesgo." sqref="Q11 Q14 Q17 Q20 Q23 Q26 Q29 Q32 Q35 Q38 Q41 Q44 Q47 Q50 Q53 Q56 Q59 Q62 Q65 Q68 Q71" xr:uid="{00000000-0002-0000-0100-000002000000}"/>
    <dataValidation allowBlank="1" showInputMessage="1" showErrorMessage="1" promptTitle="Responable de recuperación" prompt="Establezca quien es el responsable de liderar la accción de recuperación." sqref="R11 R14 R17 R20 R23 R26 R29 R32 R35 R38 R41 R44 R47 R50 R53 R56 R59 R62 R65 R68 R71" xr:uid="{00000000-0002-0000-0100-000003000000}"/>
    <dataValidation type="custom" allowBlank="1" showInputMessage="1" showErrorMessage="1" sqref="K8 K11:M11 K14:M14 K17:M17 K20:M20 K23:M23 K26:M26 K29:M29 K32:M32 K35:M35 K38:M38 K41:M41 K44:M44 K47:M47 K50:M50 K53:M53 K56:M56 K59:M59 K62:M62 K65:M65 K68:M68 K71:M71" xr:uid="{00000000-0002-0000-0100-000004000000}">
      <formula1>J8&lt;&gt;"NO"</formula1>
    </dataValidation>
    <dataValidation type="list" allowBlank="1" showInputMessage="1" showErrorMessage="1" sqref="U5:AH5 S6:T6" xr:uid="{00000000-0002-0000-0100-000005000000}">
      <formula1>INDIRECT($B$1048371)</formula1>
    </dataValidation>
  </dataValidations>
  <pageMargins left="1.3779527559055118" right="0.15748031496062992" top="0.59055118110236227" bottom="0.39370078740157483" header="0" footer="0"/>
  <pageSetup paperSize="120" scale="50" fitToHeight="10" orientation="landscape" horizontalDpi="1200" verticalDpi="12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dimension ref="A1:AB1048467"/>
  <sheetViews>
    <sheetView zoomScale="90" zoomScaleNormal="90" zoomScaleSheetLayoutView="130" workbookViewId="0">
      <pane xSplit="4" ySplit="7" topLeftCell="E8" activePane="bottomRight" state="frozen"/>
      <selection pane="topRight" activeCell="D1" sqref="D1"/>
      <selection pane="bottomLeft" activeCell="A9" sqref="A9"/>
      <selection pane="bottomRight" activeCell="J8" sqref="J8:J10"/>
    </sheetView>
  </sheetViews>
  <sheetFormatPr baseColWidth="10" defaultColWidth="11.42578125" defaultRowHeight="12.75" x14ac:dyDescent="0.2"/>
  <cols>
    <col min="1" max="1" width="5.28515625" style="3" customWidth="1"/>
    <col min="2" max="2" width="18.7109375" style="3" customWidth="1"/>
    <col min="3" max="3" width="12" style="4" customWidth="1"/>
    <col min="4" max="4" width="24.7109375" style="4" customWidth="1"/>
    <col min="5" max="6" width="32.42578125" style="4" customWidth="1"/>
    <col min="7" max="7" width="24.7109375" style="4" customWidth="1"/>
    <col min="8" max="8" width="14.5703125" style="4" customWidth="1"/>
    <col min="9" max="9" width="12.42578125" style="3" customWidth="1"/>
    <col min="10" max="10" width="13.42578125" style="3" customWidth="1"/>
    <col min="11" max="12" width="35.7109375" style="3" customWidth="1"/>
    <col min="13" max="13" width="17.85546875" style="3" customWidth="1"/>
    <col min="14" max="14" width="26" style="3" customWidth="1"/>
    <col min="15" max="15" width="18" style="3" customWidth="1"/>
    <col min="16" max="16" width="9.7109375" style="3" customWidth="1"/>
    <col min="17" max="17" width="11.7109375" style="3" customWidth="1"/>
    <col min="18" max="18" width="35.7109375" style="3" customWidth="1"/>
    <col min="19" max="19" width="9.28515625" style="3" customWidth="1"/>
    <col min="20" max="20" width="19.42578125" style="3" customWidth="1"/>
    <col min="21" max="22" width="20.7109375" style="3" customWidth="1"/>
    <col min="23" max="23" width="13.140625" style="3" customWidth="1"/>
    <col min="24" max="24" width="30.7109375" style="3" customWidth="1"/>
    <col min="25" max="25" width="18.140625" style="3" customWidth="1"/>
    <col min="26" max="26" width="28.85546875" style="3" customWidth="1"/>
    <col min="27" max="27" width="19.7109375" style="3" customWidth="1"/>
    <col min="28" max="16384" width="11.42578125" style="3"/>
  </cols>
  <sheetData>
    <row r="1" spans="1:28" s="5" customFormat="1" ht="19.5" customHeight="1" x14ac:dyDescent="0.2">
      <c r="A1" s="86"/>
      <c r="B1" s="87"/>
      <c r="C1" s="94"/>
      <c r="D1" s="94"/>
      <c r="E1" s="94"/>
      <c r="F1" s="94"/>
      <c r="G1" s="94"/>
      <c r="H1" s="94"/>
      <c r="I1" s="94"/>
      <c r="J1" s="94"/>
      <c r="K1" s="94"/>
      <c r="L1" s="94"/>
      <c r="M1" s="94"/>
      <c r="N1" s="94"/>
      <c r="O1" s="94"/>
      <c r="P1" s="94"/>
      <c r="Q1" s="94"/>
      <c r="R1" s="94"/>
      <c r="S1" s="94"/>
      <c r="T1" s="94"/>
      <c r="U1" s="94"/>
      <c r="V1" s="94"/>
      <c r="W1" s="94"/>
      <c r="X1" s="94"/>
      <c r="Y1" s="94"/>
      <c r="Z1" s="211" t="s">
        <v>64</v>
      </c>
      <c r="AA1" s="224" t="s">
        <v>447</v>
      </c>
    </row>
    <row r="2" spans="1:28" s="5" customFormat="1" ht="18.75" customHeight="1" x14ac:dyDescent="0.2">
      <c r="A2" s="88"/>
      <c r="B2" s="112"/>
      <c r="C2" s="469" t="s">
        <v>66</v>
      </c>
      <c r="D2" s="469"/>
      <c r="E2" s="469"/>
      <c r="F2" s="469"/>
      <c r="G2" s="469"/>
      <c r="H2" s="469"/>
      <c r="I2" s="469"/>
      <c r="J2" s="469"/>
      <c r="K2" s="469"/>
      <c r="L2" s="469"/>
      <c r="M2" s="469"/>
      <c r="N2" s="469"/>
      <c r="O2" s="469"/>
      <c r="P2" s="469"/>
      <c r="Q2" s="469"/>
      <c r="R2" s="469"/>
      <c r="S2" s="469"/>
      <c r="T2" s="469"/>
      <c r="U2" s="469"/>
      <c r="V2" s="469"/>
      <c r="W2" s="469"/>
      <c r="X2" s="469"/>
      <c r="Y2" s="469"/>
      <c r="Z2" s="212" t="s">
        <v>436</v>
      </c>
      <c r="AA2" s="226">
        <v>2</v>
      </c>
    </row>
    <row r="3" spans="1:28" s="5" customFormat="1" ht="18.75" customHeight="1" x14ac:dyDescent="0.2">
      <c r="A3" s="88"/>
      <c r="B3" s="112"/>
      <c r="C3" s="469" t="s">
        <v>59</v>
      </c>
      <c r="D3" s="469"/>
      <c r="E3" s="469"/>
      <c r="F3" s="469"/>
      <c r="G3" s="469"/>
      <c r="H3" s="469"/>
      <c r="I3" s="469"/>
      <c r="J3" s="469"/>
      <c r="K3" s="469"/>
      <c r="L3" s="469"/>
      <c r="M3" s="469"/>
      <c r="N3" s="469"/>
      <c r="O3" s="469"/>
      <c r="P3" s="469"/>
      <c r="Q3" s="469"/>
      <c r="R3" s="469"/>
      <c r="S3" s="469"/>
      <c r="T3" s="469"/>
      <c r="U3" s="469"/>
      <c r="V3" s="469"/>
      <c r="W3" s="469"/>
      <c r="X3" s="469"/>
      <c r="Y3" s="469"/>
      <c r="Z3" s="212" t="s">
        <v>437</v>
      </c>
      <c r="AA3" s="213">
        <v>43950</v>
      </c>
    </row>
    <row r="4" spans="1:28" s="5" customFormat="1" ht="18.75" customHeight="1" thickBot="1" x14ac:dyDescent="0.25">
      <c r="A4" s="88"/>
      <c r="B4" s="233"/>
      <c r="C4" s="469"/>
      <c r="D4" s="469"/>
      <c r="E4" s="469"/>
      <c r="F4" s="469"/>
      <c r="G4" s="469"/>
      <c r="H4" s="469"/>
      <c r="I4" s="469"/>
      <c r="J4" s="469"/>
      <c r="K4" s="469"/>
      <c r="L4" s="469"/>
      <c r="M4" s="469"/>
      <c r="N4" s="469"/>
      <c r="O4" s="469"/>
      <c r="P4" s="469"/>
      <c r="Q4" s="469"/>
      <c r="R4" s="469"/>
      <c r="S4" s="469"/>
      <c r="T4" s="469"/>
      <c r="U4" s="469"/>
      <c r="V4" s="469"/>
      <c r="W4" s="469"/>
      <c r="X4" s="469"/>
      <c r="Y4" s="469"/>
      <c r="Z4" s="235" t="s">
        <v>438</v>
      </c>
      <c r="AA4" s="236" t="s">
        <v>441</v>
      </c>
    </row>
    <row r="5" spans="1:28" s="1" customFormat="1" ht="60" customHeight="1" x14ac:dyDescent="0.2">
      <c r="A5" s="501" t="s">
        <v>157</v>
      </c>
      <c r="B5" s="502"/>
      <c r="C5" s="506" t="str">
        <f>'01-Mapa de riesgo-UO'!C6</f>
        <v>PROCESOS</v>
      </c>
      <c r="D5" s="506"/>
      <c r="E5" s="505" t="str">
        <f>'01-Mapa de riesgo-UO'!D6</f>
        <v>UNIDAD ORGANIZACIONALQUE DILIGENCIA EL MAPA DE RIESGO</v>
      </c>
      <c r="F5" s="505"/>
      <c r="G5" s="503" t="str">
        <f>'01-Mapa de riesgo-UO'!G6</f>
        <v>CONTROL_SEGUIMIENTO</v>
      </c>
      <c r="H5" s="503"/>
      <c r="I5" s="503"/>
      <c r="J5" s="503"/>
      <c r="K5" s="503"/>
      <c r="L5" s="504" t="s">
        <v>468</v>
      </c>
      <c r="M5" s="504"/>
      <c r="N5" s="503" t="str">
        <f>'01-Mapa de riesgo-UO'!M6</f>
        <v>Ejercer la evaluación y control sobre el desarrollo del quehacer institucional, de forma preventiva y correctiva, vigilando el cumplimiento de las disposiciones establecidas por la Ley y la Universidad.</v>
      </c>
      <c r="O5" s="503"/>
      <c r="P5" s="503"/>
      <c r="Q5" s="503"/>
      <c r="R5" s="503"/>
      <c r="S5" s="503"/>
      <c r="T5" s="503"/>
      <c r="U5" s="503"/>
      <c r="V5" s="385" t="s">
        <v>470</v>
      </c>
      <c r="W5" s="385"/>
      <c r="X5" s="503" t="str">
        <f>'01-Mapa de riesgo-UO'!AR6</f>
        <v xml:space="preserve">GRUPO DE RIESGOS </v>
      </c>
      <c r="Y5" s="503"/>
      <c r="Z5" s="289" t="str">
        <f>'01-Mapa de riesgo-UO'!AV6</f>
        <v>FECHA ACTUALIZACIÓN</v>
      </c>
      <c r="AA5" s="288"/>
    </row>
    <row r="6" spans="1:28" s="1" customFormat="1" ht="32.25" customHeight="1" x14ac:dyDescent="0.2">
      <c r="A6" s="442" t="s">
        <v>53</v>
      </c>
      <c r="B6" s="387" t="str">
        <f>'01-Mapa de riesgo-UO'!B9:C9</f>
        <v>UNIDAD ORGANIZACIONAL/
AREA</v>
      </c>
      <c r="C6" s="387" t="s">
        <v>73</v>
      </c>
      <c r="D6" s="387"/>
      <c r="E6" s="387"/>
      <c r="F6" s="387"/>
      <c r="G6" s="387"/>
      <c r="H6" s="387" t="s">
        <v>71</v>
      </c>
      <c r="I6" s="387" t="s">
        <v>57</v>
      </c>
      <c r="J6" s="387"/>
      <c r="K6" s="387"/>
      <c r="L6" s="387" t="s">
        <v>56</v>
      </c>
      <c r="M6" s="387"/>
      <c r="N6" s="387"/>
      <c r="O6" s="387"/>
      <c r="P6" s="387"/>
      <c r="Q6" s="387"/>
      <c r="R6" s="387"/>
      <c r="S6" s="387"/>
      <c r="T6" s="387" t="s">
        <v>76</v>
      </c>
      <c r="U6" s="387"/>
      <c r="V6" s="387"/>
      <c r="W6" s="387"/>
      <c r="X6" s="387"/>
      <c r="Y6" s="387"/>
      <c r="Z6" s="387"/>
      <c r="AA6" s="517" t="s">
        <v>17</v>
      </c>
    </row>
    <row r="7" spans="1:28" s="2" customFormat="1" ht="38.25" customHeight="1" thickBot="1" x14ac:dyDescent="0.25">
      <c r="A7" s="443"/>
      <c r="B7" s="388"/>
      <c r="C7" s="238" t="s">
        <v>69</v>
      </c>
      <c r="D7" s="238" t="s">
        <v>4</v>
      </c>
      <c r="E7" s="238" t="s">
        <v>0</v>
      </c>
      <c r="F7" s="238" t="s">
        <v>54</v>
      </c>
      <c r="G7" s="238" t="s">
        <v>30</v>
      </c>
      <c r="H7" s="388"/>
      <c r="I7" s="238" t="s">
        <v>61</v>
      </c>
      <c r="J7" s="238" t="s">
        <v>62</v>
      </c>
      <c r="K7" s="238" t="s">
        <v>63</v>
      </c>
      <c r="L7" s="238" t="s">
        <v>83</v>
      </c>
      <c r="M7" s="238" t="s">
        <v>391</v>
      </c>
      <c r="N7" s="238" t="s">
        <v>392</v>
      </c>
      <c r="O7" s="238" t="s">
        <v>58</v>
      </c>
      <c r="P7" s="238" t="s">
        <v>393</v>
      </c>
      <c r="Q7" s="238" t="s">
        <v>397</v>
      </c>
      <c r="R7" s="388" t="s">
        <v>394</v>
      </c>
      <c r="S7" s="388"/>
      <c r="T7" s="238" t="s">
        <v>270</v>
      </c>
      <c r="U7" s="238" t="s">
        <v>271</v>
      </c>
      <c r="V7" s="238" t="s">
        <v>272</v>
      </c>
      <c r="W7" s="388" t="s">
        <v>278</v>
      </c>
      <c r="X7" s="388"/>
      <c r="Y7" s="388" t="s">
        <v>287</v>
      </c>
      <c r="Z7" s="388"/>
      <c r="AA7" s="463"/>
    </row>
    <row r="8" spans="1:28" s="2" customFormat="1" ht="62.45" customHeight="1" x14ac:dyDescent="0.2">
      <c r="A8" s="445">
        <v>1</v>
      </c>
      <c r="B8" s="514" t="str">
        <f>'01-Mapa de riesgo-UO'!B11</f>
        <v>VICERRECTORIA_ADMINISTRATIVA_FINANCIERA</v>
      </c>
      <c r="C8" s="499" t="str">
        <f>'01-Mapa de riesgo-UO'!G11</f>
        <v>Cumplimiento</v>
      </c>
      <c r="D8" s="499" t="str">
        <f>'01-Mapa de riesgo-UO'!H11</f>
        <v>Demora en la atención de las PQRS interpuestas por los ciudadanos.</v>
      </c>
      <c r="E8" s="499" t="str">
        <f>'01-Mapa de riesgo-UO'!I11</f>
        <v>Incumplimiento de los tiempos establecidos en la Ley para dar respuesta oportuna a las PQRS  interpuestas por la Ciudadanía a través del aplicativo PQRS.</v>
      </c>
      <c r="F8" s="83" t="str">
        <f>'01-Mapa de riesgo-UO'!F11</f>
        <v xml:space="preserve">Fallas en el aplicativo PQRS para dar respuesta al Ciudadano. </v>
      </c>
      <c r="G8" s="499" t="str">
        <f>'01-Mapa de riesgo-UO'!J11</f>
        <v>Falta disciplinaria.
Insatisfacción por parte del   ciudadano
Pérdida de imagen.</v>
      </c>
      <c r="H8" s="453" t="str">
        <f>'01-Mapa de riesgo-UO'!AQ11</f>
        <v>LEVE</v>
      </c>
      <c r="I8" s="499" t="str">
        <f xml:space="preserve"> '01-Mapa de riesgo-UO'!AR11</f>
        <v xml:space="preserve">(No. PQRS sin responder en los tiempos establecidos en el año / total de PQRS  recibidas en el año)*100  </v>
      </c>
      <c r="J8" s="489"/>
      <c r="K8" s="518"/>
      <c r="L8" s="84" t="str">
        <f>IF('01-Mapa de riesgo-UO'!P11="No existen", "No existe control para el riesgo",'01-Mapa de riesgo-UO'!T11)</f>
        <v>Auditorías Internas al sistema PQRS.</v>
      </c>
      <c r="M8" s="84">
        <f>'01-Mapa de riesgo-UO'!Y11</f>
        <v>0</v>
      </c>
      <c r="N8" s="84" t="str">
        <f>'01-Mapa de riesgo-UO'!AD11</f>
        <v>Jefe control Interno</v>
      </c>
      <c r="O8" s="85" t="str">
        <f>'01-Mapa de riesgo-UO'!AI11</f>
        <v>Semestral</v>
      </c>
      <c r="P8" s="85" t="str">
        <f>'01-Mapa de riesgo-UO'!AM11</f>
        <v>Detectivo</v>
      </c>
      <c r="Q8" s="508" t="str">
        <f>'01-Mapa de riesgo-UO'!AO11</f>
        <v>ACEPTABLE</v>
      </c>
      <c r="R8" s="495"/>
      <c r="S8" s="495"/>
      <c r="T8" s="114" t="str">
        <f>'01-Mapa de riesgo-UO'!AT11</f>
        <v>ASUMIR</v>
      </c>
      <c r="U8" s="114">
        <f>'01-Mapa de riesgo-UO'!AU11</f>
        <v>0</v>
      </c>
      <c r="V8" s="114">
        <f>IF(T8="COMPARTIR",'01-Mapa de riesgo-UO'!AX11, IF(T8=0, 0,$AW$11))</f>
        <v>0</v>
      </c>
      <c r="W8" s="111"/>
      <c r="X8" s="111"/>
      <c r="Y8" s="111"/>
      <c r="Z8" s="111"/>
      <c r="AA8" s="492"/>
    </row>
    <row r="9" spans="1:28" s="2" customFormat="1" ht="79.5" customHeight="1" x14ac:dyDescent="0.2">
      <c r="A9" s="360"/>
      <c r="B9" s="515"/>
      <c r="C9" s="491"/>
      <c r="D9" s="491"/>
      <c r="E9" s="491"/>
      <c r="F9" s="83" t="str">
        <f>'01-Mapa de riesgo-UO'!F12</f>
        <v>Cambios en los procedimientos no socializados.</v>
      </c>
      <c r="G9" s="491"/>
      <c r="H9" s="454"/>
      <c r="I9" s="491"/>
      <c r="J9" s="490"/>
      <c r="K9" s="497"/>
      <c r="L9" s="84">
        <f>IF('01-Mapa de riesgo-UO'!P12="No existen", "No existe control para el riesgo",'01-Mapa de riesgo-UO'!T12)</f>
        <v>0</v>
      </c>
      <c r="M9" s="84">
        <f>'01-Mapa de riesgo-UO'!Y12</f>
        <v>0</v>
      </c>
      <c r="N9" s="84">
        <f>'01-Mapa de riesgo-UO'!AD12</f>
        <v>0</v>
      </c>
      <c r="O9" s="85">
        <f>'01-Mapa de riesgo-UO'!AI12</f>
        <v>0</v>
      </c>
      <c r="P9" s="85">
        <f>'01-Mapa de riesgo-UO'!AM12</f>
        <v>0</v>
      </c>
      <c r="Q9" s="508"/>
      <c r="R9" s="495"/>
      <c r="S9" s="495"/>
      <c r="T9" s="114">
        <f>'01-Mapa de riesgo-UO'!AT12</f>
        <v>0</v>
      </c>
      <c r="U9" s="114">
        <f>'01-Mapa de riesgo-UO'!AU12</f>
        <v>0</v>
      </c>
      <c r="V9" s="114">
        <f>IF(T9="COMPARTIR",'01-Mapa de riesgo-UO'!AX12, IF(T9=0, 0,$AW$12))</f>
        <v>0</v>
      </c>
      <c r="W9" s="111"/>
      <c r="X9" s="111"/>
      <c r="Y9" s="111"/>
      <c r="Z9" s="111"/>
      <c r="AA9" s="493"/>
    </row>
    <row r="10" spans="1:28" s="2" customFormat="1" ht="62.45" customHeight="1" thickBot="1" x14ac:dyDescent="0.25">
      <c r="A10" s="360"/>
      <c r="B10" s="414"/>
      <c r="C10" s="491"/>
      <c r="D10" s="491"/>
      <c r="E10" s="491"/>
      <c r="F10" s="83" t="str">
        <f>'01-Mapa de riesgo-UO'!F13</f>
        <v>Cambios en la reglamentación o normativa en el manejo de PQRS.</v>
      </c>
      <c r="G10" s="491"/>
      <c r="H10" s="454"/>
      <c r="I10" s="491"/>
      <c r="J10" s="490"/>
      <c r="K10" s="497"/>
      <c r="L10" s="84">
        <f>IF('01-Mapa de riesgo-UO'!P13="No existen", "No existe control para el riesgo",'01-Mapa de riesgo-UO'!T13)</f>
        <v>0</v>
      </c>
      <c r="M10" s="84">
        <f>'01-Mapa de riesgo-UO'!Y13</f>
        <v>0</v>
      </c>
      <c r="N10" s="84">
        <f>'01-Mapa de riesgo-UO'!AD13</f>
        <v>0</v>
      </c>
      <c r="O10" s="85">
        <f>'01-Mapa de riesgo-UO'!AI13</f>
        <v>0</v>
      </c>
      <c r="P10" s="85">
        <f>'01-Mapa de riesgo-UO'!AM13</f>
        <v>0</v>
      </c>
      <c r="Q10" s="509"/>
      <c r="R10" s="495"/>
      <c r="S10" s="495"/>
      <c r="T10" s="114">
        <f>'01-Mapa de riesgo-UO'!AT13</f>
        <v>0</v>
      </c>
      <c r="U10" s="114">
        <f>'01-Mapa de riesgo-UO'!AU13</f>
        <v>0</v>
      </c>
      <c r="V10" s="114">
        <f>IF(T10="COMPARTIR",'01-Mapa de riesgo-UO'!AX13, IF(T10=0, 0,$AW$13))</f>
        <v>0</v>
      </c>
      <c r="W10" s="111"/>
      <c r="X10" s="111"/>
      <c r="Y10" s="111"/>
      <c r="Z10" s="111"/>
      <c r="AA10" s="493"/>
    </row>
    <row r="11" spans="1:28" s="2" customFormat="1" ht="89.25" customHeight="1" x14ac:dyDescent="0.2">
      <c r="A11" s="360">
        <v>2</v>
      </c>
      <c r="B11" s="349" t="str">
        <f>'01-Mapa de riesgo-UO'!B14</f>
        <v>CONTROL_INTERNO</v>
      </c>
      <c r="C11" s="491" t="str">
        <f>'01-Mapa de riesgo-UO'!G14</f>
        <v>Cumplimiento</v>
      </c>
      <c r="D11" s="491" t="str">
        <f>'01-Mapa de riesgo-UO'!H14</f>
        <v>Presentación inoportuna de los informes establecidos por  la Contraloría General de la República</v>
      </c>
      <c r="E11" s="491" t="str">
        <f>'01-Mapa de riesgo-UO'!I14</f>
        <v>Informes entregados posteriormente a las fechas requeridas por el ente de control o a la normatividad aplicable</v>
      </c>
      <c r="F11" s="83" t="str">
        <f>'01-Mapa de riesgo-UO'!F14</f>
        <v>Incumplimiento de las dependencias académicas o administrativas en la entrega de información para atender un requerimiento</v>
      </c>
      <c r="G11" s="491" t="str">
        <f>'01-Mapa de riesgo-UO'!J14</f>
        <v>Sanciones y/o multas impuestas a la institución o a sus funcionarios.</v>
      </c>
      <c r="H11" s="454" t="str">
        <f>'01-Mapa de riesgo-UO'!AQ14</f>
        <v>LEVE</v>
      </c>
      <c r="I11" s="499" t="str">
        <f xml:space="preserve"> '01-Mapa de riesgo-UO'!AR14</f>
        <v>No. de informes que no son entregados oportunamente a CGR / Total de informes</v>
      </c>
      <c r="J11" s="500"/>
      <c r="K11" s="497"/>
      <c r="L11" s="84" t="str">
        <f>IF('01-Mapa de riesgo-UO'!P14="No existen", "No existe control para el riesgo",'01-Mapa de riesgo-UO'!T14)</f>
        <v>Verificacion aleatoria de la informacion contenida en los informes a presentar</v>
      </c>
      <c r="M11" s="84">
        <f>'01-Mapa de riesgo-UO'!Y14</f>
        <v>0</v>
      </c>
      <c r="N11" s="84" t="str">
        <f>'01-Mapa de riesgo-UO'!AD14</f>
        <v>Jefe de Control Interno
Profesional Transitorio
Profesionales Orden de Servicio</v>
      </c>
      <c r="O11" s="85" t="str">
        <f>'01-Mapa de riesgo-UO'!AI14</f>
        <v>Mensual</v>
      </c>
      <c r="P11" s="85" t="str">
        <f>'01-Mapa de riesgo-UO'!AM14</f>
        <v>Preventivo</v>
      </c>
      <c r="Q11" s="510" t="str">
        <f>'01-Mapa de riesgo-UO'!AO14</f>
        <v>FUERTE</v>
      </c>
      <c r="R11" s="495"/>
      <c r="S11" s="495"/>
      <c r="T11" s="114" t="str">
        <f>'01-Mapa de riesgo-UO'!AT14</f>
        <v>ASUMIR</v>
      </c>
      <c r="U11" s="114">
        <f>'01-Mapa de riesgo-UO'!AU14</f>
        <v>0</v>
      </c>
      <c r="V11" s="114">
        <f>IF(T11="COMPARTIR",'01-Mapa de riesgo-UO'!AX14, IF(T11=0, 0,$AW$14))</f>
        <v>0</v>
      </c>
      <c r="W11" s="111"/>
      <c r="X11" s="111"/>
      <c r="Y11" s="111"/>
      <c r="Z11" s="111"/>
      <c r="AA11" s="492"/>
    </row>
    <row r="12" spans="1:28" s="2" customFormat="1" ht="86.25" customHeight="1" x14ac:dyDescent="0.2">
      <c r="A12" s="360"/>
      <c r="B12" s="349"/>
      <c r="C12" s="491"/>
      <c r="D12" s="491"/>
      <c r="E12" s="491"/>
      <c r="F12" s="83" t="str">
        <f>'01-Mapa de riesgo-UO'!F15</f>
        <v>La información requerida por el ente de control no se encuentra sistematizada y requiere ser construida manualmente</v>
      </c>
      <c r="G12" s="491"/>
      <c r="H12" s="454"/>
      <c r="I12" s="491"/>
      <c r="J12" s="490"/>
      <c r="K12" s="497"/>
      <c r="L12" s="84" t="str">
        <f>IF('01-Mapa de riesgo-UO'!P15="No existen", "No existe control para el riesgo",'01-Mapa de riesgo-UO'!T15)</f>
        <v>Seguimiento a cumplimiento de los Instructivos para la rendición de la cuenta en el SIRECI</v>
      </c>
      <c r="M12" s="84">
        <f>'01-Mapa de riesgo-UO'!Y15</f>
        <v>0</v>
      </c>
      <c r="N12" s="84" t="str">
        <f>'01-Mapa de riesgo-UO'!AD15</f>
        <v>Profesional Transitorio 
Profesionales Orden de Servicio</v>
      </c>
      <c r="O12" s="85" t="str">
        <f>'01-Mapa de riesgo-UO'!AI15</f>
        <v>Mensual</v>
      </c>
      <c r="P12" s="85" t="str">
        <f>'01-Mapa de riesgo-UO'!AM15</f>
        <v>Preventivo</v>
      </c>
      <c r="Q12" s="508"/>
      <c r="R12" s="495"/>
      <c r="S12" s="495"/>
      <c r="T12" s="114">
        <f>'01-Mapa de riesgo-UO'!AT15</f>
        <v>0</v>
      </c>
      <c r="U12" s="114">
        <f>'01-Mapa de riesgo-UO'!AU15</f>
        <v>0</v>
      </c>
      <c r="V12" s="114">
        <f>IF(T12="COMPARTIR",'01-Mapa de riesgo-UO'!AX15, IF(T12=0, 0,$AW$15))</f>
        <v>0</v>
      </c>
      <c r="W12" s="111"/>
      <c r="X12" s="111"/>
      <c r="Y12" s="111"/>
      <c r="Z12" s="111"/>
      <c r="AA12" s="493"/>
      <c r="AB12" s="516"/>
    </row>
    <row r="13" spans="1:28" s="2" customFormat="1" ht="62.45" customHeight="1" thickBot="1" x14ac:dyDescent="0.25">
      <c r="A13" s="360"/>
      <c r="B13" s="349"/>
      <c r="C13" s="491"/>
      <c r="D13" s="491"/>
      <c r="E13" s="491"/>
      <c r="F13" s="83">
        <f>'01-Mapa de riesgo-UO'!F16</f>
        <v>0</v>
      </c>
      <c r="G13" s="491"/>
      <c r="H13" s="454"/>
      <c r="I13" s="491"/>
      <c r="J13" s="490"/>
      <c r="K13" s="497"/>
      <c r="L13" s="84" t="str">
        <f>IF('01-Mapa de riesgo-UO'!P16="No existen", "No existe control para el riesgo",'01-Mapa de riesgo-UO'!T16)</f>
        <v>Validacion del informe SIRECI a presentar</v>
      </c>
      <c r="M13" s="84" t="str">
        <f>'01-Mapa de riesgo-UO'!Y16</f>
        <v>Aplicativo STORM de la CGR</v>
      </c>
      <c r="N13" s="84" t="str">
        <f>'01-Mapa de riesgo-UO'!AD16</f>
        <v>Auxiliar Administrativo</v>
      </c>
      <c r="O13" s="85" t="str">
        <f>'01-Mapa de riesgo-UO'!AI16</f>
        <v>Mensual</v>
      </c>
      <c r="P13" s="85" t="str">
        <f>'01-Mapa de riesgo-UO'!AM16</f>
        <v>Preventivo</v>
      </c>
      <c r="Q13" s="509"/>
      <c r="R13" s="495"/>
      <c r="S13" s="495"/>
      <c r="T13" s="114">
        <f>'01-Mapa de riesgo-UO'!AT16</f>
        <v>0</v>
      </c>
      <c r="U13" s="114">
        <f>'01-Mapa de riesgo-UO'!AU16</f>
        <v>0</v>
      </c>
      <c r="V13" s="114">
        <f>IF(T13="COMPARTIR",'01-Mapa de riesgo-UO'!AX16, IF(T13=0, 0,$AW$16))</f>
        <v>0</v>
      </c>
      <c r="W13" s="111"/>
      <c r="X13" s="111"/>
      <c r="Y13" s="111"/>
      <c r="Z13" s="111"/>
      <c r="AA13" s="493"/>
      <c r="AB13" s="516"/>
    </row>
    <row r="14" spans="1:28" ht="62.45" customHeight="1" x14ac:dyDescent="0.2">
      <c r="A14" s="360">
        <v>3</v>
      </c>
      <c r="B14" s="349" t="str">
        <f>'01-Mapa de riesgo-UO'!B17</f>
        <v>CONTROL_INTERNO</v>
      </c>
      <c r="C14" s="491" t="str">
        <f>'01-Mapa de riesgo-UO'!G17</f>
        <v>Cumplimiento</v>
      </c>
      <c r="D14" s="491" t="str">
        <f>'01-Mapa de riesgo-UO'!H17</f>
        <v>Baja cobertura de las auditorías de Control Interno</v>
      </c>
      <c r="E14" s="491" t="str">
        <f>'01-Mapa de riesgo-UO'!I17</f>
        <v>Control Interno no puede  ejercer la evaluación independiente en todos los ámbitos de la Universidad</v>
      </c>
      <c r="F14" s="83" t="str">
        <f>'01-Mapa de riesgo-UO'!F17</f>
        <v>El Programa de auditoria tiene un alcance mayor a la capacidad de Control Interno</v>
      </c>
      <c r="G14" s="491" t="str">
        <f>'01-Mapa de riesgo-UO'!J17</f>
        <v>Información insuficiente para la alta dirección que permita tomar decisiones para la mejora
Incumplimiento del programa anual de auditoria
Hallazgos de auditoria de CGR</v>
      </c>
      <c r="H14" s="454" t="str">
        <f>'01-Mapa de riesgo-UO'!AQ17</f>
        <v>LEVE</v>
      </c>
      <c r="I14" s="499" t="str">
        <f>'01-Mapa de riesgo-UO'!AR17</f>
        <v>No.de auditorías realizadas / Total de auditorías programadas</v>
      </c>
      <c r="J14" s="500"/>
      <c r="K14" s="497"/>
      <c r="L14" s="84" t="str">
        <f>IF('01-Mapa de riesgo-UO'!P17="No existen", "No existe control para el riesgo",'01-Mapa de riesgo-UO'!T17)</f>
        <v>Seguimiento a la ejecucion del Programa de auditoría de Control Interno</v>
      </c>
      <c r="M14" s="84">
        <f>'01-Mapa de riesgo-UO'!Y17</f>
        <v>0</v>
      </c>
      <c r="N14" s="84" t="str">
        <f>'01-Mapa de riesgo-UO'!AD17</f>
        <v>Jefe de Control Interno</v>
      </c>
      <c r="O14" s="85" t="str">
        <f>'01-Mapa de riesgo-UO'!AI17</f>
        <v>Mensual</v>
      </c>
      <c r="P14" s="85" t="str">
        <f>'01-Mapa de riesgo-UO'!AM17</f>
        <v>Preventivo</v>
      </c>
      <c r="Q14" s="510" t="str">
        <f>'01-Mapa de riesgo-UO'!AO17</f>
        <v>FUERTE</v>
      </c>
      <c r="R14" s="495"/>
      <c r="S14" s="495"/>
      <c r="T14" s="114" t="str">
        <f>'01-Mapa de riesgo-UO'!AT17</f>
        <v>ASUMIR</v>
      </c>
      <c r="U14" s="114">
        <f>'01-Mapa de riesgo-UO'!AU17</f>
        <v>0</v>
      </c>
      <c r="V14" s="114">
        <f>IF(T14="COMPARTIR",'01-Mapa de riesgo-UO'!AX17, IF(T14=0, 0,$AW$17))</f>
        <v>0</v>
      </c>
      <c r="W14" s="111"/>
      <c r="X14" s="111"/>
      <c r="Y14" s="111"/>
      <c r="Z14" s="111"/>
      <c r="AA14" s="492"/>
    </row>
    <row r="15" spans="1:28" ht="62.45" customHeight="1" x14ac:dyDescent="0.2">
      <c r="A15" s="360"/>
      <c r="B15" s="349"/>
      <c r="C15" s="491"/>
      <c r="D15" s="491"/>
      <c r="E15" s="491"/>
      <c r="F15" s="83" t="str">
        <f>'01-Mapa de riesgo-UO'!F18</f>
        <v>Falta de personal competente en el ejercicio de auditoria</v>
      </c>
      <c r="G15" s="491"/>
      <c r="H15" s="454"/>
      <c r="I15" s="491"/>
      <c r="J15" s="490"/>
      <c r="K15" s="497"/>
      <c r="L15" s="84">
        <f>IF('01-Mapa de riesgo-UO'!P18="No existen", "No existe control para el riesgo",'01-Mapa de riesgo-UO'!T18)</f>
        <v>0</v>
      </c>
      <c r="M15" s="84">
        <f>'01-Mapa de riesgo-UO'!Y18</f>
        <v>0</v>
      </c>
      <c r="N15" s="84">
        <f>'01-Mapa de riesgo-UO'!AD18</f>
        <v>0</v>
      </c>
      <c r="O15" s="85">
        <f>'01-Mapa de riesgo-UO'!AI18</f>
        <v>0</v>
      </c>
      <c r="P15" s="85">
        <f>'01-Mapa de riesgo-UO'!AM18</f>
        <v>0</v>
      </c>
      <c r="Q15" s="508"/>
      <c r="R15" s="495"/>
      <c r="S15" s="495"/>
      <c r="T15" s="114">
        <f>'01-Mapa de riesgo-UO'!AT18</f>
        <v>0</v>
      </c>
      <c r="U15" s="114">
        <f>'01-Mapa de riesgo-UO'!AU18</f>
        <v>0</v>
      </c>
      <c r="V15" s="114">
        <f>IF(T15="COMPARTIR",'01-Mapa de riesgo-UO'!AX18, IF(T15=0, 0,$AW$18))</f>
        <v>0</v>
      </c>
      <c r="W15" s="111"/>
      <c r="X15" s="111"/>
      <c r="Y15" s="111"/>
      <c r="Z15" s="111"/>
      <c r="AA15" s="493"/>
    </row>
    <row r="16" spans="1:28" ht="62.45" customHeight="1" thickBot="1" x14ac:dyDescent="0.25">
      <c r="A16" s="360"/>
      <c r="B16" s="349"/>
      <c r="C16" s="491"/>
      <c r="D16" s="491"/>
      <c r="E16" s="491"/>
      <c r="F16" s="83" t="str">
        <f>'01-Mapa de riesgo-UO'!F19</f>
        <v>La priorizacion de las auditorias no se realiza de forma adecuada</v>
      </c>
      <c r="G16" s="491"/>
      <c r="H16" s="454"/>
      <c r="I16" s="491"/>
      <c r="J16" s="490"/>
      <c r="K16" s="497"/>
      <c r="L16" s="84">
        <f>IF('01-Mapa de riesgo-UO'!P19="No existen", "No existe control para el riesgo",'01-Mapa de riesgo-UO'!T19)</f>
        <v>0</v>
      </c>
      <c r="M16" s="84">
        <f>'01-Mapa de riesgo-UO'!Y19</f>
        <v>0</v>
      </c>
      <c r="N16" s="84">
        <f>'01-Mapa de riesgo-UO'!AD19</f>
        <v>0</v>
      </c>
      <c r="O16" s="85">
        <f>'01-Mapa de riesgo-UO'!AI19</f>
        <v>0</v>
      </c>
      <c r="P16" s="85">
        <f>'01-Mapa de riesgo-UO'!AM19</f>
        <v>0</v>
      </c>
      <c r="Q16" s="509"/>
      <c r="R16" s="495"/>
      <c r="S16" s="495"/>
      <c r="T16" s="114">
        <f>'01-Mapa de riesgo-UO'!AT19</f>
        <v>0</v>
      </c>
      <c r="U16" s="114">
        <f>'01-Mapa de riesgo-UO'!AU19</f>
        <v>0</v>
      </c>
      <c r="V16" s="114">
        <f>IF(T16="COMPARTIR",'01-Mapa de riesgo-UO'!AX19, IF(T16=0, 0,$AW$19))</f>
        <v>0</v>
      </c>
      <c r="W16" s="111"/>
      <c r="X16" s="111"/>
      <c r="Y16" s="111"/>
      <c r="Z16" s="111"/>
      <c r="AA16" s="493"/>
    </row>
    <row r="17" spans="1:27" ht="62.45" customHeight="1" x14ac:dyDescent="0.2">
      <c r="A17" s="360">
        <v>4</v>
      </c>
      <c r="B17" s="349" t="str">
        <f>'01-Mapa de riesgo-UO'!B20</f>
        <v>CONTROL_INTERNO</v>
      </c>
      <c r="C17" s="491" t="str">
        <f>'01-Mapa de riesgo-UO'!G20</f>
        <v>Corrupción</v>
      </c>
      <c r="D17" s="491" t="str">
        <f>'01-Mapa de riesgo-UO'!H20</f>
        <v>Favorecimiento en informes de auditoria o evaluación por intereses personales</v>
      </c>
      <c r="E17" s="491" t="str">
        <f>'01-Mapa de riesgo-UO'!I20</f>
        <v>Manipulación de informes de control interno, a través de la omisión de posibles actos de corrupción o irregularidades administrativas</v>
      </c>
      <c r="F17" s="83" t="str">
        <f>'01-Mapa de riesgo-UO'!F20</f>
        <v>Personal no idóneo que no atiende los valores de la institución o del servicio público</v>
      </c>
      <c r="G17" s="491" t="str">
        <f>'01-Mapa de riesgo-UO'!J20</f>
        <v>Información deficiente para la alta dirección que permita tomar decisiones para la mejora
Investigaciones disciplinarias
Afectación del buen nombre y reconocimiento de la Universidad</v>
      </c>
      <c r="H17" s="454" t="str">
        <f>'01-Mapa de riesgo-UO'!AQ20</f>
        <v>LEVE</v>
      </c>
      <c r="I17" s="499" t="str">
        <f>'01-Mapa de riesgo-UO'!AR20</f>
        <v>No. De  investigaciones al personal de control interno derivadas de hechos de corrupción</v>
      </c>
      <c r="J17" s="489"/>
      <c r="K17" s="497"/>
      <c r="L17" s="84" t="str">
        <f>IF('01-Mapa de riesgo-UO'!P20="No existen", "No existe control para el riesgo",'01-Mapa de riesgo-UO'!T20)</f>
        <v>Verificacion de la aplicación del Manual de auditoria que incluye el marco ético para la auditoria interna en la Universidad</v>
      </c>
      <c r="M17" s="84">
        <f>'01-Mapa de riesgo-UO'!Y20</f>
        <v>0</v>
      </c>
      <c r="N17" s="84" t="str">
        <f>'01-Mapa de riesgo-UO'!AD20</f>
        <v>Jefe de Control Interno</v>
      </c>
      <c r="O17" s="85" t="str">
        <f>'01-Mapa de riesgo-UO'!AI20</f>
        <v>Anual</v>
      </c>
      <c r="P17" s="85" t="str">
        <f>'01-Mapa de riesgo-UO'!AM20</f>
        <v>Preventivo</v>
      </c>
      <c r="Q17" s="510" t="str">
        <f>'01-Mapa de riesgo-UO'!AO20</f>
        <v>ACEPTABLE</v>
      </c>
      <c r="R17" s="495"/>
      <c r="S17" s="495"/>
      <c r="T17" s="114" t="str">
        <f>'01-Mapa de riesgo-UO'!AT20</f>
        <v>ASUMIR</v>
      </c>
      <c r="U17" s="114">
        <f>'01-Mapa de riesgo-UO'!AU20</f>
        <v>0</v>
      </c>
      <c r="V17" s="114">
        <f>IF(T17="COMPARTIR",'01-Mapa de riesgo-UO'!AX20, IF(T17=0, 0,$AW$20))</f>
        <v>0</v>
      </c>
      <c r="W17" s="111"/>
      <c r="X17" s="111"/>
      <c r="Y17" s="111"/>
      <c r="Z17" s="111"/>
      <c r="AA17" s="492"/>
    </row>
    <row r="18" spans="1:27" ht="62.45" customHeight="1" x14ac:dyDescent="0.2">
      <c r="A18" s="360"/>
      <c r="B18" s="349"/>
      <c r="C18" s="491"/>
      <c r="D18" s="491"/>
      <c r="E18" s="491"/>
      <c r="F18" s="83" t="str">
        <f>'01-Mapa de riesgo-UO'!F21</f>
        <v>Presión externa  al personal de control interno para favorecer a terceros</v>
      </c>
      <c r="G18" s="491"/>
      <c r="H18" s="454"/>
      <c r="I18" s="491"/>
      <c r="J18" s="490"/>
      <c r="K18" s="497"/>
      <c r="L18" s="84" t="str">
        <f>IF('01-Mapa de riesgo-UO'!P21="No existen", "No existe control para el riesgo",'01-Mapa de riesgo-UO'!T21)</f>
        <v>Verificacion de la aplicación de Procedimientos documentados de auditoria de control interno en el sistema integral de gestión</v>
      </c>
      <c r="M18" s="84">
        <f>'01-Mapa de riesgo-UO'!Y21</f>
        <v>0</v>
      </c>
      <c r="N18" s="84" t="str">
        <f>'01-Mapa de riesgo-UO'!AD21</f>
        <v>Jefe de Control Interno</v>
      </c>
      <c r="O18" s="85" t="str">
        <f>'01-Mapa de riesgo-UO'!AI21</f>
        <v>Anual</v>
      </c>
      <c r="P18" s="85" t="str">
        <f>'01-Mapa de riesgo-UO'!AM21</f>
        <v>Preventivo</v>
      </c>
      <c r="Q18" s="508"/>
      <c r="R18" s="495"/>
      <c r="S18" s="495"/>
      <c r="T18" s="114">
        <f>'01-Mapa de riesgo-UO'!AT21</f>
        <v>0</v>
      </c>
      <c r="U18" s="114">
        <f>'01-Mapa de riesgo-UO'!AU21</f>
        <v>0</v>
      </c>
      <c r="V18" s="114">
        <f>IF(T18="COMPARTIR",'01-Mapa de riesgo-UO'!AX21, IF(T18=0, 0,$AW$21))</f>
        <v>0</v>
      </c>
      <c r="W18" s="111"/>
      <c r="X18" s="111"/>
      <c r="Y18" s="111"/>
      <c r="Z18" s="111"/>
      <c r="AA18" s="493"/>
    </row>
    <row r="19" spans="1:27" ht="62.45" customHeight="1" thickBot="1" x14ac:dyDescent="0.25">
      <c r="A19" s="360"/>
      <c r="B19" s="349"/>
      <c r="C19" s="491"/>
      <c r="D19" s="491"/>
      <c r="E19" s="491"/>
      <c r="F19" s="83">
        <f>'01-Mapa de riesgo-UO'!F22</f>
        <v>0</v>
      </c>
      <c r="G19" s="491"/>
      <c r="H19" s="454"/>
      <c r="I19" s="491"/>
      <c r="J19" s="490"/>
      <c r="K19" s="497"/>
      <c r="L19" s="84">
        <f>IF('01-Mapa de riesgo-UO'!P22="No existen", "No existe control para el riesgo",'01-Mapa de riesgo-UO'!T22)</f>
        <v>0</v>
      </c>
      <c r="M19" s="84">
        <f>'01-Mapa de riesgo-UO'!Y22</f>
        <v>0</v>
      </c>
      <c r="N19" s="84">
        <f>'01-Mapa de riesgo-UO'!AD22</f>
        <v>0</v>
      </c>
      <c r="O19" s="85">
        <f>'01-Mapa de riesgo-UO'!AI22</f>
        <v>0</v>
      </c>
      <c r="P19" s="85">
        <f>'01-Mapa de riesgo-UO'!AM22</f>
        <v>0</v>
      </c>
      <c r="Q19" s="509"/>
      <c r="R19" s="495"/>
      <c r="S19" s="495"/>
      <c r="T19" s="114">
        <f>'01-Mapa de riesgo-UO'!AT22</f>
        <v>0</v>
      </c>
      <c r="U19" s="114">
        <f>'01-Mapa de riesgo-UO'!AU22</f>
        <v>0</v>
      </c>
      <c r="V19" s="114">
        <f>IF(T19="COMPARTIR",'01-Mapa de riesgo-UO'!AX22, IF(T19, 0,$AW$22))</f>
        <v>0</v>
      </c>
      <c r="W19" s="111"/>
      <c r="X19" s="111"/>
      <c r="Y19" s="111"/>
      <c r="Z19" s="111"/>
      <c r="AA19" s="493"/>
    </row>
    <row r="20" spans="1:27" ht="62.45" customHeight="1" x14ac:dyDescent="0.2">
      <c r="A20" s="360">
        <v>5</v>
      </c>
      <c r="B20" s="349" t="str">
        <f>'01-Mapa de riesgo-UO'!B23</f>
        <v>CONTROL_INTERNO</v>
      </c>
      <c r="C20" s="491" t="str">
        <f>'01-Mapa de riesgo-UO'!G23</f>
        <v>Operacional</v>
      </c>
      <c r="D20" s="491" t="str">
        <f>'01-Mapa de riesgo-UO'!H23</f>
        <v>Informes de evaluacion y auditoria no comunicados oportunamente a las partes involucradas</v>
      </c>
      <c r="E20" s="491" t="str">
        <f>'01-Mapa de riesgo-UO'!I23</f>
        <v>Los informes de auditoria (evaluacion, verificacion o auditoria) no son entregados en el tiempo establecido al responsable del objeto auditado y al Rector</v>
      </c>
      <c r="F20" s="83" t="str">
        <f>'01-Mapa de riesgo-UO'!F23</f>
        <v>Incumplimiento de los planes de auditoria establecidos</v>
      </c>
      <c r="G20" s="491" t="str">
        <f>'01-Mapa de riesgo-UO'!J23</f>
        <v>Información inoportuna para la alta dirección que permita tomar decisiones para la mejora
No generación de planes de mejoramiento
Pérdida de credibilidad de Control Interno</v>
      </c>
      <c r="H20" s="454" t="str">
        <f>'01-Mapa de riesgo-UO'!AQ23</f>
        <v>LEVE</v>
      </c>
      <c r="I20" s="499" t="str">
        <f>'01-Mapa de riesgo-UO'!AR23</f>
        <v>No. De informes que se entregan con un  (1) mes posterior a la fecha programada de comunicación</v>
      </c>
      <c r="J20" s="489"/>
      <c r="K20" s="497"/>
      <c r="L20" s="84" t="str">
        <f>IF('01-Mapa de riesgo-UO'!P23="No existen", "No existe control para el riesgo",'01-Mapa de riesgo-UO'!T23)</f>
        <v>Seguimiento a la ejecucion del Programa de auditoría de Control Interno</v>
      </c>
      <c r="M20" s="84">
        <f>'01-Mapa de riesgo-UO'!Y23</f>
        <v>0</v>
      </c>
      <c r="N20" s="84" t="str">
        <f>'01-Mapa de riesgo-UO'!AD23</f>
        <v>Jefe de Control Interno</v>
      </c>
      <c r="O20" s="85" t="str">
        <f>'01-Mapa de riesgo-UO'!AI23</f>
        <v>Mensual</v>
      </c>
      <c r="P20" s="85" t="str">
        <f>'01-Mapa de riesgo-UO'!AM23</f>
        <v>Detectivo</v>
      </c>
      <c r="Q20" s="510" t="str">
        <f>'01-Mapa de riesgo-UO'!AO23</f>
        <v>ACEPTABLE</v>
      </c>
      <c r="R20" s="495"/>
      <c r="S20" s="495"/>
      <c r="T20" s="114" t="str">
        <f>'01-Mapa de riesgo-UO'!AT23</f>
        <v>ASUMIR</v>
      </c>
      <c r="U20" s="114">
        <f>'01-Mapa de riesgo-UO'!AU23</f>
        <v>0</v>
      </c>
      <c r="V20" s="114">
        <f>IF(T20="COMPARTIR",'01-Mapa de riesgo-UO'!AX23, IF(T20=0, 0,$AW$23))</f>
        <v>0</v>
      </c>
      <c r="W20" s="111"/>
      <c r="X20" s="111"/>
      <c r="Y20" s="111"/>
      <c r="Z20" s="111"/>
      <c r="AA20" s="492"/>
    </row>
    <row r="21" spans="1:27" ht="62.45" customHeight="1" x14ac:dyDescent="0.2">
      <c r="A21" s="360"/>
      <c r="B21" s="349"/>
      <c r="C21" s="491"/>
      <c r="D21" s="491"/>
      <c r="E21" s="491"/>
      <c r="F21" s="83" t="str">
        <f>'01-Mapa de riesgo-UO'!F24</f>
        <v>Atencion a requerimientos de entes externos de control  u otros de normativos o de Ley que sean delegados a Control Interno</v>
      </c>
      <c r="G21" s="491"/>
      <c r="H21" s="454"/>
      <c r="I21" s="491"/>
      <c r="J21" s="490"/>
      <c r="K21" s="497"/>
      <c r="L21" s="84">
        <f>IF('01-Mapa de riesgo-UO'!P24="No existen", "No existe control para el riesgo",'01-Mapa de riesgo-UO'!T24)</f>
        <v>0</v>
      </c>
      <c r="M21" s="84">
        <f>'01-Mapa de riesgo-UO'!Y24</f>
        <v>0</v>
      </c>
      <c r="N21" s="84">
        <f>'01-Mapa de riesgo-UO'!AD24</f>
        <v>0</v>
      </c>
      <c r="O21" s="85">
        <f>'01-Mapa de riesgo-UO'!AI24</f>
        <v>0</v>
      </c>
      <c r="P21" s="85">
        <f>'01-Mapa de riesgo-UO'!AM24</f>
        <v>0</v>
      </c>
      <c r="Q21" s="508"/>
      <c r="R21" s="495"/>
      <c r="S21" s="495"/>
      <c r="T21" s="114">
        <f>'01-Mapa de riesgo-UO'!AT24</f>
        <v>0</v>
      </c>
      <c r="U21" s="114">
        <f>'01-Mapa de riesgo-UO'!AU24</f>
        <v>0</v>
      </c>
      <c r="V21" s="114">
        <f>IF(T21="COMPARTIR",'01-Mapa de riesgo-UO'!AX24, IF(T21=0, 0,$AW$24))</f>
        <v>0</v>
      </c>
      <c r="W21" s="111"/>
      <c r="X21" s="111"/>
      <c r="Y21" s="111"/>
      <c r="Z21" s="111"/>
      <c r="AA21" s="493"/>
    </row>
    <row r="22" spans="1:27" ht="62.45" customHeight="1" thickBot="1" x14ac:dyDescent="0.25">
      <c r="A22" s="360"/>
      <c r="B22" s="349"/>
      <c r="C22" s="491"/>
      <c r="D22" s="491"/>
      <c r="E22" s="491"/>
      <c r="F22" s="83" t="str">
        <f>'01-Mapa de riesgo-UO'!F25</f>
        <v>Requerimientos de areas academicas o administrativas de auditorias que no habian sido contemplados en el programa anual de auditoria</v>
      </c>
      <c r="G22" s="491"/>
      <c r="H22" s="454"/>
      <c r="I22" s="491"/>
      <c r="J22" s="490"/>
      <c r="K22" s="497"/>
      <c r="L22" s="84">
        <f>IF('01-Mapa de riesgo-UO'!P25="No existen", "No existe control para el riesgo",'01-Mapa de riesgo-UO'!T25)</f>
        <v>0</v>
      </c>
      <c r="M22" s="84">
        <f>'01-Mapa de riesgo-UO'!Y25</f>
        <v>0</v>
      </c>
      <c r="N22" s="84">
        <f>'01-Mapa de riesgo-UO'!AD25</f>
        <v>0</v>
      </c>
      <c r="O22" s="85">
        <f>'01-Mapa de riesgo-UO'!AI25</f>
        <v>0</v>
      </c>
      <c r="P22" s="85">
        <f>'01-Mapa de riesgo-UO'!AM25</f>
        <v>0</v>
      </c>
      <c r="Q22" s="509"/>
      <c r="R22" s="495"/>
      <c r="S22" s="495"/>
      <c r="T22" s="114">
        <f>'01-Mapa de riesgo-UO'!AT25</f>
        <v>0</v>
      </c>
      <c r="U22" s="114">
        <f>'01-Mapa de riesgo-UO'!AU25</f>
        <v>0</v>
      </c>
      <c r="V22" s="114">
        <f>IF(T22="COMPARTIR",'01-Mapa de riesgo-UO'!AX25, IF(T22=0, 0,$AW$25))</f>
        <v>0</v>
      </c>
      <c r="W22" s="111"/>
      <c r="X22" s="111"/>
      <c r="Y22" s="111"/>
      <c r="Z22" s="111"/>
      <c r="AA22" s="493"/>
    </row>
    <row r="23" spans="1:27" ht="62.45" customHeight="1" x14ac:dyDescent="0.2">
      <c r="A23" s="360">
        <v>6</v>
      </c>
      <c r="B23" s="349" t="str">
        <f>'01-Mapa de riesgo-UO'!B26</f>
        <v>CONTROL_INTERNO</v>
      </c>
      <c r="C23" s="491" t="str">
        <f>'01-Mapa de riesgo-UO'!G26</f>
        <v>Cumplimiento</v>
      </c>
      <c r="D23" s="491" t="str">
        <f>'01-Mapa de riesgo-UO'!H26</f>
        <v>Perdida de la objetividad e independencia en el ejercicio de auditoria</v>
      </c>
      <c r="E23" s="491" t="str">
        <f>'01-Mapa de riesgo-UO'!I26</f>
        <v xml:space="preserve">Realizar actividades
que generen conficto de interes o impidan realizar la funcion de evalucion independiente con
objetividad e
independencia </v>
      </c>
      <c r="F23" s="83" t="str">
        <f>'01-Mapa de riesgo-UO'!F26</f>
        <v>Personal no competente en el ejercicio de auditoria</v>
      </c>
      <c r="G23" s="491" t="str">
        <f>'01-Mapa de riesgo-UO'!J26</f>
        <v>Informes de auditoria no objetivos
Faltas disciplinarias para el personal de Control Interno
Pérdida de credibilidad de Control Interno</v>
      </c>
      <c r="H23" s="454" t="str">
        <f>'01-Mapa de riesgo-UO'!AQ26</f>
        <v>LEVE</v>
      </c>
      <c r="I23" s="499" t="str">
        <f>'01-Mapa de riesgo-UO'!AR26</f>
        <v>No de recusaciones recibidas por el personal de Control Interno</v>
      </c>
      <c r="J23" s="489"/>
      <c r="K23" s="497"/>
      <c r="L23" s="84" t="str">
        <f>IF('01-Mapa de riesgo-UO'!P26="No existen", "No existe control para el riesgo",'01-Mapa de riesgo-UO'!T26)</f>
        <v>Verificacion de la aplicación del Manual de auditoria que incluye el marco ético para la auditoria interna en la Universidad</v>
      </c>
      <c r="M23" s="84">
        <f>'01-Mapa de riesgo-UO'!Y26</f>
        <v>0</v>
      </c>
      <c r="N23" s="84" t="str">
        <f>'01-Mapa de riesgo-UO'!AD26</f>
        <v>Jefe de Control Interno</v>
      </c>
      <c r="O23" s="85" t="str">
        <f>'01-Mapa de riesgo-UO'!AI26</f>
        <v>No definida</v>
      </c>
      <c r="P23" s="85" t="str">
        <f>'01-Mapa de riesgo-UO'!AM26</f>
        <v>Preventivo</v>
      </c>
      <c r="Q23" s="510" t="str">
        <f>'01-Mapa de riesgo-UO'!AO26</f>
        <v>ACEPTABLE</v>
      </c>
      <c r="R23" s="495"/>
      <c r="S23" s="495"/>
      <c r="T23" s="114" t="str">
        <f>'01-Mapa de riesgo-UO'!AT26</f>
        <v>ASUMIR</v>
      </c>
      <c r="U23" s="114">
        <f>'01-Mapa de riesgo-UO'!AU26</f>
        <v>0</v>
      </c>
      <c r="V23" s="114">
        <f>IF(T23="COMPARTIR",'01-Mapa de riesgo-UO'!AX26, IF(T23=0, 0,$AW$26))</f>
        <v>0</v>
      </c>
      <c r="W23" s="111"/>
      <c r="X23" s="111"/>
      <c r="Y23" s="111"/>
      <c r="Z23" s="111"/>
      <c r="AA23" s="492"/>
    </row>
    <row r="24" spans="1:27" ht="62.45" customHeight="1" x14ac:dyDescent="0.2">
      <c r="A24" s="360"/>
      <c r="B24" s="349"/>
      <c r="C24" s="491"/>
      <c r="D24" s="491"/>
      <c r="E24" s="491"/>
      <c r="F24" s="83" t="str">
        <f>'01-Mapa de riesgo-UO'!F27</f>
        <v>Comites en los cuales Control Interno participe con voz y voto</v>
      </c>
      <c r="G24" s="491"/>
      <c r="H24" s="454"/>
      <c r="I24" s="491"/>
      <c r="J24" s="490"/>
      <c r="K24" s="497"/>
      <c r="L24" s="84">
        <f>IF('01-Mapa de riesgo-UO'!P27="No existen", "No existe control para el riesgo",'01-Mapa de riesgo-UO'!T27)</f>
        <v>0</v>
      </c>
      <c r="M24" s="84">
        <f>'01-Mapa de riesgo-UO'!Y27</f>
        <v>0</v>
      </c>
      <c r="N24" s="84">
        <f>'01-Mapa de riesgo-UO'!AD27</f>
        <v>0</v>
      </c>
      <c r="O24" s="85">
        <f>'01-Mapa de riesgo-UO'!AI27</f>
        <v>0</v>
      </c>
      <c r="P24" s="85">
        <f>'01-Mapa de riesgo-UO'!AM27</f>
        <v>0</v>
      </c>
      <c r="Q24" s="508"/>
      <c r="R24" s="495"/>
      <c r="S24" s="495"/>
      <c r="T24" s="114">
        <f>'01-Mapa de riesgo-UO'!AT27</f>
        <v>0</v>
      </c>
      <c r="U24" s="114">
        <f>'01-Mapa de riesgo-UO'!AU27</f>
        <v>0</v>
      </c>
      <c r="V24" s="114">
        <f>IF(T24="COMPARTIR",'01-Mapa de riesgo-UO'!AX27, IF(T24=0, 0,$AW$27))</f>
        <v>0</v>
      </c>
      <c r="W24" s="111"/>
      <c r="X24" s="111"/>
      <c r="Y24" s="111"/>
      <c r="Z24" s="111"/>
      <c r="AA24" s="493"/>
    </row>
    <row r="25" spans="1:27" ht="62.45" customHeight="1" thickBot="1" x14ac:dyDescent="0.25">
      <c r="A25" s="360"/>
      <c r="B25" s="349"/>
      <c r="C25" s="491"/>
      <c r="D25" s="491"/>
      <c r="E25" s="491"/>
      <c r="F25" s="83" t="str">
        <f>'01-Mapa de riesgo-UO'!F28</f>
        <v>Funcion de consultoria (Asesorias) realizada por Control Interno en la cuales no se define o no se tiene claro  el alcance.</v>
      </c>
      <c r="G25" s="491"/>
      <c r="H25" s="454"/>
      <c r="I25" s="491"/>
      <c r="J25" s="490"/>
      <c r="K25" s="497"/>
      <c r="L25" s="84">
        <f>IF('01-Mapa de riesgo-UO'!P28="No existen", "No existe control para el riesgo",'01-Mapa de riesgo-UO'!T28)</f>
        <v>0</v>
      </c>
      <c r="M25" s="84">
        <f>'01-Mapa de riesgo-UO'!Y28</f>
        <v>0</v>
      </c>
      <c r="N25" s="84">
        <f>'01-Mapa de riesgo-UO'!AD28</f>
        <v>0</v>
      </c>
      <c r="O25" s="85">
        <f>'01-Mapa de riesgo-UO'!AI28</f>
        <v>0</v>
      </c>
      <c r="P25" s="85">
        <f>'01-Mapa de riesgo-UO'!AM28</f>
        <v>0</v>
      </c>
      <c r="Q25" s="509"/>
      <c r="R25" s="495"/>
      <c r="S25" s="495"/>
      <c r="T25" s="114">
        <f>'01-Mapa de riesgo-UO'!AT28</f>
        <v>0</v>
      </c>
      <c r="U25" s="114">
        <f>'01-Mapa de riesgo-UO'!AU28</f>
        <v>0</v>
      </c>
      <c r="V25" s="114">
        <f>IF(T25="COMPARTIR",'01-Mapa de riesgo-UO'!AX28, IF(T25=0, 0,$AW$28))</f>
        <v>0</v>
      </c>
      <c r="W25" s="111"/>
      <c r="X25" s="111"/>
      <c r="Y25" s="111"/>
      <c r="Z25" s="111"/>
      <c r="AA25" s="493"/>
    </row>
    <row r="26" spans="1:27" ht="62.45" customHeight="1" x14ac:dyDescent="0.2">
      <c r="A26" s="360">
        <v>7</v>
      </c>
      <c r="B26" s="349" t="str">
        <f>'01-Mapa de riesgo-UO'!B29</f>
        <v>CONTROL_INTERNO_DISCIPLINARIO</v>
      </c>
      <c r="C26" s="491" t="str">
        <f>'01-Mapa de riesgo-UO'!G29</f>
        <v>Operacional</v>
      </c>
      <c r="D26" s="491" t="str">
        <f>'01-Mapa de riesgo-UO'!H29</f>
        <v>Incumplimiento del procedimiento de los  procesos disciplinarios. Sanciones disciplinarias.</v>
      </c>
      <c r="E26" s="491" t="str">
        <f>'01-Mapa de riesgo-UO'!I29</f>
        <v>Probabilidad en cuanto a vencimiento de términos legales , por ausencia de diligencia en el personal, o ausencia absoluta de éste.</v>
      </c>
      <c r="F26" s="83" t="str">
        <f>'01-Mapa de riesgo-UO'!F29</f>
        <v>Información requerida a otras dependencias o a entidades externas no llegue oportunamente.</v>
      </c>
      <c r="G26" s="491" t="str">
        <f>'01-Mapa de riesgo-UO'!J29</f>
        <v>Prescripción de los procesos disciplinarios y violación al principio de legalidad juridica y sanciones.</v>
      </c>
      <c r="H26" s="454" t="str">
        <f>'01-Mapa de riesgo-UO'!AQ29</f>
        <v>LEVE</v>
      </c>
      <c r="I26" s="499" t="str">
        <f>'01-Mapa de riesgo-UO'!AR29</f>
        <v>No. de procesos cumplidos oportunamente. Cada Proceso Disciplinario tiene manejos particulares cumpliendo con la Ley.</v>
      </c>
      <c r="J26" s="489"/>
      <c r="K26" s="497"/>
      <c r="L26" s="84" t="str">
        <f>IF('01-Mapa de riesgo-UO'!P29="No existen", "No existe control para el riesgo",'01-Mapa de riesgo-UO'!T29)</f>
        <v>Actas, informes, alertas , controles periódicos.</v>
      </c>
      <c r="M26" s="84" t="str">
        <f>'01-Mapa de riesgo-UO'!Y29</f>
        <v>Quejas y reclamos</v>
      </c>
      <c r="N26" s="84" t="str">
        <f>'01-Mapa de riesgo-UO'!AD29</f>
        <v>Contrato de Prestacion de Servicios</v>
      </c>
      <c r="O26" s="85" t="str">
        <f>'01-Mapa de riesgo-UO'!AI29</f>
        <v>Diaria</v>
      </c>
      <c r="P26" s="85" t="str">
        <f>'01-Mapa de riesgo-UO'!AM29</f>
        <v>Preventivo</v>
      </c>
      <c r="Q26" s="510" t="str">
        <f>'01-Mapa de riesgo-UO'!AO29</f>
        <v>FUERTE</v>
      </c>
      <c r="R26" s="495"/>
      <c r="S26" s="495"/>
      <c r="T26" s="114" t="str">
        <f>'01-Mapa de riesgo-UO'!AT29</f>
        <v>ASUMIR</v>
      </c>
      <c r="U26" s="114">
        <f>'01-Mapa de riesgo-UO'!AU29</f>
        <v>0</v>
      </c>
      <c r="V26" s="114">
        <f>IF(T26="COMPARTIR",'01-Mapa de riesgo-UO'!AX29, IF(T26=0, 0,$AW$29))</f>
        <v>0</v>
      </c>
      <c r="W26" s="111"/>
      <c r="X26" s="111"/>
      <c r="Y26" s="111"/>
      <c r="Z26" s="111"/>
      <c r="AA26" s="492"/>
    </row>
    <row r="27" spans="1:27" ht="62.45" customHeight="1" x14ac:dyDescent="0.2">
      <c r="A27" s="360"/>
      <c r="B27" s="349"/>
      <c r="C27" s="491"/>
      <c r="D27" s="491"/>
      <c r="E27" s="491"/>
      <c r="F27" s="83" t="str">
        <f>'01-Mapa de riesgo-UO'!F30</f>
        <v>En ocasiones carga laboral</v>
      </c>
      <c r="G27" s="491"/>
      <c r="H27" s="454"/>
      <c r="I27" s="491"/>
      <c r="J27" s="490"/>
      <c r="K27" s="497"/>
      <c r="L27" s="84">
        <f>IF('01-Mapa de riesgo-UO'!P30="No existen", "No existe control para el riesgo",'01-Mapa de riesgo-UO'!T30)</f>
        <v>0</v>
      </c>
      <c r="M27" s="84">
        <f>'01-Mapa de riesgo-UO'!Y30</f>
        <v>0</v>
      </c>
      <c r="N27" s="84">
        <f>'01-Mapa de riesgo-UO'!AD30</f>
        <v>0</v>
      </c>
      <c r="O27" s="85">
        <f>'01-Mapa de riesgo-UO'!AI30</f>
        <v>0</v>
      </c>
      <c r="P27" s="85">
        <f>'01-Mapa de riesgo-UO'!AM30</f>
        <v>0</v>
      </c>
      <c r="Q27" s="508"/>
      <c r="R27" s="495"/>
      <c r="S27" s="495"/>
      <c r="T27" s="114">
        <f>'01-Mapa de riesgo-UO'!AT30</f>
        <v>0</v>
      </c>
      <c r="U27" s="114">
        <f>'01-Mapa de riesgo-UO'!AU30</f>
        <v>0</v>
      </c>
      <c r="V27" s="114">
        <f>IF(T27="COMPARTIR",'01-Mapa de riesgo-UO'!AX30, IF(T27=0, 0,$AW$30))</f>
        <v>0</v>
      </c>
      <c r="W27" s="111"/>
      <c r="X27" s="111"/>
      <c r="Y27" s="111"/>
      <c r="Z27" s="111"/>
      <c r="AA27" s="493"/>
    </row>
    <row r="28" spans="1:27" ht="62.45" customHeight="1" thickBot="1" x14ac:dyDescent="0.25">
      <c r="A28" s="360"/>
      <c r="B28" s="349"/>
      <c r="C28" s="491"/>
      <c r="D28" s="491"/>
      <c r="E28" s="491"/>
      <c r="F28" s="83" t="str">
        <f>'01-Mapa de riesgo-UO'!F31</f>
        <v>No aprobación del personal contratista que impulse los procesos disciplinarios.</v>
      </c>
      <c r="G28" s="491"/>
      <c r="H28" s="454"/>
      <c r="I28" s="491"/>
      <c r="J28" s="490"/>
      <c r="K28" s="497"/>
      <c r="L28" s="84">
        <f>IF('01-Mapa de riesgo-UO'!P31="No existen", "No existe control para el riesgo",'01-Mapa de riesgo-UO'!T31)</f>
        <v>0</v>
      </c>
      <c r="M28" s="84">
        <f>'01-Mapa de riesgo-UO'!Y31</f>
        <v>0</v>
      </c>
      <c r="N28" s="84">
        <f>'01-Mapa de riesgo-UO'!AD31</f>
        <v>0</v>
      </c>
      <c r="O28" s="85">
        <f>'01-Mapa de riesgo-UO'!AI31</f>
        <v>0</v>
      </c>
      <c r="P28" s="85">
        <f>'01-Mapa de riesgo-UO'!AM31</f>
        <v>0</v>
      </c>
      <c r="Q28" s="509"/>
      <c r="R28" s="495"/>
      <c r="S28" s="495"/>
      <c r="T28" s="114">
        <f>'01-Mapa de riesgo-UO'!AT31</f>
        <v>0</v>
      </c>
      <c r="U28" s="114">
        <f>'01-Mapa de riesgo-UO'!AU31</f>
        <v>0</v>
      </c>
      <c r="V28" s="114">
        <f>IF(T28="COMPARTIR",'01-Mapa de riesgo-UO'!AX31, IF(T28=0, 0,$AW$31))</f>
        <v>0</v>
      </c>
      <c r="W28" s="111"/>
      <c r="X28" s="111"/>
      <c r="Y28" s="111"/>
      <c r="Z28" s="111"/>
      <c r="AA28" s="493"/>
    </row>
    <row r="29" spans="1:27" ht="62.45" customHeight="1" x14ac:dyDescent="0.2">
      <c r="A29" s="360">
        <v>8</v>
      </c>
      <c r="B29" s="349">
        <f>'01-Mapa de riesgo-UO'!B32</f>
        <v>0</v>
      </c>
      <c r="C29" s="491">
        <f>'01-Mapa de riesgo-UO'!G32</f>
        <v>0</v>
      </c>
      <c r="D29" s="491">
        <f>'01-Mapa de riesgo-UO'!H32</f>
        <v>0</v>
      </c>
      <c r="E29" s="491">
        <f>'01-Mapa de riesgo-UO'!I32</f>
        <v>0</v>
      </c>
      <c r="F29" s="83">
        <f>'01-Mapa de riesgo-UO'!F32</f>
        <v>0</v>
      </c>
      <c r="G29" s="491">
        <f>'01-Mapa de riesgo-UO'!J32</f>
        <v>0</v>
      </c>
      <c r="H29" s="454" t="str">
        <f>'01-Mapa de riesgo-UO'!AQ32</f>
        <v>LEVE</v>
      </c>
      <c r="I29" s="499">
        <f>'01-Mapa de riesgo-UO'!AR32</f>
        <v>0</v>
      </c>
      <c r="J29" s="489"/>
      <c r="K29" s="497"/>
      <c r="L29" s="84">
        <f>IF('01-Mapa de riesgo-UO'!P32="No existen", "No existe control para el riesgo",'01-Mapa de riesgo-UO'!T32)</f>
        <v>0</v>
      </c>
      <c r="M29" s="84">
        <f>'01-Mapa de riesgo-UO'!Y32</f>
        <v>0</v>
      </c>
      <c r="N29" s="84">
        <f>'01-Mapa de riesgo-UO'!AD32</f>
        <v>0</v>
      </c>
      <c r="O29" s="85">
        <f>'01-Mapa de riesgo-UO'!AI32</f>
        <v>0</v>
      </c>
      <c r="P29" s="85">
        <f>'01-Mapa de riesgo-UO'!AM32</f>
        <v>0</v>
      </c>
      <c r="Q29" s="510" t="e">
        <f>'01-Mapa de riesgo-UO'!AO32</f>
        <v>#DIV/0!</v>
      </c>
      <c r="R29" s="495"/>
      <c r="S29" s="495"/>
      <c r="T29" s="114">
        <f>'01-Mapa de riesgo-UO'!AT32</f>
        <v>0</v>
      </c>
      <c r="U29" s="114">
        <f>'01-Mapa de riesgo-UO'!AU32</f>
        <v>0</v>
      </c>
      <c r="V29" s="114">
        <f>IF(T29="COMPARTIR",'01-Mapa de riesgo-UO'!AX32, IF(T29=0, 0,$AW$32))</f>
        <v>0</v>
      </c>
      <c r="W29" s="111"/>
      <c r="X29" s="111"/>
      <c r="Y29" s="111"/>
      <c r="Z29" s="111"/>
      <c r="AA29" s="492"/>
    </row>
    <row r="30" spans="1:27" ht="62.45" customHeight="1" x14ac:dyDescent="0.2">
      <c r="A30" s="360"/>
      <c r="B30" s="349"/>
      <c r="C30" s="491"/>
      <c r="D30" s="491"/>
      <c r="E30" s="491"/>
      <c r="F30" s="83">
        <f>'01-Mapa de riesgo-UO'!F33</f>
        <v>0</v>
      </c>
      <c r="G30" s="491"/>
      <c r="H30" s="454"/>
      <c r="I30" s="491"/>
      <c r="J30" s="490"/>
      <c r="K30" s="497"/>
      <c r="L30" s="84">
        <f>IF('01-Mapa de riesgo-UO'!P33="No existen", "No existe control para el riesgo",'01-Mapa de riesgo-UO'!T33)</f>
        <v>0</v>
      </c>
      <c r="M30" s="84">
        <f>'01-Mapa de riesgo-UO'!Y33</f>
        <v>0</v>
      </c>
      <c r="N30" s="84">
        <f>'01-Mapa de riesgo-UO'!AD33</f>
        <v>0</v>
      </c>
      <c r="O30" s="85">
        <f>'01-Mapa de riesgo-UO'!AI33</f>
        <v>0</v>
      </c>
      <c r="P30" s="85">
        <f>'01-Mapa de riesgo-UO'!AM33</f>
        <v>0</v>
      </c>
      <c r="Q30" s="508"/>
      <c r="R30" s="495"/>
      <c r="S30" s="495"/>
      <c r="T30" s="114">
        <f>'01-Mapa de riesgo-UO'!AT33</f>
        <v>0</v>
      </c>
      <c r="U30" s="114">
        <f>'01-Mapa de riesgo-UO'!AU33</f>
        <v>0</v>
      </c>
      <c r="V30" s="114">
        <f>IF(T30="COMPARTIR",'01-Mapa de riesgo-UO'!AX33, IF(T30=0, 0,$AW$33))</f>
        <v>0</v>
      </c>
      <c r="W30" s="111"/>
      <c r="X30" s="111"/>
      <c r="Y30" s="111"/>
      <c r="Z30" s="111"/>
      <c r="AA30" s="493"/>
    </row>
    <row r="31" spans="1:27" ht="62.45" customHeight="1" thickBot="1" x14ac:dyDescent="0.25">
      <c r="A31" s="360"/>
      <c r="B31" s="349"/>
      <c r="C31" s="491"/>
      <c r="D31" s="491"/>
      <c r="E31" s="491"/>
      <c r="F31" s="83">
        <f>'01-Mapa de riesgo-UO'!F34</f>
        <v>0</v>
      </c>
      <c r="G31" s="491"/>
      <c r="H31" s="454"/>
      <c r="I31" s="491"/>
      <c r="J31" s="490"/>
      <c r="K31" s="497"/>
      <c r="L31" s="84">
        <f>IF('01-Mapa de riesgo-UO'!P34="No existen", "No existe control para el riesgo",'01-Mapa de riesgo-UO'!T34)</f>
        <v>0</v>
      </c>
      <c r="M31" s="84">
        <f>'01-Mapa de riesgo-UO'!Y34</f>
        <v>0</v>
      </c>
      <c r="N31" s="84">
        <f>'01-Mapa de riesgo-UO'!AD34</f>
        <v>0</v>
      </c>
      <c r="O31" s="85">
        <f>'01-Mapa de riesgo-UO'!AI34</f>
        <v>0</v>
      </c>
      <c r="P31" s="85">
        <f>'01-Mapa de riesgo-UO'!AM34</f>
        <v>0</v>
      </c>
      <c r="Q31" s="509"/>
      <c r="R31" s="495"/>
      <c r="S31" s="495"/>
      <c r="T31" s="114">
        <f>'01-Mapa de riesgo-UO'!AT34</f>
        <v>0</v>
      </c>
      <c r="U31" s="114">
        <f>'01-Mapa de riesgo-UO'!AU34</f>
        <v>0</v>
      </c>
      <c r="V31" s="114">
        <f>IF(T31="COMPARTIR",'01-Mapa de riesgo-UO'!AX34, IF(T31=0, 0,$AW$34))</f>
        <v>0</v>
      </c>
      <c r="W31" s="111"/>
      <c r="X31" s="111"/>
      <c r="Y31" s="111"/>
      <c r="Z31" s="111"/>
      <c r="AA31" s="493"/>
    </row>
    <row r="32" spans="1:27" ht="62.45" customHeight="1" x14ac:dyDescent="0.2">
      <c r="A32" s="360">
        <v>9</v>
      </c>
      <c r="B32" s="349">
        <f>'01-Mapa de riesgo-UO'!B35</f>
        <v>0</v>
      </c>
      <c r="C32" s="491">
        <f>'01-Mapa de riesgo-UO'!G35</f>
        <v>0</v>
      </c>
      <c r="D32" s="491">
        <f>'01-Mapa de riesgo-UO'!H35</f>
        <v>0</v>
      </c>
      <c r="E32" s="491">
        <f>'01-Mapa de riesgo-UO'!I35</f>
        <v>0</v>
      </c>
      <c r="F32" s="83">
        <f>'01-Mapa de riesgo-UO'!F35</f>
        <v>0</v>
      </c>
      <c r="G32" s="491">
        <f>'01-Mapa de riesgo-UO'!J35</f>
        <v>0</v>
      </c>
      <c r="H32" s="454" t="str">
        <f>'01-Mapa de riesgo-UO'!AQ35</f>
        <v>LEVE</v>
      </c>
      <c r="I32" s="499">
        <f>'01-Mapa de riesgo-UO'!AR35</f>
        <v>0</v>
      </c>
      <c r="J32" s="489"/>
      <c r="K32" s="497"/>
      <c r="L32" s="84">
        <f>IF('01-Mapa de riesgo-UO'!P35="No existen", "No existe control para el riesgo",'01-Mapa de riesgo-UO'!T35)</f>
        <v>0</v>
      </c>
      <c r="M32" s="84">
        <f>'01-Mapa de riesgo-UO'!Y35</f>
        <v>0</v>
      </c>
      <c r="N32" s="84">
        <f>'01-Mapa de riesgo-UO'!AD35</f>
        <v>0</v>
      </c>
      <c r="O32" s="85">
        <f>'01-Mapa de riesgo-UO'!AI35</f>
        <v>0</v>
      </c>
      <c r="P32" s="85">
        <f>'01-Mapa de riesgo-UO'!AM35</f>
        <v>0</v>
      </c>
      <c r="Q32" s="510" t="e">
        <f>'01-Mapa de riesgo-UO'!AO35</f>
        <v>#DIV/0!</v>
      </c>
      <c r="R32" s="495"/>
      <c r="S32" s="495"/>
      <c r="T32" s="114">
        <f>'01-Mapa de riesgo-UO'!AT35</f>
        <v>0</v>
      </c>
      <c r="U32" s="114">
        <f>'01-Mapa de riesgo-UO'!AU35</f>
        <v>0</v>
      </c>
      <c r="V32" s="114">
        <f>IF(T32="COMPARTIR",'01-Mapa de riesgo-UO'!AX35, IF(T32=0, 0,$AW$35))</f>
        <v>0</v>
      </c>
      <c r="W32" s="111"/>
      <c r="X32" s="111"/>
      <c r="Y32" s="111"/>
      <c r="Z32" s="111"/>
      <c r="AA32" s="492"/>
    </row>
    <row r="33" spans="1:27" ht="62.45" customHeight="1" x14ac:dyDescent="0.2">
      <c r="A33" s="360"/>
      <c r="B33" s="349"/>
      <c r="C33" s="491"/>
      <c r="D33" s="491"/>
      <c r="E33" s="491"/>
      <c r="F33" s="83">
        <f>'01-Mapa de riesgo-UO'!F36</f>
        <v>0</v>
      </c>
      <c r="G33" s="491"/>
      <c r="H33" s="454"/>
      <c r="I33" s="491"/>
      <c r="J33" s="490"/>
      <c r="K33" s="497"/>
      <c r="L33" s="84">
        <f>IF('01-Mapa de riesgo-UO'!P36="No existen", "No existe control para el riesgo",'01-Mapa de riesgo-UO'!T36)</f>
        <v>0</v>
      </c>
      <c r="M33" s="84">
        <f>'01-Mapa de riesgo-UO'!Y36</f>
        <v>0</v>
      </c>
      <c r="N33" s="84">
        <f>'01-Mapa de riesgo-UO'!AD36</f>
        <v>0</v>
      </c>
      <c r="O33" s="85">
        <f>'01-Mapa de riesgo-UO'!AI36</f>
        <v>0</v>
      </c>
      <c r="P33" s="85">
        <f>'01-Mapa de riesgo-UO'!AM36</f>
        <v>0</v>
      </c>
      <c r="Q33" s="508"/>
      <c r="R33" s="495"/>
      <c r="S33" s="495"/>
      <c r="T33" s="114">
        <f>'01-Mapa de riesgo-UO'!AT36</f>
        <v>0</v>
      </c>
      <c r="U33" s="114">
        <f>'01-Mapa de riesgo-UO'!AU36</f>
        <v>0</v>
      </c>
      <c r="V33" s="114">
        <f>IF(T33="COMPARTIR",'01-Mapa de riesgo-UO'!AX36, IF(T33=0, 0,$AW$36))</f>
        <v>0</v>
      </c>
      <c r="W33" s="111"/>
      <c r="X33" s="111"/>
      <c r="Y33" s="111"/>
      <c r="Z33" s="111"/>
      <c r="AA33" s="493"/>
    </row>
    <row r="34" spans="1:27" ht="62.45" customHeight="1" thickBot="1" x14ac:dyDescent="0.25">
      <c r="A34" s="360"/>
      <c r="B34" s="349"/>
      <c r="C34" s="491"/>
      <c r="D34" s="491"/>
      <c r="E34" s="491"/>
      <c r="F34" s="83">
        <f>'01-Mapa de riesgo-UO'!F37</f>
        <v>0</v>
      </c>
      <c r="G34" s="491"/>
      <c r="H34" s="454"/>
      <c r="I34" s="491"/>
      <c r="J34" s="490"/>
      <c r="K34" s="497"/>
      <c r="L34" s="84">
        <f>IF('01-Mapa de riesgo-UO'!P37="No existen", "No existe control para el riesgo",'01-Mapa de riesgo-UO'!T37)</f>
        <v>0</v>
      </c>
      <c r="M34" s="84">
        <f>'01-Mapa de riesgo-UO'!Y37</f>
        <v>0</v>
      </c>
      <c r="N34" s="84">
        <f>'01-Mapa de riesgo-UO'!AD37</f>
        <v>0</v>
      </c>
      <c r="O34" s="85">
        <f>'01-Mapa de riesgo-UO'!AI37</f>
        <v>0</v>
      </c>
      <c r="P34" s="85">
        <f>'01-Mapa de riesgo-UO'!AM37</f>
        <v>0</v>
      </c>
      <c r="Q34" s="509"/>
      <c r="R34" s="495"/>
      <c r="S34" s="495"/>
      <c r="T34" s="114">
        <f>'01-Mapa de riesgo-UO'!AT37</f>
        <v>0</v>
      </c>
      <c r="U34" s="114">
        <f>'01-Mapa de riesgo-UO'!AU37</f>
        <v>0</v>
      </c>
      <c r="V34" s="114">
        <f>IF(T34="COMPARTIR",'01-Mapa de riesgo-UO'!AX37, IF(T34=0, 0,$AW$37))</f>
        <v>0</v>
      </c>
      <c r="W34" s="111"/>
      <c r="X34" s="111"/>
      <c r="Y34" s="111"/>
      <c r="Z34" s="111"/>
      <c r="AA34" s="493"/>
    </row>
    <row r="35" spans="1:27" ht="62.45" customHeight="1" x14ac:dyDescent="0.2">
      <c r="A35" s="360">
        <v>10</v>
      </c>
      <c r="B35" s="349">
        <f>'01-Mapa de riesgo-UO'!B38</f>
        <v>0</v>
      </c>
      <c r="C35" s="491">
        <f>'01-Mapa de riesgo-UO'!G38</f>
        <v>0</v>
      </c>
      <c r="D35" s="491">
        <f>'01-Mapa de riesgo-UO'!H38</f>
        <v>0</v>
      </c>
      <c r="E35" s="491">
        <f>'01-Mapa de riesgo-UO'!I38</f>
        <v>0</v>
      </c>
      <c r="F35" s="83">
        <f>'01-Mapa de riesgo-UO'!F38</f>
        <v>0</v>
      </c>
      <c r="G35" s="491">
        <f>'01-Mapa de riesgo-UO'!J38</f>
        <v>0</v>
      </c>
      <c r="H35" s="454" t="str">
        <f>'01-Mapa de riesgo-UO'!AQ38</f>
        <v>LEVE</v>
      </c>
      <c r="I35" s="499">
        <f>'01-Mapa de riesgo-UO'!AR38</f>
        <v>0</v>
      </c>
      <c r="J35" s="500"/>
      <c r="K35" s="497"/>
      <c r="L35" s="84">
        <f>IF('01-Mapa de riesgo-UO'!P38="No existen", "No existe control para el riesgo",'01-Mapa de riesgo-UO'!T38)</f>
        <v>0</v>
      </c>
      <c r="M35" s="84">
        <f>'01-Mapa de riesgo-UO'!Y38</f>
        <v>0</v>
      </c>
      <c r="N35" s="84">
        <f>'01-Mapa de riesgo-UO'!AD38</f>
        <v>0</v>
      </c>
      <c r="O35" s="85">
        <f>'01-Mapa de riesgo-UO'!AI38</f>
        <v>0</v>
      </c>
      <c r="P35" s="85">
        <f>'01-Mapa de riesgo-UO'!AM38</f>
        <v>0</v>
      </c>
      <c r="Q35" s="510" t="e">
        <f>'01-Mapa de riesgo-UO'!AO38</f>
        <v>#DIV/0!</v>
      </c>
      <c r="R35" s="495"/>
      <c r="S35" s="495"/>
      <c r="T35" s="114">
        <f>'01-Mapa de riesgo-UO'!AT38</f>
        <v>0</v>
      </c>
      <c r="U35" s="114">
        <f>'01-Mapa de riesgo-UO'!AU38</f>
        <v>0</v>
      </c>
      <c r="V35" s="114">
        <f>IF(T35="COMPARTIR",'01-Mapa de riesgo-UO'!AX38, IF(T35=0, 0,$AW$38))</f>
        <v>0</v>
      </c>
      <c r="W35" s="111"/>
      <c r="X35" s="111"/>
      <c r="Y35" s="111"/>
      <c r="Z35" s="111"/>
      <c r="AA35" s="492"/>
    </row>
    <row r="36" spans="1:27" ht="62.45" customHeight="1" x14ac:dyDescent="0.2">
      <c r="A36" s="360"/>
      <c r="B36" s="349"/>
      <c r="C36" s="491"/>
      <c r="D36" s="491"/>
      <c r="E36" s="491"/>
      <c r="F36" s="83">
        <f>'01-Mapa de riesgo-UO'!F39</f>
        <v>0</v>
      </c>
      <c r="G36" s="491"/>
      <c r="H36" s="454"/>
      <c r="I36" s="491"/>
      <c r="J36" s="490"/>
      <c r="K36" s="497"/>
      <c r="L36" s="84">
        <f>IF('01-Mapa de riesgo-UO'!P39="No existen", "No existe control para el riesgo",'01-Mapa de riesgo-UO'!T39)</f>
        <v>0</v>
      </c>
      <c r="M36" s="84">
        <f>'01-Mapa de riesgo-UO'!Y39</f>
        <v>0</v>
      </c>
      <c r="N36" s="84">
        <f>'01-Mapa de riesgo-UO'!AD39</f>
        <v>0</v>
      </c>
      <c r="O36" s="85">
        <f>'01-Mapa de riesgo-UO'!AI39</f>
        <v>0</v>
      </c>
      <c r="P36" s="85">
        <f>'01-Mapa de riesgo-UO'!AM39</f>
        <v>0</v>
      </c>
      <c r="Q36" s="508"/>
      <c r="R36" s="495"/>
      <c r="S36" s="495"/>
      <c r="T36" s="114">
        <f>'01-Mapa de riesgo-UO'!AT39</f>
        <v>0</v>
      </c>
      <c r="U36" s="114">
        <f>'01-Mapa de riesgo-UO'!AU39</f>
        <v>0</v>
      </c>
      <c r="V36" s="114">
        <f>IF(T36="COMPARTIR",'01-Mapa de riesgo-UO'!AX39, IF(T36=0, 0,$AW$39))</f>
        <v>0</v>
      </c>
      <c r="W36" s="111"/>
      <c r="X36" s="111"/>
      <c r="Y36" s="111"/>
      <c r="Z36" s="111"/>
      <c r="AA36" s="493"/>
    </row>
    <row r="37" spans="1:27" ht="62.45" customHeight="1" thickBot="1" x14ac:dyDescent="0.25">
      <c r="A37" s="360"/>
      <c r="B37" s="349"/>
      <c r="C37" s="491"/>
      <c r="D37" s="491"/>
      <c r="E37" s="491"/>
      <c r="F37" s="83">
        <f>'01-Mapa de riesgo-UO'!F40</f>
        <v>0</v>
      </c>
      <c r="G37" s="491"/>
      <c r="H37" s="454"/>
      <c r="I37" s="491"/>
      <c r="J37" s="490"/>
      <c r="K37" s="497"/>
      <c r="L37" s="84">
        <f>IF('01-Mapa de riesgo-UO'!P40="No existen", "No existe control para el riesgo",'01-Mapa de riesgo-UO'!T40)</f>
        <v>0</v>
      </c>
      <c r="M37" s="84">
        <f>'01-Mapa de riesgo-UO'!Y40</f>
        <v>0</v>
      </c>
      <c r="N37" s="84">
        <f>'01-Mapa de riesgo-UO'!AD40</f>
        <v>0</v>
      </c>
      <c r="O37" s="85">
        <f>'01-Mapa de riesgo-UO'!AI40</f>
        <v>0</v>
      </c>
      <c r="P37" s="85">
        <f>'01-Mapa de riesgo-UO'!AM40</f>
        <v>0</v>
      </c>
      <c r="Q37" s="509"/>
      <c r="R37" s="495"/>
      <c r="S37" s="495"/>
      <c r="T37" s="114">
        <f>'01-Mapa de riesgo-UO'!AT40</f>
        <v>0</v>
      </c>
      <c r="U37" s="114">
        <f>'01-Mapa de riesgo-UO'!AU40</f>
        <v>0</v>
      </c>
      <c r="V37" s="114">
        <f>IF(T37="COMPARTIR",'01-Mapa de riesgo-UO'!AX40, IF(T37=0, 0,$AW$40))</f>
        <v>0</v>
      </c>
      <c r="W37" s="111"/>
      <c r="X37" s="111"/>
      <c r="Y37" s="111"/>
      <c r="Z37" s="111"/>
      <c r="AA37" s="493"/>
    </row>
    <row r="38" spans="1:27" ht="62.45" customHeight="1" x14ac:dyDescent="0.2">
      <c r="A38" s="360">
        <v>11</v>
      </c>
      <c r="B38" s="349">
        <f>'01-Mapa de riesgo-UO'!B41</f>
        <v>0</v>
      </c>
      <c r="C38" s="491">
        <f>'01-Mapa de riesgo-UO'!G41</f>
        <v>0</v>
      </c>
      <c r="D38" s="491">
        <f>'01-Mapa de riesgo-UO'!H41</f>
        <v>0</v>
      </c>
      <c r="E38" s="491">
        <f>'01-Mapa de riesgo-UO'!I41</f>
        <v>0</v>
      </c>
      <c r="F38" s="83">
        <f>'01-Mapa de riesgo-UO'!F41</f>
        <v>0</v>
      </c>
      <c r="G38" s="491">
        <f>'01-Mapa de riesgo-UO'!J41</f>
        <v>0</v>
      </c>
      <c r="H38" s="454" t="str">
        <f>'01-Mapa de riesgo-UO'!AQ41</f>
        <v>LEVE</v>
      </c>
      <c r="I38" s="499">
        <f>'01-Mapa de riesgo-UO'!AR41</f>
        <v>0</v>
      </c>
      <c r="J38" s="500"/>
      <c r="K38" s="497"/>
      <c r="L38" s="84">
        <f>IF('01-Mapa de riesgo-UO'!P41="No existen", "No existe control para el riesgo",'01-Mapa de riesgo-UO'!T41)</f>
        <v>0</v>
      </c>
      <c r="M38" s="84">
        <f>'01-Mapa de riesgo-UO'!Y41</f>
        <v>0</v>
      </c>
      <c r="N38" s="84">
        <f>'01-Mapa de riesgo-UO'!AD41</f>
        <v>0</v>
      </c>
      <c r="O38" s="85">
        <f>'01-Mapa de riesgo-UO'!AI41</f>
        <v>0</v>
      </c>
      <c r="P38" s="85">
        <f>'01-Mapa de riesgo-UO'!AM41</f>
        <v>0</v>
      </c>
      <c r="Q38" s="510" t="e">
        <f>'01-Mapa de riesgo-UO'!AO41</f>
        <v>#DIV/0!</v>
      </c>
      <c r="R38" s="495"/>
      <c r="S38" s="495"/>
      <c r="T38" s="114">
        <f>'01-Mapa de riesgo-UO'!AT41</f>
        <v>0</v>
      </c>
      <c r="U38" s="114">
        <f>'01-Mapa de riesgo-UO'!AU41</f>
        <v>0</v>
      </c>
      <c r="V38" s="114">
        <f>IF(T38="COMPARTIR",'01-Mapa de riesgo-UO'!AX41, IF(T38=0, 0,$AW$41))</f>
        <v>0</v>
      </c>
      <c r="W38" s="111"/>
      <c r="X38" s="111"/>
      <c r="Y38" s="111"/>
      <c r="Z38" s="111"/>
      <c r="AA38" s="492"/>
    </row>
    <row r="39" spans="1:27" ht="62.45" customHeight="1" x14ac:dyDescent="0.2">
      <c r="A39" s="360"/>
      <c r="B39" s="349"/>
      <c r="C39" s="491"/>
      <c r="D39" s="491"/>
      <c r="E39" s="491"/>
      <c r="F39" s="83">
        <f>'01-Mapa de riesgo-UO'!F42</f>
        <v>0</v>
      </c>
      <c r="G39" s="491"/>
      <c r="H39" s="454"/>
      <c r="I39" s="491"/>
      <c r="J39" s="490"/>
      <c r="K39" s="497"/>
      <c r="L39" s="84">
        <f>IF('01-Mapa de riesgo-UO'!P42="No existen", "No existe control para el riesgo",'01-Mapa de riesgo-UO'!T42)</f>
        <v>0</v>
      </c>
      <c r="M39" s="84">
        <f>'01-Mapa de riesgo-UO'!Y42</f>
        <v>0</v>
      </c>
      <c r="N39" s="84">
        <f>'01-Mapa de riesgo-UO'!AD42</f>
        <v>0</v>
      </c>
      <c r="O39" s="85">
        <f>'01-Mapa de riesgo-UO'!AI42</f>
        <v>0</v>
      </c>
      <c r="P39" s="85">
        <f>'01-Mapa de riesgo-UO'!AM42</f>
        <v>0</v>
      </c>
      <c r="Q39" s="508"/>
      <c r="R39" s="495"/>
      <c r="S39" s="495"/>
      <c r="T39" s="114">
        <f>'01-Mapa de riesgo-UO'!AT42</f>
        <v>0</v>
      </c>
      <c r="U39" s="114">
        <f>'01-Mapa de riesgo-UO'!AU42</f>
        <v>0</v>
      </c>
      <c r="V39" s="114">
        <f>IF(T39="COMPARTIR",'01-Mapa de riesgo-UO'!AX42, IF(T39=0, 0,$AW$42))</f>
        <v>0</v>
      </c>
      <c r="W39" s="111"/>
      <c r="X39" s="111"/>
      <c r="Y39" s="111"/>
      <c r="Z39" s="111"/>
      <c r="AA39" s="493"/>
    </row>
    <row r="40" spans="1:27" ht="62.45" customHeight="1" thickBot="1" x14ac:dyDescent="0.25">
      <c r="A40" s="360"/>
      <c r="B40" s="349"/>
      <c r="C40" s="491"/>
      <c r="D40" s="491"/>
      <c r="E40" s="491"/>
      <c r="F40" s="83">
        <f>'01-Mapa de riesgo-UO'!F43</f>
        <v>0</v>
      </c>
      <c r="G40" s="491"/>
      <c r="H40" s="454"/>
      <c r="I40" s="491"/>
      <c r="J40" s="490"/>
      <c r="K40" s="497"/>
      <c r="L40" s="84">
        <f>IF('01-Mapa de riesgo-UO'!P43="No existen", "No existe control para el riesgo",'01-Mapa de riesgo-UO'!T43)</f>
        <v>0</v>
      </c>
      <c r="M40" s="84">
        <f>'01-Mapa de riesgo-UO'!Y43</f>
        <v>0</v>
      </c>
      <c r="N40" s="84">
        <f>'01-Mapa de riesgo-UO'!AD43</f>
        <v>0</v>
      </c>
      <c r="O40" s="85">
        <f>'01-Mapa de riesgo-UO'!AI43</f>
        <v>0</v>
      </c>
      <c r="P40" s="85">
        <f>'01-Mapa de riesgo-UO'!AM43</f>
        <v>0</v>
      </c>
      <c r="Q40" s="509"/>
      <c r="R40" s="495"/>
      <c r="S40" s="495"/>
      <c r="T40" s="114">
        <f>'01-Mapa de riesgo-UO'!AT43</f>
        <v>0</v>
      </c>
      <c r="U40" s="114">
        <f>'01-Mapa de riesgo-UO'!AU43</f>
        <v>0</v>
      </c>
      <c r="V40" s="114">
        <f>IF(T40="COMPARTIR",'01-Mapa de riesgo-UO'!AX43, IF(T40=0, 0,$AW$43))</f>
        <v>0</v>
      </c>
      <c r="W40" s="111"/>
      <c r="X40" s="111"/>
      <c r="Y40" s="111"/>
      <c r="Z40" s="111"/>
      <c r="AA40" s="493"/>
    </row>
    <row r="41" spans="1:27" ht="62.45" customHeight="1" x14ac:dyDescent="0.2">
      <c r="A41" s="360">
        <v>12</v>
      </c>
      <c r="B41" s="349">
        <f>'01-Mapa de riesgo-UO'!B44</f>
        <v>0</v>
      </c>
      <c r="C41" s="491">
        <f>'01-Mapa de riesgo-UO'!G44</f>
        <v>0</v>
      </c>
      <c r="D41" s="491">
        <f>'01-Mapa de riesgo-UO'!H44</f>
        <v>0</v>
      </c>
      <c r="E41" s="491">
        <f>'01-Mapa de riesgo-UO'!I44</f>
        <v>0</v>
      </c>
      <c r="F41" s="83">
        <f>'01-Mapa de riesgo-UO'!F44</f>
        <v>0</v>
      </c>
      <c r="G41" s="491">
        <f>'01-Mapa de riesgo-UO'!J44</f>
        <v>0</v>
      </c>
      <c r="H41" s="454" t="str">
        <f>'01-Mapa de riesgo-UO'!AQ44</f>
        <v>LEVE</v>
      </c>
      <c r="I41" s="499">
        <f>'01-Mapa de riesgo-UO'!AR44</f>
        <v>0</v>
      </c>
      <c r="J41" s="489"/>
      <c r="K41" s="497"/>
      <c r="L41" s="84">
        <f>IF('01-Mapa de riesgo-UO'!P44="No existen", "No existe control para el riesgo",'01-Mapa de riesgo-UO'!T44)</f>
        <v>0</v>
      </c>
      <c r="M41" s="84">
        <f>'01-Mapa de riesgo-UO'!Y44</f>
        <v>0</v>
      </c>
      <c r="N41" s="84">
        <f>'01-Mapa de riesgo-UO'!AD44</f>
        <v>0</v>
      </c>
      <c r="O41" s="85">
        <f>'01-Mapa de riesgo-UO'!AI44</f>
        <v>0</v>
      </c>
      <c r="P41" s="85">
        <f>'01-Mapa de riesgo-UO'!AM44</f>
        <v>0</v>
      </c>
      <c r="Q41" s="510" t="e">
        <f>'01-Mapa de riesgo-UO'!AO44</f>
        <v>#DIV/0!</v>
      </c>
      <c r="R41" s="495"/>
      <c r="S41" s="495"/>
      <c r="T41" s="114">
        <f>'01-Mapa de riesgo-UO'!AT44</f>
        <v>0</v>
      </c>
      <c r="U41" s="114">
        <f>'01-Mapa de riesgo-UO'!AU44</f>
        <v>0</v>
      </c>
      <c r="V41" s="114">
        <f>IF(T41="COMPARTIR",'01-Mapa de riesgo-UO'!AX44, IF(T41=0, 0,$AW$44))</f>
        <v>0</v>
      </c>
      <c r="W41" s="111"/>
      <c r="X41" s="111"/>
      <c r="Y41" s="111"/>
      <c r="Z41" s="111"/>
      <c r="AA41" s="492"/>
    </row>
    <row r="42" spans="1:27" ht="62.45" customHeight="1" x14ac:dyDescent="0.2">
      <c r="A42" s="360"/>
      <c r="B42" s="349"/>
      <c r="C42" s="491"/>
      <c r="D42" s="491"/>
      <c r="E42" s="491"/>
      <c r="F42" s="83">
        <f>'01-Mapa de riesgo-UO'!F45</f>
        <v>0</v>
      </c>
      <c r="G42" s="491"/>
      <c r="H42" s="454"/>
      <c r="I42" s="491"/>
      <c r="J42" s="490"/>
      <c r="K42" s="497"/>
      <c r="L42" s="84">
        <f>IF('01-Mapa de riesgo-UO'!P45="No existen", "No existe control para el riesgo",'01-Mapa de riesgo-UO'!T45)</f>
        <v>0</v>
      </c>
      <c r="M42" s="84">
        <f>'01-Mapa de riesgo-UO'!Y45</f>
        <v>0</v>
      </c>
      <c r="N42" s="84">
        <f>'01-Mapa de riesgo-UO'!AD45</f>
        <v>0</v>
      </c>
      <c r="O42" s="85">
        <f>'01-Mapa de riesgo-UO'!AI45</f>
        <v>0</v>
      </c>
      <c r="P42" s="85">
        <f>'01-Mapa de riesgo-UO'!AM45</f>
        <v>0</v>
      </c>
      <c r="Q42" s="508"/>
      <c r="R42" s="495"/>
      <c r="S42" s="495"/>
      <c r="T42" s="114">
        <f>'01-Mapa de riesgo-UO'!AT45</f>
        <v>0</v>
      </c>
      <c r="U42" s="114">
        <f>'01-Mapa de riesgo-UO'!AU45</f>
        <v>0</v>
      </c>
      <c r="V42" s="114">
        <f>IF(T42="COMPARTIR",'01-Mapa de riesgo-UO'!AX45, IF(T42=0, 0,$AW$45))</f>
        <v>0</v>
      </c>
      <c r="W42" s="111"/>
      <c r="X42" s="111"/>
      <c r="Y42" s="111"/>
      <c r="Z42" s="111"/>
      <c r="AA42" s="493"/>
    </row>
    <row r="43" spans="1:27" ht="62.45" customHeight="1" thickBot="1" x14ac:dyDescent="0.25">
      <c r="A43" s="360"/>
      <c r="B43" s="349"/>
      <c r="C43" s="491"/>
      <c r="D43" s="491"/>
      <c r="E43" s="491"/>
      <c r="F43" s="83">
        <f>'01-Mapa de riesgo-UO'!F46</f>
        <v>0</v>
      </c>
      <c r="G43" s="491"/>
      <c r="H43" s="454"/>
      <c r="I43" s="491"/>
      <c r="J43" s="490"/>
      <c r="K43" s="497"/>
      <c r="L43" s="84">
        <f>IF('01-Mapa de riesgo-UO'!P46="No existen", "No existe control para el riesgo",'01-Mapa de riesgo-UO'!T46)</f>
        <v>0</v>
      </c>
      <c r="M43" s="84">
        <f>'01-Mapa de riesgo-UO'!Y46</f>
        <v>0</v>
      </c>
      <c r="N43" s="84">
        <f>'01-Mapa de riesgo-UO'!AD46</f>
        <v>0</v>
      </c>
      <c r="O43" s="85">
        <f>'01-Mapa de riesgo-UO'!AI46</f>
        <v>0</v>
      </c>
      <c r="P43" s="85">
        <f>'01-Mapa de riesgo-UO'!AM46</f>
        <v>0</v>
      </c>
      <c r="Q43" s="509"/>
      <c r="R43" s="495"/>
      <c r="S43" s="495"/>
      <c r="T43" s="114">
        <f>'01-Mapa de riesgo-UO'!AT46</f>
        <v>0</v>
      </c>
      <c r="U43" s="114">
        <f>'01-Mapa de riesgo-UO'!AU46</f>
        <v>0</v>
      </c>
      <c r="V43" s="114">
        <f>IF(T43="COMPARTIR",'01-Mapa de riesgo-UO'!AX46, IF(T43=0, 0,$AW$46))</f>
        <v>0</v>
      </c>
      <c r="W43" s="111"/>
      <c r="X43" s="111"/>
      <c r="Y43" s="111"/>
      <c r="Z43" s="111"/>
      <c r="AA43" s="493"/>
    </row>
    <row r="44" spans="1:27" ht="62.45" customHeight="1" x14ac:dyDescent="0.2">
      <c r="A44" s="360">
        <v>13</v>
      </c>
      <c r="B44" s="349">
        <f>'01-Mapa de riesgo-UO'!B47</f>
        <v>0</v>
      </c>
      <c r="C44" s="491">
        <f>'01-Mapa de riesgo-UO'!G47</f>
        <v>0</v>
      </c>
      <c r="D44" s="491">
        <f>'01-Mapa de riesgo-UO'!H47</f>
        <v>0</v>
      </c>
      <c r="E44" s="491">
        <f>'01-Mapa de riesgo-UO'!I47</f>
        <v>0</v>
      </c>
      <c r="F44" s="83">
        <f>'01-Mapa de riesgo-UO'!F47</f>
        <v>0</v>
      </c>
      <c r="G44" s="491">
        <f>'01-Mapa de riesgo-UO'!J47</f>
        <v>0</v>
      </c>
      <c r="H44" s="454" t="str">
        <f>'01-Mapa de riesgo-UO'!AQ47</f>
        <v>LEVE</v>
      </c>
      <c r="I44" s="499">
        <f>'01-Mapa de riesgo-UO'!AR47</f>
        <v>0</v>
      </c>
      <c r="J44" s="489"/>
      <c r="K44" s="497"/>
      <c r="L44" s="84">
        <f>IF('01-Mapa de riesgo-UO'!P47="No existen", "No existe control para el riesgo",'01-Mapa de riesgo-UO'!T47)</f>
        <v>0</v>
      </c>
      <c r="M44" s="84">
        <f>'01-Mapa de riesgo-UO'!Y47</f>
        <v>0</v>
      </c>
      <c r="N44" s="84">
        <f>'01-Mapa de riesgo-UO'!AD47</f>
        <v>0</v>
      </c>
      <c r="O44" s="85">
        <f>'01-Mapa de riesgo-UO'!AI47</f>
        <v>0</v>
      </c>
      <c r="P44" s="85">
        <f>'01-Mapa de riesgo-UO'!AM47</f>
        <v>0</v>
      </c>
      <c r="Q44" s="510" t="e">
        <f>'01-Mapa de riesgo-UO'!AO47</f>
        <v>#DIV/0!</v>
      </c>
      <c r="R44" s="495"/>
      <c r="S44" s="495"/>
      <c r="T44" s="114">
        <f>'01-Mapa de riesgo-UO'!AT47</f>
        <v>0</v>
      </c>
      <c r="U44" s="114">
        <f>'01-Mapa de riesgo-UO'!AU47</f>
        <v>0</v>
      </c>
      <c r="V44" s="114">
        <f>IF(T44="COMPARTIR",'01-Mapa de riesgo-UO'!AX47, IF(T44=0, 0,$AW$47))</f>
        <v>0</v>
      </c>
      <c r="W44" s="111"/>
      <c r="X44" s="111"/>
      <c r="Y44" s="111"/>
      <c r="Z44" s="111"/>
      <c r="AA44" s="492"/>
    </row>
    <row r="45" spans="1:27" ht="62.45" customHeight="1" x14ac:dyDescent="0.2">
      <c r="A45" s="360"/>
      <c r="B45" s="349"/>
      <c r="C45" s="491"/>
      <c r="D45" s="491"/>
      <c r="E45" s="491"/>
      <c r="F45" s="83">
        <f>'01-Mapa de riesgo-UO'!F48</f>
        <v>0</v>
      </c>
      <c r="G45" s="491"/>
      <c r="H45" s="454"/>
      <c r="I45" s="491"/>
      <c r="J45" s="490"/>
      <c r="K45" s="497"/>
      <c r="L45" s="84">
        <f>IF('01-Mapa de riesgo-UO'!P48="No existen", "No existe control para el riesgo",'01-Mapa de riesgo-UO'!T48)</f>
        <v>0</v>
      </c>
      <c r="M45" s="84">
        <f>'01-Mapa de riesgo-UO'!Y48</f>
        <v>0</v>
      </c>
      <c r="N45" s="84">
        <f>'01-Mapa de riesgo-UO'!AD48</f>
        <v>0</v>
      </c>
      <c r="O45" s="85">
        <f>'01-Mapa de riesgo-UO'!AI48</f>
        <v>0</v>
      </c>
      <c r="P45" s="85">
        <f>'01-Mapa de riesgo-UO'!AM48</f>
        <v>0</v>
      </c>
      <c r="Q45" s="508"/>
      <c r="R45" s="495"/>
      <c r="S45" s="495"/>
      <c r="T45" s="114">
        <f>'01-Mapa de riesgo-UO'!AT48</f>
        <v>0</v>
      </c>
      <c r="U45" s="114">
        <f>'01-Mapa de riesgo-UO'!AU48</f>
        <v>0</v>
      </c>
      <c r="V45" s="114">
        <f>IF(T45="COMPARTIR",'01-Mapa de riesgo-UO'!AX48, IF(T45=0, 0,$AW$48))</f>
        <v>0</v>
      </c>
      <c r="W45" s="111"/>
      <c r="X45" s="111"/>
      <c r="Y45" s="111"/>
      <c r="Z45" s="111"/>
      <c r="AA45" s="493"/>
    </row>
    <row r="46" spans="1:27" ht="62.45" customHeight="1" thickBot="1" x14ac:dyDescent="0.25">
      <c r="A46" s="360"/>
      <c r="B46" s="349"/>
      <c r="C46" s="491"/>
      <c r="D46" s="491"/>
      <c r="E46" s="491"/>
      <c r="F46" s="83">
        <f>'01-Mapa de riesgo-UO'!F49</f>
        <v>0</v>
      </c>
      <c r="G46" s="491"/>
      <c r="H46" s="454"/>
      <c r="I46" s="491"/>
      <c r="J46" s="490"/>
      <c r="K46" s="497"/>
      <c r="L46" s="84">
        <f>IF('01-Mapa de riesgo-UO'!P49="No existen", "No existe control para el riesgo",'01-Mapa de riesgo-UO'!T49)</f>
        <v>0</v>
      </c>
      <c r="M46" s="84">
        <f>'01-Mapa de riesgo-UO'!Y49</f>
        <v>0</v>
      </c>
      <c r="N46" s="84">
        <f>'01-Mapa de riesgo-UO'!AD49</f>
        <v>0</v>
      </c>
      <c r="O46" s="85">
        <f>'01-Mapa de riesgo-UO'!AI49</f>
        <v>0</v>
      </c>
      <c r="P46" s="85">
        <f>'01-Mapa de riesgo-UO'!AM49</f>
        <v>0</v>
      </c>
      <c r="Q46" s="509"/>
      <c r="R46" s="495"/>
      <c r="S46" s="495"/>
      <c r="T46" s="114">
        <f>'01-Mapa de riesgo-UO'!AT49</f>
        <v>0</v>
      </c>
      <c r="U46" s="114">
        <f>'01-Mapa de riesgo-UO'!AU49</f>
        <v>0</v>
      </c>
      <c r="V46" s="114">
        <f>IF(T46="COMPARTIR",'01-Mapa de riesgo-UO'!AX49, IF(T46=0, 0,$AW$49))</f>
        <v>0</v>
      </c>
      <c r="W46" s="111"/>
      <c r="X46" s="111"/>
      <c r="Y46" s="111"/>
      <c r="Z46" s="111"/>
      <c r="AA46" s="493"/>
    </row>
    <row r="47" spans="1:27" ht="62.45" customHeight="1" x14ac:dyDescent="0.2">
      <c r="A47" s="360">
        <v>14</v>
      </c>
      <c r="B47" s="349">
        <f>'01-Mapa de riesgo-UO'!B50</f>
        <v>0</v>
      </c>
      <c r="C47" s="491">
        <f>'01-Mapa de riesgo-UO'!G50</f>
        <v>0</v>
      </c>
      <c r="D47" s="491">
        <f>'01-Mapa de riesgo-UO'!H50</f>
        <v>0</v>
      </c>
      <c r="E47" s="491">
        <f>'01-Mapa de riesgo-UO'!I50</f>
        <v>0</v>
      </c>
      <c r="F47" s="83">
        <f>'01-Mapa de riesgo-UO'!F50</f>
        <v>0</v>
      </c>
      <c r="G47" s="491">
        <f>'01-Mapa de riesgo-UO'!J50</f>
        <v>0</v>
      </c>
      <c r="H47" s="454" t="str">
        <f>'01-Mapa de riesgo-UO'!AQ50</f>
        <v>LEVE</v>
      </c>
      <c r="I47" s="499">
        <f>'01-Mapa de riesgo-UO'!AR50</f>
        <v>0</v>
      </c>
      <c r="J47" s="500"/>
      <c r="K47" s="497"/>
      <c r="L47" s="84">
        <f>IF('01-Mapa de riesgo-UO'!P50="No existen", "No existe control para el riesgo",'01-Mapa de riesgo-UO'!T50)</f>
        <v>0</v>
      </c>
      <c r="M47" s="84">
        <f>'01-Mapa de riesgo-UO'!Y50</f>
        <v>0</v>
      </c>
      <c r="N47" s="84">
        <f>'01-Mapa de riesgo-UO'!AD50</f>
        <v>0</v>
      </c>
      <c r="O47" s="85">
        <f>'01-Mapa de riesgo-UO'!AI50</f>
        <v>0</v>
      </c>
      <c r="P47" s="85">
        <f>'01-Mapa de riesgo-UO'!AM50</f>
        <v>0</v>
      </c>
      <c r="Q47" s="510" t="e">
        <f>'01-Mapa de riesgo-UO'!AO50</f>
        <v>#DIV/0!</v>
      </c>
      <c r="R47" s="495"/>
      <c r="S47" s="495"/>
      <c r="T47" s="114">
        <f>'01-Mapa de riesgo-UO'!AT50</f>
        <v>0</v>
      </c>
      <c r="U47" s="114">
        <f>'01-Mapa de riesgo-UO'!AU50</f>
        <v>0</v>
      </c>
      <c r="V47" s="114">
        <f>IF(T47="COMPARTIR",'01-Mapa de riesgo-UO'!AX50, IF(T47=0, 0,$AW$50))</f>
        <v>0</v>
      </c>
      <c r="W47" s="111"/>
      <c r="X47" s="111"/>
      <c r="Y47" s="111"/>
      <c r="Z47" s="111"/>
      <c r="AA47" s="492"/>
    </row>
    <row r="48" spans="1:27" ht="62.45" customHeight="1" x14ac:dyDescent="0.2">
      <c r="A48" s="360"/>
      <c r="B48" s="349"/>
      <c r="C48" s="491"/>
      <c r="D48" s="491"/>
      <c r="E48" s="491"/>
      <c r="F48" s="83">
        <f>'01-Mapa de riesgo-UO'!F51</f>
        <v>0</v>
      </c>
      <c r="G48" s="491"/>
      <c r="H48" s="454"/>
      <c r="I48" s="491"/>
      <c r="J48" s="490"/>
      <c r="K48" s="497"/>
      <c r="L48" s="84">
        <f>IF('01-Mapa de riesgo-UO'!P51="No existen", "No existe control para el riesgo",'01-Mapa de riesgo-UO'!T51)</f>
        <v>0</v>
      </c>
      <c r="M48" s="84">
        <f>'01-Mapa de riesgo-UO'!Y51</f>
        <v>0</v>
      </c>
      <c r="N48" s="84">
        <f>'01-Mapa de riesgo-UO'!AD51</f>
        <v>0</v>
      </c>
      <c r="O48" s="85">
        <f>'01-Mapa de riesgo-UO'!AI51</f>
        <v>0</v>
      </c>
      <c r="P48" s="85">
        <f>'01-Mapa de riesgo-UO'!AM51</f>
        <v>0</v>
      </c>
      <c r="Q48" s="508"/>
      <c r="R48" s="495"/>
      <c r="S48" s="495"/>
      <c r="T48" s="114">
        <f>'01-Mapa de riesgo-UO'!AT51</f>
        <v>0</v>
      </c>
      <c r="U48" s="114">
        <f>'01-Mapa de riesgo-UO'!AU51</f>
        <v>0</v>
      </c>
      <c r="V48" s="114">
        <f>IF(T48="COMPARTIR",'01-Mapa de riesgo-UO'!AX51, IF(T48=0, 0,$AW$51))</f>
        <v>0</v>
      </c>
      <c r="W48" s="111"/>
      <c r="X48" s="111"/>
      <c r="Y48" s="111"/>
      <c r="Z48" s="111"/>
      <c r="AA48" s="493"/>
    </row>
    <row r="49" spans="1:27" ht="62.45" customHeight="1" thickBot="1" x14ac:dyDescent="0.25">
      <c r="A49" s="360"/>
      <c r="B49" s="349"/>
      <c r="C49" s="491"/>
      <c r="D49" s="491"/>
      <c r="E49" s="491"/>
      <c r="F49" s="83">
        <f>'01-Mapa de riesgo-UO'!F52</f>
        <v>0</v>
      </c>
      <c r="G49" s="491"/>
      <c r="H49" s="454"/>
      <c r="I49" s="491"/>
      <c r="J49" s="490"/>
      <c r="K49" s="497"/>
      <c r="L49" s="84">
        <f>IF('01-Mapa de riesgo-UO'!P52="No existen", "No existe control para el riesgo",'01-Mapa de riesgo-UO'!T52)</f>
        <v>0</v>
      </c>
      <c r="M49" s="84">
        <f>'01-Mapa de riesgo-UO'!Y52</f>
        <v>0</v>
      </c>
      <c r="N49" s="84">
        <f>'01-Mapa de riesgo-UO'!AD52</f>
        <v>0</v>
      </c>
      <c r="O49" s="85">
        <f>'01-Mapa de riesgo-UO'!AI52</f>
        <v>0</v>
      </c>
      <c r="P49" s="85">
        <f>'01-Mapa de riesgo-UO'!AM52</f>
        <v>0</v>
      </c>
      <c r="Q49" s="509"/>
      <c r="R49" s="495"/>
      <c r="S49" s="495"/>
      <c r="T49" s="114">
        <f>'01-Mapa de riesgo-UO'!AT52</f>
        <v>0</v>
      </c>
      <c r="U49" s="114">
        <f>'01-Mapa de riesgo-UO'!AU52</f>
        <v>0</v>
      </c>
      <c r="V49" s="114">
        <f>IF(T49="COMPARTIR",'01-Mapa de riesgo-UO'!AX52, IF(T49=0, 0,$AW$52))</f>
        <v>0</v>
      </c>
      <c r="W49" s="111"/>
      <c r="X49" s="111"/>
      <c r="Y49" s="111"/>
      <c r="Z49" s="111"/>
      <c r="AA49" s="493"/>
    </row>
    <row r="50" spans="1:27" ht="62.45" customHeight="1" x14ac:dyDescent="0.2">
      <c r="A50" s="360">
        <v>15</v>
      </c>
      <c r="B50" s="349">
        <f>'01-Mapa de riesgo-UO'!B53</f>
        <v>0</v>
      </c>
      <c r="C50" s="491">
        <f>'01-Mapa de riesgo-UO'!G53</f>
        <v>0</v>
      </c>
      <c r="D50" s="491">
        <f>'01-Mapa de riesgo-UO'!H53</f>
        <v>0</v>
      </c>
      <c r="E50" s="491">
        <f>'01-Mapa de riesgo-UO'!I53</f>
        <v>0</v>
      </c>
      <c r="F50" s="83">
        <f>'01-Mapa de riesgo-UO'!F53</f>
        <v>0</v>
      </c>
      <c r="G50" s="491">
        <f>'01-Mapa de riesgo-UO'!J53</f>
        <v>0</v>
      </c>
      <c r="H50" s="454" t="str">
        <f>'01-Mapa de riesgo-UO'!AQ53</f>
        <v>LEVE</v>
      </c>
      <c r="I50" s="499">
        <f>'01-Mapa de riesgo-UO'!AR53</f>
        <v>0</v>
      </c>
      <c r="J50" s="489"/>
      <c r="K50" s="497"/>
      <c r="L50" s="84">
        <f>IF('01-Mapa de riesgo-UO'!P53="No existen", "No existe control para el riesgo",'01-Mapa de riesgo-UO'!T53)</f>
        <v>0</v>
      </c>
      <c r="M50" s="84">
        <f>'01-Mapa de riesgo-UO'!Y53</f>
        <v>0</v>
      </c>
      <c r="N50" s="84">
        <f>'01-Mapa de riesgo-UO'!AD53</f>
        <v>0</v>
      </c>
      <c r="O50" s="85">
        <f>'01-Mapa de riesgo-UO'!AI53</f>
        <v>0</v>
      </c>
      <c r="P50" s="85">
        <f>'01-Mapa de riesgo-UO'!AM53</f>
        <v>0</v>
      </c>
      <c r="Q50" s="510" t="e">
        <f>'01-Mapa de riesgo-UO'!AO53</f>
        <v>#DIV/0!</v>
      </c>
      <c r="R50" s="495"/>
      <c r="S50" s="495"/>
      <c r="T50" s="114">
        <f>'01-Mapa de riesgo-UO'!AT53</f>
        <v>0</v>
      </c>
      <c r="U50" s="114">
        <f>'01-Mapa de riesgo-UO'!AU53</f>
        <v>0</v>
      </c>
      <c r="V50" s="114">
        <f>IF(T50="COMPARTIR",'01-Mapa de riesgo-UO'!AX53, IF(T50=0, 0,$AW$53))</f>
        <v>0</v>
      </c>
      <c r="W50" s="111"/>
      <c r="X50" s="111"/>
      <c r="Y50" s="111"/>
      <c r="Z50" s="111"/>
      <c r="AA50" s="492"/>
    </row>
    <row r="51" spans="1:27" ht="62.45" customHeight="1" x14ac:dyDescent="0.2">
      <c r="A51" s="360"/>
      <c r="B51" s="349"/>
      <c r="C51" s="491"/>
      <c r="D51" s="491"/>
      <c r="E51" s="491"/>
      <c r="F51" s="83">
        <f>'01-Mapa de riesgo-UO'!F54</f>
        <v>0</v>
      </c>
      <c r="G51" s="491"/>
      <c r="H51" s="454"/>
      <c r="I51" s="491"/>
      <c r="J51" s="490"/>
      <c r="K51" s="497"/>
      <c r="L51" s="84">
        <f>IF('01-Mapa de riesgo-UO'!P54="No existen", "No existe control para el riesgo",'01-Mapa de riesgo-UO'!T54)</f>
        <v>0</v>
      </c>
      <c r="M51" s="84">
        <f>'01-Mapa de riesgo-UO'!Y54</f>
        <v>0</v>
      </c>
      <c r="N51" s="84">
        <f>'01-Mapa de riesgo-UO'!AD54</f>
        <v>0</v>
      </c>
      <c r="O51" s="85">
        <f>'01-Mapa de riesgo-UO'!AI54</f>
        <v>0</v>
      </c>
      <c r="P51" s="85">
        <f>'01-Mapa de riesgo-UO'!AM54</f>
        <v>0</v>
      </c>
      <c r="Q51" s="508"/>
      <c r="R51" s="495"/>
      <c r="S51" s="495"/>
      <c r="T51" s="114">
        <f>'01-Mapa de riesgo-UO'!AT54</f>
        <v>0</v>
      </c>
      <c r="U51" s="114">
        <f>'01-Mapa de riesgo-UO'!AU54</f>
        <v>0</v>
      </c>
      <c r="V51" s="114">
        <f>IF(T51="COMPARTIR",'01-Mapa de riesgo-UO'!AX54, IF(T51=0, 0,$AW$54))</f>
        <v>0</v>
      </c>
      <c r="W51" s="111"/>
      <c r="X51" s="111"/>
      <c r="Y51" s="111"/>
      <c r="Z51" s="111"/>
      <c r="AA51" s="493"/>
    </row>
    <row r="52" spans="1:27" ht="62.45" customHeight="1" thickBot="1" x14ac:dyDescent="0.25">
      <c r="A52" s="360"/>
      <c r="B52" s="349"/>
      <c r="C52" s="491"/>
      <c r="D52" s="491"/>
      <c r="E52" s="491"/>
      <c r="F52" s="83">
        <f>'01-Mapa de riesgo-UO'!F55</f>
        <v>0</v>
      </c>
      <c r="G52" s="491"/>
      <c r="H52" s="454"/>
      <c r="I52" s="491"/>
      <c r="J52" s="490"/>
      <c r="K52" s="497"/>
      <c r="L52" s="84">
        <f>IF('01-Mapa de riesgo-UO'!P55="No existen", "No existe control para el riesgo",'01-Mapa de riesgo-UO'!T55)</f>
        <v>0</v>
      </c>
      <c r="M52" s="84">
        <f>'01-Mapa de riesgo-UO'!Y55</f>
        <v>0</v>
      </c>
      <c r="N52" s="84">
        <f>'01-Mapa de riesgo-UO'!AD55</f>
        <v>0</v>
      </c>
      <c r="O52" s="85">
        <f>'01-Mapa de riesgo-UO'!AI55</f>
        <v>0</v>
      </c>
      <c r="P52" s="85">
        <f>'01-Mapa de riesgo-UO'!AM55</f>
        <v>0</v>
      </c>
      <c r="Q52" s="509"/>
      <c r="R52" s="495"/>
      <c r="S52" s="495"/>
      <c r="T52" s="114">
        <f>'01-Mapa de riesgo-UO'!AT55</f>
        <v>0</v>
      </c>
      <c r="U52" s="114">
        <f>'01-Mapa de riesgo-UO'!AU55</f>
        <v>0</v>
      </c>
      <c r="V52" s="114">
        <f>IF(T52="COMPARTIR",'01-Mapa de riesgo-UO'!AX55, IF(T52=0, 0,$AW$55))</f>
        <v>0</v>
      </c>
      <c r="W52" s="111"/>
      <c r="X52" s="111"/>
      <c r="Y52" s="111"/>
      <c r="Z52" s="111"/>
      <c r="AA52" s="493"/>
    </row>
    <row r="53" spans="1:27" ht="62.45" customHeight="1" x14ac:dyDescent="0.2">
      <c r="A53" s="360">
        <v>16</v>
      </c>
      <c r="B53" s="349">
        <f>'01-Mapa de riesgo-UO'!B56</f>
        <v>0</v>
      </c>
      <c r="C53" s="491">
        <f>'01-Mapa de riesgo-UO'!G56</f>
        <v>0</v>
      </c>
      <c r="D53" s="491">
        <f>'01-Mapa de riesgo-UO'!H56</f>
        <v>0</v>
      </c>
      <c r="E53" s="491">
        <f>'01-Mapa de riesgo-UO'!I56</f>
        <v>0</v>
      </c>
      <c r="F53" s="83">
        <f>'01-Mapa de riesgo-UO'!F56</f>
        <v>0</v>
      </c>
      <c r="G53" s="491">
        <f>'01-Mapa de riesgo-UO'!J56</f>
        <v>0</v>
      </c>
      <c r="H53" s="454" t="str">
        <f>'01-Mapa de riesgo-UO'!AQ56</f>
        <v>LEVE</v>
      </c>
      <c r="I53" s="499">
        <f>'01-Mapa de riesgo-UO'!AR56</f>
        <v>0</v>
      </c>
      <c r="J53" s="500"/>
      <c r="K53" s="497"/>
      <c r="L53" s="84">
        <f>IF('01-Mapa de riesgo-UO'!P56="No existen", "No existe control para el riesgo",'01-Mapa de riesgo-UO'!T56)</f>
        <v>0</v>
      </c>
      <c r="M53" s="84">
        <f>'01-Mapa de riesgo-UO'!Y56</f>
        <v>0</v>
      </c>
      <c r="N53" s="84">
        <f>'01-Mapa de riesgo-UO'!AD56</f>
        <v>0</v>
      </c>
      <c r="O53" s="85">
        <f>'01-Mapa de riesgo-UO'!AI56</f>
        <v>0</v>
      </c>
      <c r="P53" s="85">
        <f>'01-Mapa de riesgo-UO'!AM56</f>
        <v>0</v>
      </c>
      <c r="Q53" s="510" t="e">
        <f>'01-Mapa de riesgo-UO'!AO56</f>
        <v>#DIV/0!</v>
      </c>
      <c r="R53" s="495"/>
      <c r="S53" s="495"/>
      <c r="T53" s="114">
        <f>'01-Mapa de riesgo-UO'!AT56</f>
        <v>0</v>
      </c>
      <c r="U53" s="114">
        <f>'01-Mapa de riesgo-UO'!AU56</f>
        <v>0</v>
      </c>
      <c r="V53" s="114">
        <f>IF(T53="COMPARTIR",'01-Mapa de riesgo-UO'!AX56, IF(T53=0, 0,$AW$56))</f>
        <v>0</v>
      </c>
      <c r="W53" s="111"/>
      <c r="X53" s="111"/>
      <c r="Y53" s="111"/>
      <c r="Z53" s="111"/>
      <c r="AA53" s="492"/>
    </row>
    <row r="54" spans="1:27" ht="62.45" customHeight="1" x14ac:dyDescent="0.2">
      <c r="A54" s="360"/>
      <c r="B54" s="349"/>
      <c r="C54" s="491"/>
      <c r="D54" s="491"/>
      <c r="E54" s="491"/>
      <c r="F54" s="83">
        <f>'01-Mapa de riesgo-UO'!F57</f>
        <v>0</v>
      </c>
      <c r="G54" s="491"/>
      <c r="H54" s="454"/>
      <c r="I54" s="491"/>
      <c r="J54" s="490"/>
      <c r="K54" s="497"/>
      <c r="L54" s="84">
        <f>IF('01-Mapa de riesgo-UO'!P57="No existen", "No existe control para el riesgo",'01-Mapa de riesgo-UO'!T57)</f>
        <v>0</v>
      </c>
      <c r="M54" s="84">
        <f>'01-Mapa de riesgo-UO'!Y57</f>
        <v>0</v>
      </c>
      <c r="N54" s="84">
        <f>'01-Mapa de riesgo-UO'!AD57</f>
        <v>0</v>
      </c>
      <c r="O54" s="85">
        <f>'01-Mapa de riesgo-UO'!AI57</f>
        <v>0</v>
      </c>
      <c r="P54" s="85">
        <f>'01-Mapa de riesgo-UO'!AM57</f>
        <v>0</v>
      </c>
      <c r="Q54" s="508"/>
      <c r="R54" s="495"/>
      <c r="S54" s="495"/>
      <c r="T54" s="114">
        <f>'01-Mapa de riesgo-UO'!AT57</f>
        <v>0</v>
      </c>
      <c r="U54" s="114">
        <f>'01-Mapa de riesgo-UO'!AU57</f>
        <v>0</v>
      </c>
      <c r="V54" s="114">
        <f>IF(T54="COMPARTIR",'01-Mapa de riesgo-UO'!AX57, IF(T54=0, 0,$AW$57))</f>
        <v>0</v>
      </c>
      <c r="W54" s="111"/>
      <c r="X54" s="111"/>
      <c r="Y54" s="111"/>
      <c r="Z54" s="111"/>
      <c r="AA54" s="493"/>
    </row>
    <row r="55" spans="1:27" ht="62.45" customHeight="1" thickBot="1" x14ac:dyDescent="0.25">
      <c r="A55" s="360"/>
      <c r="B55" s="349"/>
      <c r="C55" s="491"/>
      <c r="D55" s="491"/>
      <c r="E55" s="491"/>
      <c r="F55" s="83">
        <f>'01-Mapa de riesgo-UO'!F58</f>
        <v>0</v>
      </c>
      <c r="G55" s="491"/>
      <c r="H55" s="454"/>
      <c r="I55" s="491"/>
      <c r="J55" s="490"/>
      <c r="K55" s="497"/>
      <c r="L55" s="84">
        <f>IF('01-Mapa de riesgo-UO'!P58="No existen", "No existe control para el riesgo",'01-Mapa de riesgo-UO'!T58)</f>
        <v>0</v>
      </c>
      <c r="M55" s="84">
        <f>'01-Mapa de riesgo-UO'!Y58</f>
        <v>0</v>
      </c>
      <c r="N55" s="84">
        <f>'01-Mapa de riesgo-UO'!AD58</f>
        <v>0</v>
      </c>
      <c r="O55" s="85">
        <f>'01-Mapa de riesgo-UO'!AI58</f>
        <v>0</v>
      </c>
      <c r="P55" s="85">
        <f>'01-Mapa de riesgo-UO'!AM58</f>
        <v>0</v>
      </c>
      <c r="Q55" s="509"/>
      <c r="R55" s="495"/>
      <c r="S55" s="495"/>
      <c r="T55" s="114">
        <f>'01-Mapa de riesgo-UO'!AT58</f>
        <v>0</v>
      </c>
      <c r="U55" s="114">
        <f>'01-Mapa de riesgo-UO'!AU58</f>
        <v>0</v>
      </c>
      <c r="V55" s="114">
        <f>IF(T55="COMPARTIR",'01-Mapa de riesgo-UO'!AX58, IF(T55=0, 0,$AW$58))</f>
        <v>0</v>
      </c>
      <c r="W55" s="111"/>
      <c r="X55" s="111"/>
      <c r="Y55" s="111"/>
      <c r="Z55" s="111"/>
      <c r="AA55" s="493"/>
    </row>
    <row r="56" spans="1:27" ht="62.45" customHeight="1" x14ac:dyDescent="0.2">
      <c r="A56" s="360">
        <v>17</v>
      </c>
      <c r="B56" s="349">
        <f>'01-Mapa de riesgo-UO'!B59</f>
        <v>0</v>
      </c>
      <c r="C56" s="491">
        <f>'01-Mapa de riesgo-UO'!G59</f>
        <v>0</v>
      </c>
      <c r="D56" s="491">
        <f>'01-Mapa de riesgo-UO'!H59</f>
        <v>0</v>
      </c>
      <c r="E56" s="491">
        <f>'01-Mapa de riesgo-UO'!I59</f>
        <v>0</v>
      </c>
      <c r="F56" s="83">
        <f>'01-Mapa de riesgo-UO'!F59</f>
        <v>0</v>
      </c>
      <c r="G56" s="491">
        <f>'01-Mapa de riesgo-UO'!J59</f>
        <v>0</v>
      </c>
      <c r="H56" s="454" t="str">
        <f>'01-Mapa de riesgo-UO'!AQ59</f>
        <v>LEVE</v>
      </c>
      <c r="I56" s="499">
        <f>'01-Mapa de riesgo-UO'!AR59</f>
        <v>0</v>
      </c>
      <c r="J56" s="500"/>
      <c r="K56" s="497"/>
      <c r="L56" s="84">
        <f>IF('01-Mapa de riesgo-UO'!P59="No existen", "No existe control para el riesgo",'01-Mapa de riesgo-UO'!T59)</f>
        <v>0</v>
      </c>
      <c r="M56" s="84">
        <f>'01-Mapa de riesgo-UO'!Y59</f>
        <v>0</v>
      </c>
      <c r="N56" s="84">
        <f>'01-Mapa de riesgo-UO'!AD59</f>
        <v>0</v>
      </c>
      <c r="O56" s="85">
        <f>'01-Mapa de riesgo-UO'!AI59</f>
        <v>0</v>
      </c>
      <c r="P56" s="85">
        <f>'01-Mapa de riesgo-UO'!AM59</f>
        <v>0</v>
      </c>
      <c r="Q56" s="510" t="e">
        <f>'01-Mapa de riesgo-UO'!AO59</f>
        <v>#DIV/0!</v>
      </c>
      <c r="R56" s="495"/>
      <c r="S56" s="495"/>
      <c r="T56" s="114">
        <f>'01-Mapa de riesgo-UO'!AT59</f>
        <v>0</v>
      </c>
      <c r="U56" s="114">
        <f>'01-Mapa de riesgo-UO'!AU59</f>
        <v>0</v>
      </c>
      <c r="V56" s="114">
        <f>IF(T56="COMPARTIR",'01-Mapa de riesgo-UO'!AX59, IF(T56=0, 0,$AW$59))</f>
        <v>0</v>
      </c>
      <c r="W56" s="111"/>
      <c r="X56" s="111"/>
      <c r="Y56" s="111"/>
      <c r="Z56" s="111"/>
      <c r="AA56" s="492"/>
    </row>
    <row r="57" spans="1:27" ht="62.45" customHeight="1" x14ac:dyDescent="0.2">
      <c r="A57" s="360"/>
      <c r="B57" s="349"/>
      <c r="C57" s="491"/>
      <c r="D57" s="491"/>
      <c r="E57" s="491"/>
      <c r="F57" s="83">
        <f>'01-Mapa de riesgo-UO'!F60</f>
        <v>0</v>
      </c>
      <c r="G57" s="491"/>
      <c r="H57" s="454"/>
      <c r="I57" s="491"/>
      <c r="J57" s="490"/>
      <c r="K57" s="497"/>
      <c r="L57" s="84">
        <f>IF('01-Mapa de riesgo-UO'!P60="No existen", "No existe control para el riesgo",'01-Mapa de riesgo-UO'!T60)</f>
        <v>0</v>
      </c>
      <c r="M57" s="84">
        <f>'01-Mapa de riesgo-UO'!Y60</f>
        <v>0</v>
      </c>
      <c r="N57" s="84">
        <f>'01-Mapa de riesgo-UO'!AD60</f>
        <v>0</v>
      </c>
      <c r="O57" s="85">
        <f>'01-Mapa de riesgo-UO'!AI60</f>
        <v>0</v>
      </c>
      <c r="P57" s="85">
        <f>'01-Mapa de riesgo-UO'!AM60</f>
        <v>0</v>
      </c>
      <c r="Q57" s="508"/>
      <c r="R57" s="495"/>
      <c r="S57" s="495"/>
      <c r="T57" s="114">
        <f>'01-Mapa de riesgo-UO'!AT60</f>
        <v>0</v>
      </c>
      <c r="U57" s="114">
        <f>'01-Mapa de riesgo-UO'!AU60</f>
        <v>0</v>
      </c>
      <c r="V57" s="114">
        <f>IF(T57="COMPARTIR",'01-Mapa de riesgo-UO'!AX60, IF(T57=0, 0,$AW$60))</f>
        <v>0</v>
      </c>
      <c r="W57" s="111"/>
      <c r="X57" s="111"/>
      <c r="Y57" s="111"/>
      <c r="Z57" s="111"/>
      <c r="AA57" s="493"/>
    </row>
    <row r="58" spans="1:27" ht="62.45" customHeight="1" thickBot="1" x14ac:dyDescent="0.25">
      <c r="A58" s="360"/>
      <c r="B58" s="349"/>
      <c r="C58" s="491"/>
      <c r="D58" s="491"/>
      <c r="E58" s="491"/>
      <c r="F58" s="83">
        <f>'01-Mapa de riesgo-UO'!F61</f>
        <v>0</v>
      </c>
      <c r="G58" s="491"/>
      <c r="H58" s="454"/>
      <c r="I58" s="491"/>
      <c r="J58" s="490"/>
      <c r="K58" s="497"/>
      <c r="L58" s="84">
        <f>IF('01-Mapa de riesgo-UO'!P61="No existen", "No existe control para el riesgo",'01-Mapa de riesgo-UO'!T61)</f>
        <v>0</v>
      </c>
      <c r="M58" s="84">
        <f>'01-Mapa de riesgo-UO'!Y61</f>
        <v>0</v>
      </c>
      <c r="N58" s="84">
        <f>'01-Mapa de riesgo-UO'!AD61</f>
        <v>0</v>
      </c>
      <c r="O58" s="85">
        <f>'01-Mapa de riesgo-UO'!AI61</f>
        <v>0</v>
      </c>
      <c r="P58" s="85">
        <f>'01-Mapa de riesgo-UO'!AM61</f>
        <v>0</v>
      </c>
      <c r="Q58" s="509"/>
      <c r="R58" s="495"/>
      <c r="S58" s="495"/>
      <c r="T58" s="114">
        <f>'01-Mapa de riesgo-UO'!AT61</f>
        <v>0</v>
      </c>
      <c r="U58" s="114">
        <f>'01-Mapa de riesgo-UO'!AU61</f>
        <v>0</v>
      </c>
      <c r="V58" s="114">
        <f>IF(T58="COMPARTIR",'01-Mapa de riesgo-UO'!AX61, IF(T58=0, 0,$AW$61))</f>
        <v>0</v>
      </c>
      <c r="W58" s="111"/>
      <c r="X58" s="111"/>
      <c r="Y58" s="111"/>
      <c r="Z58" s="111"/>
      <c r="AA58" s="493"/>
    </row>
    <row r="59" spans="1:27" ht="62.45" customHeight="1" x14ac:dyDescent="0.2">
      <c r="A59" s="360">
        <v>18</v>
      </c>
      <c r="B59" s="349">
        <f>'01-Mapa de riesgo-UO'!B62</f>
        <v>0</v>
      </c>
      <c r="C59" s="491">
        <f>'01-Mapa de riesgo-UO'!G62</f>
        <v>0</v>
      </c>
      <c r="D59" s="491">
        <f>'01-Mapa de riesgo-UO'!H62</f>
        <v>0</v>
      </c>
      <c r="E59" s="491">
        <f>'01-Mapa de riesgo-UO'!I62</f>
        <v>0</v>
      </c>
      <c r="F59" s="83">
        <f>'01-Mapa de riesgo-UO'!F62</f>
        <v>0</v>
      </c>
      <c r="G59" s="491">
        <f>'01-Mapa de riesgo-UO'!J62</f>
        <v>0</v>
      </c>
      <c r="H59" s="454" t="str">
        <f>'01-Mapa de riesgo-UO'!AQ62</f>
        <v>LEVE</v>
      </c>
      <c r="I59" s="499">
        <f>'01-Mapa de riesgo-UO'!AR62</f>
        <v>0</v>
      </c>
      <c r="J59" s="500"/>
      <c r="K59" s="497"/>
      <c r="L59" s="84">
        <f>IF('01-Mapa de riesgo-UO'!P62="No existen", "No existe control para el riesgo",'01-Mapa de riesgo-UO'!T62)</f>
        <v>0</v>
      </c>
      <c r="M59" s="84">
        <f>'01-Mapa de riesgo-UO'!Y62</f>
        <v>0</v>
      </c>
      <c r="N59" s="84">
        <f>'01-Mapa de riesgo-UO'!AD62</f>
        <v>0</v>
      </c>
      <c r="O59" s="85">
        <f>'01-Mapa de riesgo-UO'!AI62</f>
        <v>0</v>
      </c>
      <c r="P59" s="85">
        <f>'01-Mapa de riesgo-UO'!AM62</f>
        <v>0</v>
      </c>
      <c r="Q59" s="510" t="e">
        <f>'01-Mapa de riesgo-UO'!AO62</f>
        <v>#DIV/0!</v>
      </c>
      <c r="R59" s="495"/>
      <c r="S59" s="495"/>
      <c r="T59" s="114">
        <f>'01-Mapa de riesgo-UO'!AT62</f>
        <v>0</v>
      </c>
      <c r="U59" s="114">
        <f>'01-Mapa de riesgo-UO'!AU62</f>
        <v>0</v>
      </c>
      <c r="V59" s="114">
        <f>IF(T59="COMPARTIR",'01-Mapa de riesgo-UO'!AX62, IF(T59=0, 0,$AW$62))</f>
        <v>0</v>
      </c>
      <c r="W59" s="111"/>
      <c r="X59" s="111"/>
      <c r="Y59" s="111"/>
      <c r="Z59" s="111"/>
      <c r="AA59" s="492"/>
    </row>
    <row r="60" spans="1:27" ht="62.45" customHeight="1" x14ac:dyDescent="0.2">
      <c r="A60" s="360"/>
      <c r="B60" s="349"/>
      <c r="C60" s="491"/>
      <c r="D60" s="491"/>
      <c r="E60" s="491"/>
      <c r="F60" s="83">
        <f>'01-Mapa de riesgo-UO'!F63</f>
        <v>0</v>
      </c>
      <c r="G60" s="491"/>
      <c r="H60" s="454"/>
      <c r="I60" s="491"/>
      <c r="J60" s="490"/>
      <c r="K60" s="497"/>
      <c r="L60" s="84">
        <f>IF('01-Mapa de riesgo-UO'!P63="No existen", "No existe control para el riesgo",'01-Mapa de riesgo-UO'!T63)</f>
        <v>0</v>
      </c>
      <c r="M60" s="84">
        <f>'01-Mapa de riesgo-UO'!Y63</f>
        <v>0</v>
      </c>
      <c r="N60" s="84">
        <f>'01-Mapa de riesgo-UO'!AD63</f>
        <v>0</v>
      </c>
      <c r="O60" s="85">
        <f>'01-Mapa de riesgo-UO'!AI63</f>
        <v>0</v>
      </c>
      <c r="P60" s="85">
        <f>'01-Mapa de riesgo-UO'!AM63</f>
        <v>0</v>
      </c>
      <c r="Q60" s="508"/>
      <c r="R60" s="495"/>
      <c r="S60" s="495"/>
      <c r="T60" s="114">
        <f>'01-Mapa de riesgo-UO'!AT63</f>
        <v>0</v>
      </c>
      <c r="U60" s="114">
        <f>'01-Mapa de riesgo-UO'!AU63</f>
        <v>0</v>
      </c>
      <c r="V60" s="114">
        <f>IF(T60="COMPARTIR",'01-Mapa de riesgo-UO'!AX63, IF(T60=0, 0,$AW$63))</f>
        <v>0</v>
      </c>
      <c r="W60" s="111"/>
      <c r="X60" s="111"/>
      <c r="Y60" s="111"/>
      <c r="Z60" s="111"/>
      <c r="AA60" s="493"/>
    </row>
    <row r="61" spans="1:27" ht="62.45" customHeight="1" thickBot="1" x14ac:dyDescent="0.25">
      <c r="A61" s="360"/>
      <c r="B61" s="349"/>
      <c r="C61" s="491"/>
      <c r="D61" s="491"/>
      <c r="E61" s="491"/>
      <c r="F61" s="83">
        <f>'01-Mapa de riesgo-UO'!F64</f>
        <v>0</v>
      </c>
      <c r="G61" s="491"/>
      <c r="H61" s="454"/>
      <c r="I61" s="491"/>
      <c r="J61" s="490"/>
      <c r="K61" s="497"/>
      <c r="L61" s="84">
        <f>IF('01-Mapa de riesgo-UO'!P64="No existen", "No existe control para el riesgo",'01-Mapa de riesgo-UO'!T64)</f>
        <v>0</v>
      </c>
      <c r="M61" s="84">
        <f>'01-Mapa de riesgo-UO'!Y64</f>
        <v>0</v>
      </c>
      <c r="N61" s="84">
        <f>'01-Mapa de riesgo-UO'!AD64</f>
        <v>0</v>
      </c>
      <c r="O61" s="85">
        <f>'01-Mapa de riesgo-UO'!AI64</f>
        <v>0</v>
      </c>
      <c r="P61" s="85">
        <f>'01-Mapa de riesgo-UO'!AM64</f>
        <v>0</v>
      </c>
      <c r="Q61" s="509"/>
      <c r="R61" s="495"/>
      <c r="S61" s="495"/>
      <c r="T61" s="114">
        <f>'01-Mapa de riesgo-UO'!AT64</f>
        <v>0</v>
      </c>
      <c r="U61" s="114">
        <f>'01-Mapa de riesgo-UO'!AU64</f>
        <v>0</v>
      </c>
      <c r="V61" s="114">
        <f>IF(T61="COMPARTIR",'01-Mapa de riesgo-UO'!AX64, IF(T61=0, 0,$AW$64))</f>
        <v>0</v>
      </c>
      <c r="W61" s="111"/>
      <c r="X61" s="111"/>
      <c r="Y61" s="111"/>
      <c r="Z61" s="111"/>
      <c r="AA61" s="493"/>
    </row>
    <row r="62" spans="1:27" ht="62.45" customHeight="1" x14ac:dyDescent="0.2">
      <c r="A62" s="360">
        <v>19</v>
      </c>
      <c r="B62" s="349">
        <f>'01-Mapa de riesgo-UO'!B65</f>
        <v>0</v>
      </c>
      <c r="C62" s="491">
        <f>'01-Mapa de riesgo-UO'!G65</f>
        <v>0</v>
      </c>
      <c r="D62" s="491">
        <f>'01-Mapa de riesgo-UO'!H65</f>
        <v>0</v>
      </c>
      <c r="E62" s="491">
        <f>'01-Mapa de riesgo-UO'!I65</f>
        <v>0</v>
      </c>
      <c r="F62" s="83">
        <f>'01-Mapa de riesgo-UO'!F65</f>
        <v>0</v>
      </c>
      <c r="G62" s="491">
        <f>'01-Mapa de riesgo-UO'!J65</f>
        <v>0</v>
      </c>
      <c r="H62" s="454" t="str">
        <f>'01-Mapa de riesgo-UO'!AQ65</f>
        <v>LEVE</v>
      </c>
      <c r="I62" s="499">
        <f>'01-Mapa de riesgo-UO'!AR65</f>
        <v>0</v>
      </c>
      <c r="J62" s="489"/>
      <c r="K62" s="497"/>
      <c r="L62" s="84">
        <f>IF('01-Mapa de riesgo-UO'!P65="No existen", "No existe control para el riesgo",'01-Mapa de riesgo-UO'!T65)</f>
        <v>0</v>
      </c>
      <c r="M62" s="84">
        <f>'01-Mapa de riesgo-UO'!Y65</f>
        <v>0</v>
      </c>
      <c r="N62" s="84">
        <f>'01-Mapa de riesgo-UO'!AD65</f>
        <v>0</v>
      </c>
      <c r="O62" s="85">
        <f>'01-Mapa de riesgo-UO'!AI65</f>
        <v>0</v>
      </c>
      <c r="P62" s="85">
        <f>'01-Mapa de riesgo-UO'!AM65</f>
        <v>0</v>
      </c>
      <c r="Q62" s="510" t="e">
        <f>'01-Mapa de riesgo-UO'!AO65</f>
        <v>#DIV/0!</v>
      </c>
      <c r="R62" s="495"/>
      <c r="S62" s="495"/>
      <c r="T62" s="114">
        <f>'01-Mapa de riesgo-UO'!AT65</f>
        <v>0</v>
      </c>
      <c r="U62" s="114">
        <f>'01-Mapa de riesgo-UO'!AU65</f>
        <v>0</v>
      </c>
      <c r="V62" s="114">
        <f>IF(T62="COMPARTIR",'01-Mapa de riesgo-UO'!AX65, IF(T62=0, 0,$AW$65))</f>
        <v>0</v>
      </c>
      <c r="W62" s="111"/>
      <c r="X62" s="111"/>
      <c r="Y62" s="111"/>
      <c r="Z62" s="111"/>
      <c r="AA62" s="492"/>
    </row>
    <row r="63" spans="1:27" ht="62.45" customHeight="1" x14ac:dyDescent="0.2">
      <c r="A63" s="360"/>
      <c r="B63" s="349"/>
      <c r="C63" s="491"/>
      <c r="D63" s="491"/>
      <c r="E63" s="491"/>
      <c r="F63" s="83">
        <f>'01-Mapa de riesgo-UO'!F66</f>
        <v>0</v>
      </c>
      <c r="G63" s="491"/>
      <c r="H63" s="454"/>
      <c r="I63" s="491"/>
      <c r="J63" s="490"/>
      <c r="K63" s="497"/>
      <c r="L63" s="84">
        <f>IF('01-Mapa de riesgo-UO'!P66="No existen", "No existe control para el riesgo",'01-Mapa de riesgo-UO'!T66)</f>
        <v>0</v>
      </c>
      <c r="M63" s="84">
        <f>'01-Mapa de riesgo-UO'!Y66</f>
        <v>0</v>
      </c>
      <c r="N63" s="84">
        <f>'01-Mapa de riesgo-UO'!AD66</f>
        <v>0</v>
      </c>
      <c r="O63" s="85">
        <f>'01-Mapa de riesgo-UO'!AI66</f>
        <v>0</v>
      </c>
      <c r="P63" s="85">
        <f>'01-Mapa de riesgo-UO'!AM66</f>
        <v>0</v>
      </c>
      <c r="Q63" s="508"/>
      <c r="R63" s="495"/>
      <c r="S63" s="495"/>
      <c r="T63" s="114">
        <f>'01-Mapa de riesgo-UO'!AT66</f>
        <v>0</v>
      </c>
      <c r="U63" s="114">
        <f>'01-Mapa de riesgo-UO'!AU66</f>
        <v>0</v>
      </c>
      <c r="V63" s="114">
        <f>IF(T63="COMPARTIR",'01-Mapa de riesgo-UO'!AX66, IF(T63=0, 0,$AW$66))</f>
        <v>0</v>
      </c>
      <c r="W63" s="111"/>
      <c r="X63" s="111"/>
      <c r="Y63" s="111"/>
      <c r="Z63" s="111"/>
      <c r="AA63" s="493"/>
    </row>
    <row r="64" spans="1:27" ht="62.45" customHeight="1" thickBot="1" x14ac:dyDescent="0.25">
      <c r="A64" s="360"/>
      <c r="B64" s="349"/>
      <c r="C64" s="491"/>
      <c r="D64" s="491"/>
      <c r="E64" s="491"/>
      <c r="F64" s="83">
        <f>'01-Mapa de riesgo-UO'!F67</f>
        <v>0</v>
      </c>
      <c r="G64" s="491"/>
      <c r="H64" s="454"/>
      <c r="I64" s="491"/>
      <c r="J64" s="490"/>
      <c r="K64" s="497"/>
      <c r="L64" s="84">
        <f>IF('01-Mapa de riesgo-UO'!P67="No existen", "No existe control para el riesgo",'01-Mapa de riesgo-UO'!T67)</f>
        <v>0</v>
      </c>
      <c r="M64" s="84">
        <f>'01-Mapa de riesgo-UO'!Y67</f>
        <v>0</v>
      </c>
      <c r="N64" s="84">
        <f>'01-Mapa de riesgo-UO'!AD67</f>
        <v>0</v>
      </c>
      <c r="O64" s="85">
        <f>'01-Mapa de riesgo-UO'!AI67</f>
        <v>0</v>
      </c>
      <c r="P64" s="85">
        <f>'01-Mapa de riesgo-UO'!AM67</f>
        <v>0</v>
      </c>
      <c r="Q64" s="509"/>
      <c r="R64" s="495"/>
      <c r="S64" s="495"/>
      <c r="T64" s="114">
        <f>'01-Mapa de riesgo-UO'!AT67</f>
        <v>0</v>
      </c>
      <c r="U64" s="114">
        <f>'01-Mapa de riesgo-UO'!AU67</f>
        <v>0</v>
      </c>
      <c r="V64" s="114">
        <f>IF(T64="COMPARTIR",'01-Mapa de riesgo-UO'!AX67, IF(T64=0, 0,$AW$67))</f>
        <v>0</v>
      </c>
      <c r="W64" s="111"/>
      <c r="X64" s="111"/>
      <c r="Y64" s="111"/>
      <c r="Z64" s="111"/>
      <c r="AA64" s="493"/>
    </row>
    <row r="65" spans="1:27" ht="62.45" customHeight="1" x14ac:dyDescent="0.2">
      <c r="A65" s="360">
        <v>20</v>
      </c>
      <c r="B65" s="349">
        <f>'01-Mapa de riesgo-UO'!B68</f>
        <v>0</v>
      </c>
      <c r="C65" s="491">
        <f>'01-Mapa de riesgo-UO'!G68</f>
        <v>0</v>
      </c>
      <c r="D65" s="491">
        <f>'01-Mapa de riesgo-UO'!H68</f>
        <v>0</v>
      </c>
      <c r="E65" s="491">
        <f>'01-Mapa de riesgo-UO'!I68</f>
        <v>0</v>
      </c>
      <c r="F65" s="83">
        <f>'01-Mapa de riesgo-UO'!F68</f>
        <v>0</v>
      </c>
      <c r="G65" s="491">
        <f>'01-Mapa de riesgo-UO'!J68</f>
        <v>0</v>
      </c>
      <c r="H65" s="454" t="str">
        <f>'01-Mapa de riesgo-UO'!AQ68</f>
        <v>LEVE</v>
      </c>
      <c r="I65" s="499">
        <f>'01-Mapa de riesgo-UO'!AR68</f>
        <v>0</v>
      </c>
      <c r="J65" s="489"/>
      <c r="K65" s="497"/>
      <c r="L65" s="84">
        <f>IF('01-Mapa de riesgo-UO'!P68="No existen", "No existe control para el riesgo",'01-Mapa de riesgo-UO'!T68)</f>
        <v>0</v>
      </c>
      <c r="M65" s="84">
        <f>'01-Mapa de riesgo-UO'!Y68</f>
        <v>0</v>
      </c>
      <c r="N65" s="84">
        <f>'01-Mapa de riesgo-UO'!AD68</f>
        <v>0</v>
      </c>
      <c r="O65" s="85">
        <f>'01-Mapa de riesgo-UO'!AI68</f>
        <v>0</v>
      </c>
      <c r="P65" s="85">
        <f>'01-Mapa de riesgo-UO'!AM68</f>
        <v>0</v>
      </c>
      <c r="Q65" s="510" t="e">
        <f>'01-Mapa de riesgo-UO'!AO68</f>
        <v>#DIV/0!</v>
      </c>
      <c r="R65" s="495"/>
      <c r="S65" s="495"/>
      <c r="T65" s="114">
        <f>'01-Mapa de riesgo-UO'!AT68</f>
        <v>0</v>
      </c>
      <c r="U65" s="114">
        <f>'01-Mapa de riesgo-UO'!AU68</f>
        <v>0</v>
      </c>
      <c r="V65" s="114">
        <f>IF(T65="COMPARTIR",'01-Mapa de riesgo-UO'!AX68, IF(T65=0, 0,$AW$68))</f>
        <v>0</v>
      </c>
      <c r="W65" s="111"/>
      <c r="X65" s="111"/>
      <c r="Y65" s="111"/>
      <c r="Z65" s="111"/>
      <c r="AA65" s="492"/>
    </row>
    <row r="66" spans="1:27" ht="62.45" customHeight="1" x14ac:dyDescent="0.2">
      <c r="A66" s="360"/>
      <c r="B66" s="349"/>
      <c r="C66" s="491"/>
      <c r="D66" s="491"/>
      <c r="E66" s="491"/>
      <c r="F66" s="83">
        <f>'01-Mapa de riesgo-UO'!F69</f>
        <v>0</v>
      </c>
      <c r="G66" s="491"/>
      <c r="H66" s="454"/>
      <c r="I66" s="491"/>
      <c r="J66" s="490"/>
      <c r="K66" s="497"/>
      <c r="L66" s="84">
        <f>IF('01-Mapa de riesgo-UO'!P69="No existen", "No existe control para el riesgo",'01-Mapa de riesgo-UO'!T69)</f>
        <v>0</v>
      </c>
      <c r="M66" s="84">
        <f>'01-Mapa de riesgo-UO'!Y69</f>
        <v>0</v>
      </c>
      <c r="N66" s="84">
        <f>'01-Mapa de riesgo-UO'!AD69</f>
        <v>0</v>
      </c>
      <c r="O66" s="85">
        <f>'01-Mapa de riesgo-UO'!AI69</f>
        <v>0</v>
      </c>
      <c r="P66" s="85">
        <f>'01-Mapa de riesgo-UO'!AM69</f>
        <v>0</v>
      </c>
      <c r="Q66" s="508"/>
      <c r="R66" s="495"/>
      <c r="S66" s="495"/>
      <c r="T66" s="114">
        <f>'01-Mapa de riesgo-UO'!AT69</f>
        <v>0</v>
      </c>
      <c r="U66" s="114">
        <f>'01-Mapa de riesgo-UO'!AU69</f>
        <v>0</v>
      </c>
      <c r="V66" s="114">
        <f>IF(T66="COMPARTIR",'01-Mapa de riesgo-UO'!AX69, IF(T66=0, 0,$AW$69))</f>
        <v>0</v>
      </c>
      <c r="W66" s="111"/>
      <c r="X66" s="111"/>
      <c r="Y66" s="111"/>
      <c r="Z66" s="111"/>
      <c r="AA66" s="493"/>
    </row>
    <row r="67" spans="1:27" ht="62.45" customHeight="1" thickBot="1" x14ac:dyDescent="0.25">
      <c r="A67" s="360"/>
      <c r="B67" s="349"/>
      <c r="C67" s="491"/>
      <c r="D67" s="491"/>
      <c r="E67" s="491"/>
      <c r="F67" s="83">
        <f>'01-Mapa de riesgo-UO'!F70</f>
        <v>0</v>
      </c>
      <c r="G67" s="491"/>
      <c r="H67" s="454"/>
      <c r="I67" s="491"/>
      <c r="J67" s="490"/>
      <c r="K67" s="497"/>
      <c r="L67" s="84">
        <f>IF('01-Mapa de riesgo-UO'!P70="No existen", "No existe control para el riesgo",'01-Mapa de riesgo-UO'!T70)</f>
        <v>0</v>
      </c>
      <c r="M67" s="84">
        <f>'01-Mapa de riesgo-UO'!Y70</f>
        <v>0</v>
      </c>
      <c r="N67" s="84">
        <f>'01-Mapa de riesgo-UO'!AD70</f>
        <v>0</v>
      </c>
      <c r="O67" s="85">
        <f>'01-Mapa de riesgo-UO'!AI70</f>
        <v>0</v>
      </c>
      <c r="P67" s="85">
        <f>'01-Mapa de riesgo-UO'!AM70</f>
        <v>0</v>
      </c>
      <c r="Q67" s="509"/>
      <c r="R67" s="495"/>
      <c r="S67" s="495"/>
      <c r="T67" s="114">
        <f>'01-Mapa de riesgo-UO'!AT70</f>
        <v>0</v>
      </c>
      <c r="U67" s="114">
        <f>'01-Mapa de riesgo-UO'!AU70</f>
        <v>0</v>
      </c>
      <c r="V67" s="114">
        <f>IF(T67="COMPARTIR",'01-Mapa de riesgo-UO'!AX70, IF(T67=0, 0,$AW$70))</f>
        <v>0</v>
      </c>
      <c r="W67" s="111"/>
      <c r="X67" s="111"/>
      <c r="Y67" s="111"/>
      <c r="Z67" s="111"/>
      <c r="AA67" s="493"/>
    </row>
    <row r="68" spans="1:27" ht="62.45" customHeight="1" x14ac:dyDescent="0.2">
      <c r="A68" s="360">
        <v>21</v>
      </c>
      <c r="B68" s="349">
        <f>'01-Mapa de riesgo-UO'!B71</f>
        <v>0</v>
      </c>
      <c r="C68" s="491">
        <f>'01-Mapa de riesgo-UO'!G71</f>
        <v>0</v>
      </c>
      <c r="D68" s="491">
        <f>'01-Mapa de riesgo-UO'!H71</f>
        <v>0</v>
      </c>
      <c r="E68" s="491">
        <f>'01-Mapa de riesgo-UO'!I71</f>
        <v>0</v>
      </c>
      <c r="F68" s="83">
        <f>'01-Mapa de riesgo-UO'!F71</f>
        <v>0</v>
      </c>
      <c r="G68" s="491">
        <f>'01-Mapa de riesgo-UO'!J71</f>
        <v>0</v>
      </c>
      <c r="H68" s="454" t="str">
        <f>'01-Mapa de riesgo-UO'!AQ71</f>
        <v>LEVE</v>
      </c>
      <c r="I68" s="499">
        <f>'01-Mapa de riesgo-UO'!AR71</f>
        <v>0</v>
      </c>
      <c r="J68" s="500"/>
      <c r="K68" s="497"/>
      <c r="L68" s="84">
        <f>IF('01-Mapa de riesgo-UO'!P71="No existen", "No existe control para el riesgo",'01-Mapa de riesgo-UO'!T71)</f>
        <v>0</v>
      </c>
      <c r="M68" s="84">
        <f>'01-Mapa de riesgo-UO'!Y71</f>
        <v>0</v>
      </c>
      <c r="N68" s="84">
        <f>'01-Mapa de riesgo-UO'!AD71</f>
        <v>0</v>
      </c>
      <c r="O68" s="85">
        <f>'01-Mapa de riesgo-UO'!AI71</f>
        <v>0</v>
      </c>
      <c r="P68" s="85">
        <f>'01-Mapa de riesgo-UO'!AM71</f>
        <v>0</v>
      </c>
      <c r="Q68" s="510" t="e">
        <f>'01-Mapa de riesgo-UO'!AO71</f>
        <v>#DIV/0!</v>
      </c>
      <c r="R68" s="495"/>
      <c r="S68" s="495"/>
      <c r="T68" s="114">
        <f>'01-Mapa de riesgo-UO'!AT71</f>
        <v>0</v>
      </c>
      <c r="U68" s="114">
        <f>'01-Mapa de riesgo-UO'!AU71</f>
        <v>0</v>
      </c>
      <c r="V68" s="114">
        <f>IF(T68="COMPARTIR",'01-Mapa de riesgo-UO'!AX71, IF(T68=0, 0,$AW$71))</f>
        <v>0</v>
      </c>
      <c r="W68" s="111"/>
      <c r="X68" s="111"/>
      <c r="Y68" s="111"/>
      <c r="Z68" s="111"/>
      <c r="AA68" s="492"/>
    </row>
    <row r="69" spans="1:27" ht="62.45" customHeight="1" x14ac:dyDescent="0.2">
      <c r="A69" s="360"/>
      <c r="B69" s="349"/>
      <c r="C69" s="491"/>
      <c r="D69" s="491"/>
      <c r="E69" s="491"/>
      <c r="F69" s="83">
        <f>'01-Mapa de riesgo-UO'!F72</f>
        <v>0</v>
      </c>
      <c r="G69" s="491"/>
      <c r="H69" s="454"/>
      <c r="I69" s="491"/>
      <c r="J69" s="490"/>
      <c r="K69" s="497"/>
      <c r="L69" s="84">
        <f>IF('01-Mapa de riesgo-UO'!P72="No existen", "No existe control para el riesgo",'01-Mapa de riesgo-UO'!T72)</f>
        <v>0</v>
      </c>
      <c r="M69" s="84">
        <f>'01-Mapa de riesgo-UO'!Y72</f>
        <v>0</v>
      </c>
      <c r="N69" s="84">
        <f>'01-Mapa de riesgo-UO'!AD72</f>
        <v>0</v>
      </c>
      <c r="O69" s="85">
        <f>'01-Mapa de riesgo-UO'!AI72</f>
        <v>0</v>
      </c>
      <c r="P69" s="85">
        <f>'01-Mapa de riesgo-UO'!AM72</f>
        <v>0</v>
      </c>
      <c r="Q69" s="508"/>
      <c r="R69" s="495"/>
      <c r="S69" s="495"/>
      <c r="T69" s="114">
        <f>'01-Mapa de riesgo-UO'!AT72</f>
        <v>0</v>
      </c>
      <c r="U69" s="114">
        <f>'01-Mapa de riesgo-UO'!AU72</f>
        <v>0</v>
      </c>
      <c r="V69" s="114">
        <f>IF(T69="COMPARTIR",'01-Mapa de riesgo-UO'!AX72, IF(T69=0, 0,$AW$72))</f>
        <v>0</v>
      </c>
      <c r="W69" s="111"/>
      <c r="X69" s="111"/>
      <c r="Y69" s="111"/>
      <c r="Z69" s="111"/>
      <c r="AA69" s="493"/>
    </row>
    <row r="70" spans="1:27" ht="62.45" customHeight="1" thickBot="1" x14ac:dyDescent="0.25">
      <c r="A70" s="360"/>
      <c r="B70" s="349"/>
      <c r="C70" s="491"/>
      <c r="D70" s="491"/>
      <c r="E70" s="491"/>
      <c r="F70" s="83">
        <f>'01-Mapa de riesgo-UO'!F73</f>
        <v>0</v>
      </c>
      <c r="G70" s="491"/>
      <c r="H70" s="454"/>
      <c r="I70" s="491"/>
      <c r="J70" s="490"/>
      <c r="K70" s="497"/>
      <c r="L70" s="84">
        <f>IF('01-Mapa de riesgo-UO'!P73="No existen", "No existe control para el riesgo",'01-Mapa de riesgo-UO'!T73)</f>
        <v>0</v>
      </c>
      <c r="M70" s="84">
        <f>'01-Mapa de riesgo-UO'!Y73</f>
        <v>0</v>
      </c>
      <c r="N70" s="84">
        <f>'01-Mapa de riesgo-UO'!AD73</f>
        <v>0</v>
      </c>
      <c r="O70" s="85">
        <f>'01-Mapa de riesgo-UO'!AI73</f>
        <v>0</v>
      </c>
      <c r="P70" s="85">
        <f>'01-Mapa de riesgo-UO'!AM73</f>
        <v>0</v>
      </c>
      <c r="Q70" s="509"/>
      <c r="R70" s="495"/>
      <c r="S70" s="495"/>
      <c r="T70" s="114">
        <f>'01-Mapa de riesgo-UO'!AT73</f>
        <v>0</v>
      </c>
      <c r="U70" s="114">
        <f>'01-Mapa de riesgo-UO'!AU73</f>
        <v>0</v>
      </c>
      <c r="V70" s="114">
        <f>IF(T70="COMPARTIR",'01-Mapa de riesgo-UO'!AX73, IF(T70=0, 0,$AW$73))</f>
        <v>0</v>
      </c>
      <c r="W70" s="111"/>
      <c r="X70" s="111"/>
      <c r="Y70" s="111"/>
      <c r="Z70" s="111"/>
      <c r="AA70" s="493"/>
    </row>
    <row r="71" spans="1:27" ht="62.45" customHeight="1" x14ac:dyDescent="0.2">
      <c r="A71" s="360">
        <v>22</v>
      </c>
      <c r="B71" s="349">
        <f>'01-Mapa de riesgo-UO'!B74</f>
        <v>0</v>
      </c>
      <c r="C71" s="491">
        <f>'01-Mapa de riesgo-UO'!G74</f>
        <v>0</v>
      </c>
      <c r="D71" s="491">
        <f>'01-Mapa de riesgo-UO'!H74</f>
        <v>0</v>
      </c>
      <c r="E71" s="491">
        <f>'01-Mapa de riesgo-UO'!I74</f>
        <v>0</v>
      </c>
      <c r="F71" s="83">
        <f>'01-Mapa de riesgo-UO'!F74</f>
        <v>0</v>
      </c>
      <c r="G71" s="491">
        <f>'01-Mapa de riesgo-UO'!J74</f>
        <v>0</v>
      </c>
      <c r="H71" s="454" t="str">
        <f>'01-Mapa de riesgo-UO'!AQ74</f>
        <v>LEVE</v>
      </c>
      <c r="I71" s="499">
        <f>'01-Mapa de riesgo-UO'!AR74</f>
        <v>0</v>
      </c>
      <c r="J71" s="500"/>
      <c r="K71" s="497"/>
      <c r="L71" s="84">
        <f>IF('01-Mapa de riesgo-UO'!P74="No existen", "No existe control para el riesgo",'01-Mapa de riesgo-UO'!T74)</f>
        <v>0</v>
      </c>
      <c r="M71" s="84">
        <f>'01-Mapa de riesgo-UO'!Y74</f>
        <v>0</v>
      </c>
      <c r="N71" s="84">
        <f>'01-Mapa de riesgo-UO'!AD74</f>
        <v>0</v>
      </c>
      <c r="O71" s="85">
        <f>'01-Mapa de riesgo-UO'!AI74</f>
        <v>0</v>
      </c>
      <c r="P71" s="85">
        <f>'01-Mapa de riesgo-UO'!AM74</f>
        <v>0</v>
      </c>
      <c r="Q71" s="510" t="e">
        <f>'01-Mapa de riesgo-UO'!AO74</f>
        <v>#DIV/0!</v>
      </c>
      <c r="R71" s="495"/>
      <c r="S71" s="495"/>
      <c r="T71" s="114">
        <f>'01-Mapa de riesgo-UO'!AT74</f>
        <v>0</v>
      </c>
      <c r="U71" s="114">
        <f>'01-Mapa de riesgo-UO'!AU74</f>
        <v>0</v>
      </c>
      <c r="V71" s="114">
        <f>IF(T71="COMPARTIR",'01-Mapa de riesgo-UO'!AX74, IF(T71=0, 0,$AW$74))</f>
        <v>0</v>
      </c>
      <c r="W71" s="111"/>
      <c r="X71" s="111"/>
      <c r="Y71" s="111"/>
      <c r="Z71" s="111"/>
      <c r="AA71" s="492"/>
    </row>
    <row r="72" spans="1:27" ht="62.45" customHeight="1" x14ac:dyDescent="0.2">
      <c r="A72" s="360"/>
      <c r="B72" s="349"/>
      <c r="C72" s="491"/>
      <c r="D72" s="491"/>
      <c r="E72" s="491"/>
      <c r="F72" s="83">
        <f>'01-Mapa de riesgo-UO'!F75</f>
        <v>0</v>
      </c>
      <c r="G72" s="491"/>
      <c r="H72" s="454"/>
      <c r="I72" s="491"/>
      <c r="J72" s="490"/>
      <c r="K72" s="497"/>
      <c r="L72" s="84">
        <f>IF('01-Mapa de riesgo-UO'!P75="No existen", "No existe control para el riesgo",'01-Mapa de riesgo-UO'!T75)</f>
        <v>0</v>
      </c>
      <c r="M72" s="84">
        <f>'01-Mapa de riesgo-UO'!Y75</f>
        <v>0</v>
      </c>
      <c r="N72" s="84">
        <f>'01-Mapa de riesgo-UO'!AD75</f>
        <v>0</v>
      </c>
      <c r="O72" s="85">
        <f>'01-Mapa de riesgo-UO'!AI75</f>
        <v>0</v>
      </c>
      <c r="P72" s="85">
        <f>'01-Mapa de riesgo-UO'!AM75</f>
        <v>0</v>
      </c>
      <c r="Q72" s="508"/>
      <c r="R72" s="495"/>
      <c r="S72" s="495"/>
      <c r="T72" s="114">
        <f>'01-Mapa de riesgo-UO'!AT75</f>
        <v>0</v>
      </c>
      <c r="U72" s="114">
        <f>'01-Mapa de riesgo-UO'!AU75</f>
        <v>0</v>
      </c>
      <c r="V72" s="114">
        <f>IF(T72="COMPARTIR",'01-Mapa de riesgo-UO'!AX75, IF(T72=0, 0,$AW$75))</f>
        <v>0</v>
      </c>
      <c r="W72" s="111"/>
      <c r="X72" s="111"/>
      <c r="Y72" s="111"/>
      <c r="Z72" s="111"/>
      <c r="AA72" s="493"/>
    </row>
    <row r="73" spans="1:27" ht="62.45" customHeight="1" thickBot="1" x14ac:dyDescent="0.25">
      <c r="A73" s="444"/>
      <c r="B73" s="353"/>
      <c r="C73" s="512"/>
      <c r="D73" s="512"/>
      <c r="E73" s="512"/>
      <c r="F73" s="115">
        <f>'01-Mapa de riesgo-UO'!F76</f>
        <v>0</v>
      </c>
      <c r="G73" s="512"/>
      <c r="H73" s="483"/>
      <c r="I73" s="512"/>
      <c r="J73" s="513"/>
      <c r="K73" s="498"/>
      <c r="L73" s="116">
        <f>IF('01-Mapa de riesgo-UO'!P76="No existen", "No existe control para el riesgo",'01-Mapa de riesgo-UO'!T76)</f>
        <v>0</v>
      </c>
      <c r="M73" s="116">
        <f>'01-Mapa de riesgo-UO'!Y76</f>
        <v>0</v>
      </c>
      <c r="N73" s="116">
        <f>'01-Mapa de riesgo-UO'!AD76</f>
        <v>0</v>
      </c>
      <c r="O73" s="170">
        <f>'01-Mapa de riesgo-UO'!AI76</f>
        <v>0</v>
      </c>
      <c r="P73" s="170">
        <f>'01-Mapa de riesgo-UO'!AM76</f>
        <v>0</v>
      </c>
      <c r="Q73" s="511"/>
      <c r="R73" s="496"/>
      <c r="S73" s="496"/>
      <c r="T73" s="117">
        <f>'01-Mapa de riesgo-UO'!AT76</f>
        <v>0</v>
      </c>
      <c r="U73" s="117">
        <f>'01-Mapa de riesgo-UO'!AU76</f>
        <v>0</v>
      </c>
      <c r="V73" s="117">
        <f>IF(T73="COMPARTIR",'01-Mapa de riesgo-UO'!AX76, IF(T73=0, 0,$AW$76))</f>
        <v>0</v>
      </c>
      <c r="W73" s="118"/>
      <c r="X73" s="118"/>
      <c r="Y73" s="118"/>
      <c r="Z73" s="118"/>
      <c r="AA73" s="494"/>
    </row>
    <row r="74" spans="1:27" x14ac:dyDescent="0.2">
      <c r="A74" s="21"/>
      <c r="B74" s="21"/>
      <c r="C74" s="22"/>
      <c r="D74" s="22"/>
      <c r="E74" s="22"/>
      <c r="F74" s="22"/>
      <c r="G74" s="22"/>
      <c r="H74" s="22"/>
      <c r="I74" s="21"/>
      <c r="J74" s="21"/>
      <c r="K74" s="21"/>
      <c r="L74" s="21"/>
      <c r="M74" s="21"/>
      <c r="N74" s="21"/>
      <c r="O74" s="21"/>
      <c r="P74" s="21"/>
      <c r="Q74" s="507"/>
      <c r="R74" s="21"/>
      <c r="S74" s="21"/>
      <c r="T74" s="21"/>
      <c r="U74" s="21"/>
      <c r="V74" s="21"/>
      <c r="W74" s="21"/>
      <c r="X74" s="21"/>
      <c r="Y74" s="21"/>
      <c r="Z74" s="21"/>
      <c r="AA74" s="21"/>
    </row>
    <row r="75" spans="1:27" x14ac:dyDescent="0.2">
      <c r="A75" s="21"/>
      <c r="B75" s="21"/>
      <c r="C75" s="22"/>
      <c r="D75" s="22"/>
      <c r="E75" s="22"/>
      <c r="F75" s="22"/>
      <c r="G75" s="22"/>
      <c r="H75" s="22"/>
      <c r="I75" s="21"/>
      <c r="J75" s="21"/>
      <c r="K75" s="21"/>
      <c r="L75" s="21"/>
      <c r="M75" s="21"/>
      <c r="N75" s="21"/>
      <c r="O75" s="21"/>
      <c r="P75" s="21"/>
      <c r="Q75" s="507"/>
      <c r="R75" s="21"/>
      <c r="S75" s="21"/>
      <c r="T75" s="21"/>
      <c r="U75" s="21"/>
      <c r="V75" s="21"/>
      <c r="W75" s="21"/>
      <c r="X75" s="21"/>
      <c r="Y75" s="21"/>
      <c r="Z75" s="21"/>
      <c r="AA75" s="21"/>
    </row>
    <row r="76" spans="1:27" x14ac:dyDescent="0.2">
      <c r="A76" s="21"/>
      <c r="B76" s="21"/>
      <c r="C76" s="22"/>
      <c r="D76" s="22"/>
      <c r="E76" s="22"/>
      <c r="F76" s="22"/>
      <c r="G76" s="22"/>
      <c r="H76" s="22"/>
      <c r="I76" s="21"/>
      <c r="J76" s="21"/>
      <c r="K76" s="21"/>
      <c r="L76" s="21"/>
      <c r="M76" s="21"/>
      <c r="N76" s="21"/>
      <c r="O76" s="21"/>
      <c r="P76" s="21"/>
      <c r="Q76" s="507"/>
      <c r="R76" s="21"/>
      <c r="S76" s="21"/>
      <c r="T76" s="21"/>
      <c r="U76" s="21"/>
      <c r="V76" s="21"/>
      <c r="W76" s="21"/>
      <c r="X76" s="21"/>
      <c r="Y76" s="21"/>
      <c r="Z76" s="21"/>
      <c r="AA76" s="21"/>
    </row>
    <row r="77" spans="1:27" x14ac:dyDescent="0.2">
      <c r="A77" s="21"/>
      <c r="B77" s="21"/>
      <c r="C77" s="22"/>
      <c r="D77" s="22"/>
      <c r="E77" s="22"/>
      <c r="F77" s="22"/>
      <c r="G77" s="22"/>
      <c r="H77" s="22"/>
      <c r="I77" s="21"/>
      <c r="J77" s="21"/>
      <c r="K77" s="21"/>
      <c r="L77" s="21"/>
      <c r="M77" s="21"/>
      <c r="N77" s="21"/>
      <c r="O77" s="21"/>
      <c r="P77" s="21"/>
      <c r="Q77" s="507"/>
      <c r="R77" s="21"/>
      <c r="S77" s="21"/>
      <c r="T77" s="21"/>
      <c r="U77" s="21"/>
      <c r="V77" s="21"/>
      <c r="W77" s="21"/>
      <c r="X77" s="21"/>
      <c r="Y77" s="21"/>
      <c r="Z77" s="21"/>
      <c r="AA77" s="21"/>
    </row>
    <row r="78" spans="1:27" x14ac:dyDescent="0.2">
      <c r="A78" s="21"/>
      <c r="B78" s="21"/>
      <c r="C78" s="22"/>
      <c r="D78" s="22"/>
      <c r="E78" s="22"/>
      <c r="F78" s="22"/>
      <c r="G78" s="22"/>
      <c r="H78" s="22"/>
      <c r="I78" s="21"/>
      <c r="J78" s="21"/>
      <c r="K78" s="21"/>
      <c r="L78" s="21"/>
      <c r="M78" s="21"/>
      <c r="N78" s="21"/>
      <c r="O78" s="21"/>
      <c r="P78" s="21"/>
      <c r="Q78" s="507"/>
      <c r="R78" s="21"/>
      <c r="S78" s="21"/>
      <c r="T78" s="21"/>
      <c r="U78" s="21"/>
      <c r="V78" s="21"/>
      <c r="W78" s="21"/>
      <c r="X78" s="21"/>
      <c r="Y78" s="21"/>
      <c r="Z78" s="21"/>
      <c r="AA78" s="21"/>
    </row>
    <row r="79" spans="1:27" x14ac:dyDescent="0.2">
      <c r="A79" s="21"/>
      <c r="B79" s="21"/>
      <c r="C79" s="22"/>
      <c r="D79" s="22"/>
      <c r="E79" s="22"/>
      <c r="F79" s="22"/>
      <c r="G79" s="22"/>
      <c r="H79" s="22"/>
      <c r="I79" s="21"/>
      <c r="J79" s="21"/>
      <c r="K79" s="21"/>
      <c r="L79" s="21"/>
      <c r="M79" s="21"/>
      <c r="N79" s="21"/>
      <c r="O79" s="21"/>
      <c r="P79" s="21"/>
      <c r="Q79" s="507"/>
      <c r="R79" s="21"/>
      <c r="S79" s="21"/>
      <c r="T79" s="21"/>
      <c r="U79" s="21"/>
      <c r="V79" s="21"/>
      <c r="W79" s="21"/>
      <c r="X79" s="21"/>
      <c r="Y79" s="21"/>
      <c r="Z79" s="21"/>
      <c r="AA79" s="21"/>
    </row>
    <row r="80" spans="1:27" x14ac:dyDescent="0.2">
      <c r="A80" s="21"/>
      <c r="B80" s="21"/>
      <c r="C80" s="22"/>
      <c r="D80" s="22"/>
      <c r="E80" s="22"/>
      <c r="F80" s="22"/>
      <c r="G80" s="22"/>
      <c r="H80" s="22"/>
      <c r="I80" s="21"/>
      <c r="J80" s="21"/>
      <c r="K80" s="21"/>
      <c r="L80" s="21"/>
      <c r="M80" s="21"/>
      <c r="N80" s="21"/>
      <c r="O80" s="21"/>
      <c r="P80" s="21"/>
      <c r="Q80" s="507"/>
      <c r="R80" s="21"/>
      <c r="S80" s="21"/>
      <c r="T80" s="21"/>
      <c r="U80" s="21"/>
      <c r="V80" s="21"/>
      <c r="W80" s="21"/>
      <c r="X80" s="21"/>
      <c r="Y80" s="21"/>
      <c r="Z80" s="21"/>
      <c r="AA80" s="21"/>
    </row>
    <row r="81" spans="1:27" x14ac:dyDescent="0.2">
      <c r="A81" s="21"/>
      <c r="B81" s="21"/>
      <c r="C81" s="22"/>
      <c r="D81" s="22"/>
      <c r="E81" s="22"/>
      <c r="F81" s="22"/>
      <c r="G81" s="22"/>
      <c r="H81" s="22"/>
      <c r="I81" s="21"/>
      <c r="J81" s="21"/>
      <c r="K81" s="21"/>
      <c r="L81" s="21"/>
      <c r="M81" s="21"/>
      <c r="N81" s="21"/>
      <c r="O81" s="21"/>
      <c r="P81" s="21"/>
      <c r="Q81" s="507"/>
      <c r="R81" s="21"/>
      <c r="S81" s="21"/>
      <c r="T81" s="21"/>
      <c r="U81" s="21"/>
      <c r="V81" s="21"/>
      <c r="W81" s="21"/>
      <c r="X81" s="21"/>
      <c r="Y81" s="21"/>
      <c r="Z81" s="21"/>
      <c r="AA81" s="21"/>
    </row>
    <row r="82" spans="1:27" x14ac:dyDescent="0.2">
      <c r="A82" s="21"/>
      <c r="B82" s="21"/>
      <c r="C82" s="22"/>
      <c r="D82" s="22"/>
      <c r="E82" s="22"/>
      <c r="F82" s="22"/>
      <c r="G82" s="22"/>
      <c r="H82" s="22"/>
      <c r="I82" s="21"/>
      <c r="J82" s="21"/>
      <c r="K82" s="21"/>
      <c r="L82" s="21"/>
      <c r="M82" s="21"/>
      <c r="N82" s="21"/>
      <c r="O82" s="21"/>
      <c r="P82" s="21"/>
      <c r="Q82" s="507"/>
      <c r="R82" s="21"/>
      <c r="S82" s="21"/>
      <c r="T82" s="21"/>
      <c r="U82" s="21"/>
      <c r="V82" s="21"/>
      <c r="W82" s="21"/>
      <c r="X82" s="21"/>
      <c r="Y82" s="21"/>
      <c r="Z82" s="21"/>
      <c r="AA82" s="21"/>
    </row>
    <row r="83" spans="1:27" x14ac:dyDescent="0.2">
      <c r="A83" s="21"/>
      <c r="B83" s="21"/>
      <c r="C83" s="22"/>
      <c r="D83" s="22"/>
      <c r="E83" s="22"/>
      <c r="F83" s="22"/>
      <c r="G83" s="22"/>
      <c r="H83" s="22"/>
      <c r="I83" s="21"/>
      <c r="J83" s="21"/>
      <c r="K83" s="21"/>
      <c r="L83" s="21"/>
      <c r="M83" s="21"/>
      <c r="N83" s="21"/>
      <c r="O83" s="21"/>
      <c r="P83" s="21"/>
      <c r="Q83" s="508" t="e">
        <f>'01-Mapa de riesgo-UO'!#REF!</f>
        <v>#REF!</v>
      </c>
      <c r="R83" s="21"/>
      <c r="S83" s="21"/>
      <c r="T83" s="21"/>
      <c r="U83" s="21"/>
      <c r="V83" s="21"/>
      <c r="W83" s="21"/>
      <c r="X83" s="21"/>
      <c r="Y83" s="21"/>
      <c r="Z83" s="21"/>
      <c r="AA83" s="21"/>
    </row>
    <row r="84" spans="1:27" x14ac:dyDescent="0.2">
      <c r="A84" s="21"/>
      <c r="B84" s="21"/>
      <c r="C84" s="22"/>
      <c r="D84" s="22"/>
      <c r="E84" s="22"/>
      <c r="F84" s="22"/>
      <c r="G84" s="22"/>
      <c r="H84" s="22"/>
      <c r="I84" s="21"/>
      <c r="J84" s="21"/>
      <c r="K84" s="21"/>
      <c r="L84" s="21"/>
      <c r="M84" s="21"/>
      <c r="N84" s="21"/>
      <c r="O84" s="21"/>
      <c r="P84" s="21"/>
      <c r="Q84" s="508"/>
      <c r="R84" s="21"/>
      <c r="S84" s="21"/>
      <c r="T84" s="21"/>
      <c r="U84" s="21"/>
      <c r="V84" s="21"/>
      <c r="W84" s="21"/>
      <c r="X84" s="21"/>
      <c r="Y84" s="21"/>
      <c r="Z84" s="21"/>
      <c r="AA84" s="21"/>
    </row>
    <row r="85" spans="1:27" x14ac:dyDescent="0.2">
      <c r="A85" s="21"/>
      <c r="B85" s="21"/>
      <c r="C85" s="22"/>
      <c r="D85" s="22"/>
      <c r="E85" s="22"/>
      <c r="F85" s="22"/>
      <c r="G85" s="22"/>
      <c r="H85" s="22"/>
      <c r="I85" s="21"/>
      <c r="J85" s="21"/>
      <c r="K85" s="21"/>
      <c r="L85" s="21"/>
      <c r="M85" s="21"/>
      <c r="N85" s="21"/>
      <c r="O85" s="21"/>
      <c r="P85" s="21"/>
      <c r="Q85" s="509"/>
      <c r="R85" s="21"/>
      <c r="S85" s="21"/>
      <c r="T85" s="21"/>
      <c r="U85" s="21"/>
      <c r="V85" s="21"/>
      <c r="W85" s="21"/>
      <c r="X85" s="21"/>
      <c r="Y85" s="21"/>
      <c r="Z85" s="21"/>
      <c r="AA85" s="21"/>
    </row>
    <row r="86" spans="1:27" x14ac:dyDescent="0.2">
      <c r="A86" s="21"/>
      <c r="B86" s="21"/>
      <c r="C86" s="22"/>
      <c r="D86" s="22"/>
      <c r="E86" s="22"/>
      <c r="F86" s="22"/>
      <c r="G86" s="22"/>
      <c r="H86" s="22"/>
      <c r="I86" s="21"/>
      <c r="J86" s="21"/>
      <c r="K86" s="21"/>
      <c r="L86" s="21"/>
      <c r="M86" s="21"/>
      <c r="N86" s="21"/>
      <c r="O86" s="21"/>
      <c r="P86" s="21"/>
      <c r="Q86" s="21"/>
      <c r="R86" s="21"/>
      <c r="S86" s="21"/>
      <c r="T86" s="21"/>
      <c r="U86" s="21"/>
      <c r="V86" s="21"/>
      <c r="W86" s="21"/>
      <c r="X86" s="21"/>
      <c r="Y86" s="21"/>
      <c r="Z86" s="21"/>
      <c r="AA86" s="21"/>
    </row>
    <row r="87" spans="1:27" x14ac:dyDescent="0.2">
      <c r="A87" s="21"/>
      <c r="B87" s="21"/>
      <c r="C87" s="22"/>
      <c r="D87" s="22"/>
      <c r="E87" s="22"/>
      <c r="F87" s="22"/>
      <c r="G87" s="22"/>
      <c r="H87" s="22"/>
      <c r="I87" s="21"/>
      <c r="J87" s="21"/>
      <c r="K87" s="21"/>
      <c r="L87" s="21"/>
      <c r="M87" s="21"/>
      <c r="N87" s="21"/>
      <c r="O87" s="21"/>
      <c r="P87" s="21"/>
      <c r="Q87" s="21"/>
      <c r="R87" s="21"/>
      <c r="S87" s="21"/>
      <c r="T87" s="21"/>
      <c r="U87" s="21"/>
      <c r="V87" s="21"/>
      <c r="W87" s="21"/>
      <c r="X87" s="21"/>
      <c r="Y87" s="21"/>
      <c r="Z87" s="21"/>
      <c r="AA87" s="21"/>
    </row>
    <row r="88" spans="1:27" x14ac:dyDescent="0.2">
      <c r="A88" s="21"/>
      <c r="B88" s="21"/>
      <c r="C88" s="22"/>
      <c r="D88" s="22"/>
      <c r="E88" s="22"/>
      <c r="F88" s="22"/>
      <c r="G88" s="22"/>
      <c r="H88" s="22"/>
      <c r="I88" s="21"/>
      <c r="J88" s="21"/>
      <c r="K88" s="21"/>
      <c r="L88" s="21"/>
      <c r="M88" s="21"/>
      <c r="N88" s="21"/>
      <c r="O88" s="21"/>
      <c r="P88" s="21"/>
      <c r="Q88" s="21"/>
      <c r="R88" s="21"/>
      <c r="S88" s="21"/>
      <c r="T88" s="21"/>
      <c r="U88" s="21"/>
      <c r="V88" s="21"/>
      <c r="W88" s="21"/>
      <c r="X88" s="21"/>
      <c r="Y88" s="21"/>
      <c r="Z88" s="21"/>
      <c r="AA88" s="21"/>
    </row>
    <row r="89" spans="1:27" x14ac:dyDescent="0.2">
      <c r="A89" s="21"/>
      <c r="B89" s="21"/>
      <c r="C89" s="22"/>
      <c r="D89" s="22"/>
      <c r="E89" s="22"/>
      <c r="F89" s="22"/>
      <c r="G89" s="22"/>
      <c r="H89" s="22"/>
      <c r="I89" s="21"/>
      <c r="J89" s="21"/>
      <c r="K89" s="21"/>
      <c r="L89" s="21"/>
      <c r="M89" s="21"/>
      <c r="N89" s="21"/>
      <c r="O89" s="21"/>
      <c r="P89" s="21"/>
      <c r="Q89" s="21"/>
      <c r="R89" s="21"/>
      <c r="S89" s="21"/>
      <c r="T89" s="21"/>
      <c r="U89" s="21"/>
      <c r="V89" s="21"/>
      <c r="W89" s="21"/>
      <c r="X89" s="21"/>
      <c r="Y89" s="21"/>
      <c r="Z89" s="21"/>
      <c r="AA89" s="21"/>
    </row>
    <row r="90" spans="1:27" x14ac:dyDescent="0.2">
      <c r="A90" s="21"/>
      <c r="B90" s="21"/>
      <c r="C90" s="22"/>
      <c r="D90" s="22"/>
      <c r="E90" s="22"/>
      <c r="F90" s="22"/>
      <c r="G90" s="22"/>
      <c r="H90" s="22"/>
      <c r="I90" s="21"/>
      <c r="J90" s="21"/>
      <c r="K90" s="21"/>
      <c r="L90" s="21"/>
      <c r="M90" s="21"/>
      <c r="N90" s="21"/>
      <c r="O90" s="21"/>
      <c r="P90" s="21"/>
      <c r="Q90" s="21"/>
      <c r="R90" s="21"/>
      <c r="S90" s="21"/>
      <c r="T90" s="21"/>
      <c r="U90" s="21"/>
      <c r="V90" s="21"/>
      <c r="W90" s="21"/>
      <c r="X90" s="21"/>
      <c r="Y90" s="21"/>
      <c r="Z90" s="21"/>
      <c r="AA90" s="21"/>
    </row>
    <row r="91" spans="1:27" x14ac:dyDescent="0.2">
      <c r="A91" s="21"/>
      <c r="B91" s="21"/>
      <c r="C91" s="22"/>
      <c r="D91" s="22"/>
      <c r="E91" s="22"/>
      <c r="F91" s="22"/>
      <c r="G91" s="22"/>
      <c r="H91" s="22"/>
      <c r="I91" s="21"/>
      <c r="J91" s="21"/>
      <c r="K91" s="21"/>
      <c r="L91" s="21"/>
      <c r="M91" s="21"/>
      <c r="N91" s="21"/>
      <c r="O91" s="21"/>
      <c r="P91" s="21"/>
      <c r="Q91" s="21"/>
      <c r="R91" s="21"/>
      <c r="S91" s="21"/>
      <c r="T91" s="21"/>
      <c r="U91" s="21"/>
      <c r="V91" s="21"/>
      <c r="W91" s="21"/>
      <c r="X91" s="21"/>
      <c r="Y91" s="21"/>
      <c r="Z91" s="21"/>
      <c r="AA91" s="21"/>
    </row>
    <row r="92" spans="1:27" x14ac:dyDescent="0.2">
      <c r="A92" s="21"/>
      <c r="B92" s="21"/>
      <c r="C92" s="22"/>
      <c r="D92" s="22"/>
      <c r="E92" s="22"/>
      <c r="F92" s="22"/>
      <c r="G92" s="22"/>
      <c r="H92" s="22"/>
      <c r="I92" s="21"/>
      <c r="J92" s="21"/>
      <c r="K92" s="21"/>
      <c r="L92" s="21"/>
      <c r="M92" s="21"/>
      <c r="N92" s="21"/>
      <c r="O92" s="21"/>
      <c r="P92" s="21"/>
      <c r="Q92" s="21"/>
      <c r="R92" s="21"/>
      <c r="S92" s="21"/>
      <c r="T92" s="21"/>
      <c r="U92" s="21"/>
      <c r="V92" s="21"/>
      <c r="W92" s="21"/>
      <c r="X92" s="21"/>
      <c r="Y92" s="21"/>
      <c r="Z92" s="21"/>
      <c r="AA92" s="21"/>
    </row>
    <row r="93" spans="1:27" x14ac:dyDescent="0.2">
      <c r="A93" s="21"/>
      <c r="B93" s="21"/>
      <c r="C93" s="22"/>
      <c r="D93" s="22"/>
      <c r="E93" s="22"/>
      <c r="F93" s="22"/>
      <c r="G93" s="22"/>
      <c r="H93" s="22"/>
      <c r="I93" s="21"/>
      <c r="J93" s="21"/>
      <c r="K93" s="21"/>
      <c r="L93" s="21"/>
      <c r="M93" s="21"/>
      <c r="N93" s="21"/>
      <c r="O93" s="21"/>
      <c r="P93" s="21"/>
      <c r="Q93" s="21"/>
      <c r="R93" s="21"/>
      <c r="S93" s="21"/>
      <c r="T93" s="21"/>
      <c r="U93" s="21"/>
      <c r="V93" s="21"/>
      <c r="W93" s="21"/>
      <c r="X93" s="21"/>
      <c r="Y93" s="21"/>
      <c r="Z93" s="21"/>
      <c r="AA93" s="21"/>
    </row>
    <row r="94" spans="1:27" x14ac:dyDescent="0.2">
      <c r="A94" s="21"/>
      <c r="B94" s="21"/>
      <c r="C94" s="22"/>
      <c r="D94" s="22"/>
      <c r="E94" s="22"/>
      <c r="F94" s="22"/>
      <c r="G94" s="22"/>
      <c r="H94" s="22"/>
      <c r="I94" s="21"/>
      <c r="J94" s="21"/>
      <c r="K94" s="21"/>
      <c r="L94" s="21"/>
      <c r="M94" s="21"/>
      <c r="N94" s="21"/>
      <c r="O94" s="21"/>
      <c r="P94" s="21"/>
      <c r="Q94" s="21"/>
      <c r="R94" s="21"/>
      <c r="S94" s="21"/>
      <c r="T94" s="21"/>
      <c r="U94" s="21"/>
      <c r="V94" s="21"/>
      <c r="W94" s="21"/>
      <c r="X94" s="21"/>
      <c r="Y94" s="21"/>
      <c r="Z94" s="21"/>
      <c r="AA94" s="21"/>
    </row>
    <row r="95" spans="1:27" x14ac:dyDescent="0.2">
      <c r="A95" s="21"/>
      <c r="B95" s="21"/>
      <c r="C95" s="22"/>
      <c r="D95" s="22"/>
      <c r="E95" s="22"/>
      <c r="F95" s="22"/>
      <c r="G95" s="22"/>
      <c r="H95" s="22"/>
      <c r="I95" s="21"/>
      <c r="J95" s="21"/>
      <c r="K95" s="21"/>
      <c r="L95" s="21"/>
      <c r="M95" s="21"/>
      <c r="N95" s="21"/>
      <c r="O95" s="21"/>
      <c r="P95" s="21"/>
      <c r="Q95" s="21"/>
      <c r="R95" s="21"/>
      <c r="S95" s="21"/>
      <c r="T95" s="21"/>
      <c r="U95" s="21"/>
      <c r="V95" s="21"/>
      <c r="W95" s="21"/>
      <c r="X95" s="21"/>
      <c r="Y95" s="21"/>
      <c r="Z95" s="21"/>
      <c r="AA95" s="21"/>
    </row>
    <row r="96" spans="1:27" x14ac:dyDescent="0.2">
      <c r="A96" s="21"/>
      <c r="B96" s="21"/>
      <c r="C96" s="22"/>
      <c r="D96" s="22"/>
      <c r="E96" s="22"/>
      <c r="F96" s="22"/>
      <c r="G96" s="22"/>
      <c r="H96" s="22"/>
      <c r="I96" s="21"/>
      <c r="J96" s="21"/>
      <c r="K96" s="21"/>
      <c r="L96" s="21"/>
      <c r="M96" s="21"/>
      <c r="N96" s="21"/>
      <c r="O96" s="21"/>
      <c r="P96" s="21"/>
      <c r="Q96" s="21"/>
      <c r="R96" s="21"/>
      <c r="S96" s="21"/>
      <c r="T96" s="21"/>
      <c r="U96" s="21"/>
      <c r="V96" s="21"/>
      <c r="W96" s="21"/>
      <c r="X96" s="21"/>
      <c r="Y96" s="21"/>
      <c r="Z96" s="21"/>
      <c r="AA96" s="21"/>
    </row>
    <row r="97" spans="1:27" x14ac:dyDescent="0.2">
      <c r="A97" s="21"/>
      <c r="B97" s="21"/>
      <c r="C97" s="22"/>
      <c r="D97" s="22"/>
      <c r="E97" s="22"/>
      <c r="F97" s="22"/>
      <c r="G97" s="22"/>
      <c r="H97" s="22"/>
      <c r="I97" s="21"/>
      <c r="J97" s="21"/>
      <c r="K97" s="21"/>
      <c r="L97" s="21"/>
      <c r="M97" s="21"/>
      <c r="N97" s="21"/>
      <c r="O97" s="21"/>
      <c r="P97" s="21"/>
      <c r="Q97" s="21"/>
      <c r="R97" s="21"/>
      <c r="S97" s="21"/>
      <c r="T97" s="21"/>
      <c r="U97" s="21"/>
      <c r="V97" s="21"/>
      <c r="W97" s="21"/>
      <c r="X97" s="21"/>
      <c r="Y97" s="21"/>
      <c r="Z97" s="21"/>
      <c r="AA97" s="21"/>
    </row>
    <row r="98" spans="1:27" x14ac:dyDescent="0.2">
      <c r="A98" s="21"/>
      <c r="B98" s="21"/>
      <c r="C98" s="22"/>
      <c r="D98" s="22"/>
      <c r="E98" s="22"/>
      <c r="F98" s="22"/>
      <c r="G98" s="22"/>
      <c r="H98" s="22"/>
      <c r="I98" s="21"/>
      <c r="J98" s="21"/>
      <c r="K98" s="21"/>
      <c r="L98" s="21"/>
      <c r="M98" s="21"/>
      <c r="N98" s="21"/>
      <c r="O98" s="21"/>
      <c r="P98" s="21"/>
      <c r="Q98" s="21"/>
      <c r="R98" s="21"/>
      <c r="S98" s="21"/>
      <c r="T98" s="21"/>
      <c r="U98" s="21"/>
      <c r="V98" s="21"/>
      <c r="W98" s="21"/>
      <c r="X98" s="21"/>
      <c r="Y98" s="21"/>
      <c r="Z98" s="21"/>
      <c r="AA98" s="21"/>
    </row>
    <row r="99" spans="1:27" x14ac:dyDescent="0.2">
      <c r="A99" s="21"/>
      <c r="B99" s="21"/>
      <c r="C99" s="22"/>
      <c r="D99" s="22"/>
      <c r="E99" s="22"/>
      <c r="F99" s="22"/>
      <c r="G99" s="22"/>
      <c r="H99" s="22"/>
      <c r="I99" s="21"/>
      <c r="J99" s="21"/>
      <c r="K99" s="21"/>
      <c r="L99" s="21"/>
      <c r="M99" s="21"/>
      <c r="N99" s="21"/>
      <c r="O99" s="21"/>
      <c r="P99" s="21"/>
      <c r="Q99" s="21"/>
      <c r="R99" s="21"/>
      <c r="S99" s="21"/>
      <c r="T99" s="21"/>
      <c r="U99" s="21"/>
      <c r="V99" s="21"/>
      <c r="W99" s="21"/>
      <c r="X99" s="21"/>
      <c r="Y99" s="21"/>
      <c r="Z99" s="21"/>
      <c r="AA99" s="21"/>
    </row>
    <row r="100" spans="1:27" x14ac:dyDescent="0.2">
      <c r="A100" s="21"/>
      <c r="B100" s="21"/>
      <c r="C100" s="22"/>
      <c r="D100" s="22"/>
      <c r="E100" s="22"/>
      <c r="F100" s="22"/>
      <c r="G100" s="22"/>
      <c r="H100" s="22"/>
      <c r="I100" s="21"/>
      <c r="J100" s="21"/>
      <c r="K100" s="21"/>
      <c r="L100" s="21"/>
      <c r="M100" s="21"/>
      <c r="N100" s="21"/>
      <c r="O100" s="21"/>
      <c r="P100" s="21"/>
      <c r="Q100" s="21"/>
      <c r="R100" s="21"/>
      <c r="S100" s="21"/>
      <c r="T100" s="21"/>
      <c r="U100" s="21"/>
      <c r="V100" s="21"/>
      <c r="W100" s="21"/>
      <c r="X100" s="21"/>
      <c r="Y100" s="21"/>
      <c r="Z100" s="21"/>
      <c r="AA100" s="21"/>
    </row>
    <row r="101" spans="1:27" x14ac:dyDescent="0.2">
      <c r="A101" s="21"/>
      <c r="B101" s="21"/>
      <c r="C101" s="22"/>
      <c r="D101" s="22"/>
      <c r="E101" s="22"/>
      <c r="F101" s="22"/>
      <c r="G101" s="22"/>
      <c r="H101" s="22"/>
      <c r="I101" s="21"/>
      <c r="J101" s="21"/>
      <c r="K101" s="21"/>
      <c r="L101" s="21"/>
      <c r="M101" s="21"/>
      <c r="N101" s="21"/>
      <c r="O101" s="21"/>
      <c r="P101" s="21"/>
      <c r="Q101" s="21"/>
      <c r="R101" s="21"/>
      <c r="S101" s="21"/>
      <c r="T101" s="21"/>
      <c r="U101" s="21"/>
      <c r="V101" s="21"/>
      <c r="W101" s="21"/>
      <c r="X101" s="21"/>
      <c r="Y101" s="21"/>
      <c r="Z101" s="21"/>
      <c r="AA101" s="21"/>
    </row>
    <row r="102" spans="1:27" x14ac:dyDescent="0.2">
      <c r="A102" s="21"/>
      <c r="B102" s="21"/>
      <c r="C102" s="22"/>
      <c r="D102" s="22"/>
      <c r="E102" s="22"/>
      <c r="F102" s="22"/>
      <c r="G102" s="22"/>
      <c r="H102" s="22"/>
      <c r="I102" s="21"/>
      <c r="J102" s="21"/>
      <c r="K102" s="21"/>
      <c r="L102" s="21"/>
      <c r="M102" s="21"/>
      <c r="N102" s="21"/>
      <c r="O102" s="21"/>
      <c r="P102" s="21"/>
      <c r="Q102" s="21"/>
      <c r="R102" s="21"/>
      <c r="S102" s="21"/>
      <c r="T102" s="21"/>
      <c r="U102" s="21"/>
      <c r="V102" s="21"/>
      <c r="W102" s="21"/>
      <c r="X102" s="21"/>
      <c r="Y102" s="21"/>
      <c r="Z102" s="21"/>
      <c r="AA102" s="21"/>
    </row>
    <row r="103" spans="1:27" x14ac:dyDescent="0.2">
      <c r="A103" s="21"/>
      <c r="B103" s="21"/>
      <c r="C103" s="22"/>
      <c r="D103" s="22"/>
      <c r="E103" s="22"/>
      <c r="F103" s="22"/>
      <c r="G103" s="22"/>
      <c r="H103" s="22"/>
      <c r="I103" s="21"/>
      <c r="J103" s="21"/>
      <c r="K103" s="21"/>
      <c r="L103" s="21"/>
      <c r="M103" s="21"/>
      <c r="N103" s="21"/>
      <c r="O103" s="21"/>
      <c r="P103" s="21"/>
      <c r="Q103" s="21"/>
      <c r="R103" s="21"/>
      <c r="S103" s="21"/>
      <c r="T103" s="21"/>
      <c r="U103" s="21"/>
      <c r="V103" s="21"/>
      <c r="W103" s="21"/>
      <c r="X103" s="21"/>
      <c r="Y103" s="21"/>
      <c r="Z103" s="21"/>
      <c r="AA103" s="21"/>
    </row>
    <row r="104" spans="1:27" x14ac:dyDescent="0.2">
      <c r="A104" s="21"/>
      <c r="B104" s="21"/>
      <c r="C104" s="22"/>
      <c r="D104" s="22"/>
      <c r="E104" s="22"/>
      <c r="F104" s="22"/>
      <c r="G104" s="22"/>
      <c r="H104" s="22"/>
      <c r="I104" s="21"/>
      <c r="J104" s="21"/>
      <c r="K104" s="21"/>
      <c r="L104" s="21"/>
      <c r="M104" s="21"/>
      <c r="N104" s="21"/>
      <c r="O104" s="21"/>
      <c r="P104" s="21"/>
      <c r="Q104" s="21"/>
      <c r="R104" s="21"/>
      <c r="S104" s="21"/>
      <c r="T104" s="21"/>
      <c r="U104" s="21"/>
      <c r="V104" s="21"/>
      <c r="W104" s="21"/>
      <c r="X104" s="21"/>
      <c r="Y104" s="21"/>
      <c r="Z104" s="21"/>
      <c r="AA104" s="21"/>
    </row>
    <row r="105" spans="1:27" x14ac:dyDescent="0.2">
      <c r="A105" s="21"/>
      <c r="B105" s="21"/>
      <c r="C105" s="22"/>
      <c r="D105" s="22"/>
      <c r="E105" s="22"/>
      <c r="F105" s="22"/>
      <c r="G105" s="22"/>
      <c r="H105" s="22"/>
      <c r="I105" s="21"/>
      <c r="J105" s="21"/>
      <c r="K105" s="21"/>
      <c r="L105" s="21"/>
      <c r="M105" s="21"/>
      <c r="N105" s="21"/>
      <c r="O105" s="21"/>
      <c r="P105" s="21"/>
      <c r="Q105" s="21"/>
      <c r="R105" s="21"/>
      <c r="S105" s="21"/>
      <c r="T105" s="21"/>
      <c r="U105" s="21"/>
      <c r="V105" s="21"/>
      <c r="W105" s="21"/>
      <c r="X105" s="21"/>
      <c r="Y105" s="21"/>
      <c r="Z105" s="21"/>
      <c r="AA105" s="21"/>
    </row>
    <row r="106" spans="1:27" x14ac:dyDescent="0.2">
      <c r="A106" s="21"/>
      <c r="B106" s="21"/>
      <c r="C106" s="22"/>
      <c r="D106" s="22"/>
      <c r="E106" s="22"/>
      <c r="F106" s="22"/>
      <c r="G106" s="22"/>
      <c r="H106" s="22"/>
      <c r="I106" s="21"/>
      <c r="J106" s="21"/>
      <c r="K106" s="21"/>
      <c r="L106" s="21"/>
      <c r="M106" s="21"/>
      <c r="N106" s="21"/>
      <c r="O106" s="21"/>
      <c r="P106" s="21"/>
      <c r="Q106" s="21"/>
      <c r="R106" s="21"/>
      <c r="S106" s="21"/>
      <c r="T106" s="21"/>
      <c r="U106" s="21"/>
      <c r="V106" s="21"/>
      <c r="W106" s="21"/>
      <c r="X106" s="21"/>
      <c r="Y106" s="21"/>
      <c r="Z106" s="21"/>
      <c r="AA106" s="21"/>
    </row>
    <row r="107" spans="1:27" x14ac:dyDescent="0.2">
      <c r="A107" s="21"/>
      <c r="B107" s="21"/>
      <c r="C107" s="22"/>
      <c r="D107" s="22"/>
      <c r="E107" s="22"/>
      <c r="F107" s="22"/>
      <c r="G107" s="22"/>
      <c r="H107" s="22"/>
      <c r="I107" s="21"/>
      <c r="J107" s="21"/>
      <c r="K107" s="21"/>
      <c r="L107" s="21"/>
      <c r="M107" s="21"/>
      <c r="N107" s="21"/>
      <c r="O107" s="21"/>
      <c r="P107" s="21"/>
      <c r="Q107" s="21"/>
      <c r="R107" s="21"/>
      <c r="S107" s="21"/>
      <c r="T107" s="21"/>
      <c r="U107" s="21"/>
      <c r="V107" s="21"/>
      <c r="W107" s="21"/>
      <c r="X107" s="21"/>
      <c r="Y107" s="21"/>
      <c r="Z107" s="21"/>
      <c r="AA107" s="21"/>
    </row>
    <row r="108" spans="1:27" x14ac:dyDescent="0.2">
      <c r="A108" s="21"/>
      <c r="B108" s="21"/>
      <c r="C108" s="22"/>
      <c r="D108" s="22"/>
      <c r="E108" s="22"/>
      <c r="F108" s="22"/>
      <c r="G108" s="22"/>
      <c r="H108" s="22"/>
      <c r="I108" s="21"/>
      <c r="J108" s="21"/>
      <c r="K108" s="21"/>
      <c r="L108" s="21"/>
      <c r="M108" s="21"/>
      <c r="N108" s="21"/>
      <c r="O108" s="21"/>
      <c r="P108" s="21"/>
      <c r="Q108" s="21"/>
      <c r="R108" s="21"/>
      <c r="S108" s="21"/>
      <c r="T108" s="21"/>
      <c r="U108" s="21"/>
      <c r="V108" s="21"/>
      <c r="W108" s="21"/>
      <c r="X108" s="21"/>
      <c r="Y108" s="21"/>
      <c r="Z108" s="21"/>
      <c r="AA108" s="21"/>
    </row>
    <row r="109" spans="1:27" x14ac:dyDescent="0.2">
      <c r="A109" s="21"/>
      <c r="B109" s="21"/>
      <c r="C109" s="22"/>
      <c r="D109" s="22"/>
      <c r="E109" s="22"/>
      <c r="F109" s="22"/>
      <c r="G109" s="22"/>
      <c r="H109" s="22"/>
      <c r="I109" s="21"/>
      <c r="J109" s="21"/>
      <c r="K109" s="21"/>
      <c r="L109" s="21"/>
      <c r="M109" s="21"/>
      <c r="N109" s="21"/>
      <c r="O109" s="21"/>
      <c r="P109" s="21"/>
      <c r="Q109" s="21"/>
      <c r="R109" s="21"/>
      <c r="S109" s="21"/>
      <c r="T109" s="21"/>
      <c r="U109" s="21"/>
      <c r="V109" s="21"/>
      <c r="W109" s="21"/>
      <c r="X109" s="21"/>
      <c r="Y109" s="21"/>
      <c r="Z109" s="21"/>
      <c r="AA109" s="21"/>
    </row>
    <row r="110" spans="1:27" x14ac:dyDescent="0.2">
      <c r="A110" s="21"/>
      <c r="B110" s="21"/>
      <c r="C110" s="22"/>
      <c r="D110" s="22"/>
      <c r="E110" s="22"/>
      <c r="F110" s="22"/>
      <c r="G110" s="22"/>
      <c r="H110" s="22"/>
      <c r="I110" s="21"/>
      <c r="J110" s="21"/>
      <c r="K110" s="21"/>
      <c r="L110" s="21"/>
      <c r="M110" s="21"/>
      <c r="N110" s="21"/>
      <c r="O110" s="21"/>
      <c r="P110" s="21"/>
      <c r="Q110" s="21"/>
      <c r="R110" s="21"/>
      <c r="S110" s="21"/>
      <c r="T110" s="21"/>
      <c r="U110" s="21"/>
      <c r="V110" s="21"/>
      <c r="W110" s="21"/>
      <c r="X110" s="21"/>
      <c r="Y110" s="21"/>
      <c r="Z110" s="21"/>
      <c r="AA110" s="21"/>
    </row>
    <row r="111" spans="1:27" x14ac:dyDescent="0.2">
      <c r="A111" s="21"/>
      <c r="B111" s="21"/>
      <c r="C111" s="22"/>
      <c r="D111" s="22"/>
      <c r="E111" s="22"/>
      <c r="F111" s="22"/>
      <c r="G111" s="22"/>
      <c r="H111" s="22"/>
      <c r="I111" s="21"/>
      <c r="J111" s="21"/>
      <c r="K111" s="21"/>
      <c r="L111" s="21"/>
      <c r="M111" s="21"/>
      <c r="N111" s="21"/>
      <c r="O111" s="21"/>
      <c r="P111" s="21"/>
      <c r="Q111" s="21"/>
      <c r="R111" s="21"/>
      <c r="S111" s="21"/>
      <c r="T111" s="21"/>
      <c r="U111" s="21"/>
      <c r="V111" s="21"/>
      <c r="W111" s="21"/>
      <c r="X111" s="21"/>
      <c r="Y111" s="21"/>
      <c r="Z111" s="21"/>
      <c r="AA111" s="21"/>
    </row>
    <row r="112" spans="1:27" x14ac:dyDescent="0.2">
      <c r="A112" s="21"/>
      <c r="B112" s="21"/>
      <c r="C112" s="22"/>
      <c r="D112" s="22"/>
      <c r="E112" s="22"/>
      <c r="F112" s="22"/>
      <c r="G112" s="22"/>
      <c r="H112" s="22"/>
      <c r="I112" s="21"/>
      <c r="J112" s="21"/>
      <c r="K112" s="21"/>
      <c r="L112" s="21"/>
      <c r="M112" s="21"/>
      <c r="N112" s="21"/>
      <c r="O112" s="21"/>
      <c r="P112" s="21"/>
      <c r="Q112" s="21"/>
      <c r="R112" s="21"/>
      <c r="S112" s="21"/>
      <c r="T112" s="21"/>
      <c r="U112" s="21"/>
      <c r="V112" s="21"/>
      <c r="W112" s="21"/>
      <c r="X112" s="21"/>
      <c r="Y112" s="21"/>
      <c r="Z112" s="21"/>
      <c r="AA112" s="21"/>
    </row>
    <row r="113" spans="1:27" x14ac:dyDescent="0.2">
      <c r="A113" s="21"/>
      <c r="B113" s="21"/>
      <c r="C113" s="22"/>
      <c r="D113" s="22"/>
      <c r="E113" s="22"/>
      <c r="F113" s="22"/>
      <c r="G113" s="22"/>
      <c r="H113" s="22"/>
      <c r="I113" s="21"/>
      <c r="J113" s="21"/>
      <c r="K113" s="21"/>
      <c r="L113" s="21"/>
      <c r="M113" s="21"/>
      <c r="N113" s="21"/>
      <c r="O113" s="21"/>
      <c r="P113" s="21"/>
      <c r="Q113" s="21"/>
      <c r="R113" s="21"/>
      <c r="S113" s="21"/>
      <c r="T113" s="21"/>
      <c r="U113" s="21"/>
      <c r="V113" s="21"/>
      <c r="W113" s="21"/>
      <c r="X113" s="21"/>
      <c r="Y113" s="21"/>
      <c r="Z113" s="21"/>
      <c r="AA113" s="21"/>
    </row>
    <row r="114" spans="1:27" x14ac:dyDescent="0.2">
      <c r="A114" s="21"/>
      <c r="B114" s="21"/>
      <c r="C114" s="22"/>
      <c r="D114" s="22"/>
      <c r="E114" s="22"/>
      <c r="F114" s="22"/>
      <c r="G114" s="22"/>
      <c r="H114" s="22"/>
      <c r="I114" s="21"/>
      <c r="J114" s="21"/>
      <c r="K114" s="21"/>
      <c r="L114" s="21"/>
      <c r="M114" s="21"/>
      <c r="N114" s="21"/>
      <c r="O114" s="21"/>
      <c r="P114" s="21"/>
      <c r="Q114" s="21"/>
      <c r="R114" s="21"/>
      <c r="S114" s="21"/>
      <c r="T114" s="21"/>
      <c r="U114" s="21"/>
      <c r="V114" s="21"/>
      <c r="W114" s="21"/>
      <c r="X114" s="21"/>
      <c r="Y114" s="21"/>
      <c r="Z114" s="21"/>
      <c r="AA114" s="21"/>
    </row>
    <row r="115" spans="1:27" x14ac:dyDescent="0.2">
      <c r="E115" s="22"/>
      <c r="F115" s="22"/>
      <c r="G115" s="22"/>
      <c r="H115" s="22"/>
    </row>
    <row r="116" spans="1:27" x14ac:dyDescent="0.2">
      <c r="E116" s="22"/>
      <c r="F116" s="22"/>
      <c r="G116" s="22"/>
      <c r="H116" s="22"/>
    </row>
    <row r="117" spans="1:27" x14ac:dyDescent="0.2">
      <c r="E117" s="22"/>
      <c r="F117" s="22"/>
      <c r="G117" s="22"/>
      <c r="H117" s="22"/>
    </row>
    <row r="118" spans="1:27" x14ac:dyDescent="0.2">
      <c r="E118" s="22"/>
      <c r="F118" s="22"/>
      <c r="G118" s="22"/>
      <c r="H118" s="22"/>
    </row>
    <row r="119" spans="1:27" x14ac:dyDescent="0.2">
      <c r="E119" s="22"/>
      <c r="F119" s="22"/>
      <c r="G119" s="22"/>
      <c r="H119" s="22"/>
    </row>
    <row r="120" spans="1:27" x14ac:dyDescent="0.2">
      <c r="E120" s="22"/>
      <c r="F120" s="22"/>
      <c r="G120" s="22"/>
      <c r="H120" s="22"/>
    </row>
    <row r="1048451" spans="21:25" ht="24" x14ac:dyDescent="0.2">
      <c r="U1048451" s="3" t="s">
        <v>281</v>
      </c>
      <c r="V1048451" s="3" t="s">
        <v>282</v>
      </c>
      <c r="W1048451" s="3" t="s">
        <v>273</v>
      </c>
      <c r="X1048451" s="3" t="s">
        <v>274</v>
      </c>
    </row>
    <row r="1048452" spans="21:25" ht="36" x14ac:dyDescent="0.2">
      <c r="U1048452" s="3" t="s">
        <v>282</v>
      </c>
      <c r="V1048452" s="3" t="s">
        <v>283</v>
      </c>
      <c r="W1048452" s="3" t="s">
        <v>279</v>
      </c>
      <c r="X1048452" s="3" t="s">
        <v>284</v>
      </c>
    </row>
    <row r="1048453" spans="21:25" ht="24" x14ac:dyDescent="0.2">
      <c r="U1048453" s="3" t="s">
        <v>273</v>
      </c>
      <c r="V1048453" s="3" t="s">
        <v>285</v>
      </c>
    </row>
    <row r="1048454" spans="21:25" x14ac:dyDescent="0.2">
      <c r="U1048454" s="3" t="s">
        <v>274</v>
      </c>
    </row>
    <row r="1048460" spans="21:25" x14ac:dyDescent="0.2">
      <c r="U1048460" s="3" t="s">
        <v>88</v>
      </c>
      <c r="V1048460" s="3" t="s">
        <v>91</v>
      </c>
      <c r="W1048460" s="3" t="s">
        <v>89</v>
      </c>
      <c r="X1048460" s="3" t="s">
        <v>92</v>
      </c>
      <c r="Y1048460" s="3" t="s">
        <v>90</v>
      </c>
    </row>
    <row r="1048461" spans="21:25" ht="24" x14ac:dyDescent="0.2">
      <c r="V1048461" s="3" t="s">
        <v>282</v>
      </c>
      <c r="W1048461" s="3" t="s">
        <v>282</v>
      </c>
      <c r="X1048461" s="3" t="s">
        <v>282</v>
      </c>
      <c r="Y1048461" s="3" t="s">
        <v>282</v>
      </c>
    </row>
    <row r="1048462" spans="21:25" ht="24" x14ac:dyDescent="0.2">
      <c r="V1048462" s="3" t="s">
        <v>273</v>
      </c>
      <c r="W1048462" s="3" t="s">
        <v>273</v>
      </c>
      <c r="X1048462" s="3" t="s">
        <v>273</v>
      </c>
      <c r="Y1048462" s="3" t="s">
        <v>273</v>
      </c>
    </row>
    <row r="1048463" spans="21:25" ht="24" x14ac:dyDescent="0.2">
      <c r="V1048463" s="3" t="s">
        <v>274</v>
      </c>
      <c r="W1048463" s="3" t="s">
        <v>274</v>
      </c>
      <c r="X1048463" s="3" t="s">
        <v>274</v>
      </c>
      <c r="Y1048463" s="3" t="s">
        <v>274</v>
      </c>
    </row>
    <row r="1048465" spans="6:8" x14ac:dyDescent="0.2">
      <c r="F1048465" s="4" t="s">
        <v>87</v>
      </c>
      <c r="G1048465" s="4" t="s">
        <v>86</v>
      </c>
      <c r="H1048465" s="4" t="s">
        <v>85</v>
      </c>
    </row>
    <row r="1048466" spans="6:8" x14ac:dyDescent="0.2">
      <c r="F1048466" s="4" t="s">
        <v>266</v>
      </c>
      <c r="G1048466" s="4" t="s">
        <v>266</v>
      </c>
      <c r="H1048466" s="4" t="s">
        <v>268</v>
      </c>
    </row>
    <row r="1048467" spans="6:8" x14ac:dyDescent="0.2">
      <c r="G1048467" s="4" t="s">
        <v>267</v>
      </c>
      <c r="H1048467" s="4" t="s">
        <v>269</v>
      </c>
    </row>
  </sheetData>
  <sheetProtection algorithmName="SHA-512" hashValue="jJfPBb2i1D6RMw9ySnk0/HtMTWacHtzYh+K6capCt/dAJkvSNZIG+CwufzROBmyjDC5VIKvnF4VpbolFMgwhTg==" saltValue="x6RnDFRiq1dxxJGJ3jM4Vw==" spinCount="100000" sheet="1" formatRows="0" insertRows="0" deleteRows="0" selectLockedCells="1"/>
  <dataConsolidate/>
  <mergeCells count="357">
    <mergeCell ref="AB12:AB13"/>
    <mergeCell ref="R7:S7"/>
    <mergeCell ref="R8:S8"/>
    <mergeCell ref="R9:S9"/>
    <mergeCell ref="R10:S10"/>
    <mergeCell ref="R11:S11"/>
    <mergeCell ref="R12:S12"/>
    <mergeCell ref="R13:S13"/>
    <mergeCell ref="H6:H7"/>
    <mergeCell ref="AA6:AA7"/>
    <mergeCell ref="I6:K6"/>
    <mergeCell ref="L6:S6"/>
    <mergeCell ref="AA8:AA10"/>
    <mergeCell ref="W7:X7"/>
    <mergeCell ref="J8:J10"/>
    <mergeCell ref="J11:J13"/>
    <mergeCell ref="K11:K13"/>
    <mergeCell ref="K8:K10"/>
    <mergeCell ref="H11:H13"/>
    <mergeCell ref="I11:I13"/>
    <mergeCell ref="I8:I10"/>
    <mergeCell ref="Q8:Q10"/>
    <mergeCell ref="Q11:Q13"/>
    <mergeCell ref="H8:H10"/>
    <mergeCell ref="A23:A25"/>
    <mergeCell ref="B23:B25"/>
    <mergeCell ref="C23:C25"/>
    <mergeCell ref="D23:D25"/>
    <mergeCell ref="E23:E25"/>
    <mergeCell ref="G23:G25"/>
    <mergeCell ref="A26:A28"/>
    <mergeCell ref="B26:B28"/>
    <mergeCell ref="E11:E13"/>
    <mergeCell ref="A20:A22"/>
    <mergeCell ref="C20:C22"/>
    <mergeCell ref="D20:D22"/>
    <mergeCell ref="E20:E22"/>
    <mergeCell ref="G20:G22"/>
    <mergeCell ref="B20:B22"/>
    <mergeCell ref="B17:B19"/>
    <mergeCell ref="A11:A13"/>
    <mergeCell ref="C11:C13"/>
    <mergeCell ref="D11:D13"/>
    <mergeCell ref="E17:E19"/>
    <mergeCell ref="G17:G19"/>
    <mergeCell ref="A17:A19"/>
    <mergeCell ref="C17:C19"/>
    <mergeCell ref="D17:D19"/>
    <mergeCell ref="R23:S23"/>
    <mergeCell ref="AA23:AA25"/>
    <mergeCell ref="R24:S24"/>
    <mergeCell ref="R25:S25"/>
    <mergeCell ref="AA26:AA28"/>
    <mergeCell ref="C26:C28"/>
    <mergeCell ref="D26:D28"/>
    <mergeCell ref="E26:E28"/>
    <mergeCell ref="G26:G28"/>
    <mergeCell ref="J26:J28"/>
    <mergeCell ref="K26:K28"/>
    <mergeCell ref="R26:S26"/>
    <mergeCell ref="R27:S27"/>
    <mergeCell ref="H23:H25"/>
    <mergeCell ref="I23:I25"/>
    <mergeCell ref="J23:J25"/>
    <mergeCell ref="K23:K25"/>
    <mergeCell ref="H26:H28"/>
    <mergeCell ref="I26:I28"/>
    <mergeCell ref="R28:S28"/>
    <mergeCell ref="H20:H22"/>
    <mergeCell ref="I20:I22"/>
    <mergeCell ref="J20:J22"/>
    <mergeCell ref="K20:K22"/>
    <mergeCell ref="J17:J19"/>
    <mergeCell ref="J14:J16"/>
    <mergeCell ref="I14:I16"/>
    <mergeCell ref="AA14:AA16"/>
    <mergeCell ref="AA11:AA13"/>
    <mergeCell ref="AA17:AA19"/>
    <mergeCell ref="R16:S16"/>
    <mergeCell ref="R17:S17"/>
    <mergeCell ref="R18:S18"/>
    <mergeCell ref="R19:S19"/>
    <mergeCell ref="R20:S20"/>
    <mergeCell ref="R14:S14"/>
    <mergeCell ref="R15:S15"/>
    <mergeCell ref="AA20:AA22"/>
    <mergeCell ref="R21:S21"/>
    <mergeCell ref="R22:S22"/>
    <mergeCell ref="H17:H19"/>
    <mergeCell ref="H14:H16"/>
    <mergeCell ref="C2:Y2"/>
    <mergeCell ref="C3:Y3"/>
    <mergeCell ref="C4:Y4"/>
    <mergeCell ref="T6:Z6"/>
    <mergeCell ref="A6:A7"/>
    <mergeCell ref="B6:B7"/>
    <mergeCell ref="C6:G6"/>
    <mergeCell ref="K14:K16"/>
    <mergeCell ref="K17:K19"/>
    <mergeCell ref="I17:I19"/>
    <mergeCell ref="G8:G10"/>
    <mergeCell ref="G11:G13"/>
    <mergeCell ref="A14:A16"/>
    <mergeCell ref="C14:C16"/>
    <mergeCell ref="D14:D16"/>
    <mergeCell ref="E14:E16"/>
    <mergeCell ref="G14:G16"/>
    <mergeCell ref="A8:A10"/>
    <mergeCell ref="C8:C10"/>
    <mergeCell ref="D8:D10"/>
    <mergeCell ref="E8:E10"/>
    <mergeCell ref="B8:B10"/>
    <mergeCell ref="B11:B13"/>
    <mergeCell ref="B14:B16"/>
    <mergeCell ref="A29:A31"/>
    <mergeCell ref="B29:B31"/>
    <mergeCell ref="C29:C31"/>
    <mergeCell ref="D29:D31"/>
    <mergeCell ref="E29:E31"/>
    <mergeCell ref="G29:G31"/>
    <mergeCell ref="H29:H31"/>
    <mergeCell ref="I29:I31"/>
    <mergeCell ref="J29:J31"/>
    <mergeCell ref="A32:A34"/>
    <mergeCell ref="B32:B34"/>
    <mergeCell ref="C32:C34"/>
    <mergeCell ref="D32:D34"/>
    <mergeCell ref="E32:E34"/>
    <mergeCell ref="G32:G34"/>
    <mergeCell ref="H32:H34"/>
    <mergeCell ref="I32:I34"/>
    <mergeCell ref="J32:J34"/>
    <mergeCell ref="A35:A37"/>
    <mergeCell ref="B35:B37"/>
    <mergeCell ref="C35:C37"/>
    <mergeCell ref="D35:D37"/>
    <mergeCell ref="E35:E37"/>
    <mergeCell ref="G35:G37"/>
    <mergeCell ref="H35:H37"/>
    <mergeCell ref="I35:I37"/>
    <mergeCell ref="J35:J37"/>
    <mergeCell ref="AA29:AA31"/>
    <mergeCell ref="R30:S30"/>
    <mergeCell ref="R31:S31"/>
    <mergeCell ref="K32:K34"/>
    <mergeCell ref="R32:S32"/>
    <mergeCell ref="AA32:AA34"/>
    <mergeCell ref="R33:S33"/>
    <mergeCell ref="R34:S34"/>
    <mergeCell ref="K38:K40"/>
    <mergeCell ref="R38:S38"/>
    <mergeCell ref="AA38:AA40"/>
    <mergeCell ref="R39:S39"/>
    <mergeCell ref="R40:S40"/>
    <mergeCell ref="K35:K37"/>
    <mergeCell ref="R36:S36"/>
    <mergeCell ref="R37:S37"/>
    <mergeCell ref="R35:S35"/>
    <mergeCell ref="AA35:AA37"/>
    <mergeCell ref="K29:K31"/>
    <mergeCell ref="R29:S29"/>
    <mergeCell ref="A38:A40"/>
    <mergeCell ref="B38:B40"/>
    <mergeCell ref="C38:C40"/>
    <mergeCell ref="D38:D40"/>
    <mergeCell ref="E38:E40"/>
    <mergeCell ref="G38:G40"/>
    <mergeCell ref="H38:H40"/>
    <mergeCell ref="I38:I40"/>
    <mergeCell ref="J38:J40"/>
    <mergeCell ref="A41:A43"/>
    <mergeCell ref="B41:B43"/>
    <mergeCell ref="C41:C43"/>
    <mergeCell ref="D41:D43"/>
    <mergeCell ref="E41:E43"/>
    <mergeCell ref="G41:G43"/>
    <mergeCell ref="H41:H43"/>
    <mergeCell ref="I41:I43"/>
    <mergeCell ref="J41:J43"/>
    <mergeCell ref="R47:S47"/>
    <mergeCell ref="AA47:AA49"/>
    <mergeCell ref="R48:S48"/>
    <mergeCell ref="R49:S49"/>
    <mergeCell ref="A44:A46"/>
    <mergeCell ref="B44:B46"/>
    <mergeCell ref="C44:C46"/>
    <mergeCell ref="D44:D46"/>
    <mergeCell ref="E44:E46"/>
    <mergeCell ref="G44:G46"/>
    <mergeCell ref="H44:H46"/>
    <mergeCell ref="I44:I46"/>
    <mergeCell ref="J44:J46"/>
    <mergeCell ref="Q47:Q49"/>
    <mergeCell ref="K41:K43"/>
    <mergeCell ref="R41:S41"/>
    <mergeCell ref="AA41:AA43"/>
    <mergeCell ref="R42:S42"/>
    <mergeCell ref="R43:S43"/>
    <mergeCell ref="K44:K46"/>
    <mergeCell ref="R44:S44"/>
    <mergeCell ref="AA44:AA46"/>
    <mergeCell ref="R45:S45"/>
    <mergeCell ref="R46:S46"/>
    <mergeCell ref="Q41:Q43"/>
    <mergeCell ref="Q44:Q46"/>
    <mergeCell ref="K50:K52"/>
    <mergeCell ref="R50:S50"/>
    <mergeCell ref="AA50:AA52"/>
    <mergeCell ref="R51:S51"/>
    <mergeCell ref="R52:S52"/>
    <mergeCell ref="A47:A49"/>
    <mergeCell ref="B47:B49"/>
    <mergeCell ref="C47:C49"/>
    <mergeCell ref="D47:D49"/>
    <mergeCell ref="E47:E49"/>
    <mergeCell ref="A50:A52"/>
    <mergeCell ref="B50:B52"/>
    <mergeCell ref="C50:C52"/>
    <mergeCell ref="D50:D52"/>
    <mergeCell ref="E50:E52"/>
    <mergeCell ref="G50:G52"/>
    <mergeCell ref="H50:H52"/>
    <mergeCell ref="I50:I52"/>
    <mergeCell ref="J50:J52"/>
    <mergeCell ref="G47:G49"/>
    <mergeCell ref="H47:H49"/>
    <mergeCell ref="I47:I49"/>
    <mergeCell ref="J47:J49"/>
    <mergeCell ref="K47:K49"/>
    <mergeCell ref="A53:A55"/>
    <mergeCell ref="B53:B55"/>
    <mergeCell ref="C53:C55"/>
    <mergeCell ref="D53:D55"/>
    <mergeCell ref="E53:E55"/>
    <mergeCell ref="G53:G55"/>
    <mergeCell ref="H53:H55"/>
    <mergeCell ref="I53:I55"/>
    <mergeCell ref="J53:J55"/>
    <mergeCell ref="AA59:AA61"/>
    <mergeCell ref="R60:S60"/>
    <mergeCell ref="R61:S61"/>
    <mergeCell ref="A56:A58"/>
    <mergeCell ref="B56:B58"/>
    <mergeCell ref="C56:C58"/>
    <mergeCell ref="D56:D58"/>
    <mergeCell ref="E56:E58"/>
    <mergeCell ref="G56:G58"/>
    <mergeCell ref="H56:H58"/>
    <mergeCell ref="I56:I58"/>
    <mergeCell ref="J56:J58"/>
    <mergeCell ref="K53:K55"/>
    <mergeCell ref="R53:S53"/>
    <mergeCell ref="AA53:AA55"/>
    <mergeCell ref="R54:S54"/>
    <mergeCell ref="R55:S55"/>
    <mergeCell ref="K56:K58"/>
    <mergeCell ref="R56:S56"/>
    <mergeCell ref="AA56:AA58"/>
    <mergeCell ref="R57:S57"/>
    <mergeCell ref="R58:S58"/>
    <mergeCell ref="K62:K64"/>
    <mergeCell ref="R62:S62"/>
    <mergeCell ref="AA62:AA64"/>
    <mergeCell ref="R63:S63"/>
    <mergeCell ref="R64:S64"/>
    <mergeCell ref="A59:A61"/>
    <mergeCell ref="B59:B61"/>
    <mergeCell ref="C59:C61"/>
    <mergeCell ref="D59:D61"/>
    <mergeCell ref="E59:E61"/>
    <mergeCell ref="A62:A64"/>
    <mergeCell ref="B62:B64"/>
    <mergeCell ref="C62:C64"/>
    <mergeCell ref="D62:D64"/>
    <mergeCell ref="E62:E64"/>
    <mergeCell ref="G62:G64"/>
    <mergeCell ref="H62:H64"/>
    <mergeCell ref="I62:I64"/>
    <mergeCell ref="J62:J64"/>
    <mergeCell ref="G59:G61"/>
    <mergeCell ref="H59:H61"/>
    <mergeCell ref="I59:I61"/>
    <mergeCell ref="J59:J61"/>
    <mergeCell ref="K59:K61"/>
    <mergeCell ref="A71:A73"/>
    <mergeCell ref="B71:B73"/>
    <mergeCell ref="C71:C73"/>
    <mergeCell ref="D71:D73"/>
    <mergeCell ref="E71:E73"/>
    <mergeCell ref="G71:G73"/>
    <mergeCell ref="H71:H73"/>
    <mergeCell ref="I71:I73"/>
    <mergeCell ref="J71:J73"/>
    <mergeCell ref="Q80:Q82"/>
    <mergeCell ref="Q83:Q85"/>
    <mergeCell ref="Y7:Z7"/>
    <mergeCell ref="Q50:Q52"/>
    <mergeCell ref="Q53:Q55"/>
    <mergeCell ref="Q56:Q58"/>
    <mergeCell ref="Q59:Q61"/>
    <mergeCell ref="Q62:Q64"/>
    <mergeCell ref="Q65:Q67"/>
    <mergeCell ref="Q68:Q70"/>
    <mergeCell ref="Q71:Q73"/>
    <mergeCell ref="Q74:Q76"/>
    <mergeCell ref="Q14:Q16"/>
    <mergeCell ref="Q17:Q19"/>
    <mergeCell ref="Q20:Q22"/>
    <mergeCell ref="Q23:Q25"/>
    <mergeCell ref="Q26:Q28"/>
    <mergeCell ref="Q29:Q31"/>
    <mergeCell ref="Q32:Q34"/>
    <mergeCell ref="Q35:Q37"/>
    <mergeCell ref="Q38:Q40"/>
    <mergeCell ref="R71:S71"/>
    <mergeCell ref="R59:S59"/>
    <mergeCell ref="Q77:Q79"/>
    <mergeCell ref="A68:A70"/>
    <mergeCell ref="B68:B70"/>
    <mergeCell ref="C68:C70"/>
    <mergeCell ref="A5:B5"/>
    <mergeCell ref="X5:Y5"/>
    <mergeCell ref="V5:W5"/>
    <mergeCell ref="N5:U5"/>
    <mergeCell ref="L5:M5"/>
    <mergeCell ref="G5:K5"/>
    <mergeCell ref="E5:F5"/>
    <mergeCell ref="C5:D5"/>
    <mergeCell ref="A65:A67"/>
    <mergeCell ref="B65:B67"/>
    <mergeCell ref="C65:C67"/>
    <mergeCell ref="D65:D67"/>
    <mergeCell ref="E65:E67"/>
    <mergeCell ref="G65:G67"/>
    <mergeCell ref="H65:H67"/>
    <mergeCell ref="I65:I67"/>
    <mergeCell ref="K65:K67"/>
    <mergeCell ref="R66:S66"/>
    <mergeCell ref="R67:S67"/>
    <mergeCell ref="K68:K70"/>
    <mergeCell ref="R68:S68"/>
    <mergeCell ref="J65:J67"/>
    <mergeCell ref="D68:D70"/>
    <mergeCell ref="E68:E70"/>
    <mergeCell ref="G68:G70"/>
    <mergeCell ref="H68:H70"/>
    <mergeCell ref="AA71:AA73"/>
    <mergeCell ref="R72:S72"/>
    <mergeCell ref="R73:S73"/>
    <mergeCell ref="R65:S65"/>
    <mergeCell ref="K71:K73"/>
    <mergeCell ref="AA65:AA67"/>
    <mergeCell ref="AA68:AA70"/>
    <mergeCell ref="R69:S69"/>
    <mergeCell ref="R70:S70"/>
    <mergeCell ref="I68:I70"/>
    <mergeCell ref="J68:J70"/>
  </mergeCells>
  <phoneticPr fontId="4" type="noConversion"/>
  <conditionalFormatting sqref="H8:H73">
    <cfRule type="cellIs" dxfId="92" priority="122" stopIfTrue="1" operator="equal">
      <formula>1</formula>
    </cfRule>
    <cfRule type="cellIs" dxfId="91" priority="123" stopIfTrue="1" operator="between">
      <formula>1.9</formula>
      <formula>3.1</formula>
    </cfRule>
    <cfRule type="cellIs" dxfId="90" priority="124" stopIfTrue="1" operator="equal">
      <formula>4</formula>
    </cfRule>
  </conditionalFormatting>
  <conditionalFormatting sqref="H8:H73">
    <cfRule type="cellIs" dxfId="89" priority="113" operator="equal">
      <formula>"LEVE"</formula>
    </cfRule>
    <cfRule type="cellIs" dxfId="88" priority="114" operator="equal">
      <formula>"MODERADO"</formula>
    </cfRule>
    <cfRule type="cellIs" dxfId="87" priority="115" operator="equal">
      <formula>"GRAVE"</formula>
    </cfRule>
  </conditionalFormatting>
  <conditionalFormatting sqref="AA8:AA73">
    <cfRule type="containsText" dxfId="86" priority="106" operator="containsText" text="CONTINUA LA ACCIÓN ANTERIOR">
      <formula>NOT(ISERROR(SEARCH("CONTINUA LA ACCIÓN ANTERIOR",AA8)))</formula>
    </cfRule>
    <cfRule type="containsText" dxfId="85" priority="107" operator="containsText" text="REQUIERE NUEVA ACCIÓN">
      <formula>NOT(ISERROR(SEARCH("REQUIERE NUEVA ACCIÓN",AA8)))</formula>
    </cfRule>
    <cfRule type="containsText" dxfId="84" priority="108" operator="containsText" text="RIESGO CONTROLADO">
      <formula>NOT(ISERROR(SEARCH("RIESGO CONTROLADO",AA8)))</formula>
    </cfRule>
  </conditionalFormatting>
  <conditionalFormatting sqref="Y8:Y73">
    <cfRule type="beginsWith" dxfId="83" priority="99" operator="beginsWith" text="No eficaz">
      <formula>LEFT(Y8,LEN("No eficaz"))="No eficaz"</formula>
    </cfRule>
  </conditionalFormatting>
  <conditionalFormatting sqref="Y8:Y73">
    <cfRule type="beginsWith" dxfId="82" priority="95" operator="beginsWith" text="Eficaz">
      <formula>LEFT(Y8,LEN("Eficaz"))="Eficaz"</formula>
    </cfRule>
  </conditionalFormatting>
  <conditionalFormatting sqref="U8:U73">
    <cfRule type="expression" dxfId="81" priority="94">
      <formula>T8="ASUMIR"</formula>
    </cfRule>
  </conditionalFormatting>
  <conditionalFormatting sqref="V8:V73">
    <cfRule type="expression" dxfId="80" priority="93">
      <formula>T8="ASUMIR"</formula>
    </cfRule>
  </conditionalFormatting>
  <conditionalFormatting sqref="W8:W73">
    <cfRule type="expression" dxfId="79" priority="92">
      <formula>T8="ASUMIR"</formula>
    </cfRule>
  </conditionalFormatting>
  <conditionalFormatting sqref="Y8:Y73">
    <cfRule type="expression" dxfId="78" priority="90">
      <formula>T8="ASUMIR"</formula>
    </cfRule>
  </conditionalFormatting>
  <conditionalFormatting sqref="X8:X73">
    <cfRule type="expression" dxfId="77" priority="83">
      <formula>T8="ASUMIR"</formula>
    </cfRule>
  </conditionalFormatting>
  <conditionalFormatting sqref="Z8:Z73">
    <cfRule type="expression" dxfId="76" priority="81">
      <formula>T8="ASUMIR"</formula>
    </cfRule>
  </conditionalFormatting>
  <conditionalFormatting sqref="O8:O73">
    <cfRule type="expression" dxfId="75" priority="80">
      <formula>$L$8="No existe control para el riesgo"</formula>
    </cfRule>
  </conditionalFormatting>
  <conditionalFormatting sqref="P8:Q8 P9:P73 Q11 Q14 Q17 Q20 Q23 Q26 Q29 Q32 Q35 Q38 Q41 Q44 Q47 Q50 Q53 Q56 Q59 Q62 Q65 Q68 Q71 Q74 Q77 Q80 Q83">
    <cfRule type="expression" dxfId="74" priority="79">
      <formula>$L$8="No existe control para el riesgo"</formula>
    </cfRule>
  </conditionalFormatting>
  <conditionalFormatting sqref="W8">
    <cfRule type="cellIs" dxfId="73" priority="74" operator="equal">
      <formula>"NO_CUMPLIDA"</formula>
    </cfRule>
  </conditionalFormatting>
  <conditionalFormatting sqref="W9:W73">
    <cfRule type="cellIs" dxfId="72" priority="73" operator="equal">
      <formula>"NO_CUMPLIDA"</formula>
    </cfRule>
  </conditionalFormatting>
  <conditionalFormatting sqref="Z8">
    <cfRule type="expression" dxfId="71" priority="72">
      <formula>$W$8&lt;&gt;"CUMPLIMIENTO_TOTAL"</formula>
    </cfRule>
  </conditionalFormatting>
  <conditionalFormatting sqref="Z9">
    <cfRule type="expression" dxfId="70" priority="70">
      <formula>$W$9&lt;&gt;"CUMPLIMIENTO_TOTAL"</formula>
    </cfRule>
  </conditionalFormatting>
  <conditionalFormatting sqref="Z10">
    <cfRule type="expression" dxfId="69" priority="69">
      <formula>$W$10&lt;&gt;"CUMPLIMIENTO_TOTAL"</formula>
    </cfRule>
  </conditionalFormatting>
  <conditionalFormatting sqref="Z11">
    <cfRule type="expression" dxfId="68" priority="68">
      <formula>$W$11&lt;&gt;"CUMPLIMIENTO_TOTAL"</formula>
    </cfRule>
  </conditionalFormatting>
  <conditionalFormatting sqref="Z12">
    <cfRule type="expression" dxfId="67" priority="67">
      <formula>$W$12&lt;&gt;"CUMPLIMIENTO_TOTAL"</formula>
    </cfRule>
  </conditionalFormatting>
  <conditionalFormatting sqref="Z13">
    <cfRule type="expression" dxfId="66" priority="66">
      <formula>$W$13&lt;&gt;"CUMPLIMIENTO_TOTAL"</formula>
    </cfRule>
  </conditionalFormatting>
  <conditionalFormatting sqref="Z14">
    <cfRule type="expression" dxfId="65" priority="65">
      <formula>$W$14&lt;&gt;"CUMPLIMIENTO_TOTAL"</formula>
    </cfRule>
  </conditionalFormatting>
  <conditionalFormatting sqref="Z15">
    <cfRule type="expression" dxfId="64" priority="64">
      <formula>$W$15&lt;&gt;"CUMPLIMIENTO_TOTAL"</formula>
    </cfRule>
  </conditionalFormatting>
  <conditionalFormatting sqref="Z16">
    <cfRule type="expression" dxfId="63" priority="63">
      <formula>$W$16&lt;&gt;"CUMPLIMIENTO_TOTAL"</formula>
    </cfRule>
  </conditionalFormatting>
  <conditionalFormatting sqref="Z17">
    <cfRule type="expression" dxfId="62" priority="62">
      <formula>$W$17&lt;&gt;"CUMPLIMIENTO_TOTAL"</formula>
    </cfRule>
  </conditionalFormatting>
  <conditionalFormatting sqref="Z18">
    <cfRule type="expression" dxfId="61" priority="61">
      <formula>$W$18&lt;&gt;"CUMPLIMIENTO_TOTAL"</formula>
    </cfRule>
  </conditionalFormatting>
  <conditionalFormatting sqref="Z19">
    <cfRule type="expression" dxfId="60" priority="60">
      <formula>$W$19&lt;&gt;"CUMPLIMIENTO_TOTAL"</formula>
    </cfRule>
  </conditionalFormatting>
  <conditionalFormatting sqref="Z20">
    <cfRule type="expression" dxfId="59" priority="59">
      <formula>$W$20&lt;&gt;"CUMPLIMIENTO_TOTAL"</formula>
    </cfRule>
  </conditionalFormatting>
  <conditionalFormatting sqref="Z21">
    <cfRule type="expression" dxfId="58" priority="58">
      <formula>$W$21&lt;&gt;"CUMPLIMIENTO_TOTAL"</formula>
    </cfRule>
  </conditionalFormatting>
  <conditionalFormatting sqref="Z22">
    <cfRule type="expression" dxfId="57" priority="57">
      <formula>$W$22&lt;&gt;"CUMPLIMIENTO_TOTAL"</formula>
    </cfRule>
  </conditionalFormatting>
  <conditionalFormatting sqref="Z23">
    <cfRule type="expression" dxfId="56" priority="56">
      <formula>$W$23&lt;&gt;"CUMPLIMIENTO_TOTAL"</formula>
    </cfRule>
  </conditionalFormatting>
  <conditionalFormatting sqref="Z24">
    <cfRule type="expression" dxfId="55" priority="55">
      <formula>$W$24&lt;&gt;"CUMPLIMIENTO_TOTAL"</formula>
    </cfRule>
  </conditionalFormatting>
  <conditionalFormatting sqref="Z25">
    <cfRule type="expression" dxfId="54" priority="54">
      <formula>$W$25&lt;&gt;"CUMPLIMIENTO_TOTAL"</formula>
    </cfRule>
  </conditionalFormatting>
  <conditionalFormatting sqref="Z26">
    <cfRule type="expression" dxfId="53" priority="53">
      <formula>$W$26&lt;&gt;"CUMPLIMIENTO_TOTAL"</formula>
    </cfRule>
  </conditionalFormatting>
  <conditionalFormatting sqref="Z27">
    <cfRule type="expression" dxfId="52" priority="52">
      <formula>$W$27&lt;&gt;"CUMPLIMIENTO_TOTAL"</formula>
    </cfRule>
  </conditionalFormatting>
  <conditionalFormatting sqref="Z28">
    <cfRule type="expression" dxfId="51" priority="51">
      <formula>$W$28&lt;&gt;"CUMPLIMIENTO_TOTAL"</formula>
    </cfRule>
  </conditionalFormatting>
  <conditionalFormatting sqref="Z29">
    <cfRule type="expression" dxfId="50" priority="50">
      <formula>$W$29&lt;&gt;"CUMPLIMIENTO_TOTAL"</formula>
    </cfRule>
  </conditionalFormatting>
  <conditionalFormatting sqref="Z30">
    <cfRule type="expression" dxfId="49" priority="49">
      <formula>$W$30&lt;&gt;"CUMPLIMIENTO_TOTAL"</formula>
    </cfRule>
  </conditionalFormatting>
  <conditionalFormatting sqref="Z31">
    <cfRule type="expression" dxfId="48" priority="48">
      <formula>$W$31&lt;&gt;"CUMPLIMIENTO_TOTAL"</formula>
    </cfRule>
  </conditionalFormatting>
  <conditionalFormatting sqref="Z32">
    <cfRule type="expression" dxfId="47" priority="47">
      <formula>$W$32&lt;&gt;"CUMPLIMIENTO_TOTAL"</formula>
    </cfRule>
  </conditionalFormatting>
  <conditionalFormatting sqref="Z33">
    <cfRule type="expression" dxfId="46" priority="46">
      <formula>$W$33&lt;&gt;"CUMPLIMIENTO_TOTAL"</formula>
    </cfRule>
  </conditionalFormatting>
  <conditionalFormatting sqref="Z34">
    <cfRule type="expression" dxfId="45" priority="45">
      <formula>$W$34&lt;&gt;"CUMPLIMIENTO_TOTAL"</formula>
    </cfRule>
  </conditionalFormatting>
  <conditionalFormatting sqref="Z35">
    <cfRule type="expression" dxfId="44" priority="44">
      <formula>$W$35&lt;&gt;"CUMPLIMIENTO_TOTAL"</formula>
    </cfRule>
  </conditionalFormatting>
  <conditionalFormatting sqref="Z36">
    <cfRule type="expression" dxfId="43" priority="43">
      <formula>$W$36&lt;&gt;"CUMPLIMIENTO_TOTAL"</formula>
    </cfRule>
  </conditionalFormatting>
  <conditionalFormatting sqref="Z37">
    <cfRule type="expression" dxfId="42" priority="42">
      <formula>$W$37&lt;&gt;"CUMPLIMIENTO_TOTAL"</formula>
    </cfRule>
  </conditionalFormatting>
  <conditionalFormatting sqref="Z38">
    <cfRule type="expression" dxfId="41" priority="41">
      <formula>$W$38&lt;&gt;"CUMPLIMIENTO_TOTAL"</formula>
    </cfRule>
  </conditionalFormatting>
  <conditionalFormatting sqref="Z39">
    <cfRule type="expression" dxfId="40" priority="40">
      <formula>$W$39&lt;&gt;"CUMPLIMIENTO_TOTAL"</formula>
    </cfRule>
  </conditionalFormatting>
  <conditionalFormatting sqref="Z40">
    <cfRule type="expression" dxfId="39" priority="39">
      <formula>$W$40&lt;&gt;"CUMPLIMIENTO_TOTAL"</formula>
    </cfRule>
  </conditionalFormatting>
  <conditionalFormatting sqref="Z41">
    <cfRule type="expression" dxfId="38" priority="38">
      <formula>$W$41&lt;&gt;"CUMPLIMIENTO_TOTAL"</formula>
    </cfRule>
  </conditionalFormatting>
  <conditionalFormatting sqref="Z42">
    <cfRule type="expression" dxfId="37" priority="37">
      <formula>$W$42&lt;&gt;"CUMPLIMIENTO_TOTAL"</formula>
    </cfRule>
  </conditionalFormatting>
  <conditionalFormatting sqref="Z43">
    <cfRule type="expression" dxfId="36" priority="36">
      <formula>$W$43&lt;&gt;"CUMPLIMIENTO_TOTAL"</formula>
    </cfRule>
  </conditionalFormatting>
  <conditionalFormatting sqref="Z44">
    <cfRule type="expression" dxfId="35" priority="35">
      <formula>$W$44&lt;&gt;"CUMPLIMIENTO_TOTAL"</formula>
    </cfRule>
  </conditionalFormatting>
  <conditionalFormatting sqref="Z45">
    <cfRule type="expression" dxfId="34" priority="34">
      <formula>$W$45&lt;&gt;"CUMPLIMIENTO_TOTAL"</formula>
    </cfRule>
  </conditionalFormatting>
  <conditionalFormatting sqref="Z46">
    <cfRule type="expression" dxfId="33" priority="33">
      <formula>$W$46&lt;&gt;"CUMPLIMIENTO_TOTAL"</formula>
    </cfRule>
  </conditionalFormatting>
  <conditionalFormatting sqref="Z47">
    <cfRule type="expression" dxfId="32" priority="32">
      <formula>$W$47&lt;&gt;"CUMPLIMIENTO_TOTAL"</formula>
    </cfRule>
  </conditionalFormatting>
  <conditionalFormatting sqref="Z48">
    <cfRule type="expression" dxfId="31" priority="31">
      <formula>$W$48&lt;&gt;"CUMPLIMIENTO_TOTAL"</formula>
    </cfRule>
  </conditionalFormatting>
  <conditionalFormatting sqref="Z49">
    <cfRule type="expression" dxfId="30" priority="30">
      <formula>$W$49&lt;&gt;"CUMPLIMIENTO_TOTAL"</formula>
    </cfRule>
  </conditionalFormatting>
  <conditionalFormatting sqref="Z50">
    <cfRule type="expression" dxfId="29" priority="29">
      <formula>$W$50&lt;&gt;"CUMPLIMIENTO_TOTAL"</formula>
    </cfRule>
  </conditionalFormatting>
  <conditionalFormatting sqref="Z51">
    <cfRule type="expression" dxfId="28" priority="28">
      <formula>$W$51&lt;&gt;"CUMPLIMIENTO_TOTAL"</formula>
    </cfRule>
  </conditionalFormatting>
  <conditionalFormatting sqref="Z52">
    <cfRule type="expression" dxfId="27" priority="27">
      <formula>$W$52&lt;&gt;"CUMPLIMIENTO_TOTAL"</formula>
    </cfRule>
  </conditionalFormatting>
  <conditionalFormatting sqref="Z53">
    <cfRule type="expression" dxfId="26" priority="26">
      <formula>$W$53&lt;&gt;"CUMPLIMIENTO_TOTAL"</formula>
    </cfRule>
  </conditionalFormatting>
  <conditionalFormatting sqref="Z54">
    <cfRule type="expression" dxfId="25" priority="25">
      <formula>$W$54&lt;&gt;"CUMPLIMIENTO_TOTAL"</formula>
    </cfRule>
  </conditionalFormatting>
  <conditionalFormatting sqref="Z55">
    <cfRule type="expression" dxfId="24" priority="24">
      <formula>$W$55&lt;&gt;"CUMPLIMIENTO_TOTAL"</formula>
    </cfRule>
  </conditionalFormatting>
  <conditionalFormatting sqref="Z56">
    <cfRule type="expression" dxfId="23" priority="23">
      <formula>$W$56&lt;&gt;"CUMPLIMIENTO_TOTAL"</formula>
    </cfRule>
  </conditionalFormatting>
  <conditionalFormatting sqref="Z57">
    <cfRule type="expression" dxfId="22" priority="22">
      <formula>$W$57&lt;&gt;"CUMPLIMIENTO_TOTAL"</formula>
    </cfRule>
  </conditionalFormatting>
  <conditionalFormatting sqref="Z58">
    <cfRule type="expression" dxfId="21" priority="21">
      <formula>$W$58&lt;&gt;"CUMPLIMIENTO_TOTAL"</formula>
    </cfRule>
  </conditionalFormatting>
  <conditionalFormatting sqref="Z59">
    <cfRule type="expression" dxfId="20" priority="20">
      <formula>$W$59&lt;&gt;"CUMPLIMIENTO_TOTAL"</formula>
    </cfRule>
  </conditionalFormatting>
  <conditionalFormatting sqref="Z60">
    <cfRule type="expression" dxfId="19" priority="19">
      <formula>$W$60&lt;&gt;"CUMPLIMIENTO_TOTAL"</formula>
    </cfRule>
  </conditionalFormatting>
  <conditionalFormatting sqref="Z61">
    <cfRule type="expression" dxfId="18" priority="18">
      <formula>$W$61&lt;&gt;"CUMPLIMIENTO_TOTAL"</formula>
    </cfRule>
  </conditionalFormatting>
  <conditionalFormatting sqref="Z62">
    <cfRule type="expression" dxfId="17" priority="17">
      <formula>$W$62&lt;&gt;"CUMPLIMIENTO_TOTAL"</formula>
    </cfRule>
  </conditionalFormatting>
  <conditionalFormatting sqref="Z63">
    <cfRule type="expression" dxfId="16" priority="16">
      <formula>$W$63&lt;&gt;"CUMPLIMIENTO_TOTAL"</formula>
    </cfRule>
  </conditionalFormatting>
  <conditionalFormatting sqref="Z64">
    <cfRule type="expression" dxfId="15" priority="15">
      <formula>$W$64&lt;&gt;"CUMPLIMIENTO_TOTAL"</formula>
    </cfRule>
  </conditionalFormatting>
  <conditionalFormatting sqref="Z65">
    <cfRule type="expression" dxfId="14" priority="14">
      <formula>$W$65&lt;&gt;"CUMPLIMIENTO_TOTAL"</formula>
    </cfRule>
  </conditionalFormatting>
  <conditionalFormatting sqref="Z66">
    <cfRule type="expression" dxfId="13" priority="13">
      <formula>$W$66&lt;&gt;"CUMPLIMIENTO_TOTAL"</formula>
    </cfRule>
  </conditionalFormatting>
  <conditionalFormatting sqref="Z67">
    <cfRule type="expression" dxfId="12" priority="12">
      <formula>$W$67&lt;&gt;"CUMPLIMIENTO_TOTAL"</formula>
    </cfRule>
  </conditionalFormatting>
  <conditionalFormatting sqref="Z68">
    <cfRule type="expression" dxfId="11" priority="11">
      <formula>$W$68&lt;&gt;"CUMPLIMIENTO_TOTAL"</formula>
    </cfRule>
  </conditionalFormatting>
  <conditionalFormatting sqref="Z69">
    <cfRule type="expression" dxfId="10" priority="10">
      <formula>$W$69&lt;&gt;"CUMPLIMIENTO_TOTAL"</formula>
    </cfRule>
  </conditionalFormatting>
  <conditionalFormatting sqref="Z70">
    <cfRule type="expression" dxfId="9" priority="9">
      <formula>$W$70&lt;&gt;"CUMPLIMIENTO_TOTAL"</formula>
    </cfRule>
  </conditionalFormatting>
  <conditionalFormatting sqref="Z71">
    <cfRule type="expression" dxfId="8" priority="8">
      <formula>$W$71&lt;&gt;"CUMPLIMIENTO_TOTAL"</formula>
    </cfRule>
  </conditionalFormatting>
  <conditionalFormatting sqref="Z72">
    <cfRule type="expression" dxfId="7" priority="7">
      <formula>$W$72&lt;&gt;"CUMPLIMIENTO_TOTAL"</formula>
    </cfRule>
  </conditionalFormatting>
  <conditionalFormatting sqref="Z73">
    <cfRule type="expression" dxfId="6" priority="6">
      <formula>$W$73&lt;&gt;"CUMPLIMIENTO_TOTAL"</formula>
    </cfRule>
  </conditionalFormatting>
  <conditionalFormatting sqref="Q8:Q73">
    <cfRule type="cellIs" dxfId="5" priority="1" operator="equal">
      <formula>"INEXISTENTE"</formula>
    </cfRule>
    <cfRule type="cellIs" dxfId="4" priority="2" operator="equal">
      <formula>"ACEPTABLE"</formula>
    </cfRule>
    <cfRule type="cellIs" dxfId="3" priority="3" operator="equal">
      <formula>"FUERTE"</formula>
    </cfRule>
    <cfRule type="cellIs" dxfId="2" priority="4" operator="equal">
      <formula>"DÉBIL"</formula>
    </cfRule>
  </conditionalFormatting>
  <dataValidations xWindow="789" yWindow="679" count="9">
    <dataValidation allowBlank="1" showInputMessage="1" showErrorMessage="1" promptTitle="FACTORES DE RIESGO" prompt="Seleccione el factor de riesgo interno o externo" sqref="C8:C73" xr:uid="{00000000-0002-0000-0200-000000000000}"/>
    <dataValidation allowBlank="1" showInputMessage="1" showErrorMessage="1" promptTitle="Análisis del indicador" prompt="Describa brevemente el comportamiento del indicador" sqref="K8:K73" xr:uid="{00000000-0002-0000-0200-000001000000}"/>
    <dataValidation allowBlank="1" showInputMessage="1" showErrorMessage="1" promptTitle="Limitación del control" prompt="Describa brevemente los problemas o limitantes tenidos al momento de aplicar el control establecido._x000a_En caso de &quot;NO EXISTE CONTROL&quot;, deje en blanco la celda" sqref="R8:S73" xr:uid="{00000000-0002-0000-0200-000002000000}"/>
    <dataValidation allowBlank="1" showInputMessage="1" showErrorMessage="1" promptTitle="Acción" prompt="Describa la forma en la cual se ha cumplido con la acción (oportunidad de mejora) que se implementó para tratar el riesgo" sqref="X8:X73" xr:uid="{00000000-0002-0000-0200-000003000000}"/>
    <dataValidation type="custom" allowBlank="1" showInputMessage="1" showErrorMessage="1" promptTitle="Soporte de cumplimiento" prompt="Registre información que evidencie el cumplimiento de la acción:_x000a_- Documento (físico, digital)._x000a_- Enlace web_x000a_- Fotografia, video_x000a_- Otros que considere pertinente._x000a_En caso de NO CUMPLIDA deje esta casilla en blanco" sqref="Z8:Z73" xr:uid="{00000000-0002-0000-0200-000004000000}">
      <formula1>W8="CUMPLIMIENTO_TOTAL"</formula1>
    </dataValidation>
    <dataValidation type="list" allowBlank="1" showInputMessage="1" showErrorMessage="1" promptTitle="SITUACION DEL RIESGO" prompt="Evalue luego del seguimiento el riesgo, para ello tenga en cuenta los resultados de:_x000a_- Medición y el análisis del indicador de riesgo_x000a_-Dificultades para la aplicación del control existente_x000a_-El cumplimiento y eficacia de la acción planteada." sqref="AA8:AA73" xr:uid="{00000000-0002-0000-0200-000005000000}">
      <formula1>"RIESGO CONTROLADO, REQUIERE NUEVA ACCIÓN, CONTINUA LA ACCIÓN ANTERIOR"</formula1>
    </dataValidation>
    <dataValidation type="list" allowBlank="1" showInputMessage="1" showErrorMessage="1" prompt="Determine en que estado esta la acción:_x000a__x000a_-Cumplimiento total (la acción se cumplió de acuerdo a lo planeado)_x000a_-Cumplimiento parcial (la acción aun esta en proceso de implementación)_x000a_- No cumplida (la accion no fue implementada de acuerdo a l planeado)" sqref="W8:W73" xr:uid="{00000000-0002-0000-0200-000006000000}">
      <formula1>INDIRECT(T8)</formula1>
    </dataValidation>
    <dataValidation type="list" allowBlank="1" showInputMessage="1" showErrorMessage="1" promptTitle="EFICACIA DE LA ACCIÓN" prompt="EFICAZ:  La acción implementada permite prevenir o mitigar el riesgo, _x000a_NO EFICAZ: la acción no previene o mitiga el riesgo._x000a_PENDIENTE EVALUACIÓN: La acción no se ha cumplido y aun esta en los términos._x000a_SIN EVALUACIÓN POR VENCIMIENTO: Acción no cumplida" sqref="Y8:Y73" xr:uid="{00000000-0002-0000-0200-000007000000}">
      <formula1>INDIRECT(W8)</formula1>
    </dataValidation>
    <dataValidation type="decimal" allowBlank="1" showInputMessage="1" showErrorMessage="1" promptTitle="% De medición del indicador" prompt="Sólo permite números" sqref="J8:J73" xr:uid="{00000000-0002-0000-0200-000008000000}">
      <formula1>-2E+22</formula1>
      <formula2>2E+21</formula2>
    </dataValidation>
  </dataValidations>
  <pageMargins left="1.3779527559055118" right="0.15748031496062992" top="0.59055118110236227" bottom="0.39370078740157483" header="0" footer="0"/>
  <pageSetup paperSize="125" scale="60" fitToHeight="10" orientation="landscape" horizontalDpi="1200" verticalDpi="1200" r:id="rId1"/>
  <headerFooter alignWithMargins="0"/>
  <drawing r:id="rId2"/>
  <extLst>
    <ext xmlns:x14="http://schemas.microsoft.com/office/spreadsheetml/2009/9/main" uri="{78C0D931-6437-407d-A8EE-F0AAD7539E65}">
      <x14:conditionalFormattings>
        <x14:conditionalFormatting xmlns:xm="http://schemas.microsoft.com/office/excel/2006/main">
          <x14:cfRule type="containsText" priority="126" operator="containsText" id="{5FF8A8BD-18FC-417B-850F-ACA90835F62D}">
            <xm:f>NOT(ISERROR(SEARCH(#REF!,Y8)))</xm:f>
            <xm:f>#REF!</xm:f>
            <x14:dxf>
              <font>
                <color rgb="FF9C0006"/>
              </font>
              <fill>
                <patternFill>
                  <bgColor rgb="FFFFC7CE"/>
                </patternFill>
              </fill>
            </x14:dxf>
          </x14:cfRule>
          <xm:sqref>Y8:Y73</xm:sqref>
        </x14:conditionalFormatting>
        <x14:conditionalFormatting xmlns:xm="http://schemas.microsoft.com/office/excel/2006/main">
          <x14:cfRule type="containsText" priority="128" operator="containsText" id="{13013706-2595-4270-A379-FEE68B7EE3BE}">
            <xm:f>NOT(ISERROR(SEARCH(#REF!,W8)))</xm:f>
            <xm:f>#REF!</xm:f>
            <x14:dxf>
              <font>
                <color rgb="FF9C0006"/>
              </font>
              <fill>
                <patternFill>
                  <bgColor rgb="FFFFC7CE"/>
                </patternFill>
              </fill>
            </x14:dxf>
          </x14:cfRule>
          <xm:sqref>W8:W73</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10"/>
  <sheetViews>
    <sheetView workbookViewId="0">
      <selection activeCell="B10" sqref="B10"/>
    </sheetView>
  </sheetViews>
  <sheetFormatPr baseColWidth="10" defaultColWidth="11.42578125" defaultRowHeight="12.75" x14ac:dyDescent="0.2"/>
  <cols>
    <col min="1" max="1" width="4.5703125" customWidth="1"/>
    <col min="2" max="2" width="35.7109375" customWidth="1"/>
  </cols>
  <sheetData>
    <row r="1" spans="1:2" x14ac:dyDescent="0.2">
      <c r="A1" t="s">
        <v>9</v>
      </c>
    </row>
    <row r="3" spans="1:2" x14ac:dyDescent="0.2">
      <c r="A3" s="6" t="s">
        <v>10</v>
      </c>
    </row>
    <row r="5" spans="1:2" x14ac:dyDescent="0.2">
      <c r="A5">
        <v>1</v>
      </c>
      <c r="B5" t="s">
        <v>11</v>
      </c>
    </row>
    <row r="6" spans="1:2" x14ac:dyDescent="0.2">
      <c r="A6">
        <v>2</v>
      </c>
      <c r="B6" t="s">
        <v>12</v>
      </c>
    </row>
    <row r="7" spans="1:2" x14ac:dyDescent="0.2">
      <c r="A7">
        <v>3</v>
      </c>
      <c r="B7" t="s">
        <v>13</v>
      </c>
    </row>
    <row r="8" spans="1:2" x14ac:dyDescent="0.2">
      <c r="A8">
        <v>5</v>
      </c>
      <c r="B8" t="s">
        <v>14</v>
      </c>
    </row>
    <row r="9" spans="1:2" x14ac:dyDescent="0.2">
      <c r="A9">
        <v>6</v>
      </c>
      <c r="B9" t="s">
        <v>15</v>
      </c>
    </row>
    <row r="10" spans="1:2" x14ac:dyDescent="0.2">
      <c r="A10">
        <v>7</v>
      </c>
      <c r="B10" t="s">
        <v>16</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sheetPr>
  <dimension ref="A1:AH115"/>
  <sheetViews>
    <sheetView topLeftCell="A76" zoomScale="90" zoomScaleNormal="90" workbookViewId="0">
      <selection activeCell="P86" sqref="P86:S91"/>
    </sheetView>
  </sheetViews>
  <sheetFormatPr baseColWidth="10" defaultColWidth="11.42578125" defaultRowHeight="12.75" x14ac:dyDescent="0.2"/>
  <cols>
    <col min="1" max="1" width="11.42578125" style="16"/>
    <col min="2" max="2" width="1.5703125" style="16" customWidth="1"/>
    <col min="3" max="8" width="11.7109375" customWidth="1"/>
    <col min="9" max="10" width="1.5703125" customWidth="1"/>
    <col min="11" max="11" width="9.7109375" customWidth="1"/>
    <col min="12" max="12" width="13.28515625" customWidth="1"/>
    <col min="13" max="13" width="13.7109375" customWidth="1"/>
    <col min="14" max="14" width="4.7109375" customWidth="1"/>
    <col min="15" max="19" width="15.7109375" customWidth="1"/>
    <col min="20" max="20" width="7.7109375" customWidth="1"/>
    <col min="241" max="241" width="53.85546875" customWidth="1"/>
    <col min="242" max="242" width="4.140625" customWidth="1"/>
    <col min="243" max="243" width="3.7109375" customWidth="1"/>
    <col min="244" max="245" width="4.7109375" customWidth="1"/>
    <col min="246" max="246" width="8.7109375" customWidth="1"/>
    <col min="247" max="249" width="16.7109375" customWidth="1"/>
    <col min="250" max="250" width="3.7109375" customWidth="1"/>
    <col min="497" max="497" width="53.85546875" customWidth="1"/>
    <col min="498" max="498" width="4.140625" customWidth="1"/>
    <col min="499" max="499" width="3.7109375" customWidth="1"/>
    <col min="500" max="501" width="4.7109375" customWidth="1"/>
    <col min="502" max="502" width="8.7109375" customWidth="1"/>
    <col min="503" max="505" width="16.7109375" customWidth="1"/>
    <col min="506" max="506" width="3.7109375" customWidth="1"/>
    <col min="753" max="753" width="53.85546875" customWidth="1"/>
    <col min="754" max="754" width="4.140625" customWidth="1"/>
    <col min="755" max="755" width="3.7109375" customWidth="1"/>
    <col min="756" max="757" width="4.7109375" customWidth="1"/>
    <col min="758" max="758" width="8.7109375" customWidth="1"/>
    <col min="759" max="761" width="16.7109375" customWidth="1"/>
    <col min="762" max="762" width="3.7109375" customWidth="1"/>
    <col min="1009" max="1009" width="53.85546875" customWidth="1"/>
    <col min="1010" max="1010" width="4.140625" customWidth="1"/>
    <col min="1011" max="1011" width="3.7109375" customWidth="1"/>
    <col min="1012" max="1013" width="4.7109375" customWidth="1"/>
    <col min="1014" max="1014" width="8.7109375" customWidth="1"/>
    <col min="1015" max="1017" width="16.7109375" customWidth="1"/>
    <col min="1018" max="1018" width="3.7109375" customWidth="1"/>
    <col min="1265" max="1265" width="53.85546875" customWidth="1"/>
    <col min="1266" max="1266" width="4.140625" customWidth="1"/>
    <col min="1267" max="1267" width="3.7109375" customWidth="1"/>
    <col min="1268" max="1269" width="4.7109375" customWidth="1"/>
    <col min="1270" max="1270" width="8.7109375" customWidth="1"/>
    <col min="1271" max="1273" width="16.7109375" customWidth="1"/>
    <col min="1274" max="1274" width="3.7109375" customWidth="1"/>
    <col min="1521" max="1521" width="53.85546875" customWidth="1"/>
    <col min="1522" max="1522" width="4.140625" customWidth="1"/>
    <col min="1523" max="1523" width="3.7109375" customWidth="1"/>
    <col min="1524" max="1525" width="4.7109375" customWidth="1"/>
    <col min="1526" max="1526" width="8.7109375" customWidth="1"/>
    <col min="1527" max="1529" width="16.7109375" customWidth="1"/>
    <col min="1530" max="1530" width="3.7109375" customWidth="1"/>
    <col min="1777" max="1777" width="53.85546875" customWidth="1"/>
    <col min="1778" max="1778" width="4.140625" customWidth="1"/>
    <col min="1779" max="1779" width="3.7109375" customWidth="1"/>
    <col min="1780" max="1781" width="4.7109375" customWidth="1"/>
    <col min="1782" max="1782" width="8.7109375" customWidth="1"/>
    <col min="1783" max="1785" width="16.7109375" customWidth="1"/>
    <col min="1786" max="1786" width="3.7109375" customWidth="1"/>
    <col min="2033" max="2033" width="53.85546875" customWidth="1"/>
    <col min="2034" max="2034" width="4.140625" customWidth="1"/>
    <col min="2035" max="2035" width="3.7109375" customWidth="1"/>
    <col min="2036" max="2037" width="4.7109375" customWidth="1"/>
    <col min="2038" max="2038" width="8.7109375" customWidth="1"/>
    <col min="2039" max="2041" width="16.7109375" customWidth="1"/>
    <col min="2042" max="2042" width="3.7109375" customWidth="1"/>
    <col min="2289" max="2289" width="53.85546875" customWidth="1"/>
    <col min="2290" max="2290" width="4.140625" customWidth="1"/>
    <col min="2291" max="2291" width="3.7109375" customWidth="1"/>
    <col min="2292" max="2293" width="4.7109375" customWidth="1"/>
    <col min="2294" max="2294" width="8.7109375" customWidth="1"/>
    <col min="2295" max="2297" width="16.7109375" customWidth="1"/>
    <col min="2298" max="2298" width="3.7109375" customWidth="1"/>
    <col min="2545" max="2545" width="53.85546875" customWidth="1"/>
    <col min="2546" max="2546" width="4.140625" customWidth="1"/>
    <col min="2547" max="2547" width="3.7109375" customWidth="1"/>
    <col min="2548" max="2549" width="4.7109375" customWidth="1"/>
    <col min="2550" max="2550" width="8.7109375" customWidth="1"/>
    <col min="2551" max="2553" width="16.7109375" customWidth="1"/>
    <col min="2554" max="2554" width="3.7109375" customWidth="1"/>
    <col min="2801" max="2801" width="53.85546875" customWidth="1"/>
    <col min="2802" max="2802" width="4.140625" customWidth="1"/>
    <col min="2803" max="2803" width="3.7109375" customWidth="1"/>
    <col min="2804" max="2805" width="4.7109375" customWidth="1"/>
    <col min="2806" max="2806" width="8.7109375" customWidth="1"/>
    <col min="2807" max="2809" width="16.7109375" customWidth="1"/>
    <col min="2810" max="2810" width="3.7109375" customWidth="1"/>
    <col min="3057" max="3057" width="53.85546875" customWidth="1"/>
    <col min="3058" max="3058" width="4.140625" customWidth="1"/>
    <col min="3059" max="3059" width="3.7109375" customWidth="1"/>
    <col min="3060" max="3061" width="4.7109375" customWidth="1"/>
    <col min="3062" max="3062" width="8.7109375" customWidth="1"/>
    <col min="3063" max="3065" width="16.7109375" customWidth="1"/>
    <col min="3066" max="3066" width="3.7109375" customWidth="1"/>
    <col min="3313" max="3313" width="53.85546875" customWidth="1"/>
    <col min="3314" max="3314" width="4.140625" customWidth="1"/>
    <col min="3315" max="3315" width="3.7109375" customWidth="1"/>
    <col min="3316" max="3317" width="4.7109375" customWidth="1"/>
    <col min="3318" max="3318" width="8.7109375" customWidth="1"/>
    <col min="3319" max="3321" width="16.7109375" customWidth="1"/>
    <col min="3322" max="3322" width="3.7109375" customWidth="1"/>
    <col min="3569" max="3569" width="53.85546875" customWidth="1"/>
    <col min="3570" max="3570" width="4.140625" customWidth="1"/>
    <col min="3571" max="3571" width="3.7109375" customWidth="1"/>
    <col min="3572" max="3573" width="4.7109375" customWidth="1"/>
    <col min="3574" max="3574" width="8.7109375" customWidth="1"/>
    <col min="3575" max="3577" width="16.7109375" customWidth="1"/>
    <col min="3578" max="3578" width="3.7109375" customWidth="1"/>
    <col min="3825" max="3825" width="53.85546875" customWidth="1"/>
    <col min="3826" max="3826" width="4.140625" customWidth="1"/>
    <col min="3827" max="3827" width="3.7109375" customWidth="1"/>
    <col min="3828" max="3829" width="4.7109375" customWidth="1"/>
    <col min="3830" max="3830" width="8.7109375" customWidth="1"/>
    <col min="3831" max="3833" width="16.7109375" customWidth="1"/>
    <col min="3834" max="3834" width="3.7109375" customWidth="1"/>
    <col min="4081" max="4081" width="53.85546875" customWidth="1"/>
    <col min="4082" max="4082" width="4.140625" customWidth="1"/>
    <col min="4083" max="4083" width="3.7109375" customWidth="1"/>
    <col min="4084" max="4085" width="4.7109375" customWidth="1"/>
    <col min="4086" max="4086" width="8.7109375" customWidth="1"/>
    <col min="4087" max="4089" width="16.7109375" customWidth="1"/>
    <col min="4090" max="4090" width="3.7109375" customWidth="1"/>
    <col min="4337" max="4337" width="53.85546875" customWidth="1"/>
    <col min="4338" max="4338" width="4.140625" customWidth="1"/>
    <col min="4339" max="4339" width="3.7109375" customWidth="1"/>
    <col min="4340" max="4341" width="4.7109375" customWidth="1"/>
    <col min="4342" max="4342" width="8.7109375" customWidth="1"/>
    <col min="4343" max="4345" width="16.7109375" customWidth="1"/>
    <col min="4346" max="4346" width="3.7109375" customWidth="1"/>
    <col min="4593" max="4593" width="53.85546875" customWidth="1"/>
    <col min="4594" max="4594" width="4.140625" customWidth="1"/>
    <col min="4595" max="4595" width="3.7109375" customWidth="1"/>
    <col min="4596" max="4597" width="4.7109375" customWidth="1"/>
    <col min="4598" max="4598" width="8.7109375" customWidth="1"/>
    <col min="4599" max="4601" width="16.7109375" customWidth="1"/>
    <col min="4602" max="4602" width="3.7109375" customWidth="1"/>
    <col min="4849" max="4849" width="53.85546875" customWidth="1"/>
    <col min="4850" max="4850" width="4.140625" customWidth="1"/>
    <col min="4851" max="4851" width="3.7109375" customWidth="1"/>
    <col min="4852" max="4853" width="4.7109375" customWidth="1"/>
    <col min="4854" max="4854" width="8.7109375" customWidth="1"/>
    <col min="4855" max="4857" width="16.7109375" customWidth="1"/>
    <col min="4858" max="4858" width="3.7109375" customWidth="1"/>
    <col min="5105" max="5105" width="53.85546875" customWidth="1"/>
    <col min="5106" max="5106" width="4.140625" customWidth="1"/>
    <col min="5107" max="5107" width="3.7109375" customWidth="1"/>
    <col min="5108" max="5109" width="4.7109375" customWidth="1"/>
    <col min="5110" max="5110" width="8.7109375" customWidth="1"/>
    <col min="5111" max="5113" width="16.7109375" customWidth="1"/>
    <col min="5114" max="5114" width="3.7109375" customWidth="1"/>
    <col min="5361" max="5361" width="53.85546875" customWidth="1"/>
    <col min="5362" max="5362" width="4.140625" customWidth="1"/>
    <col min="5363" max="5363" width="3.7109375" customWidth="1"/>
    <col min="5364" max="5365" width="4.7109375" customWidth="1"/>
    <col min="5366" max="5366" width="8.7109375" customWidth="1"/>
    <col min="5367" max="5369" width="16.7109375" customWidth="1"/>
    <col min="5370" max="5370" width="3.7109375" customWidth="1"/>
    <col min="5617" max="5617" width="53.85546875" customWidth="1"/>
    <col min="5618" max="5618" width="4.140625" customWidth="1"/>
    <col min="5619" max="5619" width="3.7109375" customWidth="1"/>
    <col min="5620" max="5621" width="4.7109375" customWidth="1"/>
    <col min="5622" max="5622" width="8.7109375" customWidth="1"/>
    <col min="5623" max="5625" width="16.7109375" customWidth="1"/>
    <col min="5626" max="5626" width="3.7109375" customWidth="1"/>
    <col min="5873" max="5873" width="53.85546875" customWidth="1"/>
    <col min="5874" max="5874" width="4.140625" customWidth="1"/>
    <col min="5875" max="5875" width="3.7109375" customWidth="1"/>
    <col min="5876" max="5877" width="4.7109375" customWidth="1"/>
    <col min="5878" max="5878" width="8.7109375" customWidth="1"/>
    <col min="5879" max="5881" width="16.7109375" customWidth="1"/>
    <col min="5882" max="5882" width="3.7109375" customWidth="1"/>
    <col min="6129" max="6129" width="53.85546875" customWidth="1"/>
    <col min="6130" max="6130" width="4.140625" customWidth="1"/>
    <col min="6131" max="6131" width="3.7109375" customWidth="1"/>
    <col min="6132" max="6133" width="4.7109375" customWidth="1"/>
    <col min="6134" max="6134" width="8.7109375" customWidth="1"/>
    <col min="6135" max="6137" width="16.7109375" customWidth="1"/>
    <col min="6138" max="6138" width="3.7109375" customWidth="1"/>
    <col min="6385" max="6385" width="53.85546875" customWidth="1"/>
    <col min="6386" max="6386" width="4.140625" customWidth="1"/>
    <col min="6387" max="6387" width="3.7109375" customWidth="1"/>
    <col min="6388" max="6389" width="4.7109375" customWidth="1"/>
    <col min="6390" max="6390" width="8.7109375" customWidth="1"/>
    <col min="6391" max="6393" width="16.7109375" customWidth="1"/>
    <col min="6394" max="6394" width="3.7109375" customWidth="1"/>
    <col min="6641" max="6641" width="53.85546875" customWidth="1"/>
    <col min="6642" max="6642" width="4.140625" customWidth="1"/>
    <col min="6643" max="6643" width="3.7109375" customWidth="1"/>
    <col min="6644" max="6645" width="4.7109375" customWidth="1"/>
    <col min="6646" max="6646" width="8.7109375" customWidth="1"/>
    <col min="6647" max="6649" width="16.7109375" customWidth="1"/>
    <col min="6650" max="6650" width="3.7109375" customWidth="1"/>
    <col min="6897" max="6897" width="53.85546875" customWidth="1"/>
    <col min="6898" max="6898" width="4.140625" customWidth="1"/>
    <col min="6899" max="6899" width="3.7109375" customWidth="1"/>
    <col min="6900" max="6901" width="4.7109375" customWidth="1"/>
    <col min="6902" max="6902" width="8.7109375" customWidth="1"/>
    <col min="6903" max="6905" width="16.7109375" customWidth="1"/>
    <col min="6906" max="6906" width="3.7109375" customWidth="1"/>
    <col min="7153" max="7153" width="53.85546875" customWidth="1"/>
    <col min="7154" max="7154" width="4.140625" customWidth="1"/>
    <col min="7155" max="7155" width="3.7109375" customWidth="1"/>
    <col min="7156" max="7157" width="4.7109375" customWidth="1"/>
    <col min="7158" max="7158" width="8.7109375" customWidth="1"/>
    <col min="7159" max="7161" width="16.7109375" customWidth="1"/>
    <col min="7162" max="7162" width="3.7109375" customWidth="1"/>
    <col min="7409" max="7409" width="53.85546875" customWidth="1"/>
    <col min="7410" max="7410" width="4.140625" customWidth="1"/>
    <col min="7411" max="7411" width="3.7109375" customWidth="1"/>
    <col min="7412" max="7413" width="4.7109375" customWidth="1"/>
    <col min="7414" max="7414" width="8.7109375" customWidth="1"/>
    <col min="7415" max="7417" width="16.7109375" customWidth="1"/>
    <col min="7418" max="7418" width="3.7109375" customWidth="1"/>
    <col min="7665" max="7665" width="53.85546875" customWidth="1"/>
    <col min="7666" max="7666" width="4.140625" customWidth="1"/>
    <col min="7667" max="7667" width="3.7109375" customWidth="1"/>
    <col min="7668" max="7669" width="4.7109375" customWidth="1"/>
    <col min="7670" max="7670" width="8.7109375" customWidth="1"/>
    <col min="7671" max="7673" width="16.7109375" customWidth="1"/>
    <col min="7674" max="7674" width="3.7109375" customWidth="1"/>
    <col min="7921" max="7921" width="53.85546875" customWidth="1"/>
    <col min="7922" max="7922" width="4.140625" customWidth="1"/>
    <col min="7923" max="7923" width="3.7109375" customWidth="1"/>
    <col min="7924" max="7925" width="4.7109375" customWidth="1"/>
    <col min="7926" max="7926" width="8.7109375" customWidth="1"/>
    <col min="7927" max="7929" width="16.7109375" customWidth="1"/>
    <col min="7930" max="7930" width="3.7109375" customWidth="1"/>
    <col min="8177" max="8177" width="53.85546875" customWidth="1"/>
    <col min="8178" max="8178" width="4.140625" customWidth="1"/>
    <col min="8179" max="8179" width="3.7109375" customWidth="1"/>
    <col min="8180" max="8181" width="4.7109375" customWidth="1"/>
    <col min="8182" max="8182" width="8.7109375" customWidth="1"/>
    <col min="8183" max="8185" width="16.7109375" customWidth="1"/>
    <col min="8186" max="8186" width="3.7109375" customWidth="1"/>
    <col min="8433" max="8433" width="53.85546875" customWidth="1"/>
    <col min="8434" max="8434" width="4.140625" customWidth="1"/>
    <col min="8435" max="8435" width="3.7109375" customWidth="1"/>
    <col min="8436" max="8437" width="4.7109375" customWidth="1"/>
    <col min="8438" max="8438" width="8.7109375" customWidth="1"/>
    <col min="8439" max="8441" width="16.7109375" customWidth="1"/>
    <col min="8442" max="8442" width="3.7109375" customWidth="1"/>
    <col min="8689" max="8689" width="53.85546875" customWidth="1"/>
    <col min="8690" max="8690" width="4.140625" customWidth="1"/>
    <col min="8691" max="8691" width="3.7109375" customWidth="1"/>
    <col min="8692" max="8693" width="4.7109375" customWidth="1"/>
    <col min="8694" max="8694" width="8.7109375" customWidth="1"/>
    <col min="8695" max="8697" width="16.7109375" customWidth="1"/>
    <col min="8698" max="8698" width="3.7109375" customWidth="1"/>
    <col min="8945" max="8945" width="53.85546875" customWidth="1"/>
    <col min="8946" max="8946" width="4.140625" customWidth="1"/>
    <col min="8947" max="8947" width="3.7109375" customWidth="1"/>
    <col min="8948" max="8949" width="4.7109375" customWidth="1"/>
    <col min="8950" max="8950" width="8.7109375" customWidth="1"/>
    <col min="8951" max="8953" width="16.7109375" customWidth="1"/>
    <col min="8954" max="8954" width="3.7109375" customWidth="1"/>
    <col min="9201" max="9201" width="53.85546875" customWidth="1"/>
    <col min="9202" max="9202" width="4.140625" customWidth="1"/>
    <col min="9203" max="9203" width="3.7109375" customWidth="1"/>
    <col min="9204" max="9205" width="4.7109375" customWidth="1"/>
    <col min="9206" max="9206" width="8.7109375" customWidth="1"/>
    <col min="9207" max="9209" width="16.7109375" customWidth="1"/>
    <col min="9210" max="9210" width="3.7109375" customWidth="1"/>
    <col min="9457" max="9457" width="53.85546875" customWidth="1"/>
    <col min="9458" max="9458" width="4.140625" customWidth="1"/>
    <col min="9459" max="9459" width="3.7109375" customWidth="1"/>
    <col min="9460" max="9461" width="4.7109375" customWidth="1"/>
    <col min="9462" max="9462" width="8.7109375" customWidth="1"/>
    <col min="9463" max="9465" width="16.7109375" customWidth="1"/>
    <col min="9466" max="9466" width="3.7109375" customWidth="1"/>
    <col min="9713" max="9713" width="53.85546875" customWidth="1"/>
    <col min="9714" max="9714" width="4.140625" customWidth="1"/>
    <col min="9715" max="9715" width="3.7109375" customWidth="1"/>
    <col min="9716" max="9717" width="4.7109375" customWidth="1"/>
    <col min="9718" max="9718" width="8.7109375" customWidth="1"/>
    <col min="9719" max="9721" width="16.7109375" customWidth="1"/>
    <col min="9722" max="9722" width="3.7109375" customWidth="1"/>
    <col min="9969" max="9969" width="53.85546875" customWidth="1"/>
    <col min="9970" max="9970" width="4.140625" customWidth="1"/>
    <col min="9971" max="9971" width="3.7109375" customWidth="1"/>
    <col min="9972" max="9973" width="4.7109375" customWidth="1"/>
    <col min="9974" max="9974" width="8.7109375" customWidth="1"/>
    <col min="9975" max="9977" width="16.7109375" customWidth="1"/>
    <col min="9978" max="9978" width="3.7109375" customWidth="1"/>
    <col min="10225" max="10225" width="53.85546875" customWidth="1"/>
    <col min="10226" max="10226" width="4.140625" customWidth="1"/>
    <col min="10227" max="10227" width="3.7109375" customWidth="1"/>
    <col min="10228" max="10229" width="4.7109375" customWidth="1"/>
    <col min="10230" max="10230" width="8.7109375" customWidth="1"/>
    <col min="10231" max="10233" width="16.7109375" customWidth="1"/>
    <col min="10234" max="10234" width="3.7109375" customWidth="1"/>
    <col min="10481" max="10481" width="53.85546875" customWidth="1"/>
    <col min="10482" max="10482" width="4.140625" customWidth="1"/>
    <col min="10483" max="10483" width="3.7109375" customWidth="1"/>
    <col min="10484" max="10485" width="4.7109375" customWidth="1"/>
    <col min="10486" max="10486" width="8.7109375" customWidth="1"/>
    <col min="10487" max="10489" width="16.7109375" customWidth="1"/>
    <col min="10490" max="10490" width="3.7109375" customWidth="1"/>
    <col min="10737" max="10737" width="53.85546875" customWidth="1"/>
    <col min="10738" max="10738" width="4.140625" customWidth="1"/>
    <col min="10739" max="10739" width="3.7109375" customWidth="1"/>
    <col min="10740" max="10741" width="4.7109375" customWidth="1"/>
    <col min="10742" max="10742" width="8.7109375" customWidth="1"/>
    <col min="10743" max="10745" width="16.7109375" customWidth="1"/>
    <col min="10746" max="10746" width="3.7109375" customWidth="1"/>
    <col min="10993" max="10993" width="53.85546875" customWidth="1"/>
    <col min="10994" max="10994" width="4.140625" customWidth="1"/>
    <col min="10995" max="10995" width="3.7109375" customWidth="1"/>
    <col min="10996" max="10997" width="4.7109375" customWidth="1"/>
    <col min="10998" max="10998" width="8.7109375" customWidth="1"/>
    <col min="10999" max="11001" width="16.7109375" customWidth="1"/>
    <col min="11002" max="11002" width="3.7109375" customWidth="1"/>
    <col min="11249" max="11249" width="53.85546875" customWidth="1"/>
    <col min="11250" max="11250" width="4.140625" customWidth="1"/>
    <col min="11251" max="11251" width="3.7109375" customWidth="1"/>
    <col min="11252" max="11253" width="4.7109375" customWidth="1"/>
    <col min="11254" max="11254" width="8.7109375" customWidth="1"/>
    <col min="11255" max="11257" width="16.7109375" customWidth="1"/>
    <col min="11258" max="11258" width="3.7109375" customWidth="1"/>
    <col min="11505" max="11505" width="53.85546875" customWidth="1"/>
    <col min="11506" max="11506" width="4.140625" customWidth="1"/>
    <col min="11507" max="11507" width="3.7109375" customWidth="1"/>
    <col min="11508" max="11509" width="4.7109375" customWidth="1"/>
    <col min="11510" max="11510" width="8.7109375" customWidth="1"/>
    <col min="11511" max="11513" width="16.7109375" customWidth="1"/>
    <col min="11514" max="11514" width="3.7109375" customWidth="1"/>
    <col min="11761" max="11761" width="53.85546875" customWidth="1"/>
    <col min="11762" max="11762" width="4.140625" customWidth="1"/>
    <col min="11763" max="11763" width="3.7109375" customWidth="1"/>
    <col min="11764" max="11765" width="4.7109375" customWidth="1"/>
    <col min="11766" max="11766" width="8.7109375" customWidth="1"/>
    <col min="11767" max="11769" width="16.7109375" customWidth="1"/>
    <col min="11770" max="11770" width="3.7109375" customWidth="1"/>
    <col min="12017" max="12017" width="53.85546875" customWidth="1"/>
    <col min="12018" max="12018" width="4.140625" customWidth="1"/>
    <col min="12019" max="12019" width="3.7109375" customWidth="1"/>
    <col min="12020" max="12021" width="4.7109375" customWidth="1"/>
    <col min="12022" max="12022" width="8.7109375" customWidth="1"/>
    <col min="12023" max="12025" width="16.7109375" customWidth="1"/>
    <col min="12026" max="12026" width="3.7109375" customWidth="1"/>
    <col min="12273" max="12273" width="53.85546875" customWidth="1"/>
    <col min="12274" max="12274" width="4.140625" customWidth="1"/>
    <col min="12275" max="12275" width="3.7109375" customWidth="1"/>
    <col min="12276" max="12277" width="4.7109375" customWidth="1"/>
    <col min="12278" max="12278" width="8.7109375" customWidth="1"/>
    <col min="12279" max="12281" width="16.7109375" customWidth="1"/>
    <col min="12282" max="12282" width="3.7109375" customWidth="1"/>
    <col min="12529" max="12529" width="53.85546875" customWidth="1"/>
    <col min="12530" max="12530" width="4.140625" customWidth="1"/>
    <col min="12531" max="12531" width="3.7109375" customWidth="1"/>
    <col min="12532" max="12533" width="4.7109375" customWidth="1"/>
    <col min="12534" max="12534" width="8.7109375" customWidth="1"/>
    <col min="12535" max="12537" width="16.7109375" customWidth="1"/>
    <col min="12538" max="12538" width="3.7109375" customWidth="1"/>
    <col min="12785" max="12785" width="53.85546875" customWidth="1"/>
    <col min="12786" max="12786" width="4.140625" customWidth="1"/>
    <col min="12787" max="12787" width="3.7109375" customWidth="1"/>
    <col min="12788" max="12789" width="4.7109375" customWidth="1"/>
    <col min="12790" max="12790" width="8.7109375" customWidth="1"/>
    <col min="12791" max="12793" width="16.7109375" customWidth="1"/>
    <col min="12794" max="12794" width="3.7109375" customWidth="1"/>
    <col min="13041" max="13041" width="53.85546875" customWidth="1"/>
    <col min="13042" max="13042" width="4.140625" customWidth="1"/>
    <col min="13043" max="13043" width="3.7109375" customWidth="1"/>
    <col min="13044" max="13045" width="4.7109375" customWidth="1"/>
    <col min="13046" max="13046" width="8.7109375" customWidth="1"/>
    <col min="13047" max="13049" width="16.7109375" customWidth="1"/>
    <col min="13050" max="13050" width="3.7109375" customWidth="1"/>
    <col min="13297" max="13297" width="53.85546875" customWidth="1"/>
    <col min="13298" max="13298" width="4.140625" customWidth="1"/>
    <col min="13299" max="13299" width="3.7109375" customWidth="1"/>
    <col min="13300" max="13301" width="4.7109375" customWidth="1"/>
    <col min="13302" max="13302" width="8.7109375" customWidth="1"/>
    <col min="13303" max="13305" width="16.7109375" customWidth="1"/>
    <col min="13306" max="13306" width="3.7109375" customWidth="1"/>
    <col min="13553" max="13553" width="53.85546875" customWidth="1"/>
    <col min="13554" max="13554" width="4.140625" customWidth="1"/>
    <col min="13555" max="13555" width="3.7109375" customWidth="1"/>
    <col min="13556" max="13557" width="4.7109375" customWidth="1"/>
    <col min="13558" max="13558" width="8.7109375" customWidth="1"/>
    <col min="13559" max="13561" width="16.7109375" customWidth="1"/>
    <col min="13562" max="13562" width="3.7109375" customWidth="1"/>
    <col min="13809" max="13809" width="53.85546875" customWidth="1"/>
    <col min="13810" max="13810" width="4.140625" customWidth="1"/>
    <col min="13811" max="13811" width="3.7109375" customWidth="1"/>
    <col min="13812" max="13813" width="4.7109375" customWidth="1"/>
    <col min="13814" max="13814" width="8.7109375" customWidth="1"/>
    <col min="13815" max="13817" width="16.7109375" customWidth="1"/>
    <col min="13818" max="13818" width="3.7109375" customWidth="1"/>
    <col min="14065" max="14065" width="53.85546875" customWidth="1"/>
    <col min="14066" max="14066" width="4.140625" customWidth="1"/>
    <col min="14067" max="14067" width="3.7109375" customWidth="1"/>
    <col min="14068" max="14069" width="4.7109375" customWidth="1"/>
    <col min="14070" max="14070" width="8.7109375" customWidth="1"/>
    <col min="14071" max="14073" width="16.7109375" customWidth="1"/>
    <col min="14074" max="14074" width="3.7109375" customWidth="1"/>
    <col min="14321" max="14321" width="53.85546875" customWidth="1"/>
    <col min="14322" max="14322" width="4.140625" customWidth="1"/>
    <col min="14323" max="14323" width="3.7109375" customWidth="1"/>
    <col min="14324" max="14325" width="4.7109375" customWidth="1"/>
    <col min="14326" max="14326" width="8.7109375" customWidth="1"/>
    <col min="14327" max="14329" width="16.7109375" customWidth="1"/>
    <col min="14330" max="14330" width="3.7109375" customWidth="1"/>
    <col min="14577" max="14577" width="53.85546875" customWidth="1"/>
    <col min="14578" max="14578" width="4.140625" customWidth="1"/>
    <col min="14579" max="14579" width="3.7109375" customWidth="1"/>
    <col min="14580" max="14581" width="4.7109375" customWidth="1"/>
    <col min="14582" max="14582" width="8.7109375" customWidth="1"/>
    <col min="14583" max="14585" width="16.7109375" customWidth="1"/>
    <col min="14586" max="14586" width="3.7109375" customWidth="1"/>
    <col min="14833" max="14833" width="53.85546875" customWidth="1"/>
    <col min="14834" max="14834" width="4.140625" customWidth="1"/>
    <col min="14835" max="14835" width="3.7109375" customWidth="1"/>
    <col min="14836" max="14837" width="4.7109375" customWidth="1"/>
    <col min="14838" max="14838" width="8.7109375" customWidth="1"/>
    <col min="14839" max="14841" width="16.7109375" customWidth="1"/>
    <col min="14842" max="14842" width="3.7109375" customWidth="1"/>
    <col min="15089" max="15089" width="53.85546875" customWidth="1"/>
    <col min="15090" max="15090" width="4.140625" customWidth="1"/>
    <col min="15091" max="15091" width="3.7109375" customWidth="1"/>
    <col min="15092" max="15093" width="4.7109375" customWidth="1"/>
    <col min="15094" max="15094" width="8.7109375" customWidth="1"/>
    <col min="15095" max="15097" width="16.7109375" customWidth="1"/>
    <col min="15098" max="15098" width="3.7109375" customWidth="1"/>
    <col min="15345" max="15345" width="53.85546875" customWidth="1"/>
    <col min="15346" max="15346" width="4.140625" customWidth="1"/>
    <col min="15347" max="15347" width="3.7109375" customWidth="1"/>
    <col min="15348" max="15349" width="4.7109375" customWidth="1"/>
    <col min="15350" max="15350" width="8.7109375" customWidth="1"/>
    <col min="15351" max="15353" width="16.7109375" customWidth="1"/>
    <col min="15354" max="15354" width="3.7109375" customWidth="1"/>
    <col min="15601" max="15601" width="53.85546875" customWidth="1"/>
    <col min="15602" max="15602" width="4.140625" customWidth="1"/>
    <col min="15603" max="15603" width="3.7109375" customWidth="1"/>
    <col min="15604" max="15605" width="4.7109375" customWidth="1"/>
    <col min="15606" max="15606" width="8.7109375" customWidth="1"/>
    <col min="15607" max="15609" width="16.7109375" customWidth="1"/>
    <col min="15610" max="15610" width="3.7109375" customWidth="1"/>
    <col min="15857" max="15857" width="53.85546875" customWidth="1"/>
    <col min="15858" max="15858" width="4.140625" customWidth="1"/>
    <col min="15859" max="15859" width="3.7109375" customWidth="1"/>
    <col min="15860" max="15861" width="4.7109375" customWidth="1"/>
    <col min="15862" max="15862" width="8.7109375" customWidth="1"/>
    <col min="15863" max="15865" width="16.7109375" customWidth="1"/>
    <col min="15866" max="15866" width="3.7109375" customWidth="1"/>
    <col min="16113" max="16113" width="53.85546875" customWidth="1"/>
    <col min="16114" max="16114" width="4.140625" customWidth="1"/>
    <col min="16115" max="16115" width="3.7109375" customWidth="1"/>
    <col min="16116" max="16117" width="4.7109375" customWidth="1"/>
    <col min="16118" max="16118" width="8.7109375" customWidth="1"/>
    <col min="16119" max="16121" width="16.7109375" customWidth="1"/>
    <col min="16122" max="16122" width="3.7109375" customWidth="1"/>
  </cols>
  <sheetData>
    <row r="1" spans="1:34" ht="15.75" x14ac:dyDescent="0.25">
      <c r="A1" s="555" t="s">
        <v>66</v>
      </c>
      <c r="B1" s="556"/>
      <c r="C1" s="556"/>
      <c r="D1" s="556"/>
      <c r="E1" s="556"/>
      <c r="F1" s="556"/>
      <c r="G1" s="556"/>
      <c r="H1" s="556"/>
      <c r="I1" s="556"/>
      <c r="J1" s="556"/>
      <c r="K1" s="556"/>
      <c r="L1" s="556"/>
      <c r="M1" s="556"/>
      <c r="N1" s="556"/>
      <c r="O1" s="556"/>
      <c r="P1" s="556"/>
      <c r="Q1" s="556"/>
      <c r="R1" s="556"/>
      <c r="S1" s="556"/>
      <c r="T1" s="557"/>
    </row>
    <row r="2" spans="1:34" ht="15.75" x14ac:dyDescent="0.25">
      <c r="A2" s="31"/>
      <c r="B2" s="32"/>
      <c r="C2" s="32"/>
      <c r="D2" s="32"/>
      <c r="E2" s="32"/>
      <c r="F2" s="32"/>
      <c r="G2" s="32"/>
      <c r="H2" s="32"/>
      <c r="I2" s="32"/>
      <c r="J2" s="32"/>
      <c r="K2" s="32"/>
      <c r="L2" s="32"/>
      <c r="M2" s="32"/>
      <c r="N2" s="32"/>
      <c r="O2" s="32"/>
      <c r="P2" s="32"/>
      <c r="Q2" s="32"/>
      <c r="R2" s="43"/>
      <c r="S2" s="43"/>
      <c r="T2" s="33"/>
    </row>
    <row r="3" spans="1:34" ht="15.75" x14ac:dyDescent="0.25">
      <c r="A3" s="552" t="s">
        <v>65</v>
      </c>
      <c r="B3" s="553"/>
      <c r="C3" s="553"/>
      <c r="D3" s="553"/>
      <c r="E3" s="553"/>
      <c r="F3" s="553"/>
      <c r="G3" s="553"/>
      <c r="H3" s="553"/>
      <c r="I3" s="553"/>
      <c r="J3" s="553"/>
      <c r="K3" s="553"/>
      <c r="L3" s="553"/>
      <c r="M3" s="553"/>
      <c r="N3" s="553"/>
      <c r="O3" s="553"/>
      <c r="P3" s="553"/>
      <c r="Q3" s="553"/>
      <c r="R3" s="553"/>
      <c r="S3" s="553"/>
      <c r="T3" s="554"/>
    </row>
    <row r="4" spans="1:34" x14ac:dyDescent="0.2">
      <c r="A4" s="27"/>
      <c r="B4" s="28"/>
      <c r="C4" s="29"/>
      <c r="D4" s="29"/>
      <c r="E4" s="29"/>
      <c r="F4" s="29"/>
      <c r="G4" s="29"/>
      <c r="H4" s="29"/>
      <c r="I4" s="29"/>
      <c r="J4" s="29"/>
      <c r="K4" s="29"/>
      <c r="L4" s="29"/>
      <c r="M4" s="29"/>
      <c r="N4" s="29"/>
      <c r="O4" s="29"/>
      <c r="P4" s="29"/>
      <c r="Q4" s="29"/>
      <c r="R4" s="29"/>
      <c r="S4" s="29"/>
      <c r="T4" s="30"/>
    </row>
    <row r="5" spans="1:34" ht="13.5" thickBot="1" x14ac:dyDescent="0.25">
      <c r="A5" s="34"/>
      <c r="B5" s="34"/>
      <c r="C5" s="35"/>
      <c r="D5" s="35"/>
      <c r="E5" s="35"/>
      <c r="F5" s="35"/>
      <c r="G5" s="35"/>
      <c r="H5" s="35"/>
      <c r="I5" s="35"/>
      <c r="J5" s="35"/>
      <c r="K5" s="35"/>
      <c r="L5" s="35"/>
      <c r="M5" s="35"/>
      <c r="N5" s="35"/>
      <c r="O5" s="35"/>
      <c r="P5" s="35"/>
      <c r="Q5" s="35"/>
      <c r="R5" s="35"/>
      <c r="S5" s="35"/>
      <c r="T5" s="35"/>
    </row>
    <row r="6" spans="1:34" ht="24" customHeight="1" x14ac:dyDescent="0.2">
      <c r="A6" s="36" t="s">
        <v>18</v>
      </c>
      <c r="B6" s="563"/>
      <c r="C6" s="520" t="s">
        <v>81</v>
      </c>
      <c r="D6" s="520"/>
      <c r="E6" s="520"/>
      <c r="F6" s="520"/>
      <c r="G6" s="520"/>
      <c r="H6" s="520"/>
      <c r="I6" s="567"/>
      <c r="J6" s="546"/>
      <c r="K6" s="566" t="s">
        <v>80</v>
      </c>
      <c r="L6" s="566"/>
      <c r="M6" s="566"/>
      <c r="N6" s="566"/>
      <c r="O6" s="566"/>
      <c r="P6" s="566"/>
      <c r="Q6" s="566"/>
      <c r="R6" s="45"/>
      <c r="S6" s="45"/>
      <c r="T6" s="558"/>
    </row>
    <row r="7" spans="1:34" ht="15" customHeight="1" x14ac:dyDescent="0.2">
      <c r="A7" s="542" t="s">
        <v>20</v>
      </c>
      <c r="B7" s="564"/>
      <c r="C7" s="521"/>
      <c r="D7" s="521"/>
      <c r="E7" s="521"/>
      <c r="F7" s="521"/>
      <c r="G7" s="521"/>
      <c r="H7" s="521"/>
      <c r="I7" s="568"/>
      <c r="J7" s="547"/>
      <c r="K7" s="519" t="s">
        <v>94</v>
      </c>
      <c r="L7" s="519"/>
      <c r="M7" s="519"/>
      <c r="N7" s="519"/>
      <c r="O7" s="519"/>
      <c r="P7" s="519"/>
      <c r="Q7" s="519"/>
      <c r="R7" s="519"/>
      <c r="S7" s="519"/>
      <c r="T7" s="559"/>
    </row>
    <row r="8" spans="1:34" ht="15" customHeight="1" x14ac:dyDescent="0.2">
      <c r="A8" s="542"/>
      <c r="B8" s="564"/>
      <c r="C8" s="534" t="s">
        <v>19</v>
      </c>
      <c r="D8" s="534"/>
      <c r="E8" s="534"/>
      <c r="F8" s="534" t="s">
        <v>224</v>
      </c>
      <c r="G8" s="534"/>
      <c r="H8" s="534"/>
      <c r="I8" s="568"/>
      <c r="J8" s="547"/>
      <c r="K8" s="519"/>
      <c r="L8" s="519"/>
      <c r="M8" s="519"/>
      <c r="N8" s="519"/>
      <c r="O8" s="519"/>
      <c r="P8" s="519"/>
      <c r="Q8" s="519"/>
      <c r="R8" s="519"/>
      <c r="S8" s="519"/>
      <c r="T8" s="559"/>
    </row>
    <row r="9" spans="1:34" ht="15" customHeight="1" x14ac:dyDescent="0.2">
      <c r="A9" s="542"/>
      <c r="B9" s="564"/>
      <c r="C9" s="522" t="s">
        <v>32</v>
      </c>
      <c r="D9" s="522"/>
      <c r="E9" s="522"/>
      <c r="F9" s="522" t="s">
        <v>264</v>
      </c>
      <c r="G9" s="522"/>
      <c r="H9" s="522"/>
      <c r="I9" s="568"/>
      <c r="J9" s="547"/>
      <c r="K9" s="519" t="s">
        <v>417</v>
      </c>
      <c r="L9" s="519"/>
      <c r="M9" s="519"/>
      <c r="N9" s="519"/>
      <c r="O9" s="519"/>
      <c r="P9" s="519"/>
      <c r="Q9" s="519"/>
      <c r="R9" s="519"/>
      <c r="S9" s="519"/>
      <c r="T9" s="559"/>
      <c r="W9" s="7"/>
      <c r="X9" s="7"/>
      <c r="Y9" s="7"/>
      <c r="Z9" s="7"/>
      <c r="AA9" s="7"/>
      <c r="AB9" s="7"/>
      <c r="AC9" s="7"/>
      <c r="AD9" s="7"/>
      <c r="AE9" s="7"/>
      <c r="AF9" s="7"/>
      <c r="AG9" s="7"/>
      <c r="AH9" s="7"/>
    </row>
    <row r="10" spans="1:34" ht="12.75" customHeight="1" x14ac:dyDescent="0.2">
      <c r="A10" s="542"/>
      <c r="B10" s="564"/>
      <c r="C10" s="522" t="s">
        <v>33</v>
      </c>
      <c r="D10" s="522"/>
      <c r="E10" s="522"/>
      <c r="F10" s="522" t="s">
        <v>37</v>
      </c>
      <c r="G10" s="522"/>
      <c r="H10" s="522"/>
      <c r="I10" s="568"/>
      <c r="J10" s="547"/>
      <c r="K10" s="519"/>
      <c r="L10" s="519"/>
      <c r="M10" s="519"/>
      <c r="N10" s="519"/>
      <c r="O10" s="519"/>
      <c r="P10" s="519"/>
      <c r="Q10" s="519"/>
      <c r="R10" s="519"/>
      <c r="S10" s="519"/>
      <c r="T10" s="559"/>
      <c r="W10" s="570"/>
      <c r="X10" s="570"/>
      <c r="Y10" s="570"/>
      <c r="Z10" s="571"/>
      <c r="AA10" s="570"/>
      <c r="AB10" s="570"/>
      <c r="AC10" s="570"/>
      <c r="AD10" s="570"/>
      <c r="AE10" s="570"/>
      <c r="AF10" s="570"/>
      <c r="AG10" s="570"/>
      <c r="AH10" s="570"/>
    </row>
    <row r="11" spans="1:34" ht="15" customHeight="1" x14ac:dyDescent="0.2">
      <c r="A11" s="542"/>
      <c r="B11" s="564"/>
      <c r="C11" s="522" t="s">
        <v>34</v>
      </c>
      <c r="D11" s="522"/>
      <c r="E11" s="522"/>
      <c r="F11" s="522" t="s">
        <v>38</v>
      </c>
      <c r="G11" s="522"/>
      <c r="H11" s="522"/>
      <c r="I11" s="568"/>
      <c r="J11" s="547"/>
      <c r="K11" s="519"/>
      <c r="L11" s="519"/>
      <c r="M11" s="519"/>
      <c r="N11" s="519"/>
      <c r="O11" s="519"/>
      <c r="P11" s="519"/>
      <c r="Q11" s="519"/>
      <c r="R11" s="519"/>
      <c r="S11" s="519"/>
      <c r="T11" s="559"/>
      <c r="W11" s="570"/>
      <c r="X11" s="570"/>
      <c r="Y11" s="570"/>
      <c r="Z11" s="571"/>
      <c r="AA11" s="570"/>
      <c r="AB11" s="570"/>
      <c r="AC11" s="570"/>
      <c r="AD11" s="570"/>
      <c r="AE11" s="570"/>
      <c r="AF11" s="570"/>
      <c r="AG11" s="570"/>
      <c r="AH11" s="570"/>
    </row>
    <row r="12" spans="1:34" ht="12.75" customHeight="1" x14ac:dyDescent="0.2">
      <c r="A12" s="542"/>
      <c r="B12" s="564"/>
      <c r="C12" s="522" t="s">
        <v>35</v>
      </c>
      <c r="D12" s="522"/>
      <c r="E12" s="522"/>
      <c r="F12" s="522" t="s">
        <v>39</v>
      </c>
      <c r="G12" s="522"/>
      <c r="H12" s="522"/>
      <c r="I12" s="568"/>
      <c r="J12" s="547"/>
      <c r="K12" s="519" t="s">
        <v>95</v>
      </c>
      <c r="L12" s="519"/>
      <c r="M12" s="519"/>
      <c r="N12" s="519"/>
      <c r="O12" s="519"/>
      <c r="P12" s="519"/>
      <c r="Q12" s="519"/>
      <c r="R12" s="519"/>
      <c r="S12" s="519"/>
      <c r="T12" s="559"/>
    </row>
    <row r="13" spans="1:34" ht="12.75" customHeight="1" x14ac:dyDescent="0.2">
      <c r="A13" s="542"/>
      <c r="B13" s="564"/>
      <c r="C13" s="522" t="s">
        <v>227</v>
      </c>
      <c r="D13" s="522"/>
      <c r="E13" s="522"/>
      <c r="F13" s="522" t="s">
        <v>225</v>
      </c>
      <c r="G13" s="522"/>
      <c r="H13" s="522"/>
      <c r="I13" s="568"/>
      <c r="J13" s="547"/>
      <c r="K13" s="519"/>
      <c r="L13" s="519"/>
      <c r="M13" s="519"/>
      <c r="N13" s="519"/>
      <c r="O13" s="519"/>
      <c r="P13" s="519"/>
      <c r="Q13" s="519"/>
      <c r="R13" s="519"/>
      <c r="S13" s="519"/>
      <c r="T13" s="559"/>
    </row>
    <row r="14" spans="1:34" ht="19.5" customHeight="1" x14ac:dyDescent="0.2">
      <c r="A14" s="542"/>
      <c r="B14" s="564"/>
      <c r="C14" s="522" t="s">
        <v>36</v>
      </c>
      <c r="D14" s="522"/>
      <c r="E14" s="522"/>
      <c r="F14" s="522" t="s">
        <v>226</v>
      </c>
      <c r="G14" s="522"/>
      <c r="H14" s="522"/>
      <c r="I14" s="568"/>
      <c r="J14" s="547"/>
      <c r="K14" s="519" t="s">
        <v>96</v>
      </c>
      <c r="L14" s="519"/>
      <c r="M14" s="519"/>
      <c r="N14" s="519"/>
      <c r="O14" s="519"/>
      <c r="P14" s="519"/>
      <c r="Q14" s="519"/>
      <c r="R14" s="519"/>
      <c r="S14" s="519"/>
      <c r="T14" s="559"/>
    </row>
    <row r="15" spans="1:34" ht="12.75" customHeight="1" x14ac:dyDescent="0.2">
      <c r="A15" s="542"/>
      <c r="B15" s="564"/>
      <c r="C15" s="522"/>
      <c r="D15" s="522"/>
      <c r="E15" s="522"/>
      <c r="F15" s="595"/>
      <c r="G15" s="595"/>
      <c r="H15" s="595"/>
      <c r="I15" s="568"/>
      <c r="J15" s="547"/>
      <c r="K15" s="519" t="s">
        <v>97</v>
      </c>
      <c r="L15" s="519"/>
      <c r="M15" s="519"/>
      <c r="N15" s="519"/>
      <c r="O15" s="519"/>
      <c r="P15" s="519"/>
      <c r="Q15" s="519"/>
      <c r="R15" s="519"/>
      <c r="S15" s="519"/>
      <c r="T15" s="559"/>
    </row>
    <row r="16" spans="1:34" ht="12.75" customHeight="1" x14ac:dyDescent="0.2">
      <c r="A16" s="542"/>
      <c r="B16" s="564"/>
      <c r="C16" s="522" t="s">
        <v>82</v>
      </c>
      <c r="D16" s="522"/>
      <c r="E16" s="522"/>
      <c r="F16" s="522"/>
      <c r="G16" s="522"/>
      <c r="H16" s="522"/>
      <c r="I16" s="568"/>
      <c r="J16" s="547"/>
      <c r="K16" s="519"/>
      <c r="L16" s="519"/>
      <c r="M16" s="519"/>
      <c r="N16" s="519"/>
      <c r="O16" s="519"/>
      <c r="P16" s="519"/>
      <c r="Q16" s="519"/>
      <c r="R16" s="519"/>
      <c r="S16" s="519"/>
      <c r="T16" s="559"/>
    </row>
    <row r="17" spans="1:21" ht="12.75" customHeight="1" x14ac:dyDescent="0.2">
      <c r="A17" s="542"/>
      <c r="B17" s="564"/>
      <c r="C17" s="522"/>
      <c r="D17" s="522"/>
      <c r="E17" s="522"/>
      <c r="F17" s="522"/>
      <c r="G17" s="522"/>
      <c r="H17" s="522"/>
      <c r="I17" s="568"/>
      <c r="J17" s="547"/>
      <c r="K17" s="519"/>
      <c r="L17" s="519"/>
      <c r="M17" s="519"/>
      <c r="N17" s="519"/>
      <c r="O17" s="519"/>
      <c r="P17" s="519"/>
      <c r="Q17" s="519"/>
      <c r="R17" s="519"/>
      <c r="S17" s="519"/>
      <c r="T17" s="559"/>
    </row>
    <row r="18" spans="1:21" ht="13.5" thickBot="1" x14ac:dyDescent="0.25">
      <c r="A18" s="543"/>
      <c r="B18" s="565"/>
      <c r="C18" s="561"/>
      <c r="D18" s="561"/>
      <c r="E18" s="561"/>
      <c r="F18" s="561"/>
      <c r="G18" s="561"/>
      <c r="H18" s="561"/>
      <c r="I18" s="569"/>
      <c r="J18" s="548"/>
      <c r="K18" s="562"/>
      <c r="L18" s="562"/>
      <c r="M18" s="562"/>
      <c r="N18" s="562"/>
      <c r="O18" s="562"/>
      <c r="P18" s="562"/>
      <c r="Q18" s="562"/>
      <c r="R18" s="44"/>
      <c r="S18" s="44"/>
      <c r="T18" s="560"/>
    </row>
    <row r="19" spans="1:21" ht="24" customHeight="1" x14ac:dyDescent="0.2">
      <c r="A19" s="37" t="s">
        <v>21</v>
      </c>
      <c r="B19" s="527"/>
      <c r="C19" s="520" t="s">
        <v>48</v>
      </c>
      <c r="D19" s="520"/>
      <c r="E19" s="520"/>
      <c r="F19" s="520"/>
      <c r="G19" s="520"/>
      <c r="H19" s="520"/>
      <c r="I19" s="529"/>
      <c r="J19" s="546"/>
      <c r="K19" s="74"/>
      <c r="L19" s="74"/>
      <c r="M19" s="74"/>
      <c r="N19" s="74"/>
      <c r="O19" s="74"/>
      <c r="P19" s="74"/>
      <c r="Q19" s="74"/>
      <c r="R19" s="74"/>
      <c r="S19" s="74"/>
      <c r="T19" s="572"/>
    </row>
    <row r="20" spans="1:21" ht="12.75" customHeight="1" x14ac:dyDescent="0.2">
      <c r="A20" s="542" t="s">
        <v>22</v>
      </c>
      <c r="B20" s="528"/>
      <c r="C20" s="551"/>
      <c r="D20" s="551"/>
      <c r="E20" s="551"/>
      <c r="F20" s="551"/>
      <c r="G20" s="551"/>
      <c r="H20" s="551"/>
      <c r="I20" s="530"/>
      <c r="J20" s="547"/>
      <c r="K20" s="575" t="s">
        <v>200</v>
      </c>
      <c r="L20" s="575"/>
      <c r="M20" s="575"/>
      <c r="N20" s="575"/>
      <c r="O20" s="575"/>
      <c r="P20" s="575"/>
      <c r="Q20" s="575"/>
      <c r="R20" s="575"/>
      <c r="S20" s="575"/>
      <c r="T20" s="573"/>
      <c r="U20" s="8"/>
    </row>
    <row r="21" spans="1:21" ht="12.75" customHeight="1" x14ac:dyDescent="0.2">
      <c r="A21" s="542"/>
      <c r="B21" s="528"/>
      <c r="C21" s="544" t="s">
        <v>98</v>
      </c>
      <c r="D21" s="544"/>
      <c r="E21" s="544"/>
      <c r="F21" s="544"/>
      <c r="G21" s="544"/>
      <c r="H21" s="544"/>
      <c r="I21" s="530"/>
      <c r="J21" s="547"/>
      <c r="K21" s="579" t="s">
        <v>23</v>
      </c>
      <c r="L21" s="56" t="s">
        <v>201</v>
      </c>
      <c r="M21" s="57" t="s">
        <v>147</v>
      </c>
      <c r="N21" s="57">
        <v>5</v>
      </c>
      <c r="O21" s="58">
        <v>5</v>
      </c>
      <c r="P21" s="59">
        <v>10</v>
      </c>
      <c r="Q21" s="59">
        <v>15</v>
      </c>
      <c r="R21" s="59">
        <v>20</v>
      </c>
      <c r="S21" s="59">
        <v>25</v>
      </c>
      <c r="T21" s="573"/>
      <c r="U21" s="7"/>
    </row>
    <row r="22" spans="1:21" x14ac:dyDescent="0.2">
      <c r="A22" s="542"/>
      <c r="B22" s="528"/>
      <c r="C22" s="544" t="s">
        <v>214</v>
      </c>
      <c r="D22" s="544"/>
      <c r="E22" s="544"/>
      <c r="F22" s="544"/>
      <c r="G22" s="544"/>
      <c r="H22" s="544"/>
      <c r="I22" s="530"/>
      <c r="J22" s="547"/>
      <c r="K22" s="580"/>
      <c r="L22" s="60" t="s">
        <v>202</v>
      </c>
      <c r="M22" s="57" t="s">
        <v>203</v>
      </c>
      <c r="N22" s="57">
        <v>4</v>
      </c>
      <c r="O22" s="58">
        <v>4</v>
      </c>
      <c r="P22" s="58">
        <v>8</v>
      </c>
      <c r="Q22" s="59">
        <v>12</v>
      </c>
      <c r="R22" s="59">
        <v>16</v>
      </c>
      <c r="S22" s="59">
        <v>20</v>
      </c>
      <c r="T22" s="573"/>
      <c r="U22" s="7"/>
    </row>
    <row r="23" spans="1:21" x14ac:dyDescent="0.2">
      <c r="A23" s="542"/>
      <c r="B23" s="528"/>
      <c r="C23" s="544" t="s">
        <v>215</v>
      </c>
      <c r="D23" s="544"/>
      <c r="E23" s="544"/>
      <c r="F23" s="544"/>
      <c r="G23" s="544"/>
      <c r="H23" s="544"/>
      <c r="I23" s="530"/>
      <c r="J23" s="547"/>
      <c r="K23" s="580"/>
      <c r="L23" s="60" t="s">
        <v>204</v>
      </c>
      <c r="M23" s="57" t="s">
        <v>103</v>
      </c>
      <c r="N23" s="57">
        <v>3</v>
      </c>
      <c r="O23" s="61">
        <v>3</v>
      </c>
      <c r="P23" s="58">
        <v>6</v>
      </c>
      <c r="Q23" s="58">
        <v>9</v>
      </c>
      <c r="R23" s="59">
        <v>12</v>
      </c>
      <c r="S23" s="59">
        <v>15</v>
      </c>
      <c r="T23" s="573"/>
      <c r="U23" s="7"/>
    </row>
    <row r="24" spans="1:21" x14ac:dyDescent="0.2">
      <c r="A24" s="542"/>
      <c r="B24" s="528"/>
      <c r="C24" s="544" t="s">
        <v>218</v>
      </c>
      <c r="D24" s="544"/>
      <c r="E24" s="544"/>
      <c r="F24" s="544"/>
      <c r="G24" s="544"/>
      <c r="H24" s="544"/>
      <c r="I24" s="530"/>
      <c r="J24" s="547"/>
      <c r="K24" s="580"/>
      <c r="L24" s="60" t="s">
        <v>205</v>
      </c>
      <c r="M24" s="57" t="s">
        <v>206</v>
      </c>
      <c r="N24" s="57">
        <v>2</v>
      </c>
      <c r="O24" s="61">
        <v>2</v>
      </c>
      <c r="P24" s="58">
        <v>4</v>
      </c>
      <c r="Q24" s="58">
        <v>6</v>
      </c>
      <c r="R24" s="58">
        <v>8</v>
      </c>
      <c r="S24" s="59">
        <v>10</v>
      </c>
      <c r="T24" s="573"/>
      <c r="U24" s="7"/>
    </row>
    <row r="25" spans="1:21" x14ac:dyDescent="0.2">
      <c r="A25" s="542"/>
      <c r="B25" s="528"/>
      <c r="C25" s="544" t="s">
        <v>219</v>
      </c>
      <c r="D25" s="544"/>
      <c r="E25" s="544"/>
      <c r="F25" s="544"/>
      <c r="G25" s="544"/>
      <c r="H25" s="544"/>
      <c r="I25" s="530"/>
      <c r="J25" s="547"/>
      <c r="K25" s="581"/>
      <c r="L25" s="60" t="s">
        <v>207</v>
      </c>
      <c r="M25" s="57" t="s">
        <v>126</v>
      </c>
      <c r="N25" s="57">
        <v>1</v>
      </c>
      <c r="O25" s="62">
        <v>1</v>
      </c>
      <c r="P25" s="62">
        <v>2</v>
      </c>
      <c r="Q25" s="62">
        <v>3</v>
      </c>
      <c r="R25" s="63">
        <v>4</v>
      </c>
      <c r="S25" s="58">
        <v>5</v>
      </c>
      <c r="T25" s="573"/>
      <c r="U25" s="7"/>
    </row>
    <row r="26" spans="1:21" ht="12.75" customHeight="1" x14ac:dyDescent="0.2">
      <c r="A26" s="542"/>
      <c r="B26" s="528"/>
      <c r="C26" s="544" t="s">
        <v>216</v>
      </c>
      <c r="D26" s="544"/>
      <c r="E26" s="544"/>
      <c r="F26" s="544"/>
      <c r="G26" s="544"/>
      <c r="H26" s="544"/>
      <c r="I26" s="530"/>
      <c r="J26" s="547"/>
      <c r="K26" s="64"/>
      <c r="L26" s="64"/>
      <c r="M26" s="64"/>
      <c r="N26" s="64"/>
      <c r="O26" s="57">
        <v>1</v>
      </c>
      <c r="P26" s="57">
        <v>2</v>
      </c>
      <c r="Q26" s="57">
        <v>3</v>
      </c>
      <c r="R26" s="65">
        <v>4</v>
      </c>
      <c r="S26" s="57">
        <v>5</v>
      </c>
      <c r="T26" s="573"/>
    </row>
    <row r="27" spans="1:21" ht="12.75" customHeight="1" x14ac:dyDescent="0.2">
      <c r="A27" s="542"/>
      <c r="B27" s="528"/>
      <c r="C27" s="7"/>
      <c r="D27" s="7"/>
      <c r="E27" s="7"/>
      <c r="F27" s="7"/>
      <c r="G27" s="7"/>
      <c r="H27" s="7"/>
      <c r="I27" s="530"/>
      <c r="J27" s="547"/>
      <c r="K27" s="66"/>
      <c r="L27" s="66"/>
      <c r="M27" s="67"/>
      <c r="N27" s="67"/>
      <c r="O27" s="57" t="s">
        <v>140</v>
      </c>
      <c r="P27" s="57" t="s">
        <v>208</v>
      </c>
      <c r="Q27" s="57" t="s">
        <v>139</v>
      </c>
      <c r="R27" s="57" t="s">
        <v>209</v>
      </c>
      <c r="S27" s="57" t="s">
        <v>138</v>
      </c>
      <c r="T27" s="573"/>
    </row>
    <row r="28" spans="1:21" ht="12.75" customHeight="1" x14ac:dyDescent="0.2">
      <c r="A28" s="542"/>
      <c r="B28" s="528"/>
      <c r="C28" s="551" t="s">
        <v>418</v>
      </c>
      <c r="D28" s="551"/>
      <c r="E28" s="551"/>
      <c r="F28" s="551"/>
      <c r="G28" s="551"/>
      <c r="H28" s="551"/>
      <c r="I28" s="530"/>
      <c r="J28" s="547"/>
      <c r="K28" s="66"/>
      <c r="L28" s="66"/>
      <c r="M28" s="67"/>
      <c r="N28" s="67"/>
      <c r="O28" s="68" t="s">
        <v>210</v>
      </c>
      <c r="P28" s="68" t="s">
        <v>211</v>
      </c>
      <c r="Q28" s="68" t="s">
        <v>86</v>
      </c>
      <c r="R28" s="68" t="s">
        <v>212</v>
      </c>
      <c r="S28" s="68" t="s">
        <v>213</v>
      </c>
      <c r="T28" s="573"/>
    </row>
    <row r="29" spans="1:21" ht="25.5" customHeight="1" x14ac:dyDescent="0.2">
      <c r="A29" s="542"/>
      <c r="B29" s="528"/>
      <c r="C29" s="544" t="s">
        <v>217</v>
      </c>
      <c r="D29" s="544"/>
      <c r="E29" s="544"/>
      <c r="F29" s="544"/>
      <c r="G29" s="544"/>
      <c r="H29" s="544"/>
      <c r="I29" s="530"/>
      <c r="J29" s="547"/>
      <c r="K29" s="69"/>
      <c r="L29" s="66"/>
      <c r="M29" s="70"/>
      <c r="N29" s="70"/>
      <c r="O29" s="576" t="s">
        <v>24</v>
      </c>
      <c r="P29" s="577"/>
      <c r="Q29" s="577"/>
      <c r="R29" s="577"/>
      <c r="S29" s="577"/>
      <c r="T29" s="573"/>
    </row>
    <row r="30" spans="1:21" ht="12.75" customHeight="1" x14ac:dyDescent="0.2">
      <c r="A30" s="542"/>
      <c r="B30" s="528"/>
      <c r="C30" s="544" t="s">
        <v>220</v>
      </c>
      <c r="D30" s="544"/>
      <c r="E30" s="544"/>
      <c r="F30" s="544"/>
      <c r="G30" s="544"/>
      <c r="H30" s="544"/>
      <c r="I30" s="530"/>
      <c r="J30" s="547"/>
      <c r="K30" s="75"/>
      <c r="L30" s="75"/>
      <c r="M30" s="75"/>
      <c r="N30" s="75"/>
      <c r="O30" s="75"/>
      <c r="P30" s="75"/>
      <c r="Q30" s="75"/>
      <c r="R30" s="75"/>
      <c r="S30" s="75"/>
      <c r="T30" s="573"/>
    </row>
    <row r="31" spans="1:21" ht="12.75" customHeight="1" x14ac:dyDescent="0.2">
      <c r="A31" s="542"/>
      <c r="B31" s="528"/>
      <c r="C31" s="544" t="s">
        <v>221</v>
      </c>
      <c r="D31" s="544"/>
      <c r="E31" s="544"/>
      <c r="F31" s="544"/>
      <c r="G31" s="544"/>
      <c r="H31" s="544"/>
      <c r="I31" s="530"/>
      <c r="J31" s="547"/>
      <c r="K31" s="578" t="s">
        <v>41</v>
      </c>
      <c r="L31" s="578"/>
      <c r="M31" s="578"/>
      <c r="N31" s="578"/>
      <c r="O31" s="578"/>
      <c r="P31" s="578"/>
      <c r="Q31" s="578"/>
      <c r="R31" s="578"/>
      <c r="S31" s="578"/>
      <c r="T31" s="573"/>
    </row>
    <row r="32" spans="1:21" ht="12.75" customHeight="1" x14ac:dyDescent="0.2">
      <c r="A32" s="542"/>
      <c r="B32" s="528"/>
      <c r="C32" s="544" t="s">
        <v>222</v>
      </c>
      <c r="D32" s="544"/>
      <c r="E32" s="544"/>
      <c r="F32" s="544"/>
      <c r="G32" s="544"/>
      <c r="H32" s="544"/>
      <c r="I32" s="530"/>
      <c r="J32" s="547"/>
      <c r="K32" s="75"/>
      <c r="L32" s="75"/>
      <c r="M32" s="75"/>
      <c r="N32" s="75"/>
      <c r="O32" s="75"/>
      <c r="P32" s="75"/>
      <c r="Q32" s="75"/>
      <c r="R32" s="75"/>
      <c r="S32" s="75"/>
      <c r="T32" s="573"/>
    </row>
    <row r="33" spans="1:20" ht="12.75" customHeight="1" x14ac:dyDescent="0.2">
      <c r="A33" s="542"/>
      <c r="B33" s="528"/>
      <c r="C33" s="544" t="s">
        <v>223</v>
      </c>
      <c r="D33" s="544"/>
      <c r="E33" s="544"/>
      <c r="F33" s="544"/>
      <c r="G33" s="544"/>
      <c r="H33" s="544"/>
      <c r="I33" s="530"/>
      <c r="J33" s="547"/>
      <c r="K33" s="551" t="s">
        <v>420</v>
      </c>
      <c r="L33" s="551"/>
      <c r="M33" s="551"/>
      <c r="N33" s="551"/>
      <c r="O33" s="551"/>
      <c r="P33" s="551"/>
      <c r="Q33" s="551"/>
      <c r="R33" s="551"/>
      <c r="S33" s="551"/>
      <c r="T33" s="573"/>
    </row>
    <row r="34" spans="1:20" ht="12.75" customHeight="1" x14ac:dyDescent="0.2">
      <c r="A34" s="542"/>
      <c r="B34" s="528"/>
      <c r="C34" s="187"/>
      <c r="D34" s="187"/>
      <c r="E34" s="187"/>
      <c r="F34" s="187"/>
      <c r="G34" s="187"/>
      <c r="H34" s="187"/>
      <c r="I34" s="530"/>
      <c r="J34" s="547"/>
      <c r="K34" s="551"/>
      <c r="L34" s="551"/>
      <c r="M34" s="551"/>
      <c r="N34" s="551"/>
      <c r="O34" s="551"/>
      <c r="P34" s="551"/>
      <c r="Q34" s="551"/>
      <c r="R34" s="551"/>
      <c r="S34" s="551"/>
      <c r="T34" s="573"/>
    </row>
    <row r="35" spans="1:20" ht="30" customHeight="1" x14ac:dyDescent="0.2">
      <c r="A35" s="542"/>
      <c r="B35" s="528"/>
      <c r="C35" s="534" t="s">
        <v>419</v>
      </c>
      <c r="D35" s="534"/>
      <c r="E35" s="534"/>
      <c r="F35" s="534"/>
      <c r="G35" s="534"/>
      <c r="H35" s="534"/>
      <c r="I35" s="530"/>
      <c r="J35" s="547"/>
      <c r="K35" s="551"/>
      <c r="L35" s="551"/>
      <c r="M35" s="551"/>
      <c r="N35" s="551"/>
      <c r="O35" s="551"/>
      <c r="P35" s="551"/>
      <c r="Q35" s="551"/>
      <c r="R35" s="551"/>
      <c r="S35" s="551"/>
      <c r="T35" s="573"/>
    </row>
    <row r="36" spans="1:20" ht="13.5" thickBot="1" x14ac:dyDescent="0.25">
      <c r="A36" s="543"/>
      <c r="B36" s="536"/>
      <c r="C36" s="537"/>
      <c r="D36" s="537"/>
      <c r="E36" s="537"/>
      <c r="F36" s="537"/>
      <c r="G36" s="537"/>
      <c r="H36" s="537"/>
      <c r="I36" s="545"/>
      <c r="J36" s="548"/>
      <c r="K36" s="538"/>
      <c r="L36" s="538"/>
      <c r="M36" s="538"/>
      <c r="N36" s="538"/>
      <c r="O36" s="538"/>
      <c r="P36" s="538"/>
      <c r="Q36" s="538"/>
      <c r="R36" s="46"/>
      <c r="S36" s="46"/>
      <c r="T36" s="574"/>
    </row>
    <row r="37" spans="1:20" ht="24" customHeight="1" x14ac:dyDescent="0.2">
      <c r="A37" s="37" t="s">
        <v>25</v>
      </c>
      <c r="B37" s="527"/>
      <c r="I37" s="529"/>
      <c r="J37" s="524"/>
      <c r="K37" s="73"/>
      <c r="L37" s="73"/>
      <c r="M37" s="73"/>
      <c r="N37" s="73"/>
      <c r="O37" s="73"/>
      <c r="P37" s="73"/>
      <c r="Q37" s="73"/>
      <c r="R37" s="71"/>
      <c r="S37" s="71"/>
      <c r="T37" s="533"/>
    </row>
    <row r="38" spans="1:20" ht="21" customHeight="1" x14ac:dyDescent="0.2">
      <c r="A38" s="549" t="s">
        <v>45</v>
      </c>
      <c r="B38" s="528"/>
      <c r="C38" s="521" t="s">
        <v>421</v>
      </c>
      <c r="D38" s="521"/>
      <c r="E38" s="521"/>
      <c r="F38" s="521"/>
      <c r="G38" s="521"/>
      <c r="H38" s="521"/>
      <c r="I38" s="530"/>
      <c r="J38" s="525"/>
      <c r="K38" s="189"/>
      <c r="L38" s="596"/>
      <c r="M38" s="596"/>
      <c r="N38" s="596"/>
      <c r="O38" s="596"/>
      <c r="P38" s="596"/>
      <c r="Q38" s="596"/>
      <c r="R38" s="596"/>
      <c r="S38" s="596"/>
      <c r="T38" s="533"/>
    </row>
    <row r="39" spans="1:20" ht="15.75" customHeight="1" x14ac:dyDescent="0.2">
      <c r="A39" s="549"/>
      <c r="B39" s="528"/>
      <c r="C39" s="521"/>
      <c r="D39" s="521"/>
      <c r="E39" s="521"/>
      <c r="F39" s="521"/>
      <c r="G39" s="521"/>
      <c r="H39" s="521"/>
      <c r="I39" s="530"/>
      <c r="J39" s="525"/>
      <c r="K39" s="190"/>
      <c r="L39" s="597"/>
      <c r="M39" s="191"/>
      <c r="N39" s="192"/>
      <c r="O39" s="193"/>
      <c r="P39" s="193"/>
      <c r="Q39" s="193"/>
      <c r="R39" s="193"/>
      <c r="S39" s="193"/>
      <c r="T39" s="533"/>
    </row>
    <row r="40" spans="1:20" ht="12.75" customHeight="1" x14ac:dyDescent="0.2">
      <c r="A40" s="549"/>
      <c r="B40" s="528"/>
      <c r="I40" s="530"/>
      <c r="J40" s="525"/>
      <c r="K40" s="190"/>
      <c r="L40" s="597"/>
      <c r="M40" s="194"/>
      <c r="N40" s="192"/>
      <c r="O40" s="193"/>
      <c r="P40" s="193"/>
      <c r="Q40" s="193"/>
      <c r="R40" s="193"/>
      <c r="S40" s="193"/>
      <c r="T40" s="533"/>
    </row>
    <row r="41" spans="1:20" x14ac:dyDescent="0.2">
      <c r="A41" s="549"/>
      <c r="B41" s="528"/>
      <c r="C41" s="519" t="s">
        <v>99</v>
      </c>
      <c r="D41" s="519"/>
      <c r="E41" s="519"/>
      <c r="F41" s="519"/>
      <c r="G41" s="519"/>
      <c r="H41" s="519"/>
      <c r="I41" s="530"/>
      <c r="J41" s="525"/>
      <c r="K41" s="190"/>
      <c r="L41" s="597"/>
      <c r="M41" s="194"/>
      <c r="N41" s="192"/>
      <c r="O41" s="193"/>
      <c r="P41" s="193"/>
      <c r="Q41" s="193"/>
      <c r="R41" s="193"/>
      <c r="S41" s="193"/>
      <c r="T41" s="533"/>
    </row>
    <row r="42" spans="1:20" x14ac:dyDescent="0.2">
      <c r="A42" s="549"/>
      <c r="B42" s="528"/>
      <c r="C42" s="519"/>
      <c r="D42" s="519"/>
      <c r="E42" s="519"/>
      <c r="F42" s="519"/>
      <c r="G42" s="519"/>
      <c r="H42" s="519"/>
      <c r="I42" s="530"/>
      <c r="J42" s="525"/>
      <c r="K42" s="190"/>
      <c r="L42" s="597"/>
      <c r="M42" s="194"/>
      <c r="N42" s="192"/>
      <c r="O42" s="193"/>
      <c r="P42" s="193"/>
      <c r="Q42" s="193"/>
      <c r="R42" s="193"/>
      <c r="S42" s="193"/>
      <c r="T42" s="533"/>
    </row>
    <row r="43" spans="1:20" ht="12.75" customHeight="1" x14ac:dyDescent="0.2">
      <c r="A43" s="549"/>
      <c r="B43" s="528"/>
      <c r="C43" s="519"/>
      <c r="D43" s="519"/>
      <c r="E43" s="519"/>
      <c r="F43" s="519"/>
      <c r="G43" s="519"/>
      <c r="H43" s="519"/>
      <c r="I43" s="530"/>
      <c r="J43" s="525"/>
      <c r="K43" s="190"/>
      <c r="L43" s="597"/>
      <c r="M43" s="194"/>
      <c r="N43" s="192"/>
      <c r="O43" s="193"/>
      <c r="P43" s="193"/>
      <c r="Q43" s="193"/>
      <c r="R43" s="193"/>
      <c r="S43" s="193"/>
      <c r="T43" s="533"/>
    </row>
    <row r="44" spans="1:20" ht="12.75" customHeight="1" x14ac:dyDescent="0.2">
      <c r="A44" s="549"/>
      <c r="B44" s="528"/>
      <c r="C44" s="519"/>
      <c r="D44" s="519"/>
      <c r="E44" s="519"/>
      <c r="F44" s="519"/>
      <c r="G44" s="519"/>
      <c r="H44" s="519"/>
      <c r="I44" s="530"/>
      <c r="J44" s="525"/>
      <c r="K44" s="190"/>
      <c r="L44" s="597"/>
      <c r="M44" s="194"/>
      <c r="N44" s="192"/>
      <c r="O44" s="193"/>
      <c r="P44" s="193"/>
      <c r="Q44" s="193"/>
      <c r="R44" s="193"/>
      <c r="S44" s="193"/>
      <c r="T44" s="533"/>
    </row>
    <row r="45" spans="1:20" ht="12.75" customHeight="1" x14ac:dyDescent="0.2">
      <c r="A45" s="549"/>
      <c r="B45" s="528"/>
      <c r="C45" s="35"/>
      <c r="D45" s="39"/>
      <c r="E45" s="39"/>
      <c r="F45" s="39"/>
      <c r="G45" s="39"/>
      <c r="H45" s="39"/>
      <c r="I45" s="530"/>
      <c r="J45" s="525"/>
      <c r="K45" s="190"/>
      <c r="L45" s="597"/>
      <c r="M45" s="194"/>
      <c r="N45" s="192"/>
      <c r="O45" s="193"/>
      <c r="P45" s="193"/>
      <c r="Q45" s="193"/>
      <c r="R45" s="193"/>
      <c r="S45" s="193"/>
      <c r="T45" s="533"/>
    </row>
    <row r="46" spans="1:20" ht="12.75" customHeight="1" x14ac:dyDescent="0.2">
      <c r="A46" s="549"/>
      <c r="B46" s="528"/>
      <c r="C46" s="521" t="s">
        <v>422</v>
      </c>
      <c r="D46" s="521"/>
      <c r="E46" s="521"/>
      <c r="F46" s="521"/>
      <c r="G46" s="521"/>
      <c r="H46" s="521"/>
      <c r="I46" s="530"/>
      <c r="J46" s="525"/>
      <c r="K46" s="190"/>
      <c r="L46" s="597"/>
      <c r="M46" s="194"/>
      <c r="N46" s="192"/>
      <c r="O46" s="193"/>
      <c r="P46" s="193"/>
      <c r="Q46" s="193"/>
      <c r="R46" s="193"/>
      <c r="S46" s="193"/>
      <c r="T46" s="533"/>
    </row>
    <row r="47" spans="1:20" ht="12.75" customHeight="1" x14ac:dyDescent="0.2">
      <c r="A47" s="549"/>
      <c r="B47" s="528"/>
      <c r="C47" s="521"/>
      <c r="D47" s="521"/>
      <c r="E47" s="521"/>
      <c r="F47" s="521"/>
      <c r="G47" s="521"/>
      <c r="H47" s="521"/>
      <c r="I47" s="530"/>
      <c r="J47" s="525"/>
      <c r="K47" s="190"/>
      <c r="L47" s="597"/>
      <c r="M47" s="194"/>
      <c r="N47" s="192"/>
      <c r="O47" s="193"/>
      <c r="P47" s="193"/>
      <c r="Q47" s="193"/>
      <c r="R47" s="193"/>
      <c r="S47" s="193"/>
      <c r="T47" s="533"/>
    </row>
    <row r="48" spans="1:20" ht="12.75" customHeight="1" x14ac:dyDescent="0.2">
      <c r="A48" s="549"/>
      <c r="B48" s="528"/>
      <c r="C48" s="521"/>
      <c r="D48" s="521"/>
      <c r="E48" s="521"/>
      <c r="F48" s="521"/>
      <c r="G48" s="521"/>
      <c r="H48" s="521"/>
      <c r="I48" s="530"/>
      <c r="J48" s="525"/>
      <c r="K48" s="190"/>
      <c r="L48" s="597"/>
      <c r="M48" s="194"/>
      <c r="N48" s="192"/>
      <c r="O48" s="193"/>
      <c r="P48" s="193"/>
      <c r="Q48" s="193"/>
      <c r="R48" s="193"/>
      <c r="S48" s="193"/>
      <c r="T48" s="533"/>
    </row>
    <row r="49" spans="1:20" ht="12.75" customHeight="1" x14ac:dyDescent="0.2">
      <c r="A49" s="549"/>
      <c r="B49" s="528"/>
      <c r="C49" s="521"/>
      <c r="D49" s="521"/>
      <c r="E49" s="521"/>
      <c r="F49" s="521"/>
      <c r="G49" s="521"/>
      <c r="H49" s="521"/>
      <c r="I49" s="530"/>
      <c r="J49" s="525"/>
      <c r="K49" s="190"/>
      <c r="L49" s="597"/>
      <c r="M49" s="194"/>
      <c r="N49" s="192"/>
      <c r="O49" s="193"/>
      <c r="P49" s="193"/>
      <c r="Q49" s="193"/>
      <c r="R49" s="193"/>
      <c r="S49" s="193"/>
      <c r="T49" s="533"/>
    </row>
    <row r="50" spans="1:20" ht="12.75" customHeight="1" x14ac:dyDescent="0.2">
      <c r="A50" s="549"/>
      <c r="B50" s="528"/>
      <c r="C50" s="521"/>
      <c r="D50" s="521"/>
      <c r="E50" s="521"/>
      <c r="F50" s="521"/>
      <c r="G50" s="521"/>
      <c r="H50" s="521"/>
      <c r="I50" s="530"/>
      <c r="J50" s="525"/>
      <c r="K50" s="190"/>
      <c r="L50" s="597"/>
      <c r="M50" s="194"/>
      <c r="N50" s="192"/>
      <c r="O50" s="193"/>
      <c r="P50" s="193"/>
      <c r="Q50" s="193"/>
      <c r="R50" s="193"/>
      <c r="S50" s="193"/>
      <c r="T50" s="533"/>
    </row>
    <row r="51" spans="1:20" ht="12.75" customHeight="1" x14ac:dyDescent="0.2">
      <c r="A51" s="549"/>
      <c r="B51" s="528"/>
      <c r="C51" s="521"/>
      <c r="D51" s="521"/>
      <c r="E51" s="521"/>
      <c r="F51" s="521"/>
      <c r="G51" s="521"/>
      <c r="H51" s="521"/>
      <c r="I51" s="530"/>
      <c r="J51" s="525"/>
      <c r="K51" s="190"/>
      <c r="L51" s="597"/>
      <c r="M51" s="194"/>
      <c r="N51" s="192"/>
      <c r="O51" s="193"/>
      <c r="P51" s="193"/>
      <c r="Q51" s="193"/>
      <c r="R51" s="193"/>
      <c r="S51" s="193"/>
      <c r="T51" s="533"/>
    </row>
    <row r="52" spans="1:20" ht="12.75" customHeight="1" x14ac:dyDescent="0.2">
      <c r="A52" s="549"/>
      <c r="B52" s="528"/>
      <c r="C52" s="521"/>
      <c r="D52" s="521"/>
      <c r="E52" s="521"/>
      <c r="F52" s="521"/>
      <c r="G52" s="521"/>
      <c r="H52" s="521"/>
      <c r="I52" s="530"/>
      <c r="J52" s="525"/>
      <c r="K52" s="190"/>
      <c r="L52" s="597"/>
      <c r="M52" s="194"/>
      <c r="N52" s="192"/>
      <c r="O52" s="193"/>
      <c r="P52" s="193"/>
      <c r="Q52" s="193"/>
      <c r="R52" s="193"/>
      <c r="S52" s="193"/>
      <c r="T52" s="533"/>
    </row>
    <row r="53" spans="1:20" ht="12.75" customHeight="1" x14ac:dyDescent="0.2">
      <c r="A53" s="549"/>
      <c r="B53" s="528"/>
      <c r="C53" s="521"/>
      <c r="D53" s="521"/>
      <c r="E53" s="521"/>
      <c r="F53" s="521"/>
      <c r="G53" s="521"/>
      <c r="H53" s="521"/>
      <c r="I53" s="530"/>
      <c r="J53" s="525"/>
      <c r="K53" s="190"/>
      <c r="L53" s="597"/>
      <c r="M53" s="194"/>
      <c r="N53" s="192"/>
      <c r="O53" s="193"/>
      <c r="P53" s="193"/>
      <c r="Q53" s="193"/>
      <c r="R53" s="193"/>
      <c r="S53" s="193"/>
      <c r="T53" s="533"/>
    </row>
    <row r="54" spans="1:20" ht="12.75" customHeight="1" x14ac:dyDescent="0.2">
      <c r="A54" s="549"/>
      <c r="B54" s="528"/>
      <c r="C54" s="521"/>
      <c r="D54" s="521"/>
      <c r="E54" s="521"/>
      <c r="F54" s="521"/>
      <c r="G54" s="521"/>
      <c r="H54" s="521"/>
      <c r="I54" s="530"/>
      <c r="J54" s="525"/>
      <c r="K54" s="190"/>
      <c r="L54" s="597"/>
      <c r="M54" s="194"/>
      <c r="N54" s="192"/>
      <c r="O54" s="193"/>
      <c r="P54" s="193"/>
      <c r="Q54" s="193"/>
      <c r="R54" s="193"/>
      <c r="S54" s="193"/>
      <c r="T54" s="533"/>
    </row>
    <row r="55" spans="1:20" ht="12.75" customHeight="1" x14ac:dyDescent="0.2">
      <c r="A55" s="549"/>
      <c r="B55" s="528"/>
      <c r="C55" s="521"/>
      <c r="D55" s="521"/>
      <c r="E55" s="521"/>
      <c r="F55" s="521"/>
      <c r="G55" s="521"/>
      <c r="H55" s="521"/>
      <c r="I55" s="530"/>
      <c r="J55" s="525"/>
      <c r="K55" s="190"/>
      <c r="L55" s="597"/>
      <c r="M55" s="194"/>
      <c r="N55" s="192"/>
      <c r="O55" s="193"/>
      <c r="P55" s="193"/>
      <c r="Q55" s="193"/>
      <c r="R55" s="193"/>
      <c r="S55" s="193"/>
      <c r="T55" s="533"/>
    </row>
    <row r="56" spans="1:20" ht="12.75" customHeight="1" x14ac:dyDescent="0.2">
      <c r="A56" s="549"/>
      <c r="B56" s="528"/>
      <c r="C56" s="188"/>
      <c r="D56" s="188"/>
      <c r="E56" s="188"/>
      <c r="F56" s="188"/>
      <c r="G56" s="188"/>
      <c r="H56" s="188"/>
      <c r="I56" s="530"/>
      <c r="J56" s="525"/>
      <c r="K56" s="190"/>
      <c r="L56" s="597"/>
      <c r="M56" s="194"/>
      <c r="N56" s="192"/>
      <c r="O56" s="193"/>
      <c r="P56" s="193"/>
      <c r="Q56" s="193"/>
      <c r="R56" s="193"/>
      <c r="S56" s="193"/>
      <c r="T56" s="533"/>
    </row>
    <row r="57" spans="1:20" ht="12.75" customHeight="1" x14ac:dyDescent="0.2">
      <c r="A57" s="549"/>
      <c r="B57" s="528"/>
      <c r="C57" s="521" t="s">
        <v>423</v>
      </c>
      <c r="D57" s="521"/>
      <c r="E57" s="521"/>
      <c r="F57" s="521"/>
      <c r="G57" s="521"/>
      <c r="H57" s="521"/>
      <c r="I57" s="530"/>
      <c r="J57" s="525"/>
      <c r="K57" s="190"/>
      <c r="L57" s="597"/>
      <c r="M57" s="194"/>
      <c r="N57" s="192"/>
      <c r="O57" s="193"/>
      <c r="P57" s="193"/>
      <c r="Q57" s="193"/>
      <c r="R57" s="193"/>
      <c r="S57" s="193"/>
      <c r="T57" s="533"/>
    </row>
    <row r="58" spans="1:20" ht="12.75" customHeight="1" x14ac:dyDescent="0.2">
      <c r="A58" s="549"/>
      <c r="B58" s="528"/>
      <c r="C58" s="521"/>
      <c r="D58" s="521"/>
      <c r="E58" s="521"/>
      <c r="F58" s="521"/>
      <c r="G58" s="521"/>
      <c r="H58" s="521"/>
      <c r="I58" s="530"/>
      <c r="J58" s="525"/>
      <c r="K58" s="190"/>
      <c r="L58" s="597"/>
      <c r="M58" s="194"/>
      <c r="N58" s="192"/>
      <c r="O58" s="193"/>
      <c r="P58" s="193"/>
      <c r="Q58" s="193"/>
      <c r="R58" s="193"/>
      <c r="S58" s="193"/>
      <c r="T58" s="533"/>
    </row>
    <row r="59" spans="1:20" ht="12.75" customHeight="1" x14ac:dyDescent="0.2">
      <c r="A59" s="549"/>
      <c r="B59" s="528"/>
      <c r="C59" s="521"/>
      <c r="D59" s="521"/>
      <c r="E59" s="521"/>
      <c r="F59" s="521"/>
      <c r="G59" s="521"/>
      <c r="H59" s="521"/>
      <c r="I59" s="530"/>
      <c r="J59" s="525"/>
      <c r="K59" s="190"/>
      <c r="L59" s="597"/>
      <c r="M59" s="194"/>
      <c r="N59" s="192"/>
      <c r="O59" s="193"/>
      <c r="P59" s="193"/>
      <c r="Q59" s="193"/>
      <c r="R59" s="193"/>
      <c r="S59" s="193"/>
      <c r="T59" s="533"/>
    </row>
    <row r="60" spans="1:20" ht="12.75" customHeight="1" x14ac:dyDescent="0.2">
      <c r="A60" s="549"/>
      <c r="B60" s="528"/>
      <c r="C60" s="521"/>
      <c r="D60" s="521"/>
      <c r="E60" s="521"/>
      <c r="F60" s="521"/>
      <c r="G60" s="521"/>
      <c r="H60" s="521"/>
      <c r="I60" s="530"/>
      <c r="J60" s="525"/>
      <c r="K60" s="190"/>
      <c r="L60" s="597"/>
      <c r="M60" s="194"/>
      <c r="N60" s="192"/>
      <c r="O60" s="193"/>
      <c r="P60" s="193"/>
      <c r="Q60" s="193"/>
      <c r="R60" s="193"/>
      <c r="S60" s="193"/>
      <c r="T60" s="533"/>
    </row>
    <row r="61" spans="1:20" ht="12.75" customHeight="1" x14ac:dyDescent="0.2">
      <c r="A61" s="549"/>
      <c r="B61" s="528"/>
      <c r="C61" s="521"/>
      <c r="D61" s="521"/>
      <c r="E61" s="521"/>
      <c r="F61" s="521"/>
      <c r="G61" s="521"/>
      <c r="H61" s="521"/>
      <c r="I61" s="530"/>
      <c r="J61" s="525"/>
      <c r="K61" s="190"/>
      <c r="L61" s="597"/>
      <c r="M61" s="194"/>
      <c r="N61" s="192"/>
      <c r="O61" s="193"/>
      <c r="P61" s="193"/>
      <c r="Q61" s="193"/>
      <c r="R61" s="193"/>
      <c r="S61" s="193"/>
      <c r="T61" s="533"/>
    </row>
    <row r="62" spans="1:20" ht="12.75" customHeight="1" x14ac:dyDescent="0.2">
      <c r="A62" s="549"/>
      <c r="B62" s="528"/>
      <c r="C62" s="521"/>
      <c r="D62" s="521"/>
      <c r="E62" s="521"/>
      <c r="F62" s="521"/>
      <c r="G62" s="521"/>
      <c r="H62" s="521"/>
      <c r="I62" s="530"/>
      <c r="J62" s="525"/>
      <c r="K62" s="190"/>
      <c r="L62" s="597"/>
      <c r="M62" s="194"/>
      <c r="N62" s="192"/>
      <c r="O62" s="193"/>
      <c r="P62" s="193"/>
      <c r="Q62" s="193"/>
      <c r="R62" s="193"/>
      <c r="S62" s="193"/>
      <c r="T62" s="533"/>
    </row>
    <row r="63" spans="1:20" ht="12.75" customHeight="1" x14ac:dyDescent="0.2">
      <c r="A63" s="549"/>
      <c r="B63" s="528"/>
      <c r="C63" s="80"/>
      <c r="D63" s="80"/>
      <c r="E63" s="80"/>
      <c r="F63" s="80"/>
      <c r="G63" s="80"/>
      <c r="H63" s="80"/>
      <c r="I63" s="530"/>
      <c r="J63" s="525"/>
      <c r="K63" s="190"/>
      <c r="L63" s="597"/>
      <c r="M63" s="194"/>
      <c r="N63" s="192"/>
      <c r="O63" s="193"/>
      <c r="P63" s="193"/>
      <c r="Q63" s="193"/>
      <c r="R63" s="193"/>
      <c r="S63" s="193"/>
      <c r="T63" s="533"/>
    </row>
    <row r="64" spans="1:20" ht="12.75" customHeight="1" x14ac:dyDescent="0.2">
      <c r="A64" s="549"/>
      <c r="B64" s="528"/>
      <c r="C64" s="534" t="s">
        <v>79</v>
      </c>
      <c r="D64" s="522"/>
      <c r="E64" s="522"/>
      <c r="F64" s="522"/>
      <c r="G64" s="522"/>
      <c r="H64" s="522"/>
      <c r="I64" s="530"/>
      <c r="J64" s="525"/>
      <c r="K64" s="190"/>
      <c r="L64" s="597"/>
      <c r="M64" s="194"/>
      <c r="N64" s="192"/>
      <c r="O64" s="193"/>
      <c r="P64" s="193"/>
      <c r="Q64" s="193"/>
      <c r="R64" s="193"/>
      <c r="S64" s="193"/>
      <c r="T64" s="533"/>
    </row>
    <row r="65" spans="1:20" ht="12.75" customHeight="1" x14ac:dyDescent="0.2">
      <c r="A65" s="549"/>
      <c r="B65" s="528"/>
      <c r="C65" s="161" t="s">
        <v>378</v>
      </c>
      <c r="D65" s="519" t="s">
        <v>425</v>
      </c>
      <c r="E65" s="519"/>
      <c r="F65" s="519"/>
      <c r="G65" s="519"/>
      <c r="H65" s="519"/>
      <c r="I65" s="530"/>
      <c r="J65" s="525"/>
      <c r="K65" s="190"/>
      <c r="L65" s="597"/>
      <c r="M65" s="194"/>
      <c r="N65" s="192"/>
      <c r="O65" s="193"/>
      <c r="P65" s="193"/>
      <c r="Q65" s="193"/>
      <c r="R65" s="193"/>
      <c r="S65" s="193"/>
      <c r="T65" s="533"/>
    </row>
    <row r="66" spans="1:20" ht="31.5" customHeight="1" x14ac:dyDescent="0.2">
      <c r="A66" s="549"/>
      <c r="B66" s="528"/>
      <c r="C66" s="162" t="s">
        <v>318</v>
      </c>
      <c r="D66" s="541" t="s">
        <v>383</v>
      </c>
      <c r="E66" s="541"/>
      <c r="F66" s="541"/>
      <c r="G66" s="541"/>
      <c r="H66" s="541"/>
      <c r="I66" s="530"/>
      <c r="J66" s="525"/>
      <c r="K66" s="190"/>
      <c r="L66" s="191"/>
      <c r="M66" s="191"/>
      <c r="N66" s="195"/>
      <c r="O66" s="196"/>
      <c r="P66" s="196"/>
      <c r="Q66" s="196"/>
      <c r="R66" s="196"/>
      <c r="S66" s="196"/>
      <c r="T66" s="533"/>
    </row>
    <row r="67" spans="1:20" ht="45" customHeight="1" x14ac:dyDescent="0.2">
      <c r="A67" s="549"/>
      <c r="B67" s="528"/>
      <c r="C67" s="163" t="s">
        <v>379</v>
      </c>
      <c r="D67" s="541" t="s">
        <v>388</v>
      </c>
      <c r="E67" s="541"/>
      <c r="F67" s="541"/>
      <c r="G67" s="541"/>
      <c r="H67" s="541"/>
      <c r="I67" s="530"/>
      <c r="J67" s="525"/>
      <c r="K67" s="190"/>
      <c r="L67" s="191"/>
      <c r="N67" s="195"/>
      <c r="O67" s="197"/>
      <c r="P67" s="197"/>
      <c r="Q67" s="598"/>
      <c r="R67" s="598"/>
      <c r="S67" s="197"/>
      <c r="T67" s="533"/>
    </row>
    <row r="68" spans="1:20" ht="36.75" customHeight="1" x14ac:dyDescent="0.2">
      <c r="A68" s="549"/>
      <c r="B68" s="528"/>
      <c r="C68" s="163" t="s">
        <v>380</v>
      </c>
      <c r="D68" s="541" t="s">
        <v>384</v>
      </c>
      <c r="E68" s="541"/>
      <c r="F68" s="541"/>
      <c r="G68" s="541"/>
      <c r="H68" s="541"/>
      <c r="I68" s="530"/>
      <c r="J68" s="525"/>
      <c r="K68" s="190"/>
      <c r="L68" s="534" t="s">
        <v>385</v>
      </c>
      <c r="M68" s="534"/>
      <c r="N68" s="534"/>
      <c r="O68" s="534"/>
      <c r="P68" s="534"/>
      <c r="Q68" s="534"/>
      <c r="R68" s="534"/>
      <c r="S68" s="534"/>
      <c r="T68" s="533"/>
    </row>
    <row r="69" spans="1:20" ht="36" customHeight="1" x14ac:dyDescent="0.2">
      <c r="A69" s="549"/>
      <c r="B69" s="528"/>
      <c r="C69" s="163" t="s">
        <v>381</v>
      </c>
      <c r="D69" s="541" t="s">
        <v>382</v>
      </c>
      <c r="E69" s="541"/>
      <c r="F69" s="541"/>
      <c r="G69" s="541"/>
      <c r="H69" s="541"/>
      <c r="I69" s="530"/>
      <c r="J69" s="525"/>
      <c r="K69" s="190"/>
      <c r="L69" s="534" t="s">
        <v>424</v>
      </c>
      <c r="M69" s="534"/>
      <c r="N69" s="534"/>
      <c r="O69" s="534"/>
      <c r="P69" s="534"/>
      <c r="Q69" s="534"/>
      <c r="R69" s="534"/>
      <c r="S69" s="534"/>
      <c r="T69" s="533"/>
    </row>
    <row r="70" spans="1:20" ht="11.25" customHeight="1" thickBot="1" x14ac:dyDescent="0.25">
      <c r="A70" s="550"/>
      <c r="B70" s="528"/>
      <c r="C70" s="535"/>
      <c r="D70" s="535"/>
      <c r="E70" s="535"/>
      <c r="F70" s="535"/>
      <c r="G70" s="535"/>
      <c r="H70" s="535"/>
      <c r="I70" s="530"/>
      <c r="J70" s="525"/>
      <c r="K70" s="531"/>
      <c r="L70" s="531"/>
      <c r="M70" s="531"/>
      <c r="N70" s="531"/>
      <c r="O70" s="531"/>
      <c r="P70" s="531"/>
      <c r="Q70" s="531"/>
      <c r="R70" s="531"/>
      <c r="S70" s="531"/>
      <c r="T70" s="532"/>
    </row>
    <row r="71" spans="1:20" ht="32.25" customHeight="1" x14ac:dyDescent="0.2">
      <c r="A71" s="38" t="s">
        <v>26</v>
      </c>
      <c r="B71" s="527"/>
      <c r="C71" s="520" t="s">
        <v>426</v>
      </c>
      <c r="D71" s="520"/>
      <c r="E71" s="520"/>
      <c r="F71" s="520"/>
      <c r="G71" s="520"/>
      <c r="H71" s="520"/>
      <c r="I71" s="587"/>
      <c r="J71" s="524"/>
      <c r="K71" s="539"/>
      <c r="L71" s="539"/>
      <c r="M71" s="539"/>
      <c r="N71" s="539"/>
      <c r="O71" s="539"/>
      <c r="P71" s="539"/>
      <c r="Q71" s="539"/>
      <c r="R71" s="72"/>
      <c r="S71" s="72"/>
      <c r="T71" s="585"/>
    </row>
    <row r="72" spans="1:20" ht="25.5" customHeight="1" x14ac:dyDescent="0.2">
      <c r="A72" s="542" t="s">
        <v>28</v>
      </c>
      <c r="B72" s="528"/>
      <c r="C72" s="540" t="s">
        <v>427</v>
      </c>
      <c r="D72" s="521"/>
      <c r="E72" s="521"/>
      <c r="F72" s="521"/>
      <c r="G72" s="521"/>
      <c r="H72" s="521"/>
      <c r="I72" s="588"/>
      <c r="J72" s="525"/>
      <c r="K72" s="582" t="s">
        <v>49</v>
      </c>
      <c r="L72" s="582"/>
      <c r="M72" s="582" t="s">
        <v>46</v>
      </c>
      <c r="N72" s="582"/>
      <c r="O72" s="582"/>
      <c r="P72" s="582" t="s">
        <v>47</v>
      </c>
      <c r="Q72" s="582"/>
      <c r="R72" s="582"/>
      <c r="S72" s="582"/>
      <c r="T72" s="533"/>
    </row>
    <row r="73" spans="1:20" ht="24.95" customHeight="1" x14ac:dyDescent="0.2">
      <c r="A73" s="542"/>
      <c r="B73" s="528"/>
      <c r="C73" s="540" t="s">
        <v>428</v>
      </c>
      <c r="D73" s="521"/>
      <c r="E73" s="521"/>
      <c r="F73" s="521"/>
      <c r="G73" s="521"/>
      <c r="H73" s="521"/>
      <c r="I73" s="588"/>
      <c r="J73" s="525"/>
      <c r="K73" s="582"/>
      <c r="L73" s="582"/>
      <c r="M73" s="582"/>
      <c r="N73" s="582"/>
      <c r="O73" s="582"/>
      <c r="P73" s="582"/>
      <c r="Q73" s="582"/>
      <c r="R73" s="582"/>
      <c r="S73" s="582"/>
      <c r="T73" s="533"/>
    </row>
    <row r="74" spans="1:20" ht="23.25" customHeight="1" x14ac:dyDescent="0.2">
      <c r="A74" s="542"/>
      <c r="B74" s="528"/>
      <c r="C74" s="519" t="s">
        <v>100</v>
      </c>
      <c r="D74" s="519"/>
      <c r="E74" s="519"/>
      <c r="F74" s="519"/>
      <c r="G74" s="519"/>
      <c r="H74" s="519"/>
      <c r="I74" s="588"/>
      <c r="J74" s="525"/>
      <c r="K74" s="590" t="s">
        <v>386</v>
      </c>
      <c r="L74" s="590"/>
      <c r="M74" s="584" t="s">
        <v>42</v>
      </c>
      <c r="N74" s="584"/>
      <c r="O74" s="584"/>
      <c r="P74" s="583" t="s">
        <v>430</v>
      </c>
      <c r="Q74" s="583"/>
      <c r="R74" s="583"/>
      <c r="S74" s="583"/>
      <c r="T74" s="533"/>
    </row>
    <row r="75" spans="1:20" ht="24.95" customHeight="1" x14ac:dyDescent="0.2">
      <c r="A75" s="542"/>
      <c r="B75" s="528"/>
      <c r="C75" s="540" t="s">
        <v>429</v>
      </c>
      <c r="D75" s="521"/>
      <c r="E75" s="521"/>
      <c r="F75" s="521"/>
      <c r="G75" s="521"/>
      <c r="H75" s="521"/>
      <c r="I75" s="588"/>
      <c r="J75" s="525"/>
      <c r="K75" s="590"/>
      <c r="L75" s="590"/>
      <c r="M75" s="584"/>
      <c r="N75" s="584"/>
      <c r="O75" s="584"/>
      <c r="P75" s="583"/>
      <c r="Q75" s="583"/>
      <c r="R75" s="583"/>
      <c r="S75" s="583"/>
      <c r="T75" s="533"/>
    </row>
    <row r="76" spans="1:20" ht="24.95" customHeight="1" x14ac:dyDescent="0.2">
      <c r="A76" s="542"/>
      <c r="B76" s="528"/>
      <c r="C76" s="521"/>
      <c r="D76" s="521"/>
      <c r="E76" s="521"/>
      <c r="F76" s="521"/>
      <c r="G76" s="521"/>
      <c r="H76" s="521"/>
      <c r="I76" s="588"/>
      <c r="J76" s="525"/>
      <c r="K76" s="590"/>
      <c r="L76" s="590"/>
      <c r="M76" s="584"/>
      <c r="N76" s="584"/>
      <c r="O76" s="584"/>
      <c r="P76" s="583"/>
      <c r="Q76" s="583"/>
      <c r="R76" s="583"/>
      <c r="S76" s="583"/>
      <c r="T76" s="533"/>
    </row>
    <row r="77" spans="1:20" ht="24.95" customHeight="1" x14ac:dyDescent="0.2">
      <c r="A77" s="542"/>
      <c r="B77" s="528"/>
      <c r="C77" s="521"/>
      <c r="D77" s="521"/>
      <c r="E77" s="521"/>
      <c r="F77" s="521"/>
      <c r="G77" s="521"/>
      <c r="H77" s="521"/>
      <c r="I77" s="588"/>
      <c r="J77" s="525"/>
      <c r="K77" s="590"/>
      <c r="L77" s="590"/>
      <c r="M77" s="584"/>
      <c r="N77" s="584"/>
      <c r="O77" s="584"/>
      <c r="P77" s="583"/>
      <c r="Q77" s="583"/>
      <c r="R77" s="583"/>
      <c r="S77" s="583"/>
      <c r="T77" s="533"/>
    </row>
    <row r="78" spans="1:20" ht="24.95" customHeight="1" x14ac:dyDescent="0.2">
      <c r="A78" s="542"/>
      <c r="B78" s="528"/>
      <c r="C78" s="534" t="s">
        <v>27</v>
      </c>
      <c r="D78" s="534"/>
      <c r="E78" s="534"/>
      <c r="F78" s="534"/>
      <c r="G78" s="534"/>
      <c r="H78" s="534"/>
      <c r="I78" s="588"/>
      <c r="J78" s="525"/>
      <c r="K78" s="590"/>
      <c r="L78" s="590"/>
      <c r="M78" s="584"/>
      <c r="N78" s="584"/>
      <c r="O78" s="584"/>
      <c r="P78" s="583"/>
      <c r="Q78" s="583"/>
      <c r="R78" s="583"/>
      <c r="S78" s="583"/>
      <c r="T78" s="533"/>
    </row>
    <row r="79" spans="1:20" ht="23.1" customHeight="1" x14ac:dyDescent="0.2">
      <c r="A79" s="542"/>
      <c r="B79" s="528"/>
      <c r="C79" s="521" t="s">
        <v>101</v>
      </c>
      <c r="D79" s="521"/>
      <c r="E79" s="521"/>
      <c r="F79" s="521"/>
      <c r="G79" s="521"/>
      <c r="H79" s="521"/>
      <c r="I79" s="588"/>
      <c r="J79" s="525"/>
      <c r="K79" s="590"/>
      <c r="L79" s="590"/>
      <c r="M79" s="584"/>
      <c r="N79" s="584"/>
      <c r="O79" s="584"/>
      <c r="P79" s="583"/>
      <c r="Q79" s="583"/>
      <c r="R79" s="583"/>
      <c r="S79" s="583"/>
      <c r="T79" s="533"/>
    </row>
    <row r="80" spans="1:20" ht="23.1" customHeight="1" x14ac:dyDescent="0.2">
      <c r="A80" s="542"/>
      <c r="B80" s="528"/>
      <c r="C80" s="521"/>
      <c r="D80" s="521"/>
      <c r="E80" s="521"/>
      <c r="F80" s="521"/>
      <c r="G80" s="521"/>
      <c r="H80" s="521"/>
      <c r="I80" s="588"/>
      <c r="J80" s="525"/>
      <c r="K80" s="592" t="s">
        <v>389</v>
      </c>
      <c r="L80" s="592"/>
      <c r="M80" s="584" t="s">
        <v>43</v>
      </c>
      <c r="N80" s="584"/>
      <c r="O80" s="584"/>
      <c r="P80" s="583" t="s">
        <v>431</v>
      </c>
      <c r="Q80" s="583"/>
      <c r="R80" s="583"/>
      <c r="S80" s="583"/>
      <c r="T80" s="533"/>
    </row>
    <row r="81" spans="1:20" ht="23.1" customHeight="1" x14ac:dyDescent="0.2">
      <c r="A81" s="542"/>
      <c r="B81" s="528"/>
      <c r="C81" s="521"/>
      <c r="D81" s="521"/>
      <c r="E81" s="521"/>
      <c r="F81" s="521"/>
      <c r="G81" s="521"/>
      <c r="H81" s="521"/>
      <c r="I81" s="588"/>
      <c r="J81" s="525"/>
      <c r="K81" s="592"/>
      <c r="L81" s="592"/>
      <c r="M81" s="584"/>
      <c r="N81" s="584"/>
      <c r="O81" s="584"/>
      <c r="P81" s="583"/>
      <c r="Q81" s="583"/>
      <c r="R81" s="583"/>
      <c r="S81" s="583"/>
      <c r="T81" s="533"/>
    </row>
    <row r="82" spans="1:20" ht="23.1" customHeight="1" x14ac:dyDescent="0.2">
      <c r="A82" s="542"/>
      <c r="B82" s="528"/>
      <c r="C82" s="534" t="s">
        <v>102</v>
      </c>
      <c r="D82" s="534"/>
      <c r="E82" s="534"/>
      <c r="F82" s="534"/>
      <c r="G82" s="534"/>
      <c r="H82" s="534"/>
      <c r="I82" s="588"/>
      <c r="J82" s="525"/>
      <c r="K82" s="592"/>
      <c r="L82" s="592"/>
      <c r="M82" s="584"/>
      <c r="N82" s="584"/>
      <c r="O82" s="584"/>
      <c r="P82" s="583"/>
      <c r="Q82" s="583"/>
      <c r="R82" s="583"/>
      <c r="S82" s="583"/>
      <c r="T82" s="533"/>
    </row>
    <row r="83" spans="1:20" ht="23.1" customHeight="1" x14ac:dyDescent="0.2">
      <c r="A83" s="542"/>
      <c r="B83" s="528"/>
      <c r="C83" s="540" t="s">
        <v>84</v>
      </c>
      <c r="D83" s="519"/>
      <c r="E83" s="519"/>
      <c r="F83" s="519"/>
      <c r="G83" s="519"/>
      <c r="H83" s="519"/>
      <c r="I83" s="588"/>
      <c r="J83" s="525"/>
      <c r="K83" s="592"/>
      <c r="L83" s="592"/>
      <c r="M83" s="584"/>
      <c r="N83" s="584"/>
      <c r="O83" s="584"/>
      <c r="P83" s="583"/>
      <c r="Q83" s="583"/>
      <c r="R83" s="583"/>
      <c r="S83" s="583"/>
      <c r="T83" s="533"/>
    </row>
    <row r="84" spans="1:20" ht="23.1" customHeight="1" x14ac:dyDescent="0.2">
      <c r="A84" s="542"/>
      <c r="B84" s="528"/>
      <c r="C84" s="519"/>
      <c r="D84" s="519"/>
      <c r="E84" s="519"/>
      <c r="F84" s="519"/>
      <c r="G84" s="519"/>
      <c r="H84" s="519"/>
      <c r="I84" s="588"/>
      <c r="J84" s="525"/>
      <c r="K84" s="592"/>
      <c r="L84" s="592"/>
      <c r="M84" s="584"/>
      <c r="N84" s="584"/>
      <c r="O84" s="584"/>
      <c r="P84" s="583"/>
      <c r="Q84" s="583"/>
      <c r="R84" s="583"/>
      <c r="S84" s="583"/>
      <c r="T84" s="533"/>
    </row>
    <row r="85" spans="1:20" ht="23.1" customHeight="1" x14ac:dyDescent="0.2">
      <c r="A85" s="542"/>
      <c r="B85" s="528"/>
      <c r="C85" s="534" t="s">
        <v>78</v>
      </c>
      <c r="D85" s="534"/>
      <c r="E85" s="534"/>
      <c r="F85" s="534"/>
      <c r="G85" s="534"/>
      <c r="H85" s="534"/>
      <c r="I85" s="588"/>
      <c r="J85" s="525"/>
      <c r="K85" s="592"/>
      <c r="L85" s="592"/>
      <c r="M85" s="584"/>
      <c r="N85" s="584"/>
      <c r="O85" s="584"/>
      <c r="P85" s="583"/>
      <c r="Q85" s="583"/>
      <c r="R85" s="583"/>
      <c r="S85" s="583"/>
      <c r="T85" s="533"/>
    </row>
    <row r="86" spans="1:20" ht="23.1" customHeight="1" x14ac:dyDescent="0.2">
      <c r="A86" s="542"/>
      <c r="B86" s="528"/>
      <c r="C86" s="522" t="s">
        <v>77</v>
      </c>
      <c r="D86" s="522"/>
      <c r="E86" s="522"/>
      <c r="F86" s="522"/>
      <c r="G86" s="522"/>
      <c r="H86" s="522"/>
      <c r="I86" s="588"/>
      <c r="J86" s="525"/>
      <c r="K86" s="591" t="s">
        <v>387</v>
      </c>
      <c r="L86" s="591"/>
      <c r="M86" s="594" t="s">
        <v>44</v>
      </c>
      <c r="N86" s="594"/>
      <c r="O86" s="594"/>
      <c r="P86" s="593" t="s">
        <v>72</v>
      </c>
      <c r="Q86" s="593"/>
      <c r="R86" s="593"/>
      <c r="S86" s="593"/>
      <c r="T86" s="533"/>
    </row>
    <row r="87" spans="1:20" ht="23.1" customHeight="1" x14ac:dyDescent="0.2">
      <c r="A87" s="542"/>
      <c r="B87" s="528"/>
      <c r="C87" s="522"/>
      <c r="D87" s="522"/>
      <c r="E87" s="522"/>
      <c r="F87" s="522"/>
      <c r="G87" s="522"/>
      <c r="H87" s="522"/>
      <c r="I87" s="588"/>
      <c r="J87" s="525"/>
      <c r="K87" s="591"/>
      <c r="L87" s="591"/>
      <c r="M87" s="594"/>
      <c r="N87" s="594"/>
      <c r="O87" s="594"/>
      <c r="P87" s="593"/>
      <c r="Q87" s="593"/>
      <c r="R87" s="593"/>
      <c r="S87" s="593"/>
      <c r="T87" s="533"/>
    </row>
    <row r="88" spans="1:20" ht="23.1" customHeight="1" x14ac:dyDescent="0.2">
      <c r="A88" s="542"/>
      <c r="B88" s="528"/>
      <c r="C88" s="534" t="s">
        <v>60</v>
      </c>
      <c r="D88" s="534"/>
      <c r="E88" s="534"/>
      <c r="F88" s="534"/>
      <c r="G88" s="534"/>
      <c r="H88" s="534"/>
      <c r="I88" s="588"/>
      <c r="J88" s="525"/>
      <c r="K88" s="591"/>
      <c r="L88" s="591"/>
      <c r="M88" s="594"/>
      <c r="N88" s="594"/>
      <c r="O88" s="594"/>
      <c r="P88" s="593"/>
      <c r="Q88" s="593"/>
      <c r="R88" s="593"/>
      <c r="S88" s="593"/>
      <c r="T88" s="533"/>
    </row>
    <row r="89" spans="1:20" ht="23.1" customHeight="1" x14ac:dyDescent="0.2">
      <c r="A89" s="542"/>
      <c r="B89" s="528"/>
      <c r="C89" s="522" t="s">
        <v>407</v>
      </c>
      <c r="D89" s="522"/>
      <c r="E89" s="522"/>
      <c r="F89" s="522"/>
      <c r="G89" s="522"/>
      <c r="H89" s="522"/>
      <c r="I89" s="588"/>
      <c r="J89" s="525"/>
      <c r="K89" s="591"/>
      <c r="L89" s="591"/>
      <c r="M89" s="594"/>
      <c r="N89" s="594"/>
      <c r="O89" s="594"/>
      <c r="P89" s="593"/>
      <c r="Q89" s="593"/>
      <c r="R89" s="593"/>
      <c r="S89" s="593"/>
      <c r="T89" s="533"/>
    </row>
    <row r="90" spans="1:20" ht="23.1" customHeight="1" x14ac:dyDescent="0.2">
      <c r="A90" s="542"/>
      <c r="B90" s="528"/>
      <c r="C90" s="522"/>
      <c r="D90" s="522"/>
      <c r="E90" s="522"/>
      <c r="F90" s="522"/>
      <c r="G90" s="522"/>
      <c r="H90" s="522"/>
      <c r="I90" s="588"/>
      <c r="J90" s="525"/>
      <c r="K90" s="591"/>
      <c r="L90" s="591"/>
      <c r="M90" s="594"/>
      <c r="N90" s="594"/>
      <c r="O90" s="594"/>
      <c r="P90" s="593"/>
      <c r="Q90" s="593"/>
      <c r="R90" s="593"/>
      <c r="S90" s="593"/>
      <c r="T90" s="533"/>
    </row>
    <row r="91" spans="1:20" ht="22.5" customHeight="1" x14ac:dyDescent="0.2">
      <c r="A91" s="542"/>
      <c r="B91" s="528"/>
      <c r="C91" s="522"/>
      <c r="D91" s="522"/>
      <c r="E91" s="522"/>
      <c r="F91" s="522"/>
      <c r="G91" s="522"/>
      <c r="H91" s="522"/>
      <c r="I91" s="588"/>
      <c r="J91" s="525"/>
      <c r="K91" s="591"/>
      <c r="L91" s="591"/>
      <c r="M91" s="594"/>
      <c r="N91" s="594"/>
      <c r="O91" s="594"/>
      <c r="P91" s="593"/>
      <c r="Q91" s="593"/>
      <c r="R91" s="593"/>
      <c r="S91" s="593"/>
      <c r="T91" s="533"/>
    </row>
    <row r="92" spans="1:20" ht="18" customHeight="1" thickBot="1" x14ac:dyDescent="0.25">
      <c r="A92" s="543"/>
      <c r="B92" s="536"/>
      <c r="C92" s="537"/>
      <c r="D92" s="537"/>
      <c r="E92" s="537"/>
      <c r="F92" s="537"/>
      <c r="G92" s="537"/>
      <c r="H92" s="537"/>
      <c r="I92" s="589"/>
      <c r="J92" s="526"/>
      <c r="K92" s="538"/>
      <c r="L92" s="538"/>
      <c r="M92" s="538"/>
      <c r="N92" s="538"/>
      <c r="O92" s="538"/>
      <c r="P92" s="538"/>
      <c r="Q92" s="538"/>
      <c r="R92" s="46"/>
      <c r="S92" s="46"/>
      <c r="T92" s="586"/>
    </row>
    <row r="96" spans="1:20" ht="12.75" customHeight="1" x14ac:dyDescent="0.2"/>
    <row r="97" spans="1:12" x14ac:dyDescent="0.2">
      <c r="F97" s="10"/>
    </row>
    <row r="98" spans="1:12" x14ac:dyDescent="0.2">
      <c r="F98" s="10"/>
    </row>
    <row r="99" spans="1:12" x14ac:dyDescent="0.2">
      <c r="F99" s="10"/>
    </row>
    <row r="100" spans="1:12" ht="12.75" customHeight="1" x14ac:dyDescent="0.2">
      <c r="F100" s="10"/>
    </row>
    <row r="102" spans="1:12" ht="12.75" customHeight="1" x14ac:dyDescent="0.2">
      <c r="B102" s="9"/>
      <c r="C102" s="9"/>
      <c r="D102" s="9"/>
      <c r="E102" s="9"/>
      <c r="F102" s="9"/>
    </row>
    <row r="103" spans="1:12" x14ac:dyDescent="0.2">
      <c r="A103" s="9"/>
      <c r="B103" s="9"/>
      <c r="C103" s="9"/>
      <c r="D103" s="9"/>
      <c r="E103" s="9"/>
      <c r="F103" s="9"/>
      <c r="I103" s="12"/>
      <c r="J103" s="523"/>
      <c r="K103" s="523"/>
      <c r="L103" s="523"/>
    </row>
    <row r="104" spans="1:12" ht="22.5" customHeight="1" x14ac:dyDescent="0.2">
      <c r="A104" s="9"/>
      <c r="B104" s="9"/>
      <c r="C104" s="9"/>
      <c r="D104" s="9"/>
      <c r="E104" s="9"/>
      <c r="F104" s="9"/>
      <c r="I104" s="13"/>
      <c r="J104" s="523"/>
      <c r="K104" s="523"/>
      <c r="L104" s="523"/>
    </row>
    <row r="105" spans="1:12" x14ac:dyDescent="0.2">
      <c r="A105" s="9"/>
      <c r="B105" s="9"/>
      <c r="C105" s="9"/>
      <c r="D105" s="9"/>
      <c r="E105" s="9"/>
      <c r="F105" s="9"/>
      <c r="I105" s="14"/>
      <c r="J105" s="15"/>
      <c r="K105" s="11"/>
      <c r="L105" s="11"/>
    </row>
    <row r="106" spans="1:12" x14ac:dyDescent="0.2">
      <c r="A106" s="9"/>
      <c r="B106" s="9"/>
      <c r="C106" s="9"/>
      <c r="D106" s="9"/>
      <c r="E106" s="9"/>
      <c r="F106" s="9"/>
    </row>
    <row r="115" spans="5:5" x14ac:dyDescent="0.2">
      <c r="E115" s="20"/>
    </row>
  </sheetData>
  <sheetProtection algorithmName="SHA-512" hashValue="S2avPaEBGtB54AP64/k9aXrO/1pS6zPf6mtkm/pfQ734vvaZhQyngjAqexXbvX/LmJlnrMuW3ylDyDH7JzblSQ==" saltValue="GPC8l/P/e2RD+ypgV0rVHQ==" spinCount="100000" sheet="1" objects="1" scenarios="1"/>
  <mergeCells count="128">
    <mergeCell ref="L69:S69"/>
    <mergeCell ref="L68:S68"/>
    <mergeCell ref="D65:H65"/>
    <mergeCell ref="P72:S73"/>
    <mergeCell ref="P74:S79"/>
    <mergeCell ref="M72:O73"/>
    <mergeCell ref="M74:O79"/>
    <mergeCell ref="AF10:AF11"/>
    <mergeCell ref="T71:T92"/>
    <mergeCell ref="I71:I92"/>
    <mergeCell ref="K72:L73"/>
    <mergeCell ref="K74:L79"/>
    <mergeCell ref="K86:L91"/>
    <mergeCell ref="K80:L85"/>
    <mergeCell ref="P80:S85"/>
    <mergeCell ref="P86:S91"/>
    <mergeCell ref="M80:O85"/>
    <mergeCell ref="M86:O91"/>
    <mergeCell ref="F15:H15"/>
    <mergeCell ref="K36:Q36"/>
    <mergeCell ref="L38:S38"/>
    <mergeCell ref="L39:L65"/>
    <mergeCell ref="Q67:R67"/>
    <mergeCell ref="AG10:AG11"/>
    <mergeCell ref="AH10:AH11"/>
    <mergeCell ref="C29:H29"/>
    <mergeCell ref="C35:H35"/>
    <mergeCell ref="C46:H55"/>
    <mergeCell ref="W10:W11"/>
    <mergeCell ref="X10:X11"/>
    <mergeCell ref="Y10:Y11"/>
    <mergeCell ref="Z10:Z11"/>
    <mergeCell ref="AA10:AA11"/>
    <mergeCell ref="AB10:AB11"/>
    <mergeCell ref="AC10:AC11"/>
    <mergeCell ref="AD10:AD11"/>
    <mergeCell ref="AE10:AE11"/>
    <mergeCell ref="T19:T36"/>
    <mergeCell ref="K20:S20"/>
    <mergeCell ref="O29:S29"/>
    <mergeCell ref="K31:S31"/>
    <mergeCell ref="K33:S35"/>
    <mergeCell ref="C23:H23"/>
    <mergeCell ref="C25:H25"/>
    <mergeCell ref="C31:H31"/>
    <mergeCell ref="C33:H33"/>
    <mergeCell ref="K21:K25"/>
    <mergeCell ref="A3:T3"/>
    <mergeCell ref="A1:T1"/>
    <mergeCell ref="C9:E9"/>
    <mergeCell ref="C10:E10"/>
    <mergeCell ref="T6:T18"/>
    <mergeCell ref="C18:H18"/>
    <mergeCell ref="K18:Q18"/>
    <mergeCell ref="C12:E12"/>
    <mergeCell ref="A7:A18"/>
    <mergeCell ref="B6:B18"/>
    <mergeCell ref="K6:Q6"/>
    <mergeCell ref="F13:H13"/>
    <mergeCell ref="C13:E13"/>
    <mergeCell ref="J6:J18"/>
    <mergeCell ref="I6:I18"/>
    <mergeCell ref="C11:E11"/>
    <mergeCell ref="C14:E14"/>
    <mergeCell ref="F12:H12"/>
    <mergeCell ref="C8:E8"/>
    <mergeCell ref="F8:H8"/>
    <mergeCell ref="F9:H9"/>
    <mergeCell ref="F10:H10"/>
    <mergeCell ref="F11:H11"/>
    <mergeCell ref="C16:H17"/>
    <mergeCell ref="A72:A92"/>
    <mergeCell ref="A20:A36"/>
    <mergeCell ref="C22:H22"/>
    <mergeCell ref="C24:H24"/>
    <mergeCell ref="C26:H26"/>
    <mergeCell ref="B19:B36"/>
    <mergeCell ref="I19:I36"/>
    <mergeCell ref="J19:J36"/>
    <mergeCell ref="A38:A70"/>
    <mergeCell ref="C20:H20"/>
    <mergeCell ref="C28:H28"/>
    <mergeCell ref="C30:H30"/>
    <mergeCell ref="C21:H21"/>
    <mergeCell ref="C86:H87"/>
    <mergeCell ref="C36:H36"/>
    <mergeCell ref="C38:H39"/>
    <mergeCell ref="C41:H44"/>
    <mergeCell ref="C71:H71"/>
    <mergeCell ref="C72:H72"/>
    <mergeCell ref="C73:H73"/>
    <mergeCell ref="C74:H74"/>
    <mergeCell ref="C83:H84"/>
    <mergeCell ref="C32:H32"/>
    <mergeCell ref="C57:H62"/>
    <mergeCell ref="J103:L104"/>
    <mergeCell ref="J71:J92"/>
    <mergeCell ref="B37:B70"/>
    <mergeCell ref="I37:I70"/>
    <mergeCell ref="J37:J70"/>
    <mergeCell ref="K70:T70"/>
    <mergeCell ref="T37:T69"/>
    <mergeCell ref="C64:H64"/>
    <mergeCell ref="C70:H70"/>
    <mergeCell ref="B71:B92"/>
    <mergeCell ref="C82:H82"/>
    <mergeCell ref="C88:H88"/>
    <mergeCell ref="C78:H78"/>
    <mergeCell ref="C89:H91"/>
    <mergeCell ref="C92:H92"/>
    <mergeCell ref="K92:Q92"/>
    <mergeCell ref="K71:Q71"/>
    <mergeCell ref="C85:H85"/>
    <mergeCell ref="C75:H77"/>
    <mergeCell ref="C79:H81"/>
    <mergeCell ref="D69:H69"/>
    <mergeCell ref="D68:H68"/>
    <mergeCell ref="D66:H66"/>
    <mergeCell ref="D67:H67"/>
    <mergeCell ref="K7:S8"/>
    <mergeCell ref="K9:S11"/>
    <mergeCell ref="K12:S13"/>
    <mergeCell ref="K14:S14"/>
    <mergeCell ref="K15:S17"/>
    <mergeCell ref="C6:H7"/>
    <mergeCell ref="C15:E15"/>
    <mergeCell ref="F14:H14"/>
    <mergeCell ref="C19:H19"/>
  </mergeCells>
  <pageMargins left="0.7" right="0.7" top="0.75" bottom="0.75" header="0.3" footer="0.3"/>
  <pageSetup scale="80" orientation="landscape" r:id="rId1"/>
  <rowBreaks count="2" manualBreakCount="2">
    <brk id="36" max="16383" man="1"/>
    <brk id="70"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0000"/>
  </sheetPr>
  <dimension ref="A1:M22"/>
  <sheetViews>
    <sheetView view="pageBreakPreview" zoomScaleNormal="100" zoomScaleSheetLayoutView="100" workbookViewId="0">
      <selection activeCell="D22" sqref="D22"/>
    </sheetView>
  </sheetViews>
  <sheetFormatPr baseColWidth="10" defaultRowHeight="12.75" x14ac:dyDescent="0.2"/>
  <cols>
    <col min="1" max="1" width="16.140625" customWidth="1"/>
    <col min="2" max="4" width="19.7109375" customWidth="1"/>
    <col min="5" max="5" width="19.7109375" style="185" customWidth="1"/>
    <col min="6" max="6" width="19.7109375" customWidth="1"/>
    <col min="7" max="7" width="34.42578125" customWidth="1"/>
    <col min="8" max="10" width="19.7109375" customWidth="1"/>
    <col min="11" max="11" width="19.7109375" hidden="1" customWidth="1"/>
    <col min="12" max="13" width="19.7109375" customWidth="1"/>
  </cols>
  <sheetData>
    <row r="1" spans="1:13" ht="19.5" thickBot="1" x14ac:dyDescent="0.25">
      <c r="A1" s="605" t="s">
        <v>105</v>
      </c>
      <c r="B1" s="606"/>
      <c r="C1" s="606"/>
      <c r="D1" s="606"/>
      <c r="E1" s="606"/>
      <c r="F1" s="606"/>
      <c r="G1" s="606"/>
      <c r="H1" s="606"/>
      <c r="I1" s="606"/>
      <c r="J1" s="606"/>
      <c r="K1" s="606"/>
      <c r="L1" s="606"/>
      <c r="M1" s="607"/>
    </row>
    <row r="2" spans="1:13" ht="18" customHeight="1" x14ac:dyDescent="0.2">
      <c r="A2" s="608" t="s">
        <v>395</v>
      </c>
      <c r="B2" s="610" t="s">
        <v>106</v>
      </c>
      <c r="C2" s="612" t="s">
        <v>107</v>
      </c>
      <c r="D2" s="612" t="s">
        <v>104</v>
      </c>
      <c r="E2" s="614" t="s">
        <v>108</v>
      </c>
      <c r="F2" s="612" t="s">
        <v>109</v>
      </c>
      <c r="G2" s="612" t="s">
        <v>110</v>
      </c>
      <c r="H2" s="612" t="s">
        <v>111</v>
      </c>
      <c r="I2" s="612" t="s">
        <v>112</v>
      </c>
      <c r="J2" s="612" t="s">
        <v>141</v>
      </c>
      <c r="K2" s="612" t="s">
        <v>228</v>
      </c>
      <c r="L2" s="612" t="s">
        <v>113</v>
      </c>
      <c r="M2" s="612" t="s">
        <v>114</v>
      </c>
    </row>
    <row r="3" spans="1:13" ht="20.25" customHeight="1" thickBot="1" x14ac:dyDescent="0.25">
      <c r="A3" s="609"/>
      <c r="B3" s="611"/>
      <c r="C3" s="613"/>
      <c r="D3" s="613"/>
      <c r="E3" s="615"/>
      <c r="F3" s="613"/>
      <c r="G3" s="613"/>
      <c r="H3" s="613"/>
      <c r="I3" s="613"/>
      <c r="J3" s="613"/>
      <c r="K3" s="613"/>
      <c r="L3" s="613"/>
      <c r="M3" s="613"/>
    </row>
    <row r="4" spans="1:13" ht="57.75" customHeight="1" x14ac:dyDescent="0.2">
      <c r="A4" s="609"/>
      <c r="B4" s="601" t="s">
        <v>115</v>
      </c>
      <c r="C4" s="599" t="s">
        <v>396</v>
      </c>
      <c r="D4" s="599" t="s">
        <v>116</v>
      </c>
      <c r="E4" s="603" t="s">
        <v>229</v>
      </c>
      <c r="F4" s="599" t="s">
        <v>117</v>
      </c>
      <c r="G4" s="599" t="s">
        <v>118</v>
      </c>
      <c r="H4" s="599" t="s">
        <v>119</v>
      </c>
      <c r="I4" s="599" t="s">
        <v>120</v>
      </c>
      <c r="J4" s="599" t="s">
        <v>121</v>
      </c>
      <c r="K4" s="599" t="s">
        <v>328</v>
      </c>
      <c r="L4" s="599" t="s">
        <v>122</v>
      </c>
      <c r="M4" s="599" t="s">
        <v>123</v>
      </c>
    </row>
    <row r="5" spans="1:13" ht="120" customHeight="1" thickBot="1" x14ac:dyDescent="0.25">
      <c r="A5" s="172" t="s">
        <v>137</v>
      </c>
      <c r="B5" s="602"/>
      <c r="C5" s="600"/>
      <c r="D5" s="600"/>
      <c r="E5" s="604"/>
      <c r="F5" s="600"/>
      <c r="G5" s="600"/>
      <c r="H5" s="600"/>
      <c r="I5" s="600"/>
      <c r="J5" s="600"/>
      <c r="K5" s="600"/>
      <c r="L5" s="600"/>
      <c r="M5" s="600"/>
    </row>
    <row r="6" spans="1:13" ht="210" customHeight="1" thickBot="1" x14ac:dyDescent="0.25">
      <c r="A6" s="173" t="s">
        <v>138</v>
      </c>
      <c r="B6" s="171" t="s">
        <v>329</v>
      </c>
      <c r="C6" s="171" t="s">
        <v>125</v>
      </c>
      <c r="D6" s="171" t="s">
        <v>330</v>
      </c>
      <c r="E6" s="181" t="s">
        <v>402</v>
      </c>
      <c r="F6" s="171" t="s">
        <v>331</v>
      </c>
      <c r="G6" s="171" t="s">
        <v>332</v>
      </c>
      <c r="H6" s="171" t="s">
        <v>333</v>
      </c>
      <c r="I6" s="171" t="s">
        <v>334</v>
      </c>
      <c r="J6" s="171" t="s">
        <v>335</v>
      </c>
      <c r="K6" s="77" t="s">
        <v>336</v>
      </c>
      <c r="L6" s="171" t="s">
        <v>337</v>
      </c>
      <c r="M6" s="171" t="s">
        <v>338</v>
      </c>
    </row>
    <row r="7" spans="1:13" ht="189.75" customHeight="1" thickBot="1" x14ac:dyDescent="0.25">
      <c r="A7" s="174" t="s">
        <v>209</v>
      </c>
      <c r="B7" s="77" t="s">
        <v>339</v>
      </c>
      <c r="C7" s="77" t="s">
        <v>230</v>
      </c>
      <c r="D7" s="77" t="s">
        <v>340</v>
      </c>
      <c r="E7" s="181" t="s">
        <v>403</v>
      </c>
      <c r="F7" s="77" t="s">
        <v>341</v>
      </c>
      <c r="G7" s="77" t="s">
        <v>342</v>
      </c>
      <c r="H7" s="171" t="s">
        <v>343</v>
      </c>
      <c r="I7" s="77" t="s">
        <v>344</v>
      </c>
      <c r="J7" s="171" t="s">
        <v>231</v>
      </c>
      <c r="K7" s="175" t="s">
        <v>345</v>
      </c>
      <c r="L7" s="77" t="s">
        <v>346</v>
      </c>
      <c r="M7" s="77" t="s">
        <v>129</v>
      </c>
    </row>
    <row r="8" spans="1:13" ht="144.75" customHeight="1" thickBot="1" x14ac:dyDescent="0.25">
      <c r="A8" s="176" t="s">
        <v>139</v>
      </c>
      <c r="B8" s="77" t="s">
        <v>347</v>
      </c>
      <c r="C8" s="77" t="s">
        <v>232</v>
      </c>
      <c r="D8" s="77" t="s">
        <v>348</v>
      </c>
      <c r="E8" s="182" t="s">
        <v>404</v>
      </c>
      <c r="F8" s="77" t="s">
        <v>349</v>
      </c>
      <c r="G8" s="77" t="s">
        <v>350</v>
      </c>
      <c r="H8" s="171" t="s">
        <v>351</v>
      </c>
      <c r="I8" s="171" t="s">
        <v>352</v>
      </c>
      <c r="J8" s="77" t="s">
        <v>353</v>
      </c>
      <c r="K8" s="77" t="s">
        <v>354</v>
      </c>
      <c r="L8" s="77" t="s">
        <v>233</v>
      </c>
      <c r="M8" s="77" t="s">
        <v>355</v>
      </c>
    </row>
    <row r="9" spans="1:13" ht="108.75" customHeight="1" thickBot="1" x14ac:dyDescent="0.25">
      <c r="A9" s="177" t="s">
        <v>208</v>
      </c>
      <c r="B9" s="40" t="s">
        <v>356</v>
      </c>
      <c r="C9" s="40" t="s">
        <v>127</v>
      </c>
      <c r="D9" s="77" t="s">
        <v>357</v>
      </c>
      <c r="E9" s="183" t="s">
        <v>405</v>
      </c>
      <c r="F9" s="77" t="s">
        <v>358</v>
      </c>
      <c r="G9" s="40" t="s">
        <v>359</v>
      </c>
      <c r="H9" s="171" t="s">
        <v>360</v>
      </c>
      <c r="I9" s="77" t="s">
        <v>344</v>
      </c>
      <c r="J9" s="40" t="s">
        <v>128</v>
      </c>
      <c r="K9" s="175" t="s">
        <v>361</v>
      </c>
      <c r="L9" s="77" t="s">
        <v>234</v>
      </c>
      <c r="M9" s="77" t="s">
        <v>344</v>
      </c>
    </row>
    <row r="10" spans="1:13" ht="100.5" customHeight="1" thickBot="1" x14ac:dyDescent="0.25">
      <c r="A10" s="178" t="s">
        <v>140</v>
      </c>
      <c r="B10" s="40" t="s">
        <v>362</v>
      </c>
      <c r="C10" s="40" t="s">
        <v>235</v>
      </c>
      <c r="D10" s="77" t="s">
        <v>363</v>
      </c>
      <c r="E10" s="183" t="s">
        <v>406</v>
      </c>
      <c r="F10" s="77" t="s">
        <v>364</v>
      </c>
      <c r="G10" s="40" t="s">
        <v>365</v>
      </c>
      <c r="H10" s="77" t="s">
        <v>366</v>
      </c>
      <c r="I10" s="77" t="s">
        <v>367</v>
      </c>
      <c r="J10" s="40" t="s">
        <v>128</v>
      </c>
      <c r="K10" s="77" t="s">
        <v>368</v>
      </c>
      <c r="L10" s="77" t="s">
        <v>297</v>
      </c>
      <c r="M10" s="40" t="s">
        <v>344</v>
      </c>
    </row>
    <row r="11" spans="1:13" x14ac:dyDescent="0.2">
      <c r="A11" s="179"/>
      <c r="B11" s="179"/>
      <c r="C11" s="179"/>
      <c r="D11" s="179"/>
      <c r="E11" s="184"/>
      <c r="F11" s="179"/>
      <c r="G11" s="179"/>
      <c r="H11" s="179"/>
      <c r="I11" s="179"/>
      <c r="J11" s="179"/>
      <c r="K11" s="179"/>
      <c r="L11" s="179"/>
      <c r="M11" s="179"/>
    </row>
    <row r="12" spans="1:13" ht="13.5" thickBot="1" x14ac:dyDescent="0.25">
      <c r="A12" s="179"/>
      <c r="B12" s="179"/>
      <c r="C12" s="179"/>
      <c r="D12" s="179"/>
      <c r="E12" s="184"/>
      <c r="F12" s="179"/>
      <c r="G12" s="179"/>
      <c r="H12" s="179"/>
      <c r="I12" s="179"/>
      <c r="J12" s="179"/>
      <c r="K12" s="179"/>
      <c r="L12" s="179"/>
      <c r="M12" s="179"/>
    </row>
    <row r="13" spans="1:13" ht="19.5" thickBot="1" x14ac:dyDescent="0.25">
      <c r="A13" s="605" t="s">
        <v>130</v>
      </c>
      <c r="B13" s="606"/>
      <c r="C13" s="606"/>
      <c r="D13" s="606"/>
      <c r="E13" s="606"/>
      <c r="F13" s="606"/>
      <c r="G13" s="606"/>
      <c r="H13" s="606"/>
      <c r="I13" s="606"/>
      <c r="J13" s="606"/>
      <c r="K13" s="606"/>
      <c r="L13" s="606"/>
      <c r="M13" s="607"/>
    </row>
    <row r="14" spans="1:13" x14ac:dyDescent="0.2">
      <c r="A14" s="616" t="s">
        <v>131</v>
      </c>
      <c r="B14" s="618" t="s">
        <v>106</v>
      </c>
      <c r="C14" s="618" t="s">
        <v>107</v>
      </c>
      <c r="D14" s="618" t="s">
        <v>104</v>
      </c>
      <c r="E14" s="620" t="s">
        <v>108</v>
      </c>
      <c r="F14" s="618" t="s">
        <v>109</v>
      </c>
      <c r="G14" s="618" t="s">
        <v>110</v>
      </c>
      <c r="H14" s="618" t="s">
        <v>111</v>
      </c>
      <c r="I14" s="618" t="s">
        <v>112</v>
      </c>
      <c r="J14" s="618" t="s">
        <v>141</v>
      </c>
      <c r="K14" s="618" t="s">
        <v>228</v>
      </c>
      <c r="L14" s="618" t="s">
        <v>113</v>
      </c>
      <c r="M14" s="622" t="s">
        <v>114</v>
      </c>
    </row>
    <row r="15" spans="1:13" x14ac:dyDescent="0.2">
      <c r="A15" s="617"/>
      <c r="B15" s="619"/>
      <c r="C15" s="619"/>
      <c r="D15" s="619"/>
      <c r="E15" s="621"/>
      <c r="F15" s="619"/>
      <c r="G15" s="619"/>
      <c r="H15" s="619"/>
      <c r="I15" s="619"/>
      <c r="J15" s="619"/>
      <c r="K15" s="619"/>
      <c r="L15" s="619"/>
      <c r="M15" s="623"/>
    </row>
    <row r="16" spans="1:13" x14ac:dyDescent="0.2">
      <c r="A16" s="624" t="s">
        <v>132</v>
      </c>
      <c r="B16" s="619"/>
      <c r="C16" s="619"/>
      <c r="D16" s="619"/>
      <c r="E16" s="621"/>
      <c r="F16" s="619"/>
      <c r="G16" s="619"/>
      <c r="H16" s="619"/>
      <c r="I16" s="619"/>
      <c r="J16" s="619"/>
      <c r="K16" s="619"/>
      <c r="L16" s="619"/>
      <c r="M16" s="623"/>
    </row>
    <row r="17" spans="1:13" ht="13.5" thickBot="1" x14ac:dyDescent="0.25">
      <c r="A17" s="624" t="s">
        <v>133</v>
      </c>
      <c r="B17" s="619"/>
      <c r="C17" s="619"/>
      <c r="D17" s="619"/>
      <c r="E17" s="621"/>
      <c r="F17" s="619"/>
      <c r="G17" s="619"/>
      <c r="H17" s="619"/>
      <c r="I17" s="619"/>
      <c r="J17" s="619"/>
      <c r="K17" s="619"/>
      <c r="L17" s="619"/>
      <c r="M17" s="623"/>
    </row>
    <row r="18" spans="1:13" ht="63" customHeight="1" thickBot="1" x14ac:dyDescent="0.25">
      <c r="A18" s="173" t="s">
        <v>124</v>
      </c>
      <c r="B18" s="40" t="s">
        <v>369</v>
      </c>
      <c r="C18" s="40" t="s">
        <v>134</v>
      </c>
      <c r="D18" s="199" t="s">
        <v>134</v>
      </c>
      <c r="E18" s="180" t="s">
        <v>370</v>
      </c>
      <c r="F18" s="40" t="s">
        <v>370</v>
      </c>
      <c r="G18" s="40" t="s">
        <v>369</v>
      </c>
      <c r="H18" s="198" t="s">
        <v>134</v>
      </c>
      <c r="I18" s="198" t="s">
        <v>134</v>
      </c>
      <c r="J18" s="40" t="s">
        <v>236</v>
      </c>
      <c r="K18" s="77" t="s">
        <v>134</v>
      </c>
      <c r="L18" s="198" t="s">
        <v>134</v>
      </c>
      <c r="M18" s="40" t="s">
        <v>369</v>
      </c>
    </row>
    <row r="19" spans="1:13" ht="65.25" customHeight="1" thickBot="1" x14ac:dyDescent="0.25">
      <c r="A19" s="174" t="s">
        <v>203</v>
      </c>
      <c r="B19" s="40" t="s">
        <v>371</v>
      </c>
      <c r="C19" s="40" t="s">
        <v>432</v>
      </c>
      <c r="D19" s="199" t="s">
        <v>432</v>
      </c>
      <c r="E19" s="180" t="s">
        <v>372</v>
      </c>
      <c r="F19" s="40" t="s">
        <v>372</v>
      </c>
      <c r="G19" s="40" t="s">
        <v>371</v>
      </c>
      <c r="H19" s="198" t="s">
        <v>432</v>
      </c>
      <c r="I19" s="198" t="s">
        <v>432</v>
      </c>
      <c r="J19" s="40" t="s">
        <v>237</v>
      </c>
      <c r="K19" s="77" t="s">
        <v>135</v>
      </c>
      <c r="L19" s="198" t="s">
        <v>432</v>
      </c>
      <c r="M19" s="40" t="s">
        <v>371</v>
      </c>
    </row>
    <row r="20" spans="1:13" ht="56.25" customHeight="1" thickBot="1" x14ac:dyDescent="0.25">
      <c r="A20" s="176" t="s">
        <v>103</v>
      </c>
      <c r="B20" s="40" t="s">
        <v>373</v>
      </c>
      <c r="C20" s="40" t="s">
        <v>433</v>
      </c>
      <c r="D20" s="199" t="s">
        <v>433</v>
      </c>
      <c r="E20" s="180" t="s">
        <v>373</v>
      </c>
      <c r="F20" s="40" t="s">
        <v>373</v>
      </c>
      <c r="G20" s="40" t="s">
        <v>373</v>
      </c>
      <c r="H20" s="198" t="s">
        <v>433</v>
      </c>
      <c r="I20" s="198" t="s">
        <v>433</v>
      </c>
      <c r="J20" s="40" t="s">
        <v>238</v>
      </c>
      <c r="K20" s="77" t="s">
        <v>136</v>
      </c>
      <c r="L20" s="198" t="s">
        <v>433</v>
      </c>
      <c r="M20" s="40" t="s">
        <v>373</v>
      </c>
    </row>
    <row r="21" spans="1:13" ht="56.25" customHeight="1" thickBot="1" x14ac:dyDescent="0.25">
      <c r="A21" s="177" t="s">
        <v>206</v>
      </c>
      <c r="B21" s="40" t="s">
        <v>374</v>
      </c>
      <c r="C21" s="40" t="s">
        <v>434</v>
      </c>
      <c r="D21" s="199" t="s">
        <v>434</v>
      </c>
      <c r="E21" s="180" t="s">
        <v>375</v>
      </c>
      <c r="F21" s="40" t="s">
        <v>375</v>
      </c>
      <c r="G21" s="40" t="s">
        <v>374</v>
      </c>
      <c r="H21" s="198" t="s">
        <v>434</v>
      </c>
      <c r="I21" s="198" t="s">
        <v>434</v>
      </c>
      <c r="J21" s="40" t="s">
        <v>240</v>
      </c>
      <c r="K21" s="77" t="s">
        <v>239</v>
      </c>
      <c r="L21" s="198" t="s">
        <v>434</v>
      </c>
      <c r="M21" s="40" t="s">
        <v>374</v>
      </c>
    </row>
    <row r="22" spans="1:13" ht="51.75" customHeight="1" thickBot="1" x14ac:dyDescent="0.25">
      <c r="A22" s="178" t="s">
        <v>126</v>
      </c>
      <c r="B22" s="40" t="s">
        <v>242</v>
      </c>
      <c r="C22" s="40" t="s">
        <v>241</v>
      </c>
      <c r="D22" s="199" t="s">
        <v>241</v>
      </c>
      <c r="E22" s="180" t="s">
        <v>241</v>
      </c>
      <c r="F22" s="40" t="s">
        <v>241</v>
      </c>
      <c r="G22" s="40" t="s">
        <v>242</v>
      </c>
      <c r="H22" s="198" t="s">
        <v>241</v>
      </c>
      <c r="I22" s="198" t="s">
        <v>241</v>
      </c>
      <c r="J22" s="40" t="s">
        <v>243</v>
      </c>
      <c r="K22" s="77" t="s">
        <v>241</v>
      </c>
      <c r="L22" s="198" t="s">
        <v>241</v>
      </c>
      <c r="M22" s="40" t="s">
        <v>242</v>
      </c>
    </row>
  </sheetData>
  <sheetProtection algorithmName="SHA-512" hashValue="TKRrIT6oOCE0Kt8T0AJG8RtOPnwe87T+BXVVMXRFw3atnFYys0Q8B1dJEFFyAyIM8l+Udq6N+LpZ91MFAjnBEQ==" saltValue="AJsh3MVQi5PJHbpk0nMJxw==" spinCount="100000" sheet="1" objects="1" scenarios="1"/>
  <mergeCells count="41">
    <mergeCell ref="A13:M13"/>
    <mergeCell ref="A14:A15"/>
    <mergeCell ref="B14:B17"/>
    <mergeCell ref="C14:C17"/>
    <mergeCell ref="D14:D17"/>
    <mergeCell ref="E14:E17"/>
    <mergeCell ref="F14:F17"/>
    <mergeCell ref="G14:G17"/>
    <mergeCell ref="H14:H17"/>
    <mergeCell ref="I14:I17"/>
    <mergeCell ref="J14:J17"/>
    <mergeCell ref="K14:K17"/>
    <mergeCell ref="L14:L17"/>
    <mergeCell ref="M14:M17"/>
    <mergeCell ref="A16:A17"/>
    <mergeCell ref="A1:M1"/>
    <mergeCell ref="A2:A4"/>
    <mergeCell ref="B2:B3"/>
    <mergeCell ref="C2:C3"/>
    <mergeCell ref="D2:D3"/>
    <mergeCell ref="E2:E3"/>
    <mergeCell ref="F2:F3"/>
    <mergeCell ref="G2:G3"/>
    <mergeCell ref="H2:H3"/>
    <mergeCell ref="I2:I3"/>
    <mergeCell ref="J2:J3"/>
    <mergeCell ref="K2:K3"/>
    <mergeCell ref="L2:L3"/>
    <mergeCell ref="M2:M3"/>
    <mergeCell ref="I4:I5"/>
    <mergeCell ref="J4:J5"/>
    <mergeCell ref="K4:K5"/>
    <mergeCell ref="L4:L5"/>
    <mergeCell ref="M4:M5"/>
    <mergeCell ref="B4:B5"/>
    <mergeCell ref="C4:C5"/>
    <mergeCell ref="D4:D5"/>
    <mergeCell ref="E4:E5"/>
    <mergeCell ref="F4:F5"/>
    <mergeCell ref="G4:G5"/>
    <mergeCell ref="H4:H5"/>
  </mergeCells>
  <pageMargins left="0.7" right="0.7" top="0.75" bottom="0.75" header="0.3" footer="0.3"/>
  <pageSetup scale="46" orientation="landscape" r:id="rId1"/>
  <rowBreaks count="1" manualBreakCount="1">
    <brk id="12"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63</vt:i4>
      </vt:variant>
    </vt:vector>
  </HeadingPairs>
  <TitlesOfParts>
    <vt:vector size="69" baseType="lpstr">
      <vt:lpstr>01-Mapa de riesgo-UO</vt:lpstr>
      <vt:lpstr>02-Plan Mitigación</vt:lpstr>
      <vt:lpstr>03-Seguimiento</vt:lpstr>
      <vt:lpstr>Hoja1</vt:lpstr>
      <vt:lpstr>INSTRUCTIVO</vt:lpstr>
      <vt:lpstr>ESCALA</vt:lpstr>
      <vt:lpstr>'01-Mapa de riesgo-UO'!ADMINISTRACIÓN_INSTITUCIONAL</vt:lpstr>
      <vt:lpstr>'01-Mapa de riesgo-UO'!Ambiental</vt:lpstr>
      <vt:lpstr>'03-Seguimiento'!Área_de_impresión</vt:lpstr>
      <vt:lpstr>'01-Mapa de riesgo-UO'!ASEGURAMIENTO_DE_LA_CALIDAD_INSTITUCIONAL</vt:lpstr>
      <vt:lpstr>ASUMIR</vt:lpstr>
      <vt:lpstr>'01-Mapa de riesgo-UO'!BIENESTAR_INSTITUCIONAL</vt:lpstr>
      <vt:lpstr>BIENESTAR_INSTITUCIONAL_CALIDAD_DE_VIDA_E_INCLUSIÓN_EN_CONTEXTOS_UNIVERSITARIOS</vt:lpstr>
      <vt:lpstr>CLASE_RIESGO</vt:lpstr>
      <vt:lpstr>COMPARTIR</vt:lpstr>
      <vt:lpstr>'01-Mapa de riesgo-UO'!Contable</vt:lpstr>
      <vt:lpstr>'01-Mapa de riesgo-UO'!CONTROL_SEGUIMIENTO</vt:lpstr>
      <vt:lpstr>CONTROLES</vt:lpstr>
      <vt:lpstr>'01-Mapa de riesgo-UO'!Corrupción</vt:lpstr>
      <vt:lpstr>CREACIÓN_GESTIÓN_Y_TRANSFERENCIA_DEL_CONOCIMIENTO</vt:lpstr>
      <vt:lpstr>'01-Mapa de riesgo-UO'!Cumplimiento</vt:lpstr>
      <vt:lpstr>CUMPLIMIENTO</vt:lpstr>
      <vt:lpstr>CUMPLIMIENTO_PARCIAL</vt:lpstr>
      <vt:lpstr>CUMPLIMIENTO_TOTAL</vt:lpstr>
      <vt:lpstr>'01-Mapa de riesgo-UO'!Derechos_Humanos</vt:lpstr>
      <vt:lpstr>'01-Mapa de riesgo-UO'!DIRECCIONAMIENTO_INSTITUCIONAL</vt:lpstr>
      <vt:lpstr>'01-Mapa de riesgo-UO'!DOCENCIA</vt:lpstr>
      <vt:lpstr>'01-Mapa de riesgo-UO'!EGRESADOS</vt:lpstr>
      <vt:lpstr>'01-Mapa de riesgo-UO'!Estratégico</vt:lpstr>
      <vt:lpstr>EVAL_PERIODICIDAD</vt:lpstr>
      <vt:lpstr>EVITAR</vt:lpstr>
      <vt:lpstr>EXCELENCIA_ACADÉMICA_PARA_LA_FORMACIÓN_INTEGRAL</vt:lpstr>
      <vt:lpstr>'01-Mapa de riesgo-UO'!EXTENSIÓN_PROYECCIÓN_SOCIAL</vt:lpstr>
      <vt:lpstr>EXTENSIÓN_PROYECCIÓN_SOCIAL_</vt:lpstr>
      <vt:lpstr>EXTERNO</vt:lpstr>
      <vt:lpstr>FACTOR</vt:lpstr>
      <vt:lpstr>'01-Mapa de riesgo-UO'!Financiero</vt:lpstr>
      <vt:lpstr>GESTIÓN_DEL_CONTEXTO_Y_VISIBILIDAD_NACIONAL_E_INTERNACIONAL</vt:lpstr>
      <vt:lpstr>GESTIÓN_Y_SOSTENIBILIDAD_INSTITUCIONAL</vt:lpstr>
      <vt:lpstr>'01-Mapa de riesgo-UO'!GRAVE</vt:lpstr>
      <vt:lpstr>GRAVE</vt:lpstr>
      <vt:lpstr>'01-Mapa de riesgo-UO'!Imagen</vt:lpstr>
      <vt:lpstr>'01-Mapa de riesgo-UO'!Información</vt:lpstr>
      <vt:lpstr>'01-Mapa de riesgo-UO'!INTERNACIONALIZACIÓN</vt:lpstr>
      <vt:lpstr>INTERNO</vt:lpstr>
      <vt:lpstr>'01-Mapa de riesgo-UO'!INVESTIGACIÓN_E_INNOVACIÓN</vt:lpstr>
      <vt:lpstr>'01-Mapa de riesgo-UO'!LEVE</vt:lpstr>
      <vt:lpstr>LEVE</vt:lpstr>
      <vt:lpstr>'01-Mapa de riesgo-UO'!MAPA</vt:lpstr>
      <vt:lpstr>'01-Mapa de riesgo-UO'!MODERADO</vt:lpstr>
      <vt:lpstr>MODERADO</vt:lpstr>
      <vt:lpstr>NIVEL_AUTOMAT</vt:lpstr>
      <vt:lpstr>NIVEL_EXPOSICION</vt:lpstr>
      <vt:lpstr>NO_CUMPLIDA</vt:lpstr>
      <vt:lpstr>OEC</vt:lpstr>
      <vt:lpstr>'01-Mapa de riesgo-UO'!Operacional</vt:lpstr>
      <vt:lpstr>'01-Mapa de riesgo-UO'!PDI</vt:lpstr>
      <vt:lpstr>PERIODICIDAD</vt:lpstr>
      <vt:lpstr>'01-Mapa de riesgo-UO'!PROBABILIDAD</vt:lpstr>
      <vt:lpstr>'01-Mapa de riesgo-UO'!PROCESOS</vt:lpstr>
      <vt:lpstr>REDUCIR</vt:lpstr>
      <vt:lpstr>RESPONSABILIDAD</vt:lpstr>
      <vt:lpstr>'01-Mapa de riesgo-UO'!Seguridad_y_Salud_en_el_trabajo</vt:lpstr>
      <vt:lpstr>'01-Mapa de riesgo-UO'!Tecnológico</vt:lpstr>
      <vt:lpstr>'01-Mapa de riesgo-UO'!Títulos_a_imprimir</vt:lpstr>
      <vt:lpstr>'02-Plan Mitigación'!Títulos_a_imprimir</vt:lpstr>
      <vt:lpstr>'03-Seguimiento'!Títulos_a_imprimir</vt:lpstr>
      <vt:lpstr>TRANSFERIR</vt:lpstr>
      <vt:lpstr>UNIDAD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Adriana Soto</dc:creator>
  <cp:lastModifiedBy>Andrés Raga</cp:lastModifiedBy>
  <cp:lastPrinted>2019-08-14T19:38:15Z</cp:lastPrinted>
  <dcterms:created xsi:type="dcterms:W3CDTF">2006-09-13T22:30:50Z</dcterms:created>
  <dcterms:modified xsi:type="dcterms:W3CDTF">2021-05-04T01:45:16Z</dcterms:modified>
</cp:coreProperties>
</file>