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7305" windowHeight="42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riesgo-UO'!$G$1:$AY$67</definedName>
    <definedName name="ACCION" localSheetId="0">'01-Mapa de riesgo-UO'!#REF!</definedName>
    <definedName name="ACCION">#REF!</definedName>
    <definedName name="ADMINISTRACIÓN_INSTITUCIONAL" localSheetId="0">'01-Mapa de riesgo-UO'!$BM$1048323:$BM$1048343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riesgo-UO'!$H$1048330:$H$1048334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riesgo-UO'!$BR$1048323:$BR$1048327</definedName>
    <definedName name="ASEGURAMIENTO_DE_LA_CALIDAD_INSTITUCIONAL">#REF!</definedName>
    <definedName name="ASUMIR">'03-Seguimiento'!$U$1048437</definedName>
    <definedName name="BIBLIOTECA_E_INFORMACIÓN_CIENTIFICA" localSheetId="0">'01-Mapa de riesgo-UO'!#REF!</definedName>
    <definedName name="BIBLIOTECA_E_INFORMACIÓN_CIENTIFICA">#REF!</definedName>
    <definedName name="BIENESTAR_INSTITUCIONAL" localSheetId="0">'01-Mapa de riesgo-UO'!$BN$1048323:$BN$1048326</definedName>
    <definedName name="BIENESTAR_INSTITUCIONAL">#REF!</definedName>
    <definedName name="BIENESTAR_INSTITUCIONAL_CALIDAD_DE_VIDA_E_INCLUSIÓN_EN_CONTEXTOS_UNIVERSITARIOS">'01-Mapa de riesgo-UO'!$BB$1048326</definedName>
    <definedName name="CLASE_RIESGO">'01-Mapa de riesgo-UO'!$G$1048322:$G$1048333</definedName>
    <definedName name="COBERTURA_CON_CALIDAD" localSheetId="0">'01-Mapa de riesgo-UO'!#REF!</definedName>
    <definedName name="COBERTURA_CON_CALIDAD">#REF!</definedName>
    <definedName name="COMPARTIR">'03-Seguimiento'!$V$1048437:$V$1048439</definedName>
    <definedName name="COMUNICACIONES" localSheetId="0">'01-Mapa de riesgo-UO'!#REF!</definedName>
    <definedName name="COMUNICACIONES">#REF!</definedName>
    <definedName name="Contable" localSheetId="0">'01-Mapa de riesgo-UO'!$I$1048330:$I$1048334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riesgo-UO'!$BQ$1048323:$BQ$1048326</definedName>
    <definedName name="CONTROL_SEGUIMIENTO">#REF!</definedName>
    <definedName name="CONTROLES">'01-Mapa de riesgo-UO'!$P$1048322:$P$1048326</definedName>
    <definedName name="Corrupción" localSheetId="0">'01-Mapa de riesgo-UO'!$J$1048330:$J$1048332</definedName>
    <definedName name="Corrupción">#REF!</definedName>
    <definedName name="CREACIÓN_GESTIÓN_Y_TRANSFERENCIA_DEL_CONOCIMIENTO">'01-Mapa de riesgo-UO'!$BB$1048323</definedName>
    <definedName name="Cumplimiento" localSheetId="0">'01-Mapa de riesgo-UO'!$K$1048330:$K$1048334</definedName>
    <definedName name="CUMPLIMIENTO">'03-Seguimiento'!$U$1048428:$U$1048430</definedName>
    <definedName name="CUMPLIMIENTO_PARCIAL">'03-Seguimiento'!$W$1048428</definedName>
    <definedName name="CUMPLIMIENTO_TOTAL">'03-Seguimiento'!$V$1048428:$V$1048429</definedName>
    <definedName name="DEMAS" localSheetId="0">'01-Mapa de riesgo-UO'!#REF!</definedName>
    <definedName name="DEMAS">#REF!</definedName>
    <definedName name="Derechos_Humanos" localSheetId="0">'01-Mapa de riesgo-UO'!$L$1048330:$L$1048332</definedName>
    <definedName name="Derechos_Humanos">#REF!</definedName>
    <definedName name="DIRECCIONAMIENTO_INSTITUCIONAL" localSheetId="0">'01-Mapa de riesgo-UO'!$BI$1048323:$BI$1048326</definedName>
    <definedName name="DIRECCIONAMIENTO_INSTITUCIONAL">#REF!</definedName>
    <definedName name="DOCENCIA" localSheetId="0">'01-Mapa de riesgo-UO'!$BJ$1048323:$BJ$1048338</definedName>
    <definedName name="DOCENCIA">#REF!</definedName>
    <definedName name="Documentados_Aplicados_Efectivos">'01-Mapa de riesgo-UO'!#REF!</definedName>
    <definedName name="EGRESADOS" localSheetId="0">'01-Mapa de riesgo-UO'!$BO$1048323</definedName>
    <definedName name="EGRESADOS">#REF!</definedName>
    <definedName name="Estratégico" localSheetId="0">'01-Mapa de riesgo-UO'!$M$1048330:$M$1048334</definedName>
    <definedName name="Estratégico">#REF!</definedName>
    <definedName name="EVAL_PERIODICIDAD">'01-Mapa de riesgo-UO'!$AH$1048322:$AH$1048323</definedName>
    <definedName name="EVITAR">'03-Seguimiento'!$Y$1048437:$Y$1048439</definedName>
    <definedName name="EXCELENCIA_ACADÉMICA_PARA_LA_FORMACIÓN_INTEGRAL">'01-Mapa de riesgo-UO'!$BB$1048322</definedName>
    <definedName name="EXTENSIÓN_PROYECCIÓN_SOCIAL" localSheetId="0">'01-Mapa de riesgo-UO'!$BL$1048323:$BL$1048344</definedName>
    <definedName name="EXTENSIÓN_PROYECCIÓN_SOCIAL">#REF!</definedName>
    <definedName name="EXTENSIÓN_PROYECCIÓN_SOCIAL_">'01-Mapa de riesgo-UO'!$AZ$1048331:$AZ$1048340</definedName>
    <definedName name="EXTERNO">'01-Mapa de riesgo-UO'!$F$1048322:$F$1048327</definedName>
    <definedName name="FACTOR">'01-Mapa de riesgo-UO'!$D$1048322:$D$1048323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riesgo-UO'!$O$1048330:$O$1048334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riesgo-UO'!$BB$1048324</definedName>
    <definedName name="GESTIÓN_FINANCIERA" localSheetId="0">'01-Mapa de riesgo-UO'!#REF!</definedName>
    <definedName name="GESTIÓN_FINANCIERA">#REF!</definedName>
    <definedName name="GESTIÓN_Y_SOSTENIBILIDAD_INSTITUCIONAL">'01-Mapa de riesgo-UO'!$BB$1048325</definedName>
    <definedName name="GRAVE" localSheetId="0">'01-Mapa de riesgo-UO'!$AV$1048323:$AV$1048326</definedName>
    <definedName name="GRAVE">'03-Seguimiento'!$F$1048442</definedName>
    <definedName name="GRUPO_INVESTIGACIÓN_AGUAS_SANEAMIENTO" localSheetId="0">'01-Mapa de riesgo-UO'!#REF!</definedName>
    <definedName name="GRUPO_INVESTIGACIÓN_AGUAS_SANEAMIENTO">#REF!</definedName>
    <definedName name="Imagen" localSheetId="0">'01-Mapa de riesgo-UO'!$P$1048330:$P$1048334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riesgo-UO'!$Q$1048330:$Q$1048332</definedName>
    <definedName name="Información">#REF!</definedName>
    <definedName name="INTERNACIONALIZACIÓN" localSheetId="0">'01-Mapa de riesgo-UO'!$BP$1048323</definedName>
    <definedName name="INTERNACIONALIZACIÓN">#REF!</definedName>
    <definedName name="INTERNO">'01-Mapa de riesgo-UO'!$E$1048322:$E$1048327</definedName>
    <definedName name="INVESTIGACIÓN_E_INNOVACIÓN" localSheetId="0">'01-Mapa de riesgo-UO'!$BK$1048323:$BK$1048333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riesgo-UO'!$AT$1048323</definedName>
    <definedName name="LEVE">'03-Seguimiento'!$H$1048442:$H$1048576</definedName>
    <definedName name="MAPA" localSheetId="0">'01-Mapa de riesgo-UO'!$A$1048322:$A$1048324</definedName>
    <definedName name="MAPA">#REF!</definedName>
    <definedName name="MODERADO" localSheetId="0">'01-Mapa de riesgo-UO'!$AU$1048323:$AU$1048325</definedName>
    <definedName name="MODERADO">'03-Seguimiento'!$G$1048442:$G$1048576</definedName>
    <definedName name="NIVEL_AUTOMAT">'01-Mapa de riesgo-UO'!$X$1048322:$X$1048324</definedName>
    <definedName name="NIVEL_EXPOSICION">'01-Mapa de riesgo-UO'!$AQ$1048322:$AQ$1048324</definedName>
    <definedName name="nnnn" localSheetId="0">'01-Mapa de riesgo-UO'!#REF!</definedName>
    <definedName name="nnnn">#REF!</definedName>
    <definedName name="No_aplicados">'01-Mapa de riesgo-UO'!#REF!</definedName>
    <definedName name="NO_CUMPLIDA">'03-Seguimiento'!$X$1048428</definedName>
    <definedName name="No_existen">'01-Mapa de riesgo-UO'!#REF!</definedName>
    <definedName name="OBJETIVOS" localSheetId="0">'01-Mapa de riesgo-UO'!#REF!</definedName>
    <definedName name="OBJETIVOS">#REF!</definedName>
    <definedName name="OEC">'01-Mapa de riesgo-UO'!$BB$1048330</definedName>
    <definedName name="Operacional" localSheetId="0">'01-Mapa de riesgo-UO'!$T$1048330:$T$1048334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riesgo-UO'!$AZ$1048322:$AZ$1048326</definedName>
    <definedName name="PDI">#REF!</definedName>
    <definedName name="PERIODICIDAD">'01-Mapa de riesgo-UO'!$AI$1048322:$AI$1048331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riesgo-UO'!$K$1048322:$K$1048326</definedName>
    <definedName name="PROBABILIDAD">#REF!</definedName>
    <definedName name="PROCESOS" localSheetId="0">'01-Mapa de riesgo-UO'!$B$1048322:$B$1048331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'03-Seguimiento'!$W$1048437:$W$1048439</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riesgo-UO'!$AD$1048322:$AD$1048323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riesgo-UO'!$AC$1048330:$AC$1048334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riesgo-UO'!$AD$1048330:$AD$1048334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'03-Seguimiento'!$X$1048437:$X$1048439</definedName>
    <definedName name="Transparencia" localSheetId="0">'01-Mapa de riesgo-UO'!#REF!</definedName>
    <definedName name="Transparencia">#REF!</definedName>
    <definedName name="UNIDAD">'01-Mapa de riesgo-UO'!$AX$1048322:$AX$1048363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5" i="12" l="1"/>
  <c r="W86" i="12"/>
  <c r="W87" i="12"/>
  <c r="W88" i="12"/>
  <c r="W89" i="12"/>
  <c r="W90" i="12"/>
  <c r="W91" i="12"/>
  <c r="W92" i="12"/>
  <c r="W93" i="12"/>
  <c r="W94" i="12"/>
  <c r="W95" i="12"/>
  <c r="W96" i="12"/>
  <c r="W97" i="12"/>
  <c r="Q92" i="12"/>
  <c r="Q93" i="12"/>
  <c r="Q94" i="12"/>
  <c r="Q95" i="12"/>
  <c r="Q96" i="12"/>
  <c r="Q97" i="12"/>
  <c r="Q89" i="12"/>
  <c r="Q90" i="12"/>
  <c r="Q91" i="12"/>
  <c r="AG89" i="12"/>
  <c r="AG90" i="12"/>
  <c r="AG91" i="12"/>
  <c r="AG92" i="12"/>
  <c r="AG93" i="12"/>
  <c r="AG94" i="12"/>
  <c r="AG95" i="12"/>
  <c r="AG96" i="12"/>
  <c r="AG97" i="12"/>
  <c r="AG86" i="12"/>
  <c r="AG87" i="12"/>
  <c r="AG88" i="12"/>
  <c r="AL97" i="12"/>
  <c r="AL96" i="12"/>
  <c r="AL95" i="12"/>
  <c r="AK95" i="12" s="1"/>
  <c r="AJ95" i="12" s="1"/>
  <c r="AF95" i="12"/>
  <c r="AE95" i="12" s="1"/>
  <c r="V95" i="12"/>
  <c r="U95" i="12" s="1"/>
  <c r="R95" i="12"/>
  <c r="S95" i="12" s="1"/>
  <c r="AN95" i="12" l="1"/>
  <c r="AO95" i="12" s="1"/>
  <c r="J80" i="7" l="1"/>
  <c r="J77" i="7"/>
  <c r="T62" i="7" l="1"/>
  <c r="T63" i="7"/>
  <c r="T64" i="7"/>
  <c r="AL94" i="12"/>
  <c r="AL93" i="12"/>
  <c r="AL92" i="12"/>
  <c r="AF92" i="12"/>
  <c r="AE92" i="12" s="1"/>
  <c r="AL91" i="12"/>
  <c r="AL90" i="12"/>
  <c r="AK89" i="12" s="1"/>
  <c r="AJ89" i="12" s="1"/>
  <c r="AL89" i="12"/>
  <c r="V92" i="12"/>
  <c r="U92" i="12" s="1"/>
  <c r="V89" i="12"/>
  <c r="U89" i="12" s="1"/>
  <c r="T65" i="7"/>
  <c r="T66" i="7"/>
  <c r="T67" i="7"/>
  <c r="T68" i="7"/>
  <c r="T69" i="7"/>
  <c r="T70" i="7"/>
  <c r="T71" i="7"/>
  <c r="T72" i="7"/>
  <c r="T73" i="7"/>
  <c r="T74" i="7"/>
  <c r="T75" i="7"/>
  <c r="T76" i="7"/>
  <c r="T77" i="7"/>
  <c r="T78" i="7"/>
  <c r="T79" i="7"/>
  <c r="T80" i="7"/>
  <c r="T81" i="7"/>
  <c r="T82" i="7"/>
  <c r="T83" i="7"/>
  <c r="T84" i="7"/>
  <c r="T85" i="7"/>
  <c r="T86" i="7"/>
  <c r="T87" i="7"/>
  <c r="T88" i="7"/>
  <c r="T89" i="7"/>
  <c r="T90" i="7"/>
  <c r="T91" i="7"/>
  <c r="R89" i="12" l="1"/>
  <c r="S89" i="12" s="1"/>
  <c r="R92" i="12"/>
  <c r="S92" i="12" s="1"/>
  <c r="AF89" i="12"/>
  <c r="AE89" i="12" s="1"/>
  <c r="AK92" i="12"/>
  <c r="AJ92" i="12" s="1"/>
  <c r="V36" i="7"/>
  <c r="V37" i="7"/>
  <c r="U36" i="7"/>
  <c r="U37" i="7"/>
  <c r="T35" i="7"/>
  <c r="T36" i="7"/>
  <c r="T37" i="7"/>
  <c r="P35" i="7"/>
  <c r="P36" i="7"/>
  <c r="P37" i="7"/>
  <c r="O35" i="7"/>
  <c r="O36" i="7"/>
  <c r="O37" i="7"/>
  <c r="N35" i="7"/>
  <c r="N36" i="7"/>
  <c r="N37" i="7"/>
  <c r="M35" i="7"/>
  <c r="M36" i="7"/>
  <c r="M37" i="7"/>
  <c r="L35" i="7"/>
  <c r="L36" i="7"/>
  <c r="L37" i="7"/>
  <c r="I35" i="7"/>
  <c r="G35" i="7"/>
  <c r="F35" i="7"/>
  <c r="F36" i="7"/>
  <c r="F37" i="7"/>
  <c r="E35" i="7"/>
  <c r="D35" i="7"/>
  <c r="C35" i="7"/>
  <c r="B35" i="7"/>
  <c r="I91" i="8"/>
  <c r="F91" i="8"/>
  <c r="I90" i="8"/>
  <c r="F90" i="8"/>
  <c r="I89" i="8"/>
  <c r="G89" i="8"/>
  <c r="F89" i="8"/>
  <c r="E89" i="8"/>
  <c r="D89" i="8"/>
  <c r="C89" i="8"/>
  <c r="B89" i="8"/>
  <c r="I88" i="8"/>
  <c r="F88" i="8"/>
  <c r="I87" i="8"/>
  <c r="F87" i="8"/>
  <c r="I86" i="8"/>
  <c r="G86" i="8"/>
  <c r="F86" i="8"/>
  <c r="E86" i="8"/>
  <c r="D86" i="8"/>
  <c r="C86" i="8"/>
  <c r="B86" i="8"/>
  <c r="I85" i="8"/>
  <c r="F85" i="8"/>
  <c r="I84" i="8"/>
  <c r="F84" i="8"/>
  <c r="I83" i="8"/>
  <c r="G83" i="8"/>
  <c r="F83" i="8"/>
  <c r="E83" i="8"/>
  <c r="D83" i="8"/>
  <c r="C83" i="8"/>
  <c r="B83" i="8"/>
  <c r="I82" i="8"/>
  <c r="F82" i="8"/>
  <c r="I81" i="8"/>
  <c r="F81" i="8"/>
  <c r="I80" i="8"/>
  <c r="G80" i="8"/>
  <c r="F80" i="8"/>
  <c r="E80" i="8"/>
  <c r="D80" i="8"/>
  <c r="C80" i="8"/>
  <c r="B80" i="8"/>
  <c r="I35" i="8"/>
  <c r="I36" i="8"/>
  <c r="I37" i="8"/>
  <c r="G35" i="8"/>
  <c r="F35" i="8"/>
  <c r="F36" i="8"/>
  <c r="F37" i="8"/>
  <c r="E35" i="8"/>
  <c r="D35" i="8"/>
  <c r="C35" i="8"/>
  <c r="B35" i="8"/>
  <c r="AB38" i="12"/>
  <c r="AB39" i="12"/>
  <c r="AA38" i="12" s="1"/>
  <c r="Z38" i="12" s="1"/>
  <c r="AB40" i="12"/>
  <c r="AB41" i="12"/>
  <c r="AK38" i="12"/>
  <c r="AG37" i="12"/>
  <c r="AG38" i="12"/>
  <c r="AG39" i="12"/>
  <c r="AG40" i="12"/>
  <c r="AF38" i="12" s="1"/>
  <c r="AL38" i="12"/>
  <c r="AL39" i="12"/>
  <c r="N38" i="12"/>
  <c r="L38" i="12"/>
  <c r="L41" i="12"/>
  <c r="N41" i="12"/>
  <c r="Q41" i="12"/>
  <c r="W41" i="12"/>
  <c r="AG41" i="12"/>
  <c r="AL41" i="12"/>
  <c r="AN38" i="12" l="1"/>
  <c r="AP38" i="12" s="1"/>
  <c r="AQ38" i="12" s="1"/>
  <c r="O38" i="12"/>
  <c r="O41" i="12"/>
  <c r="H35" i="7" l="1"/>
  <c r="H35" i="8"/>
  <c r="J35" i="8" s="1"/>
  <c r="AO38" i="12"/>
  <c r="Q35" i="7" s="1"/>
  <c r="I17" i="7" l="1"/>
  <c r="F17" i="7"/>
  <c r="E17" i="7"/>
  <c r="C17" i="7"/>
  <c r="D17" i="7"/>
  <c r="V91" i="7" l="1"/>
  <c r="U91" i="7"/>
  <c r="P91" i="7"/>
  <c r="O91" i="7"/>
  <c r="N91" i="7"/>
  <c r="M91" i="7"/>
  <c r="L91" i="7"/>
  <c r="F91" i="7"/>
  <c r="V90" i="7"/>
  <c r="U90" i="7"/>
  <c r="P90" i="7"/>
  <c r="O90" i="7"/>
  <c r="N90" i="7"/>
  <c r="M90" i="7"/>
  <c r="L90" i="7"/>
  <c r="F90" i="7"/>
  <c r="V89" i="7"/>
  <c r="U89" i="7"/>
  <c r="P89" i="7"/>
  <c r="O89" i="7"/>
  <c r="N89" i="7"/>
  <c r="M89" i="7"/>
  <c r="L89" i="7"/>
  <c r="I89" i="7"/>
  <c r="G89" i="7"/>
  <c r="F89" i="7"/>
  <c r="E89" i="7"/>
  <c r="D89" i="7"/>
  <c r="C89" i="7"/>
  <c r="B89" i="7"/>
  <c r="V88" i="7"/>
  <c r="U88" i="7"/>
  <c r="P88" i="7"/>
  <c r="O88" i="7"/>
  <c r="N88" i="7"/>
  <c r="M88" i="7"/>
  <c r="L88" i="7"/>
  <c r="F88" i="7"/>
  <c r="V87" i="7"/>
  <c r="U87" i="7"/>
  <c r="P87" i="7"/>
  <c r="O87" i="7"/>
  <c r="N87" i="7"/>
  <c r="M87" i="7"/>
  <c r="L87" i="7"/>
  <c r="F87" i="7"/>
  <c r="V86" i="7"/>
  <c r="U86" i="7"/>
  <c r="P86" i="7"/>
  <c r="O86" i="7"/>
  <c r="N86" i="7"/>
  <c r="M86" i="7"/>
  <c r="L86" i="7"/>
  <c r="I86" i="7"/>
  <c r="G86" i="7"/>
  <c r="F86" i="7"/>
  <c r="E86" i="7"/>
  <c r="D86" i="7"/>
  <c r="C86" i="7"/>
  <c r="B86" i="7"/>
  <c r="V85" i="7"/>
  <c r="U85" i="7"/>
  <c r="P85" i="7"/>
  <c r="O85" i="7"/>
  <c r="N85" i="7"/>
  <c r="M85" i="7"/>
  <c r="L85" i="7"/>
  <c r="F85" i="7"/>
  <c r="V84" i="7"/>
  <c r="U84" i="7"/>
  <c r="P84" i="7"/>
  <c r="O84" i="7"/>
  <c r="N84" i="7"/>
  <c r="M84" i="7"/>
  <c r="L84" i="7"/>
  <c r="F84" i="7"/>
  <c r="V83" i="7"/>
  <c r="U83" i="7"/>
  <c r="P83" i="7"/>
  <c r="O83" i="7"/>
  <c r="N83" i="7"/>
  <c r="M83" i="7"/>
  <c r="L83" i="7"/>
  <c r="I83" i="7"/>
  <c r="G83" i="7"/>
  <c r="F83" i="7"/>
  <c r="E83" i="7"/>
  <c r="D83" i="7"/>
  <c r="C83" i="7"/>
  <c r="B83" i="7"/>
  <c r="V82" i="7"/>
  <c r="U82" i="7"/>
  <c r="P82" i="7"/>
  <c r="O82" i="7"/>
  <c r="N82" i="7"/>
  <c r="M82" i="7"/>
  <c r="L82" i="7"/>
  <c r="F82" i="7"/>
  <c r="V81" i="7"/>
  <c r="U81" i="7"/>
  <c r="P81" i="7"/>
  <c r="O81" i="7"/>
  <c r="N81" i="7"/>
  <c r="M81" i="7"/>
  <c r="L81" i="7"/>
  <c r="F81" i="7"/>
  <c r="V80" i="7"/>
  <c r="U80" i="7"/>
  <c r="P80" i="7"/>
  <c r="O80" i="7"/>
  <c r="N80" i="7"/>
  <c r="M80" i="7"/>
  <c r="L80" i="7"/>
  <c r="I80" i="7"/>
  <c r="G80" i="7"/>
  <c r="F80" i="7"/>
  <c r="E80" i="7"/>
  <c r="D80" i="7"/>
  <c r="C80" i="7"/>
  <c r="B80" i="7"/>
  <c r="V66" i="7"/>
  <c r="V67" i="7"/>
  <c r="V68" i="7"/>
  <c r="V69" i="7"/>
  <c r="V70" i="7"/>
  <c r="V71" i="7"/>
  <c r="V72" i="7"/>
  <c r="V73" i="7"/>
  <c r="V74" i="7"/>
  <c r="V75" i="7"/>
  <c r="V76" i="7"/>
  <c r="V77" i="7"/>
  <c r="V78" i="7"/>
  <c r="V79" i="7"/>
  <c r="U66" i="7"/>
  <c r="U67" i="7"/>
  <c r="U68" i="7"/>
  <c r="U69" i="7"/>
  <c r="U70" i="7"/>
  <c r="U71" i="7"/>
  <c r="U72" i="7"/>
  <c r="U73" i="7"/>
  <c r="U74" i="7"/>
  <c r="U75" i="7"/>
  <c r="U76" i="7"/>
  <c r="U77" i="7"/>
  <c r="U78" i="7"/>
  <c r="U79" i="7"/>
  <c r="P65" i="7"/>
  <c r="P66" i="7"/>
  <c r="P67" i="7"/>
  <c r="P68" i="7"/>
  <c r="P69" i="7"/>
  <c r="P70" i="7"/>
  <c r="P71" i="7"/>
  <c r="P72" i="7"/>
  <c r="P73" i="7"/>
  <c r="P74" i="7"/>
  <c r="P75" i="7"/>
  <c r="P76" i="7"/>
  <c r="P77" i="7"/>
  <c r="P78" i="7"/>
  <c r="P79" i="7"/>
  <c r="O65" i="7"/>
  <c r="O66" i="7"/>
  <c r="O67" i="7"/>
  <c r="O68" i="7"/>
  <c r="O69" i="7"/>
  <c r="O70" i="7"/>
  <c r="O71" i="7"/>
  <c r="O72" i="7"/>
  <c r="O73" i="7"/>
  <c r="O74" i="7"/>
  <c r="O75" i="7"/>
  <c r="O76" i="7"/>
  <c r="O77" i="7"/>
  <c r="O78" i="7"/>
  <c r="O79" i="7"/>
  <c r="N65" i="7"/>
  <c r="N66" i="7"/>
  <c r="N67" i="7"/>
  <c r="N68" i="7"/>
  <c r="N69" i="7"/>
  <c r="N70" i="7"/>
  <c r="N71" i="7"/>
  <c r="N72" i="7"/>
  <c r="N73" i="7"/>
  <c r="N74" i="7"/>
  <c r="N75" i="7"/>
  <c r="N76" i="7"/>
  <c r="N77" i="7"/>
  <c r="N78" i="7"/>
  <c r="N79" i="7"/>
  <c r="M65" i="7"/>
  <c r="M66" i="7"/>
  <c r="M67" i="7"/>
  <c r="M68" i="7"/>
  <c r="M69" i="7"/>
  <c r="M70" i="7"/>
  <c r="M71" i="7"/>
  <c r="M72" i="7"/>
  <c r="M73" i="7"/>
  <c r="M74" i="7"/>
  <c r="M75" i="7"/>
  <c r="M76" i="7"/>
  <c r="M77" i="7"/>
  <c r="M78" i="7"/>
  <c r="M79" i="7"/>
  <c r="L65" i="7"/>
  <c r="L66" i="7"/>
  <c r="L67" i="7"/>
  <c r="L68" i="7"/>
  <c r="L69" i="7"/>
  <c r="L70" i="7"/>
  <c r="L71" i="7"/>
  <c r="L72" i="7"/>
  <c r="L73" i="7"/>
  <c r="L74" i="7"/>
  <c r="L75" i="7"/>
  <c r="L76" i="7"/>
  <c r="L77" i="7"/>
  <c r="L78" i="7"/>
  <c r="L79" i="7"/>
  <c r="T9" i="7"/>
  <c r="U9" i="7"/>
  <c r="V9" i="7"/>
  <c r="T10" i="7"/>
  <c r="U10" i="7"/>
  <c r="V10" i="7"/>
  <c r="T11" i="7"/>
  <c r="U11" i="7"/>
  <c r="V11" i="7"/>
  <c r="T12" i="7"/>
  <c r="U12" i="7"/>
  <c r="V12" i="7"/>
  <c r="T13" i="7"/>
  <c r="U13" i="7"/>
  <c r="V13" i="7"/>
  <c r="T14" i="7"/>
  <c r="U14" i="7"/>
  <c r="V14" i="7"/>
  <c r="T15" i="7"/>
  <c r="U15" i="7"/>
  <c r="V15" i="7"/>
  <c r="T16" i="7"/>
  <c r="U16" i="7"/>
  <c r="V16" i="7"/>
  <c r="T17" i="7"/>
  <c r="U17" i="7"/>
  <c r="V17" i="7"/>
  <c r="T18" i="7"/>
  <c r="U18" i="7"/>
  <c r="V18" i="7"/>
  <c r="T19" i="7"/>
  <c r="U19" i="7"/>
  <c r="V19" i="7"/>
  <c r="T20" i="7"/>
  <c r="U20" i="7"/>
  <c r="V20" i="7"/>
  <c r="T21" i="7"/>
  <c r="U21" i="7"/>
  <c r="V21" i="7"/>
  <c r="T22" i="7"/>
  <c r="U22" i="7"/>
  <c r="V22" i="7"/>
  <c r="T23" i="7"/>
  <c r="U23" i="7"/>
  <c r="V23" i="7"/>
  <c r="T24" i="7"/>
  <c r="U24" i="7"/>
  <c r="V24" i="7"/>
  <c r="T25" i="7"/>
  <c r="U25" i="7"/>
  <c r="V25" i="7"/>
  <c r="T26" i="7"/>
  <c r="U26" i="7"/>
  <c r="V26" i="7"/>
  <c r="T27" i="7"/>
  <c r="U27" i="7"/>
  <c r="V27" i="7"/>
  <c r="T28" i="7"/>
  <c r="U28" i="7"/>
  <c r="V28" i="7"/>
  <c r="T29" i="7"/>
  <c r="U29" i="7"/>
  <c r="V29" i="7"/>
  <c r="T30" i="7"/>
  <c r="U30" i="7"/>
  <c r="V30" i="7"/>
  <c r="T31" i="7"/>
  <c r="U31" i="7"/>
  <c r="V31" i="7"/>
  <c r="T32" i="7"/>
  <c r="U32" i="7"/>
  <c r="V32" i="7"/>
  <c r="T33" i="7"/>
  <c r="U33" i="7"/>
  <c r="V33" i="7"/>
  <c r="T34" i="7"/>
  <c r="U34" i="7"/>
  <c r="V34" i="7"/>
  <c r="T38" i="7"/>
  <c r="U38" i="7"/>
  <c r="V38" i="7"/>
  <c r="T39" i="7"/>
  <c r="U39" i="7"/>
  <c r="V39" i="7"/>
  <c r="T40" i="7"/>
  <c r="U40" i="7"/>
  <c r="V40" i="7"/>
  <c r="T41" i="7"/>
  <c r="U41" i="7"/>
  <c r="V41" i="7"/>
  <c r="T42" i="7"/>
  <c r="U42" i="7"/>
  <c r="V42" i="7"/>
  <c r="T43" i="7"/>
  <c r="U43" i="7"/>
  <c r="V43" i="7"/>
  <c r="T44" i="7"/>
  <c r="U44" i="7"/>
  <c r="V44" i="7"/>
  <c r="T45" i="7"/>
  <c r="U45" i="7"/>
  <c r="V45" i="7"/>
  <c r="T46" i="7"/>
  <c r="U46" i="7"/>
  <c r="V46" i="7"/>
  <c r="T47" i="7"/>
  <c r="U47" i="7"/>
  <c r="V47" i="7"/>
  <c r="T48" i="7"/>
  <c r="U48" i="7"/>
  <c r="V48" i="7"/>
  <c r="T49" i="7"/>
  <c r="U49" i="7"/>
  <c r="V49" i="7"/>
  <c r="T50" i="7"/>
  <c r="U50" i="7"/>
  <c r="V50" i="7"/>
  <c r="T51" i="7"/>
  <c r="U51" i="7"/>
  <c r="V51" i="7"/>
  <c r="T52" i="7"/>
  <c r="U52" i="7"/>
  <c r="V52" i="7"/>
  <c r="T53" i="7"/>
  <c r="U53" i="7"/>
  <c r="V53" i="7"/>
  <c r="T54" i="7"/>
  <c r="U54" i="7"/>
  <c r="V54" i="7"/>
  <c r="T55" i="7"/>
  <c r="U55" i="7"/>
  <c r="V55" i="7"/>
  <c r="T56" i="7"/>
  <c r="U56" i="7"/>
  <c r="V56" i="7"/>
  <c r="T57" i="7"/>
  <c r="U57" i="7"/>
  <c r="V57" i="7"/>
  <c r="T58" i="7"/>
  <c r="U58" i="7"/>
  <c r="V58" i="7"/>
  <c r="T59" i="7"/>
  <c r="U59" i="7"/>
  <c r="V59" i="7"/>
  <c r="T60" i="7"/>
  <c r="U60" i="7"/>
  <c r="V60" i="7"/>
  <c r="T61" i="7"/>
  <c r="U61" i="7"/>
  <c r="V61" i="7"/>
  <c r="U62" i="7"/>
  <c r="V62" i="7"/>
  <c r="U63" i="7"/>
  <c r="V63" i="7"/>
  <c r="U64" i="7"/>
  <c r="V64" i="7"/>
  <c r="U65" i="7"/>
  <c r="V65" i="7"/>
  <c r="V8" i="7"/>
  <c r="U8" i="7"/>
  <c r="T8"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9" i="7"/>
  <c r="M9" i="7"/>
  <c r="N9" i="7"/>
  <c r="O9" i="7"/>
  <c r="P9" i="7"/>
  <c r="L10" i="7"/>
  <c r="M10" i="7"/>
  <c r="N10" i="7"/>
  <c r="O10" i="7"/>
  <c r="P10" i="7"/>
  <c r="P8" i="7"/>
  <c r="O8" i="7"/>
  <c r="N8" i="7"/>
  <c r="M8" i="7"/>
  <c r="L8" i="7"/>
  <c r="A14" i="12"/>
  <c r="AL373" i="12"/>
  <c r="AG373" i="12"/>
  <c r="AB373" i="12"/>
  <c r="W373" i="12"/>
  <c r="Q373" i="12"/>
  <c r="AL372" i="12"/>
  <c r="AG372" i="12"/>
  <c r="AB372" i="12"/>
  <c r="W372" i="12"/>
  <c r="Q372" i="12"/>
  <c r="AL371" i="12"/>
  <c r="AG371" i="12"/>
  <c r="AB371" i="12"/>
  <c r="W371" i="12"/>
  <c r="Q371" i="12"/>
  <c r="N371" i="12"/>
  <c r="L371" i="12"/>
  <c r="AL370" i="12"/>
  <c r="AG370" i="12"/>
  <c r="AB370" i="12"/>
  <c r="W370" i="12"/>
  <c r="Q370" i="12"/>
  <c r="AL369" i="12"/>
  <c r="AG369" i="12"/>
  <c r="AB369" i="12"/>
  <c r="W369" i="12"/>
  <c r="Q369" i="12"/>
  <c r="AL368" i="12"/>
  <c r="AG368" i="12"/>
  <c r="AB368" i="12"/>
  <c r="W368" i="12"/>
  <c r="Q368" i="12"/>
  <c r="N368" i="12"/>
  <c r="L368" i="12"/>
  <c r="AL367" i="12"/>
  <c r="AG367" i="12"/>
  <c r="AB367" i="12"/>
  <c r="W367" i="12"/>
  <c r="Q367" i="12"/>
  <c r="AL366" i="12"/>
  <c r="AG366" i="12"/>
  <c r="AB366" i="12"/>
  <c r="W366" i="12"/>
  <c r="Q366" i="12"/>
  <c r="AL365" i="12"/>
  <c r="AG365" i="12"/>
  <c r="AB365" i="12"/>
  <c r="W365" i="12"/>
  <c r="Q365" i="12"/>
  <c r="N365" i="12"/>
  <c r="L365" i="12"/>
  <c r="AL364" i="12"/>
  <c r="AG364" i="12"/>
  <c r="AB364" i="12"/>
  <c r="W364" i="12"/>
  <c r="Q364" i="12"/>
  <c r="AL363" i="12"/>
  <c r="AG363" i="12"/>
  <c r="AB363" i="12"/>
  <c r="W363" i="12"/>
  <c r="Q363" i="12"/>
  <c r="AL362" i="12"/>
  <c r="AG362" i="12"/>
  <c r="AB362" i="12"/>
  <c r="W362" i="12"/>
  <c r="Q362" i="12"/>
  <c r="N362" i="12"/>
  <c r="L362" i="12"/>
  <c r="AL361" i="12"/>
  <c r="AG361" i="12"/>
  <c r="AB361" i="12"/>
  <c r="W361" i="12"/>
  <c r="Q361" i="12"/>
  <c r="AL360" i="12"/>
  <c r="AG360" i="12"/>
  <c r="AB360" i="12"/>
  <c r="W360" i="12"/>
  <c r="Q360" i="12"/>
  <c r="AL359" i="12"/>
  <c r="AG359" i="12"/>
  <c r="AB359" i="12"/>
  <c r="W359" i="12"/>
  <c r="Q359" i="12"/>
  <c r="N359" i="12"/>
  <c r="L359" i="12"/>
  <c r="AL358" i="12"/>
  <c r="AG358" i="12"/>
  <c r="AB358" i="12"/>
  <c r="W358" i="12"/>
  <c r="Q358" i="12"/>
  <c r="AL357" i="12"/>
  <c r="AG357" i="12"/>
  <c r="AB357" i="12"/>
  <c r="W357" i="12"/>
  <c r="Q357" i="12"/>
  <c r="AL356" i="12"/>
  <c r="AG356" i="12"/>
  <c r="AB356" i="12"/>
  <c r="W356" i="12"/>
  <c r="Q356" i="12"/>
  <c r="N356" i="12"/>
  <c r="L356" i="12"/>
  <c r="AL355" i="12"/>
  <c r="AG355" i="12"/>
  <c r="AB355" i="12"/>
  <c r="W355" i="12"/>
  <c r="Q355" i="12"/>
  <c r="AL354" i="12"/>
  <c r="AG354" i="12"/>
  <c r="AB354" i="12"/>
  <c r="W354" i="12"/>
  <c r="Q354" i="12"/>
  <c r="AL353" i="12"/>
  <c r="AG353" i="12"/>
  <c r="AB353" i="12"/>
  <c r="W353" i="12"/>
  <c r="Q353" i="12"/>
  <c r="N353" i="12"/>
  <c r="L353" i="12"/>
  <c r="AL352" i="12"/>
  <c r="AG352" i="12"/>
  <c r="AB352" i="12"/>
  <c r="W352" i="12"/>
  <c r="Q352" i="12"/>
  <c r="AL351" i="12"/>
  <c r="AG351" i="12"/>
  <c r="AB351" i="12"/>
  <c r="W351" i="12"/>
  <c r="Q351" i="12"/>
  <c r="AL350" i="12"/>
  <c r="AG350" i="12"/>
  <c r="AB350" i="12"/>
  <c r="W350" i="12"/>
  <c r="Q350" i="12"/>
  <c r="N350" i="12"/>
  <c r="L350" i="12"/>
  <c r="AL349" i="12"/>
  <c r="AG349" i="12"/>
  <c r="AB349" i="12"/>
  <c r="W349" i="12"/>
  <c r="Q349" i="12"/>
  <c r="AL348" i="12"/>
  <c r="AG348" i="12"/>
  <c r="AB348" i="12"/>
  <c r="W348" i="12"/>
  <c r="Q348" i="12"/>
  <c r="AL347" i="12"/>
  <c r="AG347" i="12"/>
  <c r="AB347" i="12"/>
  <c r="W347" i="12"/>
  <c r="Q347" i="12"/>
  <c r="N347" i="12"/>
  <c r="L347" i="12"/>
  <c r="AL346" i="12"/>
  <c r="AG346" i="12"/>
  <c r="AB346" i="12"/>
  <c r="W346" i="12"/>
  <c r="Q346" i="12"/>
  <c r="AL345" i="12"/>
  <c r="AG345" i="12"/>
  <c r="AB345" i="12"/>
  <c r="W345" i="12"/>
  <c r="Q345" i="12"/>
  <c r="AL344" i="12"/>
  <c r="AG344" i="12"/>
  <c r="AB344" i="12"/>
  <c r="W344" i="12"/>
  <c r="Q344" i="12"/>
  <c r="N344" i="12"/>
  <c r="L344" i="12"/>
  <c r="AL343" i="12"/>
  <c r="AG343" i="12"/>
  <c r="AB343" i="12"/>
  <c r="W343" i="12"/>
  <c r="Q343" i="12"/>
  <c r="AL342" i="12"/>
  <c r="AG342" i="12"/>
  <c r="AB342" i="12"/>
  <c r="W342" i="12"/>
  <c r="Q342" i="12"/>
  <c r="AL341" i="12"/>
  <c r="AG341" i="12"/>
  <c r="AB341" i="12"/>
  <c r="W341" i="12"/>
  <c r="Q341" i="12"/>
  <c r="N341" i="12"/>
  <c r="L341" i="12"/>
  <c r="AL340" i="12"/>
  <c r="AG340" i="12"/>
  <c r="AB340" i="12"/>
  <c r="W340" i="12"/>
  <c r="Q340" i="12"/>
  <c r="AL339" i="12"/>
  <c r="AG339" i="12"/>
  <c r="AB339" i="12"/>
  <c r="W339" i="12"/>
  <c r="Q339" i="12"/>
  <c r="AL338" i="12"/>
  <c r="AG338" i="12"/>
  <c r="AB338" i="12"/>
  <c r="W338" i="12"/>
  <c r="Q338" i="12"/>
  <c r="N338" i="12"/>
  <c r="L338" i="12"/>
  <c r="AL337" i="12"/>
  <c r="AG337" i="12"/>
  <c r="AB337" i="12"/>
  <c r="W337" i="12"/>
  <c r="Q337" i="12"/>
  <c r="AL336" i="12"/>
  <c r="AG336" i="12"/>
  <c r="AB336" i="12"/>
  <c r="W336" i="12"/>
  <c r="Q336" i="12"/>
  <c r="AL335" i="12"/>
  <c r="AG335" i="12"/>
  <c r="AB335" i="12"/>
  <c r="W335" i="12"/>
  <c r="Q335" i="12"/>
  <c r="N335" i="12"/>
  <c r="L335" i="12"/>
  <c r="AL334" i="12"/>
  <c r="AG334" i="12"/>
  <c r="AB334" i="12"/>
  <c r="W334" i="12"/>
  <c r="Q334" i="12"/>
  <c r="AL333" i="12"/>
  <c r="AG333" i="12"/>
  <c r="AB333" i="12"/>
  <c r="W333" i="12"/>
  <c r="Q333" i="12"/>
  <c r="AL332" i="12"/>
  <c r="AG332" i="12"/>
  <c r="AB332" i="12"/>
  <c r="W332" i="12"/>
  <c r="Q332" i="12"/>
  <c r="N332" i="12"/>
  <c r="L332" i="12"/>
  <c r="AL331" i="12"/>
  <c r="AG331" i="12"/>
  <c r="AB331" i="12"/>
  <c r="W331" i="12"/>
  <c r="Q331" i="12"/>
  <c r="AL330" i="12"/>
  <c r="AG330" i="12"/>
  <c r="AB330" i="12"/>
  <c r="W330" i="12"/>
  <c r="Q330" i="12"/>
  <c r="AL329" i="12"/>
  <c r="AG329" i="12"/>
  <c r="AB329" i="12"/>
  <c r="W329" i="12"/>
  <c r="Q329" i="12"/>
  <c r="N329" i="12"/>
  <c r="L329" i="12"/>
  <c r="AL328" i="12"/>
  <c r="AG328" i="12"/>
  <c r="AB328" i="12"/>
  <c r="W328" i="12"/>
  <c r="Q328" i="12"/>
  <c r="AL327" i="12"/>
  <c r="AG327" i="12"/>
  <c r="AB327" i="12"/>
  <c r="W327" i="12"/>
  <c r="Q327" i="12"/>
  <c r="AL326" i="12"/>
  <c r="AG326" i="12"/>
  <c r="AB326" i="12"/>
  <c r="W326" i="12"/>
  <c r="Q326" i="12"/>
  <c r="N326" i="12"/>
  <c r="L326" i="12"/>
  <c r="AL325" i="12"/>
  <c r="AG325" i="12"/>
  <c r="AB325" i="12"/>
  <c r="W325" i="12"/>
  <c r="Q325" i="12"/>
  <c r="AL324" i="12"/>
  <c r="AG324" i="12"/>
  <c r="AB324" i="12"/>
  <c r="W324" i="12"/>
  <c r="Q324" i="12"/>
  <c r="AL323" i="12"/>
  <c r="AG323" i="12"/>
  <c r="AB323" i="12"/>
  <c r="W323" i="12"/>
  <c r="Q323" i="12"/>
  <c r="N323" i="12"/>
  <c r="L323" i="12"/>
  <c r="AL322" i="12"/>
  <c r="AG322" i="12"/>
  <c r="AB322" i="12"/>
  <c r="W322" i="12"/>
  <c r="Q322" i="12"/>
  <c r="AL321" i="12"/>
  <c r="AG321" i="12"/>
  <c r="AB321" i="12"/>
  <c r="W321" i="12"/>
  <c r="Q321" i="12"/>
  <c r="AL320" i="12"/>
  <c r="AG320" i="12"/>
  <c r="AB320" i="12"/>
  <c r="W320" i="12"/>
  <c r="Q320" i="12"/>
  <c r="N320" i="12"/>
  <c r="L320" i="12"/>
  <c r="AL319" i="12"/>
  <c r="AG319" i="12"/>
  <c r="AB319" i="12"/>
  <c r="W319" i="12"/>
  <c r="Q319" i="12"/>
  <c r="AL318" i="12"/>
  <c r="AG318" i="12"/>
  <c r="AB318" i="12"/>
  <c r="W318" i="12"/>
  <c r="Q318" i="12"/>
  <c r="AL317" i="12"/>
  <c r="AG317" i="12"/>
  <c r="AB317" i="12"/>
  <c r="W317" i="12"/>
  <c r="Q317" i="12"/>
  <c r="N317" i="12"/>
  <c r="L317" i="12"/>
  <c r="AL316" i="12"/>
  <c r="AG316" i="12"/>
  <c r="AB316" i="12"/>
  <c r="W316" i="12"/>
  <c r="Q316" i="12"/>
  <c r="AL315" i="12"/>
  <c r="AG315" i="12"/>
  <c r="AB315" i="12"/>
  <c r="W315" i="12"/>
  <c r="Q315" i="12"/>
  <c r="AL314" i="12"/>
  <c r="AG314" i="12"/>
  <c r="AB314" i="12"/>
  <c r="W314" i="12"/>
  <c r="Q314" i="12"/>
  <c r="N314" i="12"/>
  <c r="L314" i="12"/>
  <c r="AL313" i="12"/>
  <c r="AG313" i="12"/>
  <c r="AB313" i="12"/>
  <c r="W313" i="12"/>
  <c r="Q313" i="12"/>
  <c r="AL312" i="12"/>
  <c r="AG312" i="12"/>
  <c r="AB312" i="12"/>
  <c r="W312" i="12"/>
  <c r="Q312" i="12"/>
  <c r="AL311" i="12"/>
  <c r="AG311" i="12"/>
  <c r="AB311" i="12"/>
  <c r="W311" i="12"/>
  <c r="Q311" i="12"/>
  <c r="N311" i="12"/>
  <c r="L311" i="12"/>
  <c r="AL310" i="12"/>
  <c r="AG310" i="12"/>
  <c r="AB310" i="12"/>
  <c r="W310" i="12"/>
  <c r="Q310" i="12"/>
  <c r="AL309" i="12"/>
  <c r="AG309" i="12"/>
  <c r="AB309" i="12"/>
  <c r="W309" i="12"/>
  <c r="Q309" i="12"/>
  <c r="AL308" i="12"/>
  <c r="AG308" i="12"/>
  <c r="AB308" i="12"/>
  <c r="W308" i="12"/>
  <c r="Q308" i="12"/>
  <c r="N308" i="12"/>
  <c r="L308" i="12"/>
  <c r="AL307" i="12"/>
  <c r="AG307" i="12"/>
  <c r="AB307" i="12"/>
  <c r="W307" i="12"/>
  <c r="Q307" i="12"/>
  <c r="AL306" i="12"/>
  <c r="AG306" i="12"/>
  <c r="AB306" i="12"/>
  <c r="W306" i="12"/>
  <c r="Q306" i="12"/>
  <c r="AL305" i="12"/>
  <c r="AG305" i="12"/>
  <c r="AB305" i="12"/>
  <c r="W305" i="12"/>
  <c r="Q305" i="12"/>
  <c r="N305" i="12"/>
  <c r="L305" i="12"/>
  <c r="AL304" i="12"/>
  <c r="AG304" i="12"/>
  <c r="AB304" i="12"/>
  <c r="W304" i="12"/>
  <c r="Q304" i="12"/>
  <c r="AL303" i="12"/>
  <c r="AG303" i="12"/>
  <c r="AB303" i="12"/>
  <c r="W303" i="12"/>
  <c r="Q303" i="12"/>
  <c r="AL302" i="12"/>
  <c r="AG302" i="12"/>
  <c r="AB302" i="12"/>
  <c r="W302" i="12"/>
  <c r="Q302" i="12"/>
  <c r="N302" i="12"/>
  <c r="L302" i="12"/>
  <c r="AL301" i="12"/>
  <c r="AG301" i="12"/>
  <c r="AB301" i="12"/>
  <c r="W301" i="12"/>
  <c r="Q301" i="12"/>
  <c r="AL300" i="12"/>
  <c r="AG300" i="12"/>
  <c r="AB300" i="12"/>
  <c r="W300" i="12"/>
  <c r="Q300" i="12"/>
  <c r="AL299" i="12"/>
  <c r="AG299" i="12"/>
  <c r="AB299" i="12"/>
  <c r="W299" i="12"/>
  <c r="Q299" i="12"/>
  <c r="N299" i="12"/>
  <c r="L299" i="12"/>
  <c r="AL298" i="12"/>
  <c r="AG298" i="12"/>
  <c r="AB298" i="12"/>
  <c r="W298" i="12"/>
  <c r="Q298" i="12"/>
  <c r="AL297" i="12"/>
  <c r="AG297" i="12"/>
  <c r="AB297" i="12"/>
  <c r="W297" i="12"/>
  <c r="Q297" i="12"/>
  <c r="AL296" i="12"/>
  <c r="AG296" i="12"/>
  <c r="AB296" i="12"/>
  <c r="W296" i="12"/>
  <c r="Q296" i="12"/>
  <c r="N296" i="12"/>
  <c r="L296" i="12"/>
  <c r="AL295" i="12"/>
  <c r="AG295" i="12"/>
  <c r="AB295" i="12"/>
  <c r="W295" i="12"/>
  <c r="Q295" i="12"/>
  <c r="AL294" i="12"/>
  <c r="AG294" i="12"/>
  <c r="AB294" i="12"/>
  <c r="W294" i="12"/>
  <c r="Q294" i="12"/>
  <c r="AL293" i="12"/>
  <c r="AG293" i="12"/>
  <c r="AB293" i="12"/>
  <c r="W293" i="12"/>
  <c r="Q293" i="12"/>
  <c r="N293" i="12"/>
  <c r="L293" i="12"/>
  <c r="AL292" i="12"/>
  <c r="AG292" i="12"/>
  <c r="AB292" i="12"/>
  <c r="W292" i="12"/>
  <c r="Q292" i="12"/>
  <c r="AL291" i="12"/>
  <c r="AG291" i="12"/>
  <c r="AB291" i="12"/>
  <c r="W291" i="12"/>
  <c r="Q291" i="12"/>
  <c r="AL290" i="12"/>
  <c r="AG290" i="12"/>
  <c r="AB290" i="12"/>
  <c r="W290" i="12"/>
  <c r="Q290" i="12"/>
  <c r="N290" i="12"/>
  <c r="L290" i="12"/>
  <c r="AL289" i="12"/>
  <c r="AG289" i="12"/>
  <c r="AB289" i="12"/>
  <c r="W289" i="12"/>
  <c r="Q289" i="12"/>
  <c r="AL288" i="12"/>
  <c r="AG288" i="12"/>
  <c r="AB288" i="12"/>
  <c r="W288" i="12"/>
  <c r="Q288" i="12"/>
  <c r="AL287" i="12"/>
  <c r="AG287" i="12"/>
  <c r="AB287" i="12"/>
  <c r="W287" i="12"/>
  <c r="Q287" i="12"/>
  <c r="N287" i="12"/>
  <c r="L287" i="12"/>
  <c r="AL286" i="12"/>
  <c r="AG286" i="12"/>
  <c r="AB286" i="12"/>
  <c r="W286" i="12"/>
  <c r="Q286" i="12"/>
  <c r="AL285" i="12"/>
  <c r="AG285" i="12"/>
  <c r="AB285" i="12"/>
  <c r="W285" i="12"/>
  <c r="Q285" i="12"/>
  <c r="AL284" i="12"/>
  <c r="AG284" i="12"/>
  <c r="AB284" i="12"/>
  <c r="W284" i="12"/>
  <c r="Q284" i="12"/>
  <c r="N284" i="12"/>
  <c r="L284" i="12"/>
  <c r="AL283" i="12"/>
  <c r="AG283" i="12"/>
  <c r="AB283" i="12"/>
  <c r="W283" i="12"/>
  <c r="Q283" i="12"/>
  <c r="AL282" i="12"/>
  <c r="AG282" i="12"/>
  <c r="AB282" i="12"/>
  <c r="W282" i="12"/>
  <c r="Q282" i="12"/>
  <c r="AL281" i="12"/>
  <c r="AG281" i="12"/>
  <c r="AB281" i="12"/>
  <c r="W281" i="12"/>
  <c r="Q281" i="12"/>
  <c r="N281" i="12"/>
  <c r="L281" i="12"/>
  <c r="AL280" i="12"/>
  <c r="AG280" i="12"/>
  <c r="AB280" i="12"/>
  <c r="W280" i="12"/>
  <c r="Q280" i="12"/>
  <c r="AL279" i="12"/>
  <c r="AG279" i="12"/>
  <c r="AB279" i="12"/>
  <c r="W279" i="12"/>
  <c r="Q279" i="12"/>
  <c r="AL278" i="12"/>
  <c r="AG278" i="12"/>
  <c r="AB278" i="12"/>
  <c r="W278" i="12"/>
  <c r="Q278" i="12"/>
  <c r="N278" i="12"/>
  <c r="L278" i="12"/>
  <c r="AL277" i="12"/>
  <c r="AG277" i="12"/>
  <c r="AB277" i="12"/>
  <c r="W277" i="12"/>
  <c r="Q277" i="12"/>
  <c r="AL276" i="12"/>
  <c r="AG276" i="12"/>
  <c r="AB276" i="12"/>
  <c r="W276" i="12"/>
  <c r="Q276" i="12"/>
  <c r="AL275" i="12"/>
  <c r="AG275" i="12"/>
  <c r="AB275" i="12"/>
  <c r="W275" i="12"/>
  <c r="Q275" i="12"/>
  <c r="N275" i="12"/>
  <c r="L275" i="12"/>
  <c r="AL274" i="12"/>
  <c r="AG274" i="12"/>
  <c r="AB274" i="12"/>
  <c r="W274" i="12"/>
  <c r="Q274" i="12"/>
  <c r="AL273" i="12"/>
  <c r="AG273" i="12"/>
  <c r="AB273" i="12"/>
  <c r="W273" i="12"/>
  <c r="Q273" i="12"/>
  <c r="AL272" i="12"/>
  <c r="AG272" i="12"/>
  <c r="AB272" i="12"/>
  <c r="W272" i="12"/>
  <c r="Q272" i="12"/>
  <c r="N272" i="12"/>
  <c r="L272" i="12"/>
  <c r="AL271" i="12"/>
  <c r="AG271" i="12"/>
  <c r="AB271" i="12"/>
  <c r="W271" i="12"/>
  <c r="Q271" i="12"/>
  <c r="AL270" i="12"/>
  <c r="AG270" i="12"/>
  <c r="AB270" i="12"/>
  <c r="W270" i="12"/>
  <c r="Q270" i="12"/>
  <c r="AL269" i="12"/>
  <c r="AG269" i="12"/>
  <c r="AB269" i="12"/>
  <c r="W269" i="12"/>
  <c r="Q269" i="12"/>
  <c r="N269" i="12"/>
  <c r="L269" i="12"/>
  <c r="AL268" i="12"/>
  <c r="AG268" i="12"/>
  <c r="AB268" i="12"/>
  <c r="W268" i="12"/>
  <c r="Q268" i="12"/>
  <c r="AL267" i="12"/>
  <c r="AG267" i="12"/>
  <c r="AB267" i="12"/>
  <c r="W267" i="12"/>
  <c r="Q267" i="12"/>
  <c r="AL266" i="12"/>
  <c r="AG266" i="12"/>
  <c r="AB266" i="12"/>
  <c r="W266" i="12"/>
  <c r="Q266" i="12"/>
  <c r="N266" i="12"/>
  <c r="L266" i="12"/>
  <c r="AL265" i="12"/>
  <c r="AG265" i="12"/>
  <c r="AB265" i="12"/>
  <c r="W265" i="12"/>
  <c r="Q265" i="12"/>
  <c r="AL264" i="12"/>
  <c r="AG264" i="12"/>
  <c r="AB264" i="12"/>
  <c r="W264" i="12"/>
  <c r="Q264" i="12"/>
  <c r="AL263" i="12"/>
  <c r="AG263" i="12"/>
  <c r="AB263" i="12"/>
  <c r="W263" i="12"/>
  <c r="Q263" i="12"/>
  <c r="N263" i="12"/>
  <c r="L263" i="12"/>
  <c r="AL262" i="12"/>
  <c r="AG262" i="12"/>
  <c r="AB262" i="12"/>
  <c r="W262" i="12"/>
  <c r="Q262" i="12"/>
  <c r="AL261" i="12"/>
  <c r="AG261" i="12"/>
  <c r="AB261" i="12"/>
  <c r="W261" i="12"/>
  <c r="Q261" i="12"/>
  <c r="AL260" i="12"/>
  <c r="AG260" i="12"/>
  <c r="AB260" i="12"/>
  <c r="W260" i="12"/>
  <c r="Q260" i="12"/>
  <c r="N260" i="12"/>
  <c r="L260" i="12"/>
  <c r="AL259" i="12"/>
  <c r="AG259" i="12"/>
  <c r="AB259" i="12"/>
  <c r="W259" i="12"/>
  <c r="Q259" i="12"/>
  <c r="AL258" i="12"/>
  <c r="AG258" i="12"/>
  <c r="AB258" i="12"/>
  <c r="W258" i="12"/>
  <c r="Q258" i="12"/>
  <c r="AL257" i="12"/>
  <c r="AG257" i="12"/>
  <c r="AB257" i="12"/>
  <c r="W257" i="12"/>
  <c r="Q257" i="12"/>
  <c r="N257" i="12"/>
  <c r="L257" i="12"/>
  <c r="AL256" i="12"/>
  <c r="AG256" i="12"/>
  <c r="AB256" i="12"/>
  <c r="W256" i="12"/>
  <c r="Q256" i="12"/>
  <c r="AL255" i="12"/>
  <c r="AG255" i="12"/>
  <c r="AB255" i="12"/>
  <c r="W255" i="12"/>
  <c r="Q255" i="12"/>
  <c r="AL254" i="12"/>
  <c r="AG254" i="12"/>
  <c r="AB254" i="12"/>
  <c r="W254" i="12"/>
  <c r="Q254" i="12"/>
  <c r="N254" i="12"/>
  <c r="L254" i="12"/>
  <c r="AL253" i="12"/>
  <c r="AG253" i="12"/>
  <c r="AB253" i="12"/>
  <c r="W253" i="12"/>
  <c r="Q253" i="12"/>
  <c r="AL252" i="12"/>
  <c r="AG252" i="12"/>
  <c r="AB252" i="12"/>
  <c r="W252" i="12"/>
  <c r="Q252" i="12"/>
  <c r="AL251" i="12"/>
  <c r="AG251" i="12"/>
  <c r="AB251" i="12"/>
  <c r="W251" i="12"/>
  <c r="Q251" i="12"/>
  <c r="N251" i="12"/>
  <c r="L251" i="12"/>
  <c r="AL250" i="12"/>
  <c r="AG250" i="12"/>
  <c r="AB250" i="12"/>
  <c r="W250" i="12"/>
  <c r="Q250" i="12"/>
  <c r="AL249" i="12"/>
  <c r="AG249" i="12"/>
  <c r="AB249" i="12"/>
  <c r="W249" i="12"/>
  <c r="Q249" i="12"/>
  <c r="AL248" i="12"/>
  <c r="AG248" i="12"/>
  <c r="AB248" i="12"/>
  <c r="W248" i="12"/>
  <c r="Q248" i="12"/>
  <c r="N248" i="12"/>
  <c r="L248" i="12"/>
  <c r="AL247" i="12"/>
  <c r="AG247" i="12"/>
  <c r="AB247" i="12"/>
  <c r="W247" i="12"/>
  <c r="Q247" i="12"/>
  <c r="AL246" i="12"/>
  <c r="AG246" i="12"/>
  <c r="AB246" i="12"/>
  <c r="W246" i="12"/>
  <c r="Q246" i="12"/>
  <c r="AL245" i="12"/>
  <c r="AG245" i="12"/>
  <c r="AB245" i="12"/>
  <c r="W245" i="12"/>
  <c r="Q245" i="12"/>
  <c r="N245" i="12"/>
  <c r="L245" i="12"/>
  <c r="AL244" i="12"/>
  <c r="AG244" i="12"/>
  <c r="AB244" i="12"/>
  <c r="W244" i="12"/>
  <c r="Q244" i="12"/>
  <c r="AL243" i="12"/>
  <c r="AG243" i="12"/>
  <c r="AB243" i="12"/>
  <c r="W243" i="12"/>
  <c r="Q243" i="12"/>
  <c r="AL242" i="12"/>
  <c r="AG242" i="12"/>
  <c r="AB242" i="12"/>
  <c r="W242" i="12"/>
  <c r="Q242" i="12"/>
  <c r="N242" i="12"/>
  <c r="L242" i="12"/>
  <c r="AL241" i="12"/>
  <c r="AG241" i="12"/>
  <c r="AB241" i="12"/>
  <c r="W241" i="12"/>
  <c r="Q241" i="12"/>
  <c r="AL240" i="12"/>
  <c r="AG240" i="12"/>
  <c r="AB240" i="12"/>
  <c r="W240" i="12"/>
  <c r="Q240" i="12"/>
  <c r="AL239" i="12"/>
  <c r="AG239" i="12"/>
  <c r="AB239" i="12"/>
  <c r="W239" i="12"/>
  <c r="Q239" i="12"/>
  <c r="N239" i="12"/>
  <c r="L239" i="12"/>
  <c r="AL238" i="12"/>
  <c r="AG238" i="12"/>
  <c r="AB238" i="12"/>
  <c r="W238" i="12"/>
  <c r="Q238" i="12"/>
  <c r="AL237" i="12"/>
  <c r="AG237" i="12"/>
  <c r="AB237" i="12"/>
  <c r="W237" i="12"/>
  <c r="Q237" i="12"/>
  <c r="AL236" i="12"/>
  <c r="AG236" i="12"/>
  <c r="AB236" i="12"/>
  <c r="W236" i="12"/>
  <c r="Q236" i="12"/>
  <c r="N236" i="12"/>
  <c r="L236" i="12"/>
  <c r="AL235" i="12"/>
  <c r="AG235" i="12"/>
  <c r="AB235" i="12"/>
  <c r="W235" i="12"/>
  <c r="Q235" i="12"/>
  <c r="AL234" i="12"/>
  <c r="AG234" i="12"/>
  <c r="AB234" i="12"/>
  <c r="W234" i="12"/>
  <c r="Q234" i="12"/>
  <c r="AL233" i="12"/>
  <c r="AG233" i="12"/>
  <c r="AB233" i="12"/>
  <c r="W233" i="12"/>
  <c r="Q233" i="12"/>
  <c r="N233" i="12"/>
  <c r="L233" i="12"/>
  <c r="AL232" i="12"/>
  <c r="AG232" i="12"/>
  <c r="AB232" i="12"/>
  <c r="W232" i="12"/>
  <c r="Q232" i="12"/>
  <c r="AL231" i="12"/>
  <c r="AG231" i="12"/>
  <c r="AB231" i="12"/>
  <c r="W231" i="12"/>
  <c r="Q231" i="12"/>
  <c r="AL230" i="12"/>
  <c r="AG230" i="12"/>
  <c r="AB230" i="12"/>
  <c r="W230" i="12"/>
  <c r="Q230" i="12"/>
  <c r="N230" i="12"/>
  <c r="L230" i="12"/>
  <c r="AL229" i="12"/>
  <c r="AG229" i="12"/>
  <c r="AB229" i="12"/>
  <c r="W229" i="12"/>
  <c r="Q229" i="12"/>
  <c r="AL228" i="12"/>
  <c r="AG228" i="12"/>
  <c r="AB228" i="12"/>
  <c r="W228" i="12"/>
  <c r="Q228" i="12"/>
  <c r="AL227" i="12"/>
  <c r="AG227" i="12"/>
  <c r="AB227" i="12"/>
  <c r="W227" i="12"/>
  <c r="Q227" i="12"/>
  <c r="N227" i="12"/>
  <c r="L227" i="12"/>
  <c r="AL226" i="12"/>
  <c r="AG226" i="12"/>
  <c r="AB226" i="12"/>
  <c r="W226" i="12"/>
  <c r="Q226" i="12"/>
  <c r="AL225" i="12"/>
  <c r="AG225" i="12"/>
  <c r="AB225" i="12"/>
  <c r="W225" i="12"/>
  <c r="Q225" i="12"/>
  <c r="AL224" i="12"/>
  <c r="AG224" i="12"/>
  <c r="AB224" i="12"/>
  <c r="W224" i="12"/>
  <c r="Q224" i="12"/>
  <c r="N224" i="12"/>
  <c r="L224" i="12"/>
  <c r="AL223" i="12"/>
  <c r="AG223" i="12"/>
  <c r="AB223" i="12"/>
  <c r="W223" i="12"/>
  <c r="Q223" i="12"/>
  <c r="AL222" i="12"/>
  <c r="AG222" i="12"/>
  <c r="AB222" i="12"/>
  <c r="W222" i="12"/>
  <c r="Q222" i="12"/>
  <c r="AL221" i="12"/>
  <c r="AG221" i="12"/>
  <c r="AB221" i="12"/>
  <c r="W221" i="12"/>
  <c r="Q221" i="12"/>
  <c r="N221" i="12"/>
  <c r="L221" i="12"/>
  <c r="AL220" i="12"/>
  <c r="AG220" i="12"/>
  <c r="AB220" i="12"/>
  <c r="W220" i="12"/>
  <c r="Q220" i="12"/>
  <c r="AL219" i="12"/>
  <c r="AG219" i="12"/>
  <c r="AB219" i="12"/>
  <c r="W219" i="12"/>
  <c r="Q219" i="12"/>
  <c r="AL218" i="12"/>
  <c r="AG218" i="12"/>
  <c r="AB218" i="12"/>
  <c r="W218" i="12"/>
  <c r="Q218" i="12"/>
  <c r="N218" i="12"/>
  <c r="L218" i="12"/>
  <c r="AL217" i="12"/>
  <c r="AG217" i="12"/>
  <c r="AB217" i="12"/>
  <c r="W217" i="12"/>
  <c r="Q217" i="12"/>
  <c r="AL216" i="12"/>
  <c r="AG216" i="12"/>
  <c r="AB216" i="12"/>
  <c r="W216" i="12"/>
  <c r="Q216" i="12"/>
  <c r="AL215" i="12"/>
  <c r="AG215" i="12"/>
  <c r="AB215" i="12"/>
  <c r="W215" i="12"/>
  <c r="Q215" i="12"/>
  <c r="N215" i="12"/>
  <c r="L215" i="12"/>
  <c r="AL214" i="12"/>
  <c r="AG214" i="12"/>
  <c r="AB214" i="12"/>
  <c r="W214" i="12"/>
  <c r="Q214" i="12"/>
  <c r="AL213" i="12"/>
  <c r="AG213" i="12"/>
  <c r="AB213" i="12"/>
  <c r="W213" i="12"/>
  <c r="Q213" i="12"/>
  <c r="AL212" i="12"/>
  <c r="AG212" i="12"/>
  <c r="AB212" i="12"/>
  <c r="W212" i="12"/>
  <c r="Q212" i="12"/>
  <c r="N212" i="12"/>
  <c r="L212" i="12"/>
  <c r="AL211" i="12"/>
  <c r="AG211" i="12"/>
  <c r="AB211" i="12"/>
  <c r="W211" i="12"/>
  <c r="Q211" i="12"/>
  <c r="AL210" i="12"/>
  <c r="AG210" i="12"/>
  <c r="AB210" i="12"/>
  <c r="W210" i="12"/>
  <c r="Q210" i="12"/>
  <c r="AL209" i="12"/>
  <c r="AG209" i="12"/>
  <c r="AB209" i="12"/>
  <c r="W209" i="12"/>
  <c r="Q209" i="12"/>
  <c r="N209" i="12"/>
  <c r="L209" i="12"/>
  <c r="AL208" i="12"/>
  <c r="AG208" i="12"/>
  <c r="AB208" i="12"/>
  <c r="W208" i="12"/>
  <c r="Q208" i="12"/>
  <c r="AL207" i="12"/>
  <c r="AG207" i="12"/>
  <c r="AB207" i="12"/>
  <c r="W207" i="12"/>
  <c r="Q207" i="12"/>
  <c r="AL206" i="12"/>
  <c r="AG206" i="12"/>
  <c r="AB206" i="12"/>
  <c r="W206" i="12"/>
  <c r="Q206" i="12"/>
  <c r="N206" i="12"/>
  <c r="L206" i="12"/>
  <c r="AL205" i="12"/>
  <c r="AG205" i="12"/>
  <c r="AB205" i="12"/>
  <c r="W205" i="12"/>
  <c r="Q205" i="12"/>
  <c r="AL204" i="12"/>
  <c r="AG204" i="12"/>
  <c r="AB204" i="12"/>
  <c r="W204" i="12"/>
  <c r="Q204" i="12"/>
  <c r="AL203" i="12"/>
  <c r="AG203" i="12"/>
  <c r="AB203" i="12"/>
  <c r="W203" i="12"/>
  <c r="Q203" i="12"/>
  <c r="N203" i="12"/>
  <c r="L203" i="12"/>
  <c r="AL202" i="12"/>
  <c r="AG202" i="12"/>
  <c r="AB202" i="12"/>
  <c r="W202" i="12"/>
  <c r="Q202" i="12"/>
  <c r="AL201" i="12"/>
  <c r="AG201" i="12"/>
  <c r="AB201" i="12"/>
  <c r="W201" i="12"/>
  <c r="Q201" i="12"/>
  <c r="AL200" i="12"/>
  <c r="AG200" i="12"/>
  <c r="AB200" i="12"/>
  <c r="W200" i="12"/>
  <c r="Q200" i="12"/>
  <c r="N200" i="12"/>
  <c r="L200" i="12"/>
  <c r="AL199" i="12"/>
  <c r="AG199" i="12"/>
  <c r="AB199" i="12"/>
  <c r="W199" i="12"/>
  <c r="Q199" i="12"/>
  <c r="AL198" i="12"/>
  <c r="AG198" i="12"/>
  <c r="AB198" i="12"/>
  <c r="W198" i="12"/>
  <c r="Q198" i="12"/>
  <c r="AL197" i="12"/>
  <c r="AG197" i="12"/>
  <c r="AB197" i="12"/>
  <c r="W197" i="12"/>
  <c r="Q197" i="12"/>
  <c r="N197" i="12"/>
  <c r="L197" i="12"/>
  <c r="AL196" i="12"/>
  <c r="AG196" i="12"/>
  <c r="AB196" i="12"/>
  <c r="W196" i="12"/>
  <c r="Q196" i="12"/>
  <c r="AL195" i="12"/>
  <c r="AG195" i="12"/>
  <c r="AB195" i="12"/>
  <c r="W195" i="12"/>
  <c r="Q195" i="12"/>
  <c r="AL194" i="12"/>
  <c r="AG194" i="12"/>
  <c r="AB194" i="12"/>
  <c r="W194" i="12"/>
  <c r="Q194" i="12"/>
  <c r="N194" i="12"/>
  <c r="L194" i="12"/>
  <c r="AL193" i="12"/>
  <c r="AG193" i="12"/>
  <c r="AB193" i="12"/>
  <c r="W193" i="12"/>
  <c r="Q193" i="12"/>
  <c r="AL192" i="12"/>
  <c r="AG192" i="12"/>
  <c r="AB192" i="12"/>
  <c r="W192" i="12"/>
  <c r="Q192" i="12"/>
  <c r="AL191" i="12"/>
  <c r="AG191" i="12"/>
  <c r="AB191" i="12"/>
  <c r="W191" i="12"/>
  <c r="Q191" i="12"/>
  <c r="N191" i="12"/>
  <c r="L191" i="12"/>
  <c r="AL190" i="12"/>
  <c r="AG190" i="12"/>
  <c r="AB190" i="12"/>
  <c r="W190" i="12"/>
  <c r="Q190" i="12"/>
  <c r="AL189" i="12"/>
  <c r="AG189" i="12"/>
  <c r="AB189" i="12"/>
  <c r="W189" i="12"/>
  <c r="Q189" i="12"/>
  <c r="AL188" i="12"/>
  <c r="AG188" i="12"/>
  <c r="AB188" i="12"/>
  <c r="W188" i="12"/>
  <c r="Q188" i="12"/>
  <c r="N188" i="12"/>
  <c r="L188" i="12"/>
  <c r="AL187" i="12"/>
  <c r="AG187" i="12"/>
  <c r="AB187" i="12"/>
  <c r="W187" i="12"/>
  <c r="Q187" i="12"/>
  <c r="AL186" i="12"/>
  <c r="AG186" i="12"/>
  <c r="AB186" i="12"/>
  <c r="W186" i="12"/>
  <c r="Q186" i="12"/>
  <c r="AL185" i="12"/>
  <c r="AG185" i="12"/>
  <c r="AB185" i="12"/>
  <c r="W185" i="12"/>
  <c r="Q185" i="12"/>
  <c r="N185" i="12"/>
  <c r="L185" i="12"/>
  <c r="AL184" i="12"/>
  <c r="AG184" i="12"/>
  <c r="AB184" i="12"/>
  <c r="W184" i="12"/>
  <c r="Q184" i="12"/>
  <c r="AL183" i="12"/>
  <c r="AG183" i="12"/>
  <c r="AB183" i="12"/>
  <c r="W183" i="12"/>
  <c r="Q183" i="12"/>
  <c r="AL182" i="12"/>
  <c r="AG182" i="12"/>
  <c r="AB182" i="12"/>
  <c r="W182" i="12"/>
  <c r="Q182" i="12"/>
  <c r="N182" i="12"/>
  <c r="L182" i="12"/>
  <c r="AL181" i="12"/>
  <c r="AG181" i="12"/>
  <c r="AB181" i="12"/>
  <c r="W181" i="12"/>
  <c r="Q181" i="12"/>
  <c r="AL180" i="12"/>
  <c r="AG180" i="12"/>
  <c r="AB180" i="12"/>
  <c r="W180" i="12"/>
  <c r="Q180" i="12"/>
  <c r="AL179" i="12"/>
  <c r="AG179" i="12"/>
  <c r="AB179" i="12"/>
  <c r="W179" i="12"/>
  <c r="Q179" i="12"/>
  <c r="N179" i="12"/>
  <c r="L179" i="12"/>
  <c r="AL178" i="12"/>
  <c r="AG178" i="12"/>
  <c r="AB178" i="12"/>
  <c r="W178" i="12"/>
  <c r="Q178" i="12"/>
  <c r="AL177" i="12"/>
  <c r="AG177" i="12"/>
  <c r="AB177" i="12"/>
  <c r="W177" i="12"/>
  <c r="Q177" i="12"/>
  <c r="AL176" i="12"/>
  <c r="AG176" i="12"/>
  <c r="AB176" i="12"/>
  <c r="W176" i="12"/>
  <c r="Q176" i="12"/>
  <c r="N176" i="12"/>
  <c r="L176" i="12"/>
  <c r="AL175" i="12"/>
  <c r="AG175" i="12"/>
  <c r="AB175" i="12"/>
  <c r="W175" i="12"/>
  <c r="Q175" i="12"/>
  <c r="AL174" i="12"/>
  <c r="AG174" i="12"/>
  <c r="AB174" i="12"/>
  <c r="W174" i="12"/>
  <c r="Q174" i="12"/>
  <c r="AL173" i="12"/>
  <c r="AG173" i="12"/>
  <c r="AB173" i="12"/>
  <c r="W173" i="12"/>
  <c r="Q173" i="12"/>
  <c r="N173" i="12"/>
  <c r="L173" i="12"/>
  <c r="AL172" i="12"/>
  <c r="AG172" i="12"/>
  <c r="AB172" i="12"/>
  <c r="W172" i="12"/>
  <c r="Q172" i="12"/>
  <c r="AL171" i="12"/>
  <c r="AG171" i="12"/>
  <c r="AB171" i="12"/>
  <c r="W171" i="12"/>
  <c r="Q171" i="12"/>
  <c r="AL170" i="12"/>
  <c r="AG170" i="12"/>
  <c r="AB170" i="12"/>
  <c r="W170" i="12"/>
  <c r="Q170" i="12"/>
  <c r="N170" i="12"/>
  <c r="L170" i="12"/>
  <c r="AL169" i="12"/>
  <c r="AG169" i="12"/>
  <c r="AB169" i="12"/>
  <c r="W169" i="12"/>
  <c r="Q169" i="12"/>
  <c r="AL168" i="12"/>
  <c r="AG168" i="12"/>
  <c r="AB168" i="12"/>
  <c r="W168" i="12"/>
  <c r="Q168" i="12"/>
  <c r="AL167" i="12"/>
  <c r="AG167" i="12"/>
  <c r="AB167" i="12"/>
  <c r="W167" i="12"/>
  <c r="Q167" i="12"/>
  <c r="N167" i="12"/>
  <c r="L167" i="12"/>
  <c r="AL166" i="12"/>
  <c r="AG166" i="12"/>
  <c r="AB166" i="12"/>
  <c r="W166" i="12"/>
  <c r="Q166" i="12"/>
  <c r="AL165" i="12"/>
  <c r="AG165" i="12"/>
  <c r="AB165" i="12"/>
  <c r="W165" i="12"/>
  <c r="Q165" i="12"/>
  <c r="AL164" i="12"/>
  <c r="AG164" i="12"/>
  <c r="AB164" i="12"/>
  <c r="W164" i="12"/>
  <c r="Q164" i="12"/>
  <c r="N164" i="12"/>
  <c r="L164" i="12"/>
  <c r="AL163" i="12"/>
  <c r="AG163" i="12"/>
  <c r="AB163" i="12"/>
  <c r="W163" i="12"/>
  <c r="Q163" i="12"/>
  <c r="AL162" i="12"/>
  <c r="AG162" i="12"/>
  <c r="AB162" i="12"/>
  <c r="W162" i="12"/>
  <c r="Q162" i="12"/>
  <c r="AL161" i="12"/>
  <c r="AG161" i="12"/>
  <c r="AB161" i="12"/>
  <c r="W161" i="12"/>
  <c r="Q161" i="12"/>
  <c r="N161" i="12"/>
  <c r="L161" i="12"/>
  <c r="AL160" i="12"/>
  <c r="AG160" i="12"/>
  <c r="AB160" i="12"/>
  <c r="W160" i="12"/>
  <c r="Q160" i="12"/>
  <c r="AL159" i="12"/>
  <c r="AG159" i="12"/>
  <c r="AB159" i="12"/>
  <c r="W159" i="12"/>
  <c r="Q159" i="12"/>
  <c r="AL158" i="12"/>
  <c r="AG158" i="12"/>
  <c r="AB158" i="12"/>
  <c r="W158" i="12"/>
  <c r="Q158" i="12"/>
  <c r="N158" i="12"/>
  <c r="L158" i="12"/>
  <c r="AL157" i="12"/>
  <c r="AG157" i="12"/>
  <c r="AB157" i="12"/>
  <c r="W157" i="12"/>
  <c r="Q157" i="12"/>
  <c r="AL156" i="12"/>
  <c r="AG156" i="12"/>
  <c r="AB156" i="12"/>
  <c r="W156" i="12"/>
  <c r="Q156" i="12"/>
  <c r="AL155" i="12"/>
  <c r="AG155" i="12"/>
  <c r="AB155" i="12"/>
  <c r="W155" i="12"/>
  <c r="Q155" i="12"/>
  <c r="N155" i="12"/>
  <c r="L155" i="12"/>
  <c r="AL154" i="12"/>
  <c r="AG154" i="12"/>
  <c r="AB154" i="12"/>
  <c r="W154" i="12"/>
  <c r="Q154" i="12"/>
  <c r="AL153" i="12"/>
  <c r="AG153" i="12"/>
  <c r="AB153" i="12"/>
  <c r="W153" i="12"/>
  <c r="Q153" i="12"/>
  <c r="AL152" i="12"/>
  <c r="AG152" i="12"/>
  <c r="AB152" i="12"/>
  <c r="W152" i="12"/>
  <c r="Q152" i="12"/>
  <c r="N152" i="12"/>
  <c r="L152" i="12"/>
  <c r="AL151" i="12"/>
  <c r="AG151" i="12"/>
  <c r="AB151" i="12"/>
  <c r="W151" i="12"/>
  <c r="Q151" i="12"/>
  <c r="AL150" i="12"/>
  <c r="AG150" i="12"/>
  <c r="AB150" i="12"/>
  <c r="W150" i="12"/>
  <c r="Q150" i="12"/>
  <c r="AL149" i="12"/>
  <c r="AG149" i="12"/>
  <c r="AB149" i="12"/>
  <c r="W149" i="12"/>
  <c r="Q149" i="12"/>
  <c r="N149" i="12"/>
  <c r="L149" i="12"/>
  <c r="AL148" i="12"/>
  <c r="AG148" i="12"/>
  <c r="AB148" i="12"/>
  <c r="W148" i="12"/>
  <c r="Q148" i="12"/>
  <c r="AL147" i="12"/>
  <c r="AG147" i="12"/>
  <c r="AB147" i="12"/>
  <c r="W147" i="12"/>
  <c r="Q147" i="12"/>
  <c r="AL146" i="12"/>
  <c r="AG146" i="12"/>
  <c r="AB146" i="12"/>
  <c r="W146" i="12"/>
  <c r="Q146" i="12"/>
  <c r="N146" i="12"/>
  <c r="L146" i="12"/>
  <c r="AL145" i="12"/>
  <c r="AG145" i="12"/>
  <c r="AB145" i="12"/>
  <c r="W145" i="12"/>
  <c r="Q145" i="12"/>
  <c r="AL144" i="12"/>
  <c r="AG144" i="12"/>
  <c r="AB144" i="12"/>
  <c r="W144" i="12"/>
  <c r="Q144" i="12"/>
  <c r="AL143" i="12"/>
  <c r="AG143" i="12"/>
  <c r="AB143" i="12"/>
  <c r="W143" i="12"/>
  <c r="Q143" i="12"/>
  <c r="N143" i="12"/>
  <c r="L143" i="12"/>
  <c r="AL142" i="12"/>
  <c r="AG142" i="12"/>
  <c r="AB142" i="12"/>
  <c r="W142" i="12"/>
  <c r="Q142" i="12"/>
  <c r="AL141" i="12"/>
  <c r="AG141" i="12"/>
  <c r="AB141" i="12"/>
  <c r="W141" i="12"/>
  <c r="Q141" i="12"/>
  <c r="AL140" i="12"/>
  <c r="AG140" i="12"/>
  <c r="AB140" i="12"/>
  <c r="W140" i="12"/>
  <c r="Q140" i="12"/>
  <c r="N140" i="12"/>
  <c r="L140" i="12"/>
  <c r="AL139" i="12"/>
  <c r="AG139" i="12"/>
  <c r="AB139" i="12"/>
  <c r="W139" i="12"/>
  <c r="Q139" i="12"/>
  <c r="AL138" i="12"/>
  <c r="AG138" i="12"/>
  <c r="AB138" i="12"/>
  <c r="W138" i="12"/>
  <c r="Q138" i="12"/>
  <c r="AL137" i="12"/>
  <c r="AG137" i="12"/>
  <c r="AB137" i="12"/>
  <c r="W137" i="12"/>
  <c r="Q137" i="12"/>
  <c r="N137" i="12"/>
  <c r="L137" i="12"/>
  <c r="AL136" i="12"/>
  <c r="AG136" i="12"/>
  <c r="AB136" i="12"/>
  <c r="W136" i="12"/>
  <c r="Q136" i="12"/>
  <c r="AL135" i="12"/>
  <c r="AG135" i="12"/>
  <c r="AB135" i="12"/>
  <c r="W135" i="12"/>
  <c r="Q135" i="12"/>
  <c r="AL134" i="12"/>
  <c r="AG134" i="12"/>
  <c r="AB134" i="12"/>
  <c r="W134" i="12"/>
  <c r="Q134" i="12"/>
  <c r="N134" i="12"/>
  <c r="L134" i="12"/>
  <c r="AL133" i="12"/>
  <c r="AG133" i="12"/>
  <c r="AB133" i="12"/>
  <c r="W133" i="12"/>
  <c r="Q133" i="12"/>
  <c r="AL132" i="12"/>
  <c r="AG132" i="12"/>
  <c r="AB132" i="12"/>
  <c r="W132" i="12"/>
  <c r="Q132" i="12"/>
  <c r="AL131" i="12"/>
  <c r="AG131" i="12"/>
  <c r="AB131" i="12"/>
  <c r="W131" i="12"/>
  <c r="Q131" i="12"/>
  <c r="N131" i="12"/>
  <c r="L131" i="12"/>
  <c r="AL130" i="12"/>
  <c r="AG130" i="12"/>
  <c r="AB130" i="12"/>
  <c r="W130" i="12"/>
  <c r="Q130" i="12"/>
  <c r="AL129" i="12"/>
  <c r="AG129" i="12"/>
  <c r="AB129" i="12"/>
  <c r="W129" i="12"/>
  <c r="Q129" i="12"/>
  <c r="AL128" i="12"/>
  <c r="AG128" i="12"/>
  <c r="AB128" i="12"/>
  <c r="W128" i="12"/>
  <c r="Q128" i="12"/>
  <c r="N128" i="12"/>
  <c r="L128" i="12"/>
  <c r="AL127" i="12"/>
  <c r="AG127" i="12"/>
  <c r="AB127" i="12"/>
  <c r="W127" i="12"/>
  <c r="Q127" i="12"/>
  <c r="AL126" i="12"/>
  <c r="AG126" i="12"/>
  <c r="AB126" i="12"/>
  <c r="W126" i="12"/>
  <c r="Q126" i="12"/>
  <c r="AL125" i="12"/>
  <c r="AG125" i="12"/>
  <c r="AB125" i="12"/>
  <c r="W125" i="12"/>
  <c r="Q125" i="12"/>
  <c r="N125" i="12"/>
  <c r="L125" i="12"/>
  <c r="AL124" i="12"/>
  <c r="AG124" i="12"/>
  <c r="AB124" i="12"/>
  <c r="W124" i="12"/>
  <c r="Q124" i="12"/>
  <c r="AL123" i="12"/>
  <c r="AG123" i="12"/>
  <c r="AB123" i="12"/>
  <c r="W123" i="12"/>
  <c r="Q123" i="12"/>
  <c r="AL122" i="12"/>
  <c r="AG122" i="12"/>
  <c r="AB122" i="12"/>
  <c r="W122" i="12"/>
  <c r="Q122" i="12"/>
  <c r="N122" i="12"/>
  <c r="L122" i="12"/>
  <c r="AL121" i="12"/>
  <c r="AG121" i="12"/>
  <c r="AB121" i="12"/>
  <c r="W121" i="12"/>
  <c r="Q121" i="12"/>
  <c r="AL120" i="12"/>
  <c r="AG120" i="12"/>
  <c r="AB120" i="12"/>
  <c r="W120" i="12"/>
  <c r="Q120" i="12"/>
  <c r="AL119" i="12"/>
  <c r="AG119" i="12"/>
  <c r="AB119" i="12"/>
  <c r="W119" i="12"/>
  <c r="Q119" i="12"/>
  <c r="N119" i="12"/>
  <c r="L119" i="12"/>
  <c r="AL118" i="12"/>
  <c r="AG118" i="12"/>
  <c r="AB118" i="12"/>
  <c r="W118" i="12"/>
  <c r="Q118" i="12"/>
  <c r="AL117" i="12"/>
  <c r="AG117" i="12"/>
  <c r="AB117" i="12"/>
  <c r="W117" i="12"/>
  <c r="Q117" i="12"/>
  <c r="AL116" i="12"/>
  <c r="AG116" i="12"/>
  <c r="AB116" i="12"/>
  <c r="W116" i="12"/>
  <c r="Q116" i="12"/>
  <c r="N116" i="12"/>
  <c r="L116" i="12"/>
  <c r="AL115" i="12"/>
  <c r="AG115" i="12"/>
  <c r="AB115" i="12"/>
  <c r="W115" i="12"/>
  <c r="Q115" i="12"/>
  <c r="AL114" i="12"/>
  <c r="AG114" i="12"/>
  <c r="AB114" i="12"/>
  <c r="W114" i="12"/>
  <c r="Q114" i="12"/>
  <c r="AL113" i="12"/>
  <c r="AG113" i="12"/>
  <c r="AB113" i="12"/>
  <c r="W113" i="12"/>
  <c r="Q113" i="12"/>
  <c r="N113" i="12"/>
  <c r="L113" i="12"/>
  <c r="AL112" i="12"/>
  <c r="AG112" i="12"/>
  <c r="AB112" i="12"/>
  <c r="W112" i="12"/>
  <c r="Q112" i="12"/>
  <c r="AL111" i="12"/>
  <c r="AG111" i="12"/>
  <c r="AB111" i="12"/>
  <c r="W111" i="12"/>
  <c r="Q111" i="12"/>
  <c r="AL110" i="12"/>
  <c r="AG110" i="12"/>
  <c r="AB110" i="12"/>
  <c r="W110" i="12"/>
  <c r="Q110" i="12"/>
  <c r="N110" i="12"/>
  <c r="L110" i="12"/>
  <c r="AL109" i="12"/>
  <c r="AG109" i="12"/>
  <c r="AB109" i="12"/>
  <c r="W109" i="12"/>
  <c r="Q109" i="12"/>
  <c r="AL108" i="12"/>
  <c r="AG108" i="12"/>
  <c r="AB108" i="12"/>
  <c r="W108" i="12"/>
  <c r="Q108" i="12"/>
  <c r="AL107" i="12"/>
  <c r="AG107" i="12"/>
  <c r="AB107" i="12"/>
  <c r="W107" i="12"/>
  <c r="Q107" i="12"/>
  <c r="N107" i="12"/>
  <c r="L107" i="12"/>
  <c r="AL106" i="12"/>
  <c r="AG106" i="12"/>
  <c r="AB106" i="12"/>
  <c r="W106" i="12"/>
  <c r="Q106" i="12"/>
  <c r="AL105" i="12"/>
  <c r="AG105" i="12"/>
  <c r="AB105" i="12"/>
  <c r="W105" i="12"/>
  <c r="Q105" i="12"/>
  <c r="AL104" i="12"/>
  <c r="AG104" i="12"/>
  <c r="AB104" i="12"/>
  <c r="W104" i="12"/>
  <c r="Q104" i="12"/>
  <c r="N104" i="12"/>
  <c r="L104" i="12"/>
  <c r="AL103" i="12"/>
  <c r="AG103" i="12"/>
  <c r="AB103" i="12"/>
  <c r="W103" i="12"/>
  <c r="Q103" i="12"/>
  <c r="AL102" i="12"/>
  <c r="AG102" i="12"/>
  <c r="AB102" i="12"/>
  <c r="W102" i="12"/>
  <c r="Q102" i="12"/>
  <c r="AL101" i="12"/>
  <c r="AG101" i="12"/>
  <c r="AB101" i="12"/>
  <c r="W101" i="12"/>
  <c r="Q101" i="12"/>
  <c r="N101" i="12"/>
  <c r="L101" i="12"/>
  <c r="AL100" i="12"/>
  <c r="AG100" i="12"/>
  <c r="AB100" i="12"/>
  <c r="W100" i="12"/>
  <c r="Q100" i="12"/>
  <c r="AL99" i="12"/>
  <c r="AG99" i="12"/>
  <c r="AB99" i="12"/>
  <c r="W99" i="12"/>
  <c r="Q99" i="12"/>
  <c r="AL98" i="12"/>
  <c r="AG98" i="12"/>
  <c r="AB98" i="12"/>
  <c r="W98" i="12"/>
  <c r="V98" i="12" s="1"/>
  <c r="U98" i="12" s="1"/>
  <c r="Q98" i="12"/>
  <c r="N98" i="12"/>
  <c r="L98" i="12"/>
  <c r="AB97" i="12"/>
  <c r="AB96" i="12"/>
  <c r="AB95" i="12"/>
  <c r="N95" i="12"/>
  <c r="L95" i="12"/>
  <c r="AB94" i="12"/>
  <c r="AB93" i="12"/>
  <c r="AB92" i="12"/>
  <c r="N92" i="12"/>
  <c r="L92" i="12"/>
  <c r="AB91" i="12"/>
  <c r="AB90" i="12"/>
  <c r="AB89" i="12"/>
  <c r="N89" i="12"/>
  <c r="L89" i="12"/>
  <c r="AL88" i="12"/>
  <c r="AB88" i="12"/>
  <c r="Q88" i="12"/>
  <c r="AL87" i="12"/>
  <c r="AB87" i="12"/>
  <c r="Q87" i="12"/>
  <c r="AL86" i="12"/>
  <c r="AB86" i="12"/>
  <c r="Q86" i="12"/>
  <c r="N86" i="12"/>
  <c r="L86" i="12"/>
  <c r="AL85" i="12"/>
  <c r="AG85" i="12"/>
  <c r="AB85" i="12"/>
  <c r="Q85" i="12"/>
  <c r="AL84" i="12"/>
  <c r="AG84" i="12"/>
  <c r="AB84" i="12"/>
  <c r="W84" i="12"/>
  <c r="Q84" i="12"/>
  <c r="AL83" i="12"/>
  <c r="AG83" i="12"/>
  <c r="AB83" i="12"/>
  <c r="W83" i="12"/>
  <c r="Q83" i="12"/>
  <c r="N83" i="12"/>
  <c r="L83" i="12"/>
  <c r="AK371" i="12" l="1"/>
  <c r="AJ371" i="12" s="1"/>
  <c r="AA356" i="12"/>
  <c r="Z356" i="12" s="1"/>
  <c r="AK362" i="12"/>
  <c r="AJ362" i="12" s="1"/>
  <c r="O179" i="12"/>
  <c r="AP179" i="12" s="1"/>
  <c r="AQ179" i="12" s="1"/>
  <c r="AA350" i="12"/>
  <c r="Z350" i="12" s="1"/>
  <c r="V203" i="12"/>
  <c r="U203" i="12" s="1"/>
  <c r="O224" i="12"/>
  <c r="AP224" i="12" s="1"/>
  <c r="AQ224" i="12" s="1"/>
  <c r="O227" i="12"/>
  <c r="AP227" i="12" s="1"/>
  <c r="AQ227" i="12" s="1"/>
  <c r="AK230" i="12"/>
  <c r="AJ230" i="12" s="1"/>
  <c r="AA236" i="12"/>
  <c r="Z236" i="12" s="1"/>
  <c r="AK341" i="12"/>
  <c r="AJ341" i="12" s="1"/>
  <c r="O338" i="12"/>
  <c r="AP338" i="12" s="1"/>
  <c r="AQ338" i="12" s="1"/>
  <c r="AK245" i="12"/>
  <c r="AJ245" i="12" s="1"/>
  <c r="AA311" i="12"/>
  <c r="Z311" i="12" s="1"/>
  <c r="AK320" i="12"/>
  <c r="AJ320" i="12" s="1"/>
  <c r="AA320" i="12"/>
  <c r="Z320" i="12" s="1"/>
  <c r="AK332" i="12"/>
  <c r="AJ332" i="12" s="1"/>
  <c r="AA338" i="12"/>
  <c r="Z338" i="12" s="1"/>
  <c r="AF179" i="12"/>
  <c r="AE179" i="12" s="1"/>
  <c r="V368" i="12"/>
  <c r="U368" i="12" s="1"/>
  <c r="AA371" i="12"/>
  <c r="Z371" i="12" s="1"/>
  <c r="V83" i="12"/>
  <c r="U83" i="12" s="1"/>
  <c r="R86" i="12"/>
  <c r="S86" i="12" s="1"/>
  <c r="AA98" i="12"/>
  <c r="Z98" i="12" s="1"/>
  <c r="R104" i="12"/>
  <c r="S104" i="12" s="1"/>
  <c r="AK116" i="12"/>
  <c r="AJ116" i="12" s="1"/>
  <c r="AF119" i="12"/>
  <c r="AE119" i="12" s="1"/>
  <c r="AA122" i="12"/>
  <c r="Z122" i="12" s="1"/>
  <c r="R128" i="12"/>
  <c r="S128" i="12" s="1"/>
  <c r="AK140" i="12"/>
  <c r="AJ140" i="12" s="1"/>
  <c r="AF143" i="12"/>
  <c r="AE143" i="12" s="1"/>
  <c r="AA146" i="12"/>
  <c r="Z146" i="12" s="1"/>
  <c r="R152" i="12"/>
  <c r="S152" i="12" s="1"/>
  <c r="AF185" i="12"/>
  <c r="AE185" i="12" s="1"/>
  <c r="O203" i="12"/>
  <c r="AP203" i="12" s="1"/>
  <c r="AQ203" i="12" s="1"/>
  <c r="AK224" i="12"/>
  <c r="AJ224" i="12" s="1"/>
  <c r="AF227" i="12"/>
  <c r="AE227" i="12" s="1"/>
  <c r="AF329" i="12"/>
  <c r="AE329" i="12" s="1"/>
  <c r="AA329" i="12"/>
  <c r="Z329" i="12" s="1"/>
  <c r="O332" i="12"/>
  <c r="AP332" i="12" s="1"/>
  <c r="AQ332" i="12" s="1"/>
  <c r="AA344" i="12"/>
  <c r="Z344" i="12" s="1"/>
  <c r="AA368" i="12"/>
  <c r="Z368" i="12" s="1"/>
  <c r="AF161" i="12"/>
  <c r="AE161" i="12" s="1"/>
  <c r="AF173" i="12"/>
  <c r="AE173" i="12" s="1"/>
  <c r="AK251" i="12"/>
  <c r="AJ251" i="12" s="1"/>
  <c r="R260" i="12"/>
  <c r="AN260" i="12" s="1"/>
  <c r="AO260" i="12" s="1"/>
  <c r="AK263" i="12"/>
  <c r="AJ263" i="12" s="1"/>
  <c r="R284" i="12"/>
  <c r="AK323" i="12"/>
  <c r="AJ323" i="12" s="1"/>
  <c r="V116" i="12"/>
  <c r="U116" i="12" s="1"/>
  <c r="V140" i="12"/>
  <c r="U140" i="12" s="1"/>
  <c r="R149" i="12"/>
  <c r="AN149" i="12" s="1"/>
  <c r="AO149" i="12" s="1"/>
  <c r="AK155" i="12"/>
  <c r="AJ155" i="12" s="1"/>
  <c r="AF206" i="12"/>
  <c r="AE206" i="12" s="1"/>
  <c r="AF83" i="12"/>
  <c r="AE83" i="12" s="1"/>
  <c r="AF152" i="12"/>
  <c r="AE152" i="12" s="1"/>
  <c r="V167" i="12"/>
  <c r="U167" i="12" s="1"/>
  <c r="AK167" i="12"/>
  <c r="AJ167" i="12" s="1"/>
  <c r="AK185" i="12"/>
  <c r="AJ185" i="12" s="1"/>
  <c r="AF191" i="12"/>
  <c r="AE191" i="12" s="1"/>
  <c r="V206" i="12"/>
  <c r="U206" i="12" s="1"/>
  <c r="AK206" i="12"/>
  <c r="AJ206" i="12" s="1"/>
  <c r="AK218" i="12"/>
  <c r="AJ218" i="12" s="1"/>
  <c r="AF221" i="12"/>
  <c r="AE221" i="12" s="1"/>
  <c r="AK329" i="12"/>
  <c r="AJ329" i="12" s="1"/>
  <c r="AA335" i="12"/>
  <c r="Z335" i="12" s="1"/>
  <c r="O83" i="12"/>
  <c r="O158" i="12"/>
  <c r="AP158" i="12" s="1"/>
  <c r="AQ158" i="12" s="1"/>
  <c r="AF158" i="12"/>
  <c r="AE158" i="12" s="1"/>
  <c r="V179" i="12"/>
  <c r="U179" i="12" s="1"/>
  <c r="AF182" i="12"/>
  <c r="AE182" i="12" s="1"/>
  <c r="AA188" i="12"/>
  <c r="Z188" i="12" s="1"/>
  <c r="V191" i="12"/>
  <c r="U191" i="12" s="1"/>
  <c r="AF194" i="12"/>
  <c r="AE194" i="12" s="1"/>
  <c r="AF203" i="12"/>
  <c r="AE203" i="12" s="1"/>
  <c r="V212" i="12"/>
  <c r="U212" i="12" s="1"/>
  <c r="V224" i="12"/>
  <c r="U224" i="12" s="1"/>
  <c r="O242" i="12"/>
  <c r="AP242" i="12" s="1"/>
  <c r="AQ242" i="12" s="1"/>
  <c r="V287" i="12"/>
  <c r="U287" i="12" s="1"/>
  <c r="O296" i="12"/>
  <c r="AP296" i="12" s="1"/>
  <c r="AQ296" i="12" s="1"/>
  <c r="V296" i="12"/>
  <c r="U296" i="12" s="1"/>
  <c r="AK305" i="12"/>
  <c r="AJ305" i="12" s="1"/>
  <c r="AA305" i="12"/>
  <c r="Z305" i="12" s="1"/>
  <c r="R314" i="12"/>
  <c r="S314" i="12" s="1"/>
  <c r="AF314" i="12"/>
  <c r="AE314" i="12" s="1"/>
  <c r="O317" i="12"/>
  <c r="AP317" i="12" s="1"/>
  <c r="AQ317" i="12" s="1"/>
  <c r="AK326" i="12"/>
  <c r="AJ326" i="12" s="1"/>
  <c r="AA341" i="12"/>
  <c r="Z341" i="12" s="1"/>
  <c r="AK347" i="12"/>
  <c r="AJ347" i="12" s="1"/>
  <c r="O371" i="12"/>
  <c r="AP371" i="12" s="1"/>
  <c r="AQ371" i="12" s="1"/>
  <c r="R83" i="12"/>
  <c r="S83" i="12" s="1"/>
  <c r="O101" i="12"/>
  <c r="AP101" i="12" s="1"/>
  <c r="AQ101" i="12" s="1"/>
  <c r="O125" i="12"/>
  <c r="AP125" i="12" s="1"/>
  <c r="AQ125" i="12" s="1"/>
  <c r="O149" i="12"/>
  <c r="AP149" i="12" s="1"/>
  <c r="AQ149" i="12" s="1"/>
  <c r="AF170" i="12"/>
  <c r="AE170" i="12" s="1"/>
  <c r="V170" i="12"/>
  <c r="U170" i="12" s="1"/>
  <c r="O173" i="12"/>
  <c r="AP173" i="12" s="1"/>
  <c r="AQ173" i="12" s="1"/>
  <c r="AA173" i="12"/>
  <c r="Z173" i="12" s="1"/>
  <c r="V176" i="12"/>
  <c r="U176" i="12" s="1"/>
  <c r="O182" i="12"/>
  <c r="AP182" i="12" s="1"/>
  <c r="AQ182" i="12" s="1"/>
  <c r="AK191" i="12"/>
  <c r="AJ191" i="12" s="1"/>
  <c r="AF200" i="12"/>
  <c r="AE200" i="12" s="1"/>
  <c r="V200" i="12"/>
  <c r="U200" i="12" s="1"/>
  <c r="O209" i="12"/>
  <c r="AP209" i="12" s="1"/>
  <c r="AQ209" i="12" s="1"/>
  <c r="AF209" i="12"/>
  <c r="AE209" i="12" s="1"/>
  <c r="R218" i="12"/>
  <c r="S218" i="12" s="1"/>
  <c r="R239" i="12"/>
  <c r="AK242" i="12"/>
  <c r="AJ242" i="12" s="1"/>
  <c r="AA266" i="12"/>
  <c r="Z266" i="12" s="1"/>
  <c r="O275" i="12"/>
  <c r="AP275" i="12" s="1"/>
  <c r="AQ275" i="12" s="1"/>
  <c r="V293" i="12"/>
  <c r="U293" i="12" s="1"/>
  <c r="O302" i="12"/>
  <c r="AP302" i="12" s="1"/>
  <c r="AQ302" i="12" s="1"/>
  <c r="AA353" i="12"/>
  <c r="Z353" i="12" s="1"/>
  <c r="O167" i="12"/>
  <c r="AP167" i="12" s="1"/>
  <c r="AQ167" i="12" s="1"/>
  <c r="O320" i="12"/>
  <c r="AP320" i="12" s="1"/>
  <c r="AQ320" i="12" s="1"/>
  <c r="R332" i="12"/>
  <c r="O356" i="12"/>
  <c r="AP356" i="12" s="1"/>
  <c r="AQ356" i="12" s="1"/>
  <c r="O131" i="12"/>
  <c r="AP131" i="12" s="1"/>
  <c r="AQ131" i="12" s="1"/>
  <c r="V143" i="12"/>
  <c r="U143" i="12" s="1"/>
  <c r="O155" i="12"/>
  <c r="AP155" i="12" s="1"/>
  <c r="AQ155" i="12" s="1"/>
  <c r="AA164" i="12"/>
  <c r="Z164" i="12" s="1"/>
  <c r="AF176" i="12"/>
  <c r="AE176" i="12" s="1"/>
  <c r="AF188" i="12"/>
  <c r="AE188" i="12" s="1"/>
  <c r="AA203" i="12"/>
  <c r="Z203" i="12" s="1"/>
  <c r="R206" i="12"/>
  <c r="AN206" i="12" s="1"/>
  <c r="AO206" i="12" s="1"/>
  <c r="AF212" i="12"/>
  <c r="AE212" i="12" s="1"/>
  <c r="V218" i="12"/>
  <c r="U218" i="12" s="1"/>
  <c r="AF218" i="12"/>
  <c r="AE218" i="12" s="1"/>
  <c r="AK227" i="12"/>
  <c r="AJ227" i="12" s="1"/>
  <c r="V233" i="12"/>
  <c r="U233" i="12" s="1"/>
  <c r="AA272" i="12"/>
  <c r="Z272" i="12" s="1"/>
  <c r="AA293" i="12"/>
  <c r="Z293" i="12" s="1"/>
  <c r="AA326" i="12"/>
  <c r="Z326" i="12" s="1"/>
  <c r="V332" i="12"/>
  <c r="U332" i="12" s="1"/>
  <c r="O335" i="12"/>
  <c r="AP335" i="12" s="1"/>
  <c r="AQ335" i="12" s="1"/>
  <c r="O344" i="12"/>
  <c r="AP344" i="12" s="1"/>
  <c r="AQ344" i="12" s="1"/>
  <c r="O347" i="12"/>
  <c r="AP347" i="12" s="1"/>
  <c r="AQ347" i="12" s="1"/>
  <c r="O359" i="12"/>
  <c r="AP359" i="12" s="1"/>
  <c r="AQ359" i="12" s="1"/>
  <c r="AK365" i="12"/>
  <c r="AJ365" i="12" s="1"/>
  <c r="V122" i="12"/>
  <c r="U122" i="12" s="1"/>
  <c r="AF146" i="12"/>
  <c r="AE146" i="12" s="1"/>
  <c r="AF164" i="12"/>
  <c r="AE164" i="12" s="1"/>
  <c r="AF167" i="12"/>
  <c r="AE167" i="12" s="1"/>
  <c r="AA179" i="12"/>
  <c r="Z179" i="12" s="1"/>
  <c r="V188" i="12"/>
  <c r="U188" i="12" s="1"/>
  <c r="AK209" i="12"/>
  <c r="AJ209" i="12" s="1"/>
  <c r="AF215" i="12"/>
  <c r="AE215" i="12" s="1"/>
  <c r="V215" i="12"/>
  <c r="U215" i="12" s="1"/>
  <c r="V254" i="12"/>
  <c r="U254" i="12" s="1"/>
  <c r="AK269" i="12"/>
  <c r="AJ269" i="12" s="1"/>
  <c r="V278" i="12"/>
  <c r="U278" i="12" s="1"/>
  <c r="AA296" i="12"/>
  <c r="Z296" i="12" s="1"/>
  <c r="V299" i="12"/>
  <c r="U299" i="12" s="1"/>
  <c r="R302" i="12"/>
  <c r="S302" i="12" s="1"/>
  <c r="AF302" i="12"/>
  <c r="AE302" i="12" s="1"/>
  <c r="AA317" i="12"/>
  <c r="Z317" i="12" s="1"/>
  <c r="AF344" i="12"/>
  <c r="AE344" i="12" s="1"/>
  <c r="O350" i="12"/>
  <c r="AP350" i="12" s="1"/>
  <c r="AQ350" i="12" s="1"/>
  <c r="V356" i="12"/>
  <c r="U356" i="12" s="1"/>
  <c r="AA359" i="12"/>
  <c r="Z359" i="12" s="1"/>
  <c r="O362" i="12"/>
  <c r="AP362" i="12" s="1"/>
  <c r="AQ362" i="12" s="1"/>
  <c r="AK368" i="12"/>
  <c r="AJ368" i="12" s="1"/>
  <c r="V86" i="12"/>
  <c r="U86" i="12" s="1"/>
  <c r="AF98" i="12"/>
  <c r="AE98" i="12" s="1"/>
  <c r="AA125" i="12"/>
  <c r="Z125" i="12" s="1"/>
  <c r="V164" i="12"/>
  <c r="U164" i="12" s="1"/>
  <c r="R182" i="12"/>
  <c r="S182" i="12" s="1"/>
  <c r="O185" i="12"/>
  <c r="AP185" i="12" s="1"/>
  <c r="AQ185" i="12" s="1"/>
  <c r="V185" i="12"/>
  <c r="U185" i="12" s="1"/>
  <c r="V221" i="12"/>
  <c r="U221" i="12" s="1"/>
  <c r="AF233" i="12"/>
  <c r="AE233" i="12" s="1"/>
  <c r="V239" i="12"/>
  <c r="U239" i="12" s="1"/>
  <c r="R248" i="12"/>
  <c r="S248" i="12" s="1"/>
  <c r="O263" i="12"/>
  <c r="AP263" i="12" s="1"/>
  <c r="AQ263" i="12" s="1"/>
  <c r="AA278" i="12"/>
  <c r="Z278" i="12" s="1"/>
  <c r="O287" i="12"/>
  <c r="AP287" i="12" s="1"/>
  <c r="AQ287" i="12" s="1"/>
  <c r="AK293" i="12"/>
  <c r="AJ293" i="12" s="1"/>
  <c r="AA299" i="12"/>
  <c r="Z299" i="12" s="1"/>
  <c r="V302" i="12"/>
  <c r="U302" i="12" s="1"/>
  <c r="O308" i="12"/>
  <c r="AP308" i="12" s="1"/>
  <c r="AQ308" i="12" s="1"/>
  <c r="V344" i="12"/>
  <c r="U344" i="12" s="1"/>
  <c r="AK356" i="12"/>
  <c r="AJ356" i="12" s="1"/>
  <c r="R359" i="12"/>
  <c r="S359" i="12" s="1"/>
  <c r="AA101" i="12"/>
  <c r="Z101" i="12" s="1"/>
  <c r="AK119" i="12"/>
  <c r="AJ119" i="12" s="1"/>
  <c r="AK143" i="12"/>
  <c r="AJ143" i="12" s="1"/>
  <c r="V155" i="12"/>
  <c r="U155" i="12" s="1"/>
  <c r="AK83" i="12"/>
  <c r="AJ83" i="12" s="1"/>
  <c r="O92" i="12"/>
  <c r="O116" i="12"/>
  <c r="AP116" i="12" s="1"/>
  <c r="AQ116" i="12" s="1"/>
  <c r="O140" i="12"/>
  <c r="AP140" i="12" s="1"/>
  <c r="AQ140" i="12" s="1"/>
  <c r="AA149" i="12"/>
  <c r="Z149" i="12" s="1"/>
  <c r="V152" i="12"/>
  <c r="U152" i="12" s="1"/>
  <c r="AA155" i="12"/>
  <c r="Z155" i="12" s="1"/>
  <c r="V158" i="12"/>
  <c r="U158" i="12" s="1"/>
  <c r="V161" i="12"/>
  <c r="U161" i="12" s="1"/>
  <c r="AK161" i="12"/>
  <c r="AJ161" i="12" s="1"/>
  <c r="R185" i="12"/>
  <c r="O188" i="12"/>
  <c r="AP188" i="12" s="1"/>
  <c r="AQ188" i="12" s="1"/>
  <c r="R197" i="12"/>
  <c r="S197" i="12" s="1"/>
  <c r="AF197" i="12"/>
  <c r="AE197" i="12" s="1"/>
  <c r="O200" i="12"/>
  <c r="AP200" i="12" s="1"/>
  <c r="AQ200" i="12" s="1"/>
  <c r="V209" i="12"/>
  <c r="U209" i="12" s="1"/>
  <c r="O212" i="12"/>
  <c r="AP212" i="12" s="1"/>
  <c r="AQ212" i="12" s="1"/>
  <c r="AK212" i="12"/>
  <c r="AJ212" i="12" s="1"/>
  <c r="AA227" i="12"/>
  <c r="Z227" i="12" s="1"/>
  <c r="AK233" i="12"/>
  <c r="AJ233" i="12" s="1"/>
  <c r="AA245" i="12"/>
  <c r="Z245" i="12" s="1"/>
  <c r="AK248" i="12"/>
  <c r="AJ248" i="12" s="1"/>
  <c r="R272" i="12"/>
  <c r="AK275" i="12"/>
  <c r="AJ275" i="12" s="1"/>
  <c r="R287" i="12"/>
  <c r="S287" i="12" s="1"/>
  <c r="V305" i="12"/>
  <c r="U305" i="12" s="1"/>
  <c r="AF323" i="12"/>
  <c r="AE323" i="12" s="1"/>
  <c r="O326" i="12"/>
  <c r="AP326" i="12" s="1"/>
  <c r="AQ326" i="12" s="1"/>
  <c r="V335" i="12"/>
  <c r="U335" i="12" s="1"/>
  <c r="V347" i="12"/>
  <c r="U347" i="12" s="1"/>
  <c r="R350" i="12"/>
  <c r="S350" i="12" s="1"/>
  <c r="AA365" i="12"/>
  <c r="Z365" i="12" s="1"/>
  <c r="O86" i="12"/>
  <c r="O107" i="12"/>
  <c r="AP107" i="12" s="1"/>
  <c r="AQ107" i="12" s="1"/>
  <c r="R131" i="12"/>
  <c r="S131" i="12" s="1"/>
  <c r="V107" i="12"/>
  <c r="U107" i="12" s="1"/>
  <c r="AF155" i="12"/>
  <c r="AE155" i="12" s="1"/>
  <c r="R161" i="12"/>
  <c r="AN161" i="12" s="1"/>
  <c r="AO161" i="12" s="1"/>
  <c r="R173" i="12"/>
  <c r="S173" i="12" s="1"/>
  <c r="AK188" i="12"/>
  <c r="AJ188" i="12" s="1"/>
  <c r="V197" i="12"/>
  <c r="U197" i="12" s="1"/>
  <c r="AA209" i="12"/>
  <c r="Z209" i="12" s="1"/>
  <c r="AK236" i="12"/>
  <c r="AJ236" i="12" s="1"/>
  <c r="V245" i="12"/>
  <c r="U245" i="12" s="1"/>
  <c r="AA260" i="12"/>
  <c r="Z260" i="12" s="1"/>
  <c r="AA284" i="12"/>
  <c r="Z284" i="12" s="1"/>
  <c r="AF287" i="12"/>
  <c r="AE287" i="12" s="1"/>
  <c r="V323" i="12"/>
  <c r="U323" i="12" s="1"/>
  <c r="R326" i="12"/>
  <c r="S326" i="12" s="1"/>
  <c r="AA347" i="12"/>
  <c r="Z347" i="12" s="1"/>
  <c r="AF365" i="12"/>
  <c r="AE365" i="12" s="1"/>
  <c r="AA83" i="12"/>
  <c r="Z83" i="12" s="1"/>
  <c r="V119" i="12"/>
  <c r="U119" i="12" s="1"/>
  <c r="R107" i="12"/>
  <c r="S107" i="12" s="1"/>
  <c r="AF122" i="12"/>
  <c r="AE122" i="12" s="1"/>
  <c r="V131" i="12"/>
  <c r="U131" i="12" s="1"/>
  <c r="AF149" i="12"/>
  <c r="AE149" i="12" s="1"/>
  <c r="AK164" i="12"/>
  <c r="AJ164" i="12" s="1"/>
  <c r="V173" i="12"/>
  <c r="U173" i="12" s="1"/>
  <c r="R176" i="12"/>
  <c r="S176" i="12" s="1"/>
  <c r="AA185" i="12"/>
  <c r="Z185" i="12" s="1"/>
  <c r="V194" i="12"/>
  <c r="U194" i="12" s="1"/>
  <c r="AA197" i="12"/>
  <c r="Z197" i="12" s="1"/>
  <c r="AA224" i="12"/>
  <c r="Z224" i="12" s="1"/>
  <c r="AK239" i="12"/>
  <c r="AJ239" i="12" s="1"/>
  <c r="O251" i="12"/>
  <c r="AP251" i="12" s="1"/>
  <c r="AQ251" i="12" s="1"/>
  <c r="AK257" i="12"/>
  <c r="AJ257" i="12" s="1"/>
  <c r="V266" i="12"/>
  <c r="U266" i="12" s="1"/>
  <c r="AK281" i="12"/>
  <c r="AJ281" i="12" s="1"/>
  <c r="R290" i="12"/>
  <c r="S290" i="12" s="1"/>
  <c r="AF290" i="12"/>
  <c r="AE290" i="12" s="1"/>
  <c r="O293" i="12"/>
  <c r="AP293" i="12" s="1"/>
  <c r="AQ293" i="12" s="1"/>
  <c r="AK302" i="12"/>
  <c r="AJ302" i="12" s="1"/>
  <c r="AA308" i="12"/>
  <c r="Z308" i="12" s="1"/>
  <c r="V311" i="12"/>
  <c r="U311" i="12" s="1"/>
  <c r="AF311" i="12"/>
  <c r="AE311" i="12" s="1"/>
  <c r="O314" i="12"/>
  <c r="AP314" i="12" s="1"/>
  <c r="AQ314" i="12" s="1"/>
  <c r="AA323" i="12"/>
  <c r="Z323" i="12" s="1"/>
  <c r="R329" i="12"/>
  <c r="S329" i="12" s="1"/>
  <c r="AA332" i="12"/>
  <c r="Z332" i="12" s="1"/>
  <c r="O341" i="12"/>
  <c r="AP341" i="12" s="1"/>
  <c r="AQ341" i="12" s="1"/>
  <c r="AK344" i="12"/>
  <c r="AJ344" i="12" s="1"/>
  <c r="AF350" i="12"/>
  <c r="AE350" i="12" s="1"/>
  <c r="O353" i="12"/>
  <c r="AP353" i="12" s="1"/>
  <c r="AQ353" i="12" s="1"/>
  <c r="AK353" i="12"/>
  <c r="AJ353" i="12" s="1"/>
  <c r="AA362" i="12"/>
  <c r="Z362" i="12" s="1"/>
  <c r="V365" i="12"/>
  <c r="U365" i="12" s="1"/>
  <c r="O194" i="12"/>
  <c r="AP194" i="12" s="1"/>
  <c r="AQ194" i="12" s="1"/>
  <c r="O221" i="12"/>
  <c r="AP221" i="12" s="1"/>
  <c r="AQ221" i="12" s="1"/>
  <c r="O260" i="12"/>
  <c r="AP260" i="12" s="1"/>
  <c r="AQ260" i="12" s="1"/>
  <c r="O305" i="12"/>
  <c r="AP305" i="12" s="1"/>
  <c r="AQ305" i="12" s="1"/>
  <c r="R338" i="12"/>
  <c r="S338" i="12" s="1"/>
  <c r="R353" i="12"/>
  <c r="S353" i="12" s="1"/>
  <c r="V359" i="12"/>
  <c r="U359" i="12" s="1"/>
  <c r="O368" i="12"/>
  <c r="AP368" i="12" s="1"/>
  <c r="AQ368" i="12" s="1"/>
  <c r="AA86" i="12"/>
  <c r="Z86" i="12" s="1"/>
  <c r="O89" i="12"/>
  <c r="AK98" i="12"/>
  <c r="AJ98" i="12" s="1"/>
  <c r="AF101" i="12"/>
  <c r="AE101" i="12" s="1"/>
  <c r="V101" i="12"/>
  <c r="U101" i="12" s="1"/>
  <c r="AA104" i="12"/>
  <c r="Z104" i="12" s="1"/>
  <c r="R110" i="12"/>
  <c r="S110" i="12" s="1"/>
  <c r="O113" i="12"/>
  <c r="AP113" i="12" s="1"/>
  <c r="AQ113" i="12" s="1"/>
  <c r="AK122" i="12"/>
  <c r="AJ122" i="12" s="1"/>
  <c r="AF125" i="12"/>
  <c r="AE125" i="12" s="1"/>
  <c r="V125" i="12"/>
  <c r="U125" i="12" s="1"/>
  <c r="AA128" i="12"/>
  <c r="Z128" i="12" s="1"/>
  <c r="R134" i="12"/>
  <c r="S134" i="12" s="1"/>
  <c r="O137" i="12"/>
  <c r="AP137" i="12" s="1"/>
  <c r="AQ137" i="12" s="1"/>
  <c r="AK146" i="12"/>
  <c r="AJ146" i="12" s="1"/>
  <c r="V149" i="12"/>
  <c r="U149" i="12" s="1"/>
  <c r="AK149" i="12"/>
  <c r="AJ149" i="12" s="1"/>
  <c r="O164" i="12"/>
  <c r="AP164" i="12" s="1"/>
  <c r="AQ164" i="12" s="1"/>
  <c r="AA167" i="12"/>
  <c r="Z167" i="12" s="1"/>
  <c r="R170" i="12"/>
  <c r="S170" i="12" s="1"/>
  <c r="AK176" i="12"/>
  <c r="AJ176" i="12" s="1"/>
  <c r="V182" i="12"/>
  <c r="U182" i="12" s="1"/>
  <c r="AA191" i="12"/>
  <c r="Z191" i="12" s="1"/>
  <c r="R194" i="12"/>
  <c r="S194" i="12" s="1"/>
  <c r="AK200" i="12"/>
  <c r="AJ200" i="12" s="1"/>
  <c r="AA212" i="12"/>
  <c r="Z212" i="12" s="1"/>
  <c r="O215" i="12"/>
  <c r="AP215" i="12" s="1"/>
  <c r="AQ215" i="12" s="1"/>
  <c r="R221" i="12"/>
  <c r="S221" i="12" s="1"/>
  <c r="AK221" i="12"/>
  <c r="AJ221" i="12" s="1"/>
  <c r="V227" i="12"/>
  <c r="U227" i="12" s="1"/>
  <c r="R230" i="12"/>
  <c r="AN230" i="12" s="1"/>
  <c r="AO230" i="12" s="1"/>
  <c r="V236" i="12"/>
  <c r="U236" i="12" s="1"/>
  <c r="O239" i="12"/>
  <c r="AP239" i="12" s="1"/>
  <c r="AQ239" i="12" s="1"/>
  <c r="AA248" i="12"/>
  <c r="Z248" i="12" s="1"/>
  <c r="R251" i="12"/>
  <c r="S251" i="12" s="1"/>
  <c r="V257" i="12"/>
  <c r="U257" i="12" s="1"/>
  <c r="R263" i="12"/>
  <c r="AN263" i="12" s="1"/>
  <c r="AO263" i="12" s="1"/>
  <c r="V269" i="12"/>
  <c r="U269" i="12" s="1"/>
  <c r="R275" i="12"/>
  <c r="AN275" i="12" s="1"/>
  <c r="AO275" i="12" s="1"/>
  <c r="V281" i="12"/>
  <c r="U281" i="12" s="1"/>
  <c r="V290" i="12"/>
  <c r="U290" i="12" s="1"/>
  <c r="AK296" i="12"/>
  <c r="AJ296" i="12" s="1"/>
  <c r="R305" i="12"/>
  <c r="S305" i="12" s="1"/>
  <c r="AK308" i="12"/>
  <c r="AJ308" i="12" s="1"/>
  <c r="V314" i="12"/>
  <c r="U314" i="12" s="1"/>
  <c r="AK314" i="12"/>
  <c r="AJ314" i="12" s="1"/>
  <c r="V338" i="12"/>
  <c r="U338" i="12" s="1"/>
  <c r="R347" i="12"/>
  <c r="S347" i="12" s="1"/>
  <c r="V353" i="12"/>
  <c r="U353" i="12" s="1"/>
  <c r="AF359" i="12"/>
  <c r="AE359" i="12" s="1"/>
  <c r="R368" i="12"/>
  <c r="S368" i="12" s="1"/>
  <c r="O110" i="12"/>
  <c r="AP110" i="12" s="1"/>
  <c r="AQ110" i="12" s="1"/>
  <c r="O272" i="12"/>
  <c r="AP272" i="12" s="1"/>
  <c r="AQ272" i="12" s="1"/>
  <c r="V104" i="12"/>
  <c r="U104" i="12" s="1"/>
  <c r="AK125" i="12"/>
  <c r="AJ125" i="12" s="1"/>
  <c r="AA131" i="12"/>
  <c r="Z131" i="12" s="1"/>
  <c r="AK170" i="12"/>
  <c r="AJ170" i="12" s="1"/>
  <c r="AK179" i="12"/>
  <c r="AJ179" i="12" s="1"/>
  <c r="R188" i="12"/>
  <c r="S188" i="12" s="1"/>
  <c r="AK194" i="12"/>
  <c r="AJ194" i="12" s="1"/>
  <c r="AA206" i="12"/>
  <c r="Z206" i="12" s="1"/>
  <c r="R215" i="12"/>
  <c r="S215" i="12" s="1"/>
  <c r="AK215" i="12"/>
  <c r="AJ215" i="12" s="1"/>
  <c r="AA239" i="12"/>
  <c r="Z239" i="12" s="1"/>
  <c r="V248" i="12"/>
  <c r="U248" i="12" s="1"/>
  <c r="AK254" i="12"/>
  <c r="AJ254" i="12" s="1"/>
  <c r="AA257" i="12"/>
  <c r="Z257" i="12" s="1"/>
  <c r="AK266" i="12"/>
  <c r="AJ266" i="12" s="1"/>
  <c r="AA269" i="12"/>
  <c r="Z269" i="12" s="1"/>
  <c r="AK278" i="12"/>
  <c r="AJ278" i="12" s="1"/>
  <c r="AA281" i="12"/>
  <c r="Z281" i="12" s="1"/>
  <c r="AA290" i="12"/>
  <c r="Z290" i="12" s="1"/>
  <c r="AK299" i="12"/>
  <c r="AJ299" i="12" s="1"/>
  <c r="AA302" i="12"/>
  <c r="Z302" i="12" s="1"/>
  <c r="AA314" i="12"/>
  <c r="Z314" i="12" s="1"/>
  <c r="AF317" i="12"/>
  <c r="AE317" i="12" s="1"/>
  <c r="AK335" i="12"/>
  <c r="AJ335" i="12" s="1"/>
  <c r="AF338" i="12"/>
  <c r="AE338" i="12" s="1"/>
  <c r="AF353" i="12"/>
  <c r="AE353" i="12" s="1"/>
  <c r="O284" i="12"/>
  <c r="AP284" i="12" s="1"/>
  <c r="AQ284" i="12" s="1"/>
  <c r="AF104" i="12"/>
  <c r="AE104" i="12" s="1"/>
  <c r="AF128" i="12"/>
  <c r="AE128" i="12" s="1"/>
  <c r="R137" i="12"/>
  <c r="S137" i="12" s="1"/>
  <c r="AA161" i="12"/>
  <c r="Z161" i="12" s="1"/>
  <c r="AA182" i="12"/>
  <c r="Z182" i="12" s="1"/>
  <c r="AK104" i="12"/>
  <c r="AJ104" i="12" s="1"/>
  <c r="AF107" i="12"/>
  <c r="AE107" i="12" s="1"/>
  <c r="R116" i="12"/>
  <c r="S116" i="12" s="1"/>
  <c r="O119" i="12"/>
  <c r="AP119" i="12" s="1"/>
  <c r="AQ119" i="12" s="1"/>
  <c r="AK128" i="12"/>
  <c r="AJ128" i="12" s="1"/>
  <c r="AF131" i="12"/>
  <c r="AE131" i="12" s="1"/>
  <c r="AA134" i="12"/>
  <c r="Z134" i="12" s="1"/>
  <c r="R140" i="12"/>
  <c r="S140" i="12" s="1"/>
  <c r="O143" i="12"/>
  <c r="AP143" i="12" s="1"/>
  <c r="AQ143" i="12" s="1"/>
  <c r="V146" i="12"/>
  <c r="U146" i="12" s="1"/>
  <c r="O152" i="12"/>
  <c r="AP152" i="12" s="1"/>
  <c r="AQ152" i="12" s="1"/>
  <c r="AA152" i="12"/>
  <c r="Z152" i="12" s="1"/>
  <c r="R158" i="12"/>
  <c r="S158" i="12" s="1"/>
  <c r="AA176" i="12"/>
  <c r="Z176" i="12" s="1"/>
  <c r="AA200" i="12"/>
  <c r="Z200" i="12" s="1"/>
  <c r="R209" i="12"/>
  <c r="AN209" i="12" s="1"/>
  <c r="AO209" i="12" s="1"/>
  <c r="AA230" i="12"/>
  <c r="Z230" i="12" s="1"/>
  <c r="R233" i="12"/>
  <c r="S233" i="12" s="1"/>
  <c r="R242" i="12"/>
  <c r="S242" i="12" s="1"/>
  <c r="AA251" i="12"/>
  <c r="Z251" i="12" s="1"/>
  <c r="R254" i="12"/>
  <c r="AN254" i="12" s="1"/>
  <c r="AO254" i="12" s="1"/>
  <c r="AF257" i="12"/>
  <c r="AE257" i="12" s="1"/>
  <c r="V260" i="12"/>
  <c r="U260" i="12" s="1"/>
  <c r="R266" i="12"/>
  <c r="AN266" i="12" s="1"/>
  <c r="AO266" i="12" s="1"/>
  <c r="AF269" i="12"/>
  <c r="AE269" i="12" s="1"/>
  <c r="V272" i="12"/>
  <c r="U272" i="12" s="1"/>
  <c r="R278" i="12"/>
  <c r="S278" i="12" s="1"/>
  <c r="AF281" i="12"/>
  <c r="AE281" i="12" s="1"/>
  <c r="V284" i="12"/>
  <c r="U284" i="12" s="1"/>
  <c r="AK287" i="12"/>
  <c r="AJ287" i="12" s="1"/>
  <c r="AF293" i="12"/>
  <c r="AE293" i="12" s="1"/>
  <c r="AF305" i="12"/>
  <c r="AE305" i="12" s="1"/>
  <c r="AK311" i="12"/>
  <c r="AJ311" i="12" s="1"/>
  <c r="V317" i="12"/>
  <c r="U317" i="12" s="1"/>
  <c r="R320" i="12"/>
  <c r="S320" i="12" s="1"/>
  <c r="V326" i="12"/>
  <c r="U326" i="12" s="1"/>
  <c r="AF332" i="12"/>
  <c r="AE332" i="12" s="1"/>
  <c r="R341" i="12"/>
  <c r="S341" i="12" s="1"/>
  <c r="AF347" i="12"/>
  <c r="AE347" i="12" s="1"/>
  <c r="AK350" i="12"/>
  <c r="AJ350" i="12" s="1"/>
  <c r="R356" i="12"/>
  <c r="R362" i="12"/>
  <c r="S362" i="12" s="1"/>
  <c r="AF368" i="12"/>
  <c r="AE368" i="12" s="1"/>
  <c r="O134" i="12"/>
  <c r="AP134" i="12" s="1"/>
  <c r="AQ134" i="12" s="1"/>
  <c r="R200" i="12"/>
  <c r="S200" i="12" s="1"/>
  <c r="V128" i="12"/>
  <c r="U128" i="12" s="1"/>
  <c r="R164" i="12"/>
  <c r="S164" i="12" s="1"/>
  <c r="AK86" i="12"/>
  <c r="AJ86" i="12" s="1"/>
  <c r="O95" i="12"/>
  <c r="AA110" i="12"/>
  <c r="Z110" i="12" s="1"/>
  <c r="AA89" i="12"/>
  <c r="Z89" i="12" s="1"/>
  <c r="O98" i="12"/>
  <c r="AK107" i="12"/>
  <c r="AJ107" i="12" s="1"/>
  <c r="AF110" i="12"/>
  <c r="AE110" i="12" s="1"/>
  <c r="V110" i="12"/>
  <c r="U110" i="12" s="1"/>
  <c r="AA113" i="12"/>
  <c r="Z113" i="12" s="1"/>
  <c r="R119" i="12"/>
  <c r="S119" i="12" s="1"/>
  <c r="O122" i="12"/>
  <c r="AP122" i="12" s="1"/>
  <c r="AQ122" i="12" s="1"/>
  <c r="AK131" i="12"/>
  <c r="AJ131" i="12" s="1"/>
  <c r="AF134" i="12"/>
  <c r="AE134" i="12" s="1"/>
  <c r="V134" i="12"/>
  <c r="U134" i="12" s="1"/>
  <c r="AA137" i="12"/>
  <c r="Z137" i="12" s="1"/>
  <c r="R143" i="12"/>
  <c r="AN143" i="12" s="1"/>
  <c r="AO143" i="12" s="1"/>
  <c r="O146" i="12"/>
  <c r="AP146" i="12" s="1"/>
  <c r="AQ146" i="12" s="1"/>
  <c r="AK158" i="12"/>
  <c r="AJ158" i="12" s="1"/>
  <c r="AA170" i="12"/>
  <c r="Z170" i="12" s="1"/>
  <c r="R179" i="12"/>
  <c r="S179" i="12" s="1"/>
  <c r="O191" i="12"/>
  <c r="AP191" i="12" s="1"/>
  <c r="AQ191" i="12" s="1"/>
  <c r="AA194" i="12"/>
  <c r="Z194" i="12" s="1"/>
  <c r="O197" i="12"/>
  <c r="AP197" i="12" s="1"/>
  <c r="AQ197" i="12" s="1"/>
  <c r="R203" i="12"/>
  <c r="S203" i="12" s="1"/>
  <c r="AK203" i="12"/>
  <c r="AJ203" i="12" s="1"/>
  <c r="O218" i="12"/>
  <c r="AP218" i="12" s="1"/>
  <c r="AQ218" i="12" s="1"/>
  <c r="AA221" i="12"/>
  <c r="Z221" i="12" s="1"/>
  <c r="R224" i="12"/>
  <c r="S224" i="12" s="1"/>
  <c r="V230" i="12"/>
  <c r="U230" i="12" s="1"/>
  <c r="AF248" i="12"/>
  <c r="AE248" i="12" s="1"/>
  <c r="V251" i="12"/>
  <c r="U251" i="12" s="1"/>
  <c r="O254" i="12"/>
  <c r="AP254" i="12" s="1"/>
  <c r="AQ254" i="12" s="1"/>
  <c r="O266" i="12"/>
  <c r="AP266" i="12" s="1"/>
  <c r="AQ266" i="12" s="1"/>
  <c r="O278" i="12"/>
  <c r="AP278" i="12" s="1"/>
  <c r="AQ278" i="12" s="1"/>
  <c r="O299" i="12"/>
  <c r="AP299" i="12" s="1"/>
  <c r="AQ299" i="12" s="1"/>
  <c r="O311" i="12"/>
  <c r="AP311" i="12" s="1"/>
  <c r="AQ311" i="12" s="1"/>
  <c r="V320" i="12"/>
  <c r="U320" i="12" s="1"/>
  <c r="O323" i="12"/>
  <c r="AP323" i="12" s="1"/>
  <c r="AQ323" i="12" s="1"/>
  <c r="AF326" i="12"/>
  <c r="AE326" i="12" s="1"/>
  <c r="O329" i="12"/>
  <c r="AP329" i="12" s="1"/>
  <c r="AQ329" i="12" s="1"/>
  <c r="R335" i="12"/>
  <c r="S335" i="12" s="1"/>
  <c r="V341" i="12"/>
  <c r="U341" i="12" s="1"/>
  <c r="V362" i="12"/>
  <c r="U362" i="12" s="1"/>
  <c r="R371" i="12"/>
  <c r="S371" i="12" s="1"/>
  <c r="R155" i="12"/>
  <c r="AA218" i="12"/>
  <c r="Z218" i="12" s="1"/>
  <c r="AK101" i="12"/>
  <c r="AJ101" i="12" s="1"/>
  <c r="R113" i="12"/>
  <c r="S113" i="12" s="1"/>
  <c r="AA92" i="12"/>
  <c r="Z92" i="12" s="1"/>
  <c r="R98" i="12"/>
  <c r="S98" i="12" s="1"/>
  <c r="AK110" i="12"/>
  <c r="AJ110" i="12" s="1"/>
  <c r="AF113" i="12"/>
  <c r="AE113" i="12" s="1"/>
  <c r="V113" i="12"/>
  <c r="U113" i="12" s="1"/>
  <c r="AA116" i="12"/>
  <c r="Z116" i="12" s="1"/>
  <c r="R122" i="12"/>
  <c r="AN122" i="12" s="1"/>
  <c r="AO122" i="12" s="1"/>
  <c r="AK134" i="12"/>
  <c r="AJ134" i="12" s="1"/>
  <c r="AF137" i="12"/>
  <c r="AE137" i="12" s="1"/>
  <c r="V137" i="12"/>
  <c r="U137" i="12" s="1"/>
  <c r="AA140" i="12"/>
  <c r="Z140" i="12" s="1"/>
  <c r="R146" i="12"/>
  <c r="S146" i="12" s="1"/>
  <c r="AK152" i="12"/>
  <c r="AJ152" i="12" s="1"/>
  <c r="AK173" i="12"/>
  <c r="AJ173" i="12" s="1"/>
  <c r="AK197" i="12"/>
  <c r="AJ197" i="12" s="1"/>
  <c r="AA215" i="12"/>
  <c r="Z215" i="12" s="1"/>
  <c r="AA233" i="12"/>
  <c r="Z233" i="12" s="1"/>
  <c r="AF239" i="12"/>
  <c r="AE239" i="12" s="1"/>
  <c r="AA242" i="12"/>
  <c r="Z242" i="12" s="1"/>
  <c r="R245" i="12"/>
  <c r="S245" i="12" s="1"/>
  <c r="AA254" i="12"/>
  <c r="Z254" i="12" s="1"/>
  <c r="R257" i="12"/>
  <c r="AN257" i="12" s="1"/>
  <c r="AO257" i="12" s="1"/>
  <c r="AF260" i="12"/>
  <c r="AE260" i="12" s="1"/>
  <c r="V263" i="12"/>
  <c r="U263" i="12" s="1"/>
  <c r="R269" i="12"/>
  <c r="S269" i="12" s="1"/>
  <c r="AF272" i="12"/>
  <c r="AE272" i="12" s="1"/>
  <c r="V275" i="12"/>
  <c r="U275" i="12" s="1"/>
  <c r="R281" i="12"/>
  <c r="S281" i="12" s="1"/>
  <c r="AF284" i="12"/>
  <c r="AE284" i="12" s="1"/>
  <c r="AF296" i="12"/>
  <c r="AE296" i="12" s="1"/>
  <c r="AF308" i="12"/>
  <c r="AE308" i="12" s="1"/>
  <c r="AF320" i="12"/>
  <c r="AE320" i="12" s="1"/>
  <c r="AF341" i="12"/>
  <c r="AE341" i="12" s="1"/>
  <c r="AK359" i="12"/>
  <c r="AJ359" i="12" s="1"/>
  <c r="AF362" i="12"/>
  <c r="AE362" i="12" s="1"/>
  <c r="O365" i="12"/>
  <c r="AP365" i="12" s="1"/>
  <c r="AQ365" i="12" s="1"/>
  <c r="V371" i="12"/>
  <c r="U371" i="12" s="1"/>
  <c r="AF371" i="12"/>
  <c r="AE371" i="12" s="1"/>
  <c r="O170" i="12"/>
  <c r="AP170" i="12" s="1"/>
  <c r="AQ170" i="12" s="1"/>
  <c r="O248" i="12"/>
  <c r="AP248" i="12" s="1"/>
  <c r="AQ248" i="12" s="1"/>
  <c r="AF86" i="12"/>
  <c r="AE86" i="12" s="1"/>
  <c r="AA107" i="12"/>
  <c r="Z107" i="12" s="1"/>
  <c r="AA95" i="12"/>
  <c r="Z95" i="12" s="1"/>
  <c r="R101" i="12"/>
  <c r="AN101" i="12" s="1"/>
  <c r="AO101" i="12" s="1"/>
  <c r="O104" i="12"/>
  <c r="AP104" i="12" s="1"/>
  <c r="AQ104" i="12" s="1"/>
  <c r="AK113" i="12"/>
  <c r="AJ113" i="12" s="1"/>
  <c r="AF116" i="12"/>
  <c r="AE116" i="12" s="1"/>
  <c r="AA119" i="12"/>
  <c r="Z119" i="12" s="1"/>
  <c r="R125" i="12"/>
  <c r="AN125" i="12" s="1"/>
  <c r="AO125" i="12" s="1"/>
  <c r="O128" i="12"/>
  <c r="AP128" i="12" s="1"/>
  <c r="AQ128" i="12" s="1"/>
  <c r="AK137" i="12"/>
  <c r="AJ137" i="12" s="1"/>
  <c r="AF140" i="12"/>
  <c r="AE140" i="12" s="1"/>
  <c r="AA143" i="12"/>
  <c r="Z143" i="12" s="1"/>
  <c r="AA158" i="12"/>
  <c r="Z158" i="12" s="1"/>
  <c r="O161" i="12"/>
  <c r="AP161" i="12" s="1"/>
  <c r="AQ161" i="12" s="1"/>
  <c r="R167" i="12"/>
  <c r="S167" i="12" s="1"/>
  <c r="O176" i="12"/>
  <c r="AP176" i="12" s="1"/>
  <c r="AQ176" i="12" s="1"/>
  <c r="R191" i="12"/>
  <c r="S191" i="12" s="1"/>
  <c r="O206" i="12"/>
  <c r="AP206" i="12" s="1"/>
  <c r="AQ206" i="12" s="1"/>
  <c r="R212" i="12"/>
  <c r="AN212" i="12" s="1"/>
  <c r="AO212" i="12" s="1"/>
  <c r="R227" i="12"/>
  <c r="S227" i="12" s="1"/>
  <c r="O236" i="12"/>
  <c r="AP236" i="12" s="1"/>
  <c r="AQ236" i="12" s="1"/>
  <c r="R236" i="12"/>
  <c r="S236" i="12" s="1"/>
  <c r="V242" i="12"/>
  <c r="U242" i="12" s="1"/>
  <c r="O245" i="12"/>
  <c r="AP245" i="12" s="1"/>
  <c r="AQ245" i="12" s="1"/>
  <c r="O257" i="12"/>
  <c r="AP257" i="12" s="1"/>
  <c r="AQ257" i="12" s="1"/>
  <c r="AK260" i="12"/>
  <c r="AJ260" i="12" s="1"/>
  <c r="AA263" i="12"/>
  <c r="Z263" i="12" s="1"/>
  <c r="O269" i="12"/>
  <c r="AP269" i="12" s="1"/>
  <c r="AQ269" i="12" s="1"/>
  <c r="AK272" i="12"/>
  <c r="AJ272" i="12" s="1"/>
  <c r="AA275" i="12"/>
  <c r="Z275" i="12" s="1"/>
  <c r="O281" i="12"/>
  <c r="AP281" i="12" s="1"/>
  <c r="AQ281" i="12" s="1"/>
  <c r="AK284" i="12"/>
  <c r="AJ284" i="12" s="1"/>
  <c r="AA287" i="12"/>
  <c r="Z287" i="12" s="1"/>
  <c r="O290" i="12"/>
  <c r="AP290" i="12" s="1"/>
  <c r="AQ290" i="12" s="1"/>
  <c r="AK290" i="12"/>
  <c r="AJ290" i="12" s="1"/>
  <c r="R299" i="12"/>
  <c r="S299" i="12" s="1"/>
  <c r="AF299" i="12"/>
  <c r="AE299" i="12" s="1"/>
  <c r="V308" i="12"/>
  <c r="U308" i="12" s="1"/>
  <c r="R311" i="12"/>
  <c r="S311" i="12" s="1"/>
  <c r="AK317" i="12"/>
  <c r="AJ317" i="12" s="1"/>
  <c r="R323" i="12"/>
  <c r="S323" i="12" s="1"/>
  <c r="V329" i="12"/>
  <c r="U329" i="12" s="1"/>
  <c r="AF335" i="12"/>
  <c r="AE335" i="12" s="1"/>
  <c r="AK338" i="12"/>
  <c r="AJ338" i="12" s="1"/>
  <c r="R344" i="12"/>
  <c r="S344" i="12" s="1"/>
  <c r="V350" i="12"/>
  <c r="U350" i="12" s="1"/>
  <c r="AF356" i="12"/>
  <c r="AE356" i="12" s="1"/>
  <c r="R365" i="12"/>
  <c r="S365" i="12" s="1"/>
  <c r="AN146" i="12"/>
  <c r="AO146" i="12" s="1"/>
  <c r="AN104" i="12"/>
  <c r="AO104" i="12" s="1"/>
  <c r="AN176" i="12"/>
  <c r="AO176" i="12" s="1"/>
  <c r="AK182" i="12"/>
  <c r="AJ182" i="12" s="1"/>
  <c r="S185" i="12"/>
  <c r="AN185" i="12"/>
  <c r="AO185" i="12" s="1"/>
  <c r="S209" i="12"/>
  <c r="S155" i="12"/>
  <c r="AN155" i="12"/>
  <c r="AO155" i="12" s="1"/>
  <c r="S239" i="12"/>
  <c r="AN239" i="12"/>
  <c r="AO239" i="12" s="1"/>
  <c r="AF242" i="12"/>
  <c r="AE242" i="12" s="1"/>
  <c r="AF251" i="12"/>
  <c r="AE251" i="12" s="1"/>
  <c r="O233" i="12"/>
  <c r="AP233" i="12" s="1"/>
  <c r="AQ233" i="12" s="1"/>
  <c r="AN233" i="12"/>
  <c r="AO233" i="12" s="1"/>
  <c r="AF236" i="12"/>
  <c r="AE236" i="12" s="1"/>
  <c r="AF263" i="12"/>
  <c r="AE263" i="12" s="1"/>
  <c r="S272" i="12"/>
  <c r="AN272" i="12"/>
  <c r="AO272" i="12" s="1"/>
  <c r="AF275" i="12"/>
  <c r="AE275" i="12" s="1"/>
  <c r="S284" i="12"/>
  <c r="AN284" i="12"/>
  <c r="AO284" i="12" s="1"/>
  <c r="AN242" i="12"/>
  <c r="AO242" i="12" s="1"/>
  <c r="AF245" i="12"/>
  <c r="AE245" i="12" s="1"/>
  <c r="AF230" i="12"/>
  <c r="AE230" i="12" s="1"/>
  <c r="AF254" i="12"/>
  <c r="AE254" i="12" s="1"/>
  <c r="S263" i="12"/>
  <c r="AF266" i="12"/>
  <c r="AE266" i="12" s="1"/>
  <c r="AF278" i="12"/>
  <c r="AE278" i="12" s="1"/>
  <c r="AF224" i="12"/>
  <c r="AE224" i="12" s="1"/>
  <c r="O230" i="12"/>
  <c r="AP230" i="12" s="1"/>
  <c r="AQ230" i="12" s="1"/>
  <c r="S266" i="12"/>
  <c r="R317" i="12"/>
  <c r="AN341" i="12"/>
  <c r="AO341" i="12" s="1"/>
  <c r="AN353" i="12"/>
  <c r="AO353" i="12" s="1"/>
  <c r="R293" i="12"/>
  <c r="R308" i="12"/>
  <c r="AN326" i="12"/>
  <c r="AO326" i="12" s="1"/>
  <c r="AN350" i="12"/>
  <c r="AO350" i="12" s="1"/>
  <c r="R296" i="12"/>
  <c r="AN302" i="12"/>
  <c r="AO302" i="12" s="1"/>
  <c r="AN335" i="12"/>
  <c r="AO335" i="12" s="1"/>
  <c r="W68" i="12"/>
  <c r="W69" i="12"/>
  <c r="W70" i="12"/>
  <c r="W71" i="12"/>
  <c r="W72" i="12"/>
  <c r="W73" i="12"/>
  <c r="W74" i="12"/>
  <c r="W75" i="12"/>
  <c r="W76" i="12"/>
  <c r="W77" i="12"/>
  <c r="W78" i="12"/>
  <c r="W79" i="12"/>
  <c r="W80" i="12"/>
  <c r="W81" i="12"/>
  <c r="W82" i="12"/>
  <c r="I65" i="7"/>
  <c r="I68" i="7"/>
  <c r="I71" i="7"/>
  <c r="I74" i="7"/>
  <c r="I77" i="7"/>
  <c r="G65" i="7"/>
  <c r="G68" i="7"/>
  <c r="G71" i="7"/>
  <c r="G74" i="7"/>
  <c r="G77" i="7"/>
  <c r="F65" i="7"/>
  <c r="F66" i="7"/>
  <c r="F67" i="7"/>
  <c r="F68" i="7"/>
  <c r="F69" i="7"/>
  <c r="F70" i="7"/>
  <c r="F71" i="7"/>
  <c r="F72" i="7"/>
  <c r="F73" i="7"/>
  <c r="F74" i="7"/>
  <c r="F75" i="7"/>
  <c r="F76" i="7"/>
  <c r="F77" i="7"/>
  <c r="F78" i="7"/>
  <c r="F79" i="7"/>
  <c r="E65" i="7"/>
  <c r="E68" i="7"/>
  <c r="E71" i="7"/>
  <c r="E74" i="7"/>
  <c r="E77" i="7"/>
  <c r="D65" i="7"/>
  <c r="D68" i="7"/>
  <c r="D71" i="7"/>
  <c r="D74" i="7"/>
  <c r="D77" i="7"/>
  <c r="C65" i="7"/>
  <c r="C68" i="7"/>
  <c r="C71" i="7"/>
  <c r="C74" i="7"/>
  <c r="C77" i="7"/>
  <c r="B65" i="7"/>
  <c r="B68" i="7"/>
  <c r="B71" i="7"/>
  <c r="B74" i="7"/>
  <c r="B77" i="7"/>
  <c r="G65" i="8"/>
  <c r="G68" i="8"/>
  <c r="G71" i="8"/>
  <c r="G74" i="8"/>
  <c r="G77" i="8"/>
  <c r="I65" i="8"/>
  <c r="I66" i="8"/>
  <c r="I67" i="8"/>
  <c r="I68" i="8"/>
  <c r="I69" i="8"/>
  <c r="I70" i="8"/>
  <c r="I71" i="8"/>
  <c r="I72" i="8"/>
  <c r="I73" i="8"/>
  <c r="I74" i="8"/>
  <c r="I75" i="8"/>
  <c r="I76" i="8"/>
  <c r="I77" i="8"/>
  <c r="I78" i="8"/>
  <c r="I79" i="8"/>
  <c r="F65" i="8"/>
  <c r="F66" i="8"/>
  <c r="F67" i="8"/>
  <c r="F68" i="8"/>
  <c r="F69" i="8"/>
  <c r="F70" i="8"/>
  <c r="F71" i="8"/>
  <c r="F72" i="8"/>
  <c r="F73" i="8"/>
  <c r="F74" i="8"/>
  <c r="F75" i="8"/>
  <c r="F76" i="8"/>
  <c r="F77" i="8"/>
  <c r="F78" i="8"/>
  <c r="F79" i="8"/>
  <c r="E65" i="8"/>
  <c r="E68" i="8"/>
  <c r="E71" i="8"/>
  <c r="E74" i="8"/>
  <c r="E77" i="8"/>
  <c r="D65" i="8"/>
  <c r="D68" i="8"/>
  <c r="D71" i="8"/>
  <c r="D74" i="8"/>
  <c r="D77" i="8"/>
  <c r="C65" i="8"/>
  <c r="C68" i="8"/>
  <c r="C71" i="8"/>
  <c r="C74" i="8"/>
  <c r="C77" i="8"/>
  <c r="B65" i="8"/>
  <c r="B68" i="8"/>
  <c r="B71" i="8"/>
  <c r="B74" i="8"/>
  <c r="B77" i="8"/>
  <c r="AL68" i="12"/>
  <c r="AL69" i="12"/>
  <c r="AL70" i="12"/>
  <c r="AL71" i="12"/>
  <c r="AL72" i="12"/>
  <c r="AL73" i="12"/>
  <c r="AL74" i="12"/>
  <c r="AL75" i="12"/>
  <c r="AL76" i="12"/>
  <c r="AL77" i="12"/>
  <c r="AL78" i="12"/>
  <c r="AL79" i="12"/>
  <c r="AL80" i="12"/>
  <c r="AL81" i="12"/>
  <c r="AL82" i="12"/>
  <c r="AG72" i="12"/>
  <c r="AG73" i="12"/>
  <c r="AG74" i="12"/>
  <c r="AG75" i="12"/>
  <c r="AG76" i="12"/>
  <c r="AG77" i="12"/>
  <c r="AG78" i="12"/>
  <c r="AG79" i="12"/>
  <c r="AG80" i="12"/>
  <c r="AG81" i="12"/>
  <c r="AG82" i="12"/>
  <c r="AG68" i="12"/>
  <c r="AG69" i="12"/>
  <c r="AG70" i="12"/>
  <c r="AG71" i="12"/>
  <c r="AB68" i="12"/>
  <c r="AB69" i="12"/>
  <c r="AB70" i="12"/>
  <c r="AB71" i="12"/>
  <c r="AB72" i="12"/>
  <c r="AB73" i="12"/>
  <c r="AB74" i="12"/>
  <c r="AB75" i="12"/>
  <c r="AB76" i="12"/>
  <c r="AB77" i="12"/>
  <c r="AB78" i="12"/>
  <c r="AB79" i="12"/>
  <c r="AB80" i="12"/>
  <c r="AB81" i="12"/>
  <c r="AB82" i="12"/>
  <c r="Q68" i="12"/>
  <c r="Q69" i="12"/>
  <c r="Q70" i="12"/>
  <c r="Q71" i="12"/>
  <c r="Q72" i="12"/>
  <c r="Q73" i="12"/>
  <c r="Q74" i="12"/>
  <c r="Q75" i="12"/>
  <c r="Q76" i="12"/>
  <c r="Q77" i="12"/>
  <c r="Q78" i="12"/>
  <c r="Q79" i="12"/>
  <c r="Q80" i="12"/>
  <c r="Q81" i="12"/>
  <c r="Q82" i="12"/>
  <c r="N68" i="12"/>
  <c r="N71" i="12"/>
  <c r="N74" i="12"/>
  <c r="N77" i="12"/>
  <c r="N80" i="12"/>
  <c r="L68" i="12"/>
  <c r="L71" i="12"/>
  <c r="L74" i="12"/>
  <c r="L77" i="12"/>
  <c r="L80" i="12"/>
  <c r="S230" i="12" l="1"/>
  <c r="AN362" i="12"/>
  <c r="AO362" i="12" s="1"/>
  <c r="AN245" i="12"/>
  <c r="AO245" i="12" s="1"/>
  <c r="AN89" i="12"/>
  <c r="AP89" i="12" s="1"/>
  <c r="AQ89" i="12" s="1"/>
  <c r="H86" i="8" s="1"/>
  <c r="J86" i="8" s="1"/>
  <c r="AN269" i="12"/>
  <c r="AO269" i="12" s="1"/>
  <c r="AN218" i="12"/>
  <c r="AO218" i="12" s="1"/>
  <c r="AN134" i="12"/>
  <c r="AO134" i="12" s="1"/>
  <c r="AN320" i="12"/>
  <c r="AO320" i="12" s="1"/>
  <c r="AN278" i="12"/>
  <c r="AO278" i="12" s="1"/>
  <c r="AN248" i="12"/>
  <c r="AO248" i="12" s="1"/>
  <c r="AN164" i="12"/>
  <c r="AO164" i="12" s="1"/>
  <c r="AN116" i="12"/>
  <c r="AO116" i="12" s="1"/>
  <c r="AN338" i="12"/>
  <c r="AO338" i="12" s="1"/>
  <c r="AN344" i="12"/>
  <c r="AO344" i="12" s="1"/>
  <c r="S125" i="12"/>
  <c r="S275" i="12"/>
  <c r="S161" i="12"/>
  <c r="AN305" i="12"/>
  <c r="AO305" i="12" s="1"/>
  <c r="AN107" i="12"/>
  <c r="AO107" i="12" s="1"/>
  <c r="S254" i="12"/>
  <c r="AN359" i="12"/>
  <c r="AO359" i="12" s="1"/>
  <c r="AN251" i="12"/>
  <c r="AO251" i="12" s="1"/>
  <c r="AN368" i="12"/>
  <c r="AO368" i="12" s="1"/>
  <c r="AN215" i="12"/>
  <c r="AO215" i="12" s="1"/>
  <c r="AN182" i="12"/>
  <c r="AO182" i="12" s="1"/>
  <c r="AN98" i="12"/>
  <c r="AO98" i="12" s="1"/>
  <c r="AN290" i="12"/>
  <c r="AO290" i="12" s="1"/>
  <c r="AN152" i="12"/>
  <c r="AO152" i="12" s="1"/>
  <c r="AN140" i="12"/>
  <c r="AO140" i="12" s="1"/>
  <c r="AN92" i="12"/>
  <c r="AO92" i="12" s="1"/>
  <c r="Q89" i="7" s="1"/>
  <c r="AN110" i="12"/>
  <c r="AO110" i="12" s="1"/>
  <c r="AN128" i="12"/>
  <c r="AO128" i="12" s="1"/>
  <c r="S149" i="12"/>
  <c r="AN314" i="12"/>
  <c r="AO314" i="12" s="1"/>
  <c r="AN236" i="12"/>
  <c r="AO236" i="12" s="1"/>
  <c r="S257" i="12"/>
  <c r="V68" i="12"/>
  <c r="U68" i="12" s="1"/>
  <c r="AN197" i="12"/>
  <c r="AO197" i="12" s="1"/>
  <c r="V74" i="12"/>
  <c r="U74" i="12" s="1"/>
  <c r="AN299" i="12"/>
  <c r="AO299" i="12" s="1"/>
  <c r="AN329" i="12"/>
  <c r="AO329" i="12" s="1"/>
  <c r="AN281" i="12"/>
  <c r="AO281" i="12" s="1"/>
  <c r="AN173" i="12"/>
  <c r="AO173" i="12" s="1"/>
  <c r="AN287" i="12"/>
  <c r="AO287" i="12" s="1"/>
  <c r="S206" i="12"/>
  <c r="AN137" i="12"/>
  <c r="AO137" i="12" s="1"/>
  <c r="S122" i="12"/>
  <c r="S260" i="12"/>
  <c r="AN188" i="12"/>
  <c r="AO188" i="12" s="1"/>
  <c r="AN371" i="12"/>
  <c r="AO371" i="12" s="1"/>
  <c r="AN365" i="12"/>
  <c r="AO365" i="12" s="1"/>
  <c r="AN170" i="12"/>
  <c r="AO170" i="12" s="1"/>
  <c r="AN158" i="12"/>
  <c r="AO158" i="12" s="1"/>
  <c r="AN224" i="12"/>
  <c r="AO224" i="12" s="1"/>
  <c r="S101" i="12"/>
  <c r="AN347" i="12"/>
  <c r="AO347" i="12" s="1"/>
  <c r="AN179" i="12"/>
  <c r="AO179" i="12" s="1"/>
  <c r="AN167" i="12"/>
  <c r="AO167" i="12" s="1"/>
  <c r="AN221" i="12"/>
  <c r="AO221" i="12" s="1"/>
  <c r="AN200" i="12"/>
  <c r="AO200" i="12" s="1"/>
  <c r="AN194" i="12"/>
  <c r="AO194" i="12" s="1"/>
  <c r="AN131" i="12"/>
  <c r="AO131" i="12" s="1"/>
  <c r="AN311" i="12"/>
  <c r="AO311" i="12" s="1"/>
  <c r="S212" i="12"/>
  <c r="S143" i="12"/>
  <c r="O77" i="12"/>
  <c r="AK80" i="12"/>
  <c r="AJ80" i="12" s="1"/>
  <c r="R74" i="12"/>
  <c r="S74" i="12" s="1"/>
  <c r="V80" i="12"/>
  <c r="U80" i="12" s="1"/>
  <c r="R77" i="12"/>
  <c r="S77" i="12" s="1"/>
  <c r="AN86" i="12"/>
  <c r="AN83" i="12"/>
  <c r="AO83" i="12" s="1"/>
  <c r="Q80" i="7" s="1"/>
  <c r="R68" i="12"/>
  <c r="S68" i="12" s="1"/>
  <c r="R80" i="12"/>
  <c r="AK68" i="12"/>
  <c r="AJ68" i="12" s="1"/>
  <c r="AA71" i="12"/>
  <c r="Z71" i="12" s="1"/>
  <c r="AF80" i="12"/>
  <c r="AE80" i="12" s="1"/>
  <c r="O80" i="12"/>
  <c r="R71" i="12"/>
  <c r="S71" i="12" s="1"/>
  <c r="S332" i="12"/>
  <c r="AN332" i="12"/>
  <c r="AO332" i="12" s="1"/>
  <c r="AN119" i="12"/>
  <c r="AO119" i="12" s="1"/>
  <c r="V77" i="12"/>
  <c r="U77" i="12" s="1"/>
  <c r="AN191" i="12"/>
  <c r="AO191" i="12" s="1"/>
  <c r="AN227" i="12"/>
  <c r="AO227" i="12" s="1"/>
  <c r="S356" i="12"/>
  <c r="AN356" i="12"/>
  <c r="AO356" i="12" s="1"/>
  <c r="AN323" i="12"/>
  <c r="AO323" i="12" s="1"/>
  <c r="AN113" i="12"/>
  <c r="AO113" i="12" s="1"/>
  <c r="AN203" i="12"/>
  <c r="AO203" i="12" s="1"/>
  <c r="AK74" i="12"/>
  <c r="AJ74" i="12" s="1"/>
  <c r="S296" i="12"/>
  <c r="AN296" i="12"/>
  <c r="AO296" i="12" s="1"/>
  <c r="S308" i="12"/>
  <c r="AN308" i="12"/>
  <c r="AO308" i="12" s="1"/>
  <c r="S293" i="12"/>
  <c r="AN293" i="12"/>
  <c r="AO293" i="12" s="1"/>
  <c r="S317" i="12"/>
  <c r="AN317" i="12"/>
  <c r="AO317" i="12" s="1"/>
  <c r="AF77" i="12"/>
  <c r="AE77" i="12" s="1"/>
  <c r="O74" i="12"/>
  <c r="V71" i="12"/>
  <c r="U71" i="12" s="1"/>
  <c r="AF71" i="12"/>
  <c r="AE71" i="12" s="1"/>
  <c r="O71" i="12"/>
  <c r="O68" i="12"/>
  <c r="AK77" i="12"/>
  <c r="AJ77" i="12" s="1"/>
  <c r="AK71" i="12"/>
  <c r="AJ71" i="12" s="1"/>
  <c r="AF68" i="12"/>
  <c r="AE68" i="12" s="1"/>
  <c r="AF74" i="12"/>
  <c r="AE74" i="12" s="1"/>
  <c r="AA77" i="12"/>
  <c r="Z77" i="12" s="1"/>
  <c r="AA68" i="12"/>
  <c r="Z68" i="12" s="1"/>
  <c r="AA74" i="12"/>
  <c r="Z74" i="12" s="1"/>
  <c r="AA80" i="12"/>
  <c r="Z80" i="12" s="1"/>
  <c r="AP98" i="12" l="1"/>
  <c r="AQ98" i="12" s="1"/>
  <c r="AP95" i="12"/>
  <c r="AQ95" i="12" s="1"/>
  <c r="AO86" i="12"/>
  <c r="Q83" i="7" s="1"/>
  <c r="AO89" i="12"/>
  <c r="Q86" i="7" s="1"/>
  <c r="H86" i="7"/>
  <c r="AP92" i="12"/>
  <c r="AQ92" i="12" s="1"/>
  <c r="AP86" i="12"/>
  <c r="AQ86" i="12" s="1"/>
  <c r="AP83" i="12"/>
  <c r="AQ83" i="12" s="1"/>
  <c r="AN80" i="12"/>
  <c r="AO80" i="12" s="1"/>
  <c r="Q77" i="7" s="1"/>
  <c r="S80" i="12"/>
  <c r="AN77" i="12"/>
  <c r="AO77" i="12" s="1"/>
  <c r="Q74" i="7" s="1"/>
  <c r="AN74" i="12"/>
  <c r="AO74" i="12" s="1"/>
  <c r="Q71" i="7" s="1"/>
  <c r="AN71" i="12"/>
  <c r="AO71" i="12" s="1"/>
  <c r="Q68" i="7" s="1"/>
  <c r="AN68" i="12"/>
  <c r="AO68" i="12" s="1"/>
  <c r="Q65" i="7" s="1"/>
  <c r="H80" i="7" l="1"/>
  <c r="H80" i="8"/>
  <c r="J80" i="8" s="1"/>
  <c r="H83" i="7"/>
  <c r="H83" i="8"/>
  <c r="J83" i="8" s="1"/>
  <c r="H89" i="8"/>
  <c r="J89" i="8" s="1"/>
  <c r="H89" i="7"/>
  <c r="AP80" i="12"/>
  <c r="AQ80" i="12" s="1"/>
  <c r="H77" i="8" s="1"/>
  <c r="J77" i="8" s="1"/>
  <c r="AP77" i="12"/>
  <c r="AQ77" i="12" s="1"/>
  <c r="H74" i="7" s="1"/>
  <c r="AP74" i="12"/>
  <c r="AQ74" i="12" s="1"/>
  <c r="H71" i="8" s="1"/>
  <c r="J71" i="8" s="1"/>
  <c r="AP71" i="12"/>
  <c r="AQ71" i="12" s="1"/>
  <c r="AP68" i="12"/>
  <c r="AQ68" i="12" s="1"/>
  <c r="H65" i="8" s="1"/>
  <c r="J65" i="8" s="1"/>
  <c r="W11" i="12"/>
  <c r="H77" i="7" l="1"/>
  <c r="H74" i="8"/>
  <c r="J74" i="8" s="1"/>
  <c r="H71" i="7"/>
  <c r="H68" i="7"/>
  <c r="H68" i="8"/>
  <c r="J68" i="8" s="1"/>
  <c r="H65" i="7"/>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K41" i="12" l="1"/>
  <c r="AJ41" i="12" s="1"/>
  <c r="AK32" i="12"/>
  <c r="AJ32" i="12" s="1"/>
  <c r="AK59" i="12"/>
  <c r="AJ59" i="12" s="1"/>
  <c r="AK35" i="12"/>
  <c r="AJ35" i="12" s="1"/>
  <c r="AK62" i="12"/>
  <c r="AJ62" i="12" s="1"/>
  <c r="AK53" i="12"/>
  <c r="AJ53" i="12" s="1"/>
  <c r="AK26" i="12"/>
  <c r="AJ26" i="12" s="1"/>
  <c r="AK44" i="12"/>
  <c r="AJ44" i="12" s="1"/>
  <c r="AK17" i="12"/>
  <c r="AJ17" i="12" s="1"/>
  <c r="AK50" i="12"/>
  <c r="AJ50" i="12" s="1"/>
  <c r="AK23" i="12"/>
  <c r="AJ23" i="12" s="1"/>
  <c r="AK65" i="12"/>
  <c r="AJ65" i="12" s="1"/>
  <c r="AK14" i="12"/>
  <c r="AJ14" i="12" s="1"/>
  <c r="AK56" i="12"/>
  <c r="AJ56" i="12" s="1"/>
  <c r="AK29" i="12"/>
  <c r="AJ29" i="12" s="1"/>
  <c r="AK47" i="12"/>
  <c r="AJ47" i="12" s="1"/>
  <c r="AK20" i="12"/>
  <c r="AJ20" i="12" s="1"/>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1" i="12" l="1"/>
  <c r="U41" i="12" s="1"/>
  <c r="V11" i="12"/>
  <c r="U11" i="12" s="1"/>
  <c r="V47" i="12"/>
  <c r="U47" i="12" s="1"/>
  <c r="V20" i="12"/>
  <c r="U20" i="12" s="1"/>
  <c r="V53" i="12"/>
  <c r="U53" i="12" s="1"/>
  <c r="V50" i="12"/>
  <c r="U50" i="12" s="1"/>
  <c r="V23" i="12"/>
  <c r="U23" i="12" s="1"/>
  <c r="V26" i="12"/>
  <c r="U26" i="12" s="1"/>
  <c r="V44" i="12"/>
  <c r="U44" i="12" s="1"/>
  <c r="V17" i="12"/>
  <c r="U17" i="12" s="1"/>
  <c r="V59" i="12"/>
  <c r="U59" i="12" s="1"/>
  <c r="V32" i="12"/>
  <c r="U32" i="12" s="1"/>
  <c r="V65" i="12"/>
  <c r="U65" i="12" s="1"/>
  <c r="V14" i="12"/>
  <c r="U14" i="12" s="1"/>
  <c r="V56" i="12"/>
  <c r="U56" i="12" s="1"/>
  <c r="V29" i="12"/>
  <c r="U29" i="12" s="1"/>
  <c r="V62" i="12"/>
  <c r="U62"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11" i="12"/>
  <c r="AA41" i="12" l="1"/>
  <c r="Z41" i="12" s="1"/>
  <c r="AA23" i="12"/>
  <c r="Z23" i="12" s="1"/>
  <c r="AA20" i="12"/>
  <c r="Z20" i="12" s="1"/>
  <c r="AA56" i="12"/>
  <c r="Z56" i="12" s="1"/>
  <c r="AA29" i="12"/>
  <c r="Z29" i="12" s="1"/>
  <c r="AA53" i="12"/>
  <c r="Z53" i="12" s="1"/>
  <c r="AA50" i="12"/>
  <c r="Z50" i="12" s="1"/>
  <c r="AA47" i="12"/>
  <c r="Z47" i="12" s="1"/>
  <c r="AA17" i="12"/>
  <c r="Z17" i="12" s="1"/>
  <c r="AA62" i="12"/>
  <c r="Z62" i="12" s="1"/>
  <c r="AA35" i="12"/>
  <c r="Z35" i="12" s="1"/>
  <c r="AA44" i="12"/>
  <c r="Z44" i="12" s="1"/>
  <c r="AA14" i="12"/>
  <c r="Z14" i="12" s="1"/>
  <c r="AA59" i="12"/>
  <c r="Z59" i="12" s="1"/>
  <c r="AA32" i="12"/>
  <c r="Z32" i="12" s="1"/>
  <c r="AA65" i="12"/>
  <c r="Z65" i="12" s="1"/>
  <c r="AA11" i="12"/>
  <c r="Z11" i="12" s="1"/>
  <c r="I50" i="7"/>
  <c r="I62" i="7" l="1"/>
  <c r="I59" i="7"/>
  <c r="I56" i="7"/>
  <c r="I53" i="7"/>
  <c r="I47" i="7"/>
  <c r="I44" i="7"/>
  <c r="I41" i="7"/>
  <c r="I38" i="7"/>
  <c r="I32" i="7"/>
  <c r="I29" i="7"/>
  <c r="I26" i="7"/>
  <c r="I23" i="7"/>
  <c r="I20" i="7"/>
  <c r="I14" i="7"/>
  <c r="I11" i="7"/>
  <c r="I8" i="7"/>
  <c r="Q11" i="12" l="1"/>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F41" i="12" l="1"/>
  <c r="AE41" i="12" s="1"/>
  <c r="AF65" i="12"/>
  <c r="AE65" i="12" s="1"/>
  <c r="AF35" i="12"/>
  <c r="AE35" i="12" s="1"/>
  <c r="AF56" i="12"/>
  <c r="AE56" i="12" s="1"/>
  <c r="AF29" i="12"/>
  <c r="AE29" i="12" s="1"/>
  <c r="AF47" i="12"/>
  <c r="AE47" i="12" s="1"/>
  <c r="AF17" i="12"/>
  <c r="AE17" i="12" s="1"/>
  <c r="AF53" i="12"/>
  <c r="AE53" i="12" s="1"/>
  <c r="AF23" i="12"/>
  <c r="AE23" i="12" s="1"/>
  <c r="AF44" i="12"/>
  <c r="AE44" i="12" s="1"/>
  <c r="AF14" i="12"/>
  <c r="AE14" i="12" s="1"/>
  <c r="AF59" i="12"/>
  <c r="AE59" i="12" s="1"/>
  <c r="AF32" i="12"/>
  <c r="AE32" i="12" s="1"/>
  <c r="AF62" i="12"/>
  <c r="AE62" i="12" s="1"/>
  <c r="AF50" i="12"/>
  <c r="AE50"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R41" i="12" l="1"/>
  <c r="S41" i="12" s="1"/>
  <c r="AN41" i="12"/>
  <c r="R11" i="12"/>
  <c r="AK11" i="12"/>
  <c r="AJ11" i="12" s="1"/>
  <c r="AF11" i="12"/>
  <c r="AE11" i="12" s="1"/>
  <c r="AO41" i="12" l="1"/>
  <c r="AP41" i="12"/>
  <c r="AQ41" i="12" s="1"/>
  <c r="AN11" i="12"/>
  <c r="S11" i="12"/>
  <c r="AO11" i="12" l="1"/>
  <c r="Q8" i="7" s="1"/>
  <c r="B41" i="8"/>
  <c r="B23" i="7"/>
  <c r="C23" i="7"/>
  <c r="D23" i="7"/>
  <c r="E23" i="7"/>
  <c r="F23" i="7"/>
  <c r="G23" i="7"/>
  <c r="N26" i="12"/>
  <c r="L26" i="12"/>
  <c r="F24" i="7"/>
  <c r="F25" i="7"/>
  <c r="B26" i="7"/>
  <c r="C26" i="7"/>
  <c r="D26" i="7"/>
  <c r="E26" i="7"/>
  <c r="F26" i="7"/>
  <c r="G26" i="7"/>
  <c r="N29" i="12"/>
  <c r="L29" i="12"/>
  <c r="F27" i="7"/>
  <c r="F28" i="7"/>
  <c r="B29" i="7"/>
  <c r="C29" i="7"/>
  <c r="D29" i="7"/>
  <c r="E29" i="7"/>
  <c r="F29" i="7"/>
  <c r="G29" i="7"/>
  <c r="N32" i="12"/>
  <c r="L32" i="12"/>
  <c r="F30" i="7"/>
  <c r="F31" i="7"/>
  <c r="B32" i="7"/>
  <c r="C32" i="7"/>
  <c r="D32" i="7"/>
  <c r="E32" i="7"/>
  <c r="F32" i="7"/>
  <c r="G32" i="7"/>
  <c r="N35" i="12"/>
  <c r="L35" i="12"/>
  <c r="F33" i="7"/>
  <c r="F34" i="7"/>
  <c r="B38" i="7"/>
  <c r="C38" i="7"/>
  <c r="D38" i="7"/>
  <c r="E38" i="7"/>
  <c r="F38" i="7"/>
  <c r="G38" i="7"/>
  <c r="F39" i="7"/>
  <c r="F40" i="7"/>
  <c r="B41" i="7"/>
  <c r="C41" i="7"/>
  <c r="D41" i="7"/>
  <c r="E41" i="7"/>
  <c r="F41" i="7"/>
  <c r="G41" i="7"/>
  <c r="N44" i="12"/>
  <c r="L44" i="12"/>
  <c r="F42" i="7"/>
  <c r="F43" i="7"/>
  <c r="B44" i="7"/>
  <c r="C44" i="7"/>
  <c r="D44" i="7"/>
  <c r="E44" i="7"/>
  <c r="F44" i="7"/>
  <c r="G44" i="7"/>
  <c r="N47" i="12"/>
  <c r="L47" i="12"/>
  <c r="F45" i="7"/>
  <c r="F46" i="7"/>
  <c r="B47" i="7"/>
  <c r="C47" i="7"/>
  <c r="D47" i="7"/>
  <c r="E47" i="7"/>
  <c r="F47" i="7"/>
  <c r="G47" i="7"/>
  <c r="N50" i="12"/>
  <c r="L50" i="12"/>
  <c r="F48" i="7"/>
  <c r="F49" i="7"/>
  <c r="B50" i="7"/>
  <c r="C50" i="7"/>
  <c r="D50" i="7"/>
  <c r="E50" i="7"/>
  <c r="F50" i="7"/>
  <c r="G50" i="7"/>
  <c r="N53" i="12"/>
  <c r="L53" i="12"/>
  <c r="F51" i="7"/>
  <c r="F52" i="7"/>
  <c r="B53" i="7"/>
  <c r="C53" i="7"/>
  <c r="D53" i="7"/>
  <c r="E53" i="7"/>
  <c r="F53" i="7"/>
  <c r="G53" i="7"/>
  <c r="N56" i="12"/>
  <c r="L56" i="12"/>
  <c r="F54" i="7"/>
  <c r="F55" i="7"/>
  <c r="B56" i="7"/>
  <c r="C56" i="7"/>
  <c r="D56" i="7"/>
  <c r="E56" i="7"/>
  <c r="F56" i="7"/>
  <c r="G56" i="7"/>
  <c r="N59" i="12"/>
  <c r="L59" i="12"/>
  <c r="F57" i="7"/>
  <c r="F58" i="7"/>
  <c r="B59" i="7"/>
  <c r="C59" i="7"/>
  <c r="D59" i="7"/>
  <c r="E59" i="7"/>
  <c r="F59" i="7"/>
  <c r="G59" i="7"/>
  <c r="N62" i="12"/>
  <c r="L62" i="12"/>
  <c r="F60" i="7"/>
  <c r="F61" i="7"/>
  <c r="B62" i="7"/>
  <c r="C62" i="7"/>
  <c r="D62" i="7"/>
  <c r="E62" i="7"/>
  <c r="F62" i="7"/>
  <c r="G62" i="7"/>
  <c r="N65" i="12"/>
  <c r="L65" i="12"/>
  <c r="F63" i="7"/>
  <c r="F64" i="7"/>
  <c r="B59" i="8"/>
  <c r="C59" i="8"/>
  <c r="D59" i="8"/>
  <c r="E59" i="8"/>
  <c r="F59" i="8"/>
  <c r="G59" i="8"/>
  <c r="I59" i="8"/>
  <c r="F60" i="8"/>
  <c r="I60" i="8"/>
  <c r="F61" i="8"/>
  <c r="I61" i="8"/>
  <c r="B62" i="8"/>
  <c r="C62" i="8"/>
  <c r="D62" i="8"/>
  <c r="E62" i="8"/>
  <c r="F62" i="8"/>
  <c r="G62" i="8"/>
  <c r="I62" i="8"/>
  <c r="F63" i="8"/>
  <c r="I63" i="8"/>
  <c r="F64" i="8"/>
  <c r="I64"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56" i="8"/>
  <c r="C56" i="8"/>
  <c r="D56" i="8"/>
  <c r="E56" i="8"/>
  <c r="F56" i="8"/>
  <c r="G56" i="8"/>
  <c r="I56" i="8"/>
  <c r="F57" i="8"/>
  <c r="I57" i="8"/>
  <c r="F58" i="8"/>
  <c r="I58" i="8"/>
  <c r="B32" i="8"/>
  <c r="C32" i="8"/>
  <c r="D32" i="8"/>
  <c r="E32" i="8"/>
  <c r="F32" i="8"/>
  <c r="G32" i="8"/>
  <c r="I32" i="8"/>
  <c r="F33" i="8"/>
  <c r="I33" i="8"/>
  <c r="F34" i="8"/>
  <c r="I34" i="8"/>
  <c r="B38" i="8"/>
  <c r="C38" i="8"/>
  <c r="D38" i="8"/>
  <c r="E38" i="8"/>
  <c r="F38" i="8"/>
  <c r="G38" i="8"/>
  <c r="I38" i="8"/>
  <c r="F39" i="8"/>
  <c r="I39" i="8"/>
  <c r="F40" i="8"/>
  <c r="I40" i="8"/>
  <c r="C41" i="8"/>
  <c r="D41" i="8"/>
  <c r="E41" i="8"/>
  <c r="F41" i="8"/>
  <c r="G41" i="8"/>
  <c r="I41" i="8"/>
  <c r="F42" i="8"/>
  <c r="I42" i="8"/>
  <c r="F43" i="8"/>
  <c r="I43" i="8"/>
  <c r="B44" i="8"/>
  <c r="C44" i="8"/>
  <c r="D44" i="8"/>
  <c r="E44" i="8"/>
  <c r="F44" i="8"/>
  <c r="G44" i="8"/>
  <c r="I44" i="8"/>
  <c r="F45" i="8"/>
  <c r="I45" i="8"/>
  <c r="F46" i="8"/>
  <c r="I46"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L11" i="12"/>
  <c r="L14" i="12"/>
  <c r="N11" i="12"/>
  <c r="N14" i="12"/>
  <c r="F9" i="7"/>
  <c r="F10" i="7"/>
  <c r="F11" i="7"/>
  <c r="F12" i="7"/>
  <c r="F13" i="7"/>
  <c r="F14" i="7"/>
  <c r="F15" i="7"/>
  <c r="F16" i="7"/>
  <c r="F18" i="7"/>
  <c r="F19" i="7"/>
  <c r="F20" i="7"/>
  <c r="F21" i="7"/>
  <c r="F22" i="7"/>
  <c r="F8" i="7"/>
  <c r="F9" i="8"/>
  <c r="F10" i="8"/>
  <c r="F11" i="8"/>
  <c r="F12" i="8"/>
  <c r="F13" i="8"/>
  <c r="F14" i="8"/>
  <c r="F15" i="8"/>
  <c r="F16" i="8"/>
  <c r="F17" i="8"/>
  <c r="F18" i="8"/>
  <c r="F19" i="8"/>
  <c r="F20" i="8"/>
  <c r="F21" i="8"/>
  <c r="F22" i="8"/>
  <c r="F8" i="8"/>
  <c r="L17" i="12"/>
  <c r="L20" i="12"/>
  <c r="L23" i="12"/>
  <c r="N17" i="12"/>
  <c r="N20" i="12"/>
  <c r="N23" i="12"/>
  <c r="B11" i="7"/>
  <c r="B14" i="7"/>
  <c r="B17" i="7"/>
  <c r="B20" i="7"/>
  <c r="C11" i="7"/>
  <c r="C14" i="7"/>
  <c r="C20" i="7"/>
  <c r="D11" i="7"/>
  <c r="D14" i="7"/>
  <c r="D20" i="7"/>
  <c r="E11" i="7"/>
  <c r="E14"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17" i="12"/>
  <c r="AN17" i="12" s="1"/>
  <c r="O20" i="12"/>
  <c r="O44" i="12"/>
  <c r="O56" i="12"/>
  <c r="O65" i="12"/>
  <c r="O23" i="12"/>
  <c r="O62" i="12"/>
  <c r="R23" i="12"/>
  <c r="AN23" i="12" s="1"/>
  <c r="R53" i="12"/>
  <c r="AN53" i="12" s="1"/>
  <c r="O35" i="12"/>
  <c r="O29" i="12"/>
  <c r="O47" i="12"/>
  <c r="O59" i="12"/>
  <c r="R14" i="12"/>
  <c r="AN14" i="12" s="1"/>
  <c r="R50" i="12"/>
  <c r="AN50" i="12" s="1"/>
  <c r="O32" i="12"/>
  <c r="R47" i="12"/>
  <c r="AN47" i="12" s="1"/>
  <c r="R29" i="12"/>
  <c r="AN29" i="12" s="1"/>
  <c r="R20" i="12"/>
  <c r="AN20" i="12" s="1"/>
  <c r="R59" i="12"/>
  <c r="AN59" i="12" s="1"/>
  <c r="R35" i="12"/>
  <c r="AN35" i="12" s="1"/>
  <c r="R65" i="12"/>
  <c r="AN65" i="12" s="1"/>
  <c r="O17" i="12"/>
  <c r="O53" i="12"/>
  <c r="O26" i="12"/>
  <c r="R44" i="12"/>
  <c r="AN44" i="12" s="1"/>
  <c r="R32" i="12"/>
  <c r="AN32" i="12" s="1"/>
  <c r="R26" i="12"/>
  <c r="AN26" i="12" s="1"/>
  <c r="R62" i="12"/>
  <c r="AN62" i="12" s="1"/>
  <c r="R56" i="12"/>
  <c r="AN56" i="12" s="1"/>
  <c r="O14" i="12"/>
  <c r="O50" i="12"/>
  <c r="AP11" i="12" l="1"/>
  <c r="AQ11" i="12" s="1"/>
  <c r="H8" i="7" s="1"/>
  <c r="S32" i="12"/>
  <c r="S50" i="12"/>
  <c r="S62" i="12"/>
  <c r="S44" i="12"/>
  <c r="S65" i="12"/>
  <c r="S29" i="12"/>
  <c r="S53" i="12"/>
  <c r="S20" i="12"/>
  <c r="S47" i="12"/>
  <c r="S14" i="12"/>
  <c r="S23" i="12"/>
  <c r="S17" i="12"/>
  <c r="S56" i="12"/>
  <c r="S35" i="12"/>
  <c r="S26" i="12"/>
  <c r="S59" i="12"/>
  <c r="AO35" i="12" l="1"/>
  <c r="Q32" i="7" s="1"/>
  <c r="Q38" i="7"/>
  <c r="AO14" i="12"/>
  <c r="Q11" i="7" s="1"/>
  <c r="AO53" i="12"/>
  <c r="Q50" i="7" s="1"/>
  <c r="AO29" i="12"/>
  <c r="Q26" i="7" s="1"/>
  <c r="AO44" i="12"/>
  <c r="Q41" i="7" s="1"/>
  <c r="AO50" i="12"/>
  <c r="Q47" i="7" s="1"/>
  <c r="AO26" i="12"/>
  <c r="Q23" i="7" s="1"/>
  <c r="AO17" i="12"/>
  <c r="Q14" i="7" s="1"/>
  <c r="AO59" i="12"/>
  <c r="Q56" i="7" s="1"/>
  <c r="AO56" i="12"/>
  <c r="Q53" i="7" s="1"/>
  <c r="AO23" i="12"/>
  <c r="Q20" i="7" s="1"/>
  <c r="AO47" i="12"/>
  <c r="Q44" i="7" s="1"/>
  <c r="AO20" i="12"/>
  <c r="Q17" i="7" s="1"/>
  <c r="AO65" i="12"/>
  <c r="Q62" i="7" s="1"/>
  <c r="AO62" i="12"/>
  <c r="Q59" i="7" s="1"/>
  <c r="AO32" i="12"/>
  <c r="Q29" i="7" s="1"/>
  <c r="AP65" i="12"/>
  <c r="AQ65" i="12" s="1"/>
  <c r="AP14" i="12"/>
  <c r="AQ14" i="12" s="1"/>
  <c r="AP62" i="12"/>
  <c r="AQ62" i="12" s="1"/>
  <c r="AP59" i="12"/>
  <c r="AQ59" i="12" s="1"/>
  <c r="AP56" i="12"/>
  <c r="AQ56" i="12" s="1"/>
  <c r="AP53" i="12"/>
  <c r="AQ53" i="12" s="1"/>
  <c r="AP50" i="12"/>
  <c r="AQ50" i="12" s="1"/>
  <c r="AP47" i="12"/>
  <c r="AQ47" i="12" s="1"/>
  <c r="AP44" i="12"/>
  <c r="AQ44" i="12" s="1"/>
  <c r="AP35" i="12"/>
  <c r="AQ35" i="12" s="1"/>
  <c r="AP32" i="12"/>
  <c r="AQ32" i="12" s="1"/>
  <c r="AP29" i="12"/>
  <c r="AQ29" i="12" s="1"/>
  <c r="AP26" i="12"/>
  <c r="AQ26" i="12" s="1"/>
  <c r="AP23" i="12"/>
  <c r="AQ23" i="12" s="1"/>
  <c r="AP20" i="12"/>
  <c r="AQ20" i="12" s="1"/>
  <c r="AP17" i="12"/>
  <c r="AQ17" i="12" s="1"/>
  <c r="H8" i="8"/>
  <c r="J8" i="8" s="1"/>
  <c r="H50" i="7" l="1"/>
  <c r="H11" i="7"/>
  <c r="H23" i="7"/>
  <c r="H26" i="8"/>
  <c r="J26" i="8" s="1"/>
  <c r="H53" i="8"/>
  <c r="J53" i="8" s="1"/>
  <c r="H62" i="8"/>
  <c r="J62" i="8" s="1"/>
  <c r="H20" i="8"/>
  <c r="J20" i="8" s="1"/>
  <c r="H56" i="7"/>
  <c r="H29" i="8"/>
  <c r="J29" i="8" s="1"/>
  <c r="H32" i="7"/>
  <c r="H59" i="8"/>
  <c r="J59" i="8" s="1"/>
  <c r="H38" i="8"/>
  <c r="J38" i="8" s="1"/>
  <c r="H41" i="7"/>
  <c r="H47" i="7"/>
  <c r="H17" i="8"/>
  <c r="J17" i="8" s="1"/>
  <c r="H44" i="8"/>
  <c r="J44" i="8" s="1"/>
  <c r="H14" i="7"/>
  <c r="H11" i="8"/>
  <c r="J11" i="8" s="1"/>
  <c r="H38" i="7"/>
  <c r="H50" i="8"/>
  <c r="J50" i="8" s="1"/>
  <c r="H47" i="8"/>
  <c r="J47" i="8" s="1"/>
  <c r="H32" i="8"/>
  <c r="J32" i="8" s="1"/>
  <c r="H23" i="8"/>
  <c r="J23" i="8" s="1"/>
  <c r="H53" i="7"/>
  <c r="H29" i="7"/>
  <c r="H62" i="7"/>
  <c r="H26" i="7" l="1"/>
  <c r="H20" i="7"/>
  <c r="H56" i="8"/>
  <c r="J56" i="8" s="1"/>
  <c r="H59" i="7"/>
  <c r="H41" i="8"/>
  <c r="J41" i="8" s="1"/>
  <c r="H17" i="7"/>
  <c r="H44" i="7"/>
  <c r="H14" i="8"/>
  <c r="J14" i="8" s="1"/>
</calcChain>
</file>

<file path=xl/sharedStrings.xml><?xml version="1.0" encoding="utf-8"?>
<sst xmlns="http://schemas.openxmlformats.org/spreadsheetml/2006/main" count="2155" uniqueCount="935">
  <si>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</si>
  <si>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</si>
  <si>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</si>
  <si>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</si>
  <si>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</si>
  <si>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</si>
  <si>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</si>
  <si>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</si>
  <si>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</si>
  <si>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</si>
  <si>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</si>
  <si>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</si>
  <si>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</si>
  <si>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</si>
  <si>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</si>
  <si>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</si>
  <si>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</si>
  <si>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</si>
  <si>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</si>
  <si>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</si>
  <si>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</si>
  <si>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</si>
  <si>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</si>
  <si>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</si>
  <si>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</si>
  <si>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</si>
  <si>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</si>
  <si>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</si>
  <si>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</si>
  <si>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</si>
  <si>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</si>
  <si>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</si>
  <si>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</si>
  <si>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</si>
  <si>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</si>
  <si>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</si>
  <si>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</si>
  <si>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</si>
  <si>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</si>
  <si>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</si>
  <si>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</si>
  <si>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</si>
  <si>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</si>
  <si>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</si>
  <si>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</si>
  <si>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</si>
  <si>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</si>
  <si>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</si>
  <si>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</si>
  <si>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</si>
  <si>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</si>
  <si>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</si>
  <si>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</si>
  <si>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</si>
  <si>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</si>
  <si>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</si>
  <si>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</si>
  <si>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</si>
  <si>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</si>
  <si>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</si>
  <si>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</si>
  <si>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</si>
  <si>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</si>
  <si>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</si>
  <si>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</si>
  <si>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</si>
  <si>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</si>
  <si>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</si>
  <si>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</si>
  <si>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</si>
  <si>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</si>
  <si>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</si>
  <si>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</si>
  <si>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</si>
  <si>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</si>
  <si>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</si>
  <si>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</si>
  <si>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</si>
  <si>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</si>
  <si>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</si>
  <si>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</si>
  <si>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</si>
  <si>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</si>
  <si>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</si>
  <si>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</si>
  <si>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</si>
  <si>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</si>
  <si>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</si>
  <si>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</si>
  <si>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</si>
  <si>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</si>
  <si>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</si>
  <si>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</si>
  <si>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</si>
  <si>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</si>
  <si>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</si>
  <si>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</si>
  <si>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</si>
  <si>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</si>
  <si>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</si>
  <si>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</si>
  <si>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</si>
  <si>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</si>
  <si>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</si>
  <si>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</si>
  <si>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</si>
  <si>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</si>
  <si>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</si>
  <si>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</si>
  <si>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</si>
  <si>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</si>
  <si>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</si>
  <si>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</si>
  <si>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</si>
  <si>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</si>
  <si>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</si>
  <si>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</si>
  <si>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</si>
  <si>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</si>
  <si>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</si>
  <si>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</si>
  <si>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</si>
  <si>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</si>
  <si>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</si>
  <si>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</si>
  <si>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</si>
  <si>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</si>
  <si>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</si>
  <si>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</si>
  <si>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</si>
  <si>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</si>
  <si>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</si>
  <si>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</si>
  <si>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</si>
  <si>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</si>
  <si>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</si>
  <si>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</si>
  <si>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</si>
  <si>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</si>
  <si>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</si>
  <si>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</si>
  <si>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</si>
  <si>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</si>
  <si>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</si>
  <si>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</si>
  <si>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</si>
  <si>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</si>
  <si>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</si>
  <si>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</si>
  <si>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</si>
  <si>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</si>
  <si>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</si>
  <si>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</si>
  <si>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</si>
  <si>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</si>
  <si>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</si>
  <si>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</si>
  <si>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</si>
  <si>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</si>
  <si>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</si>
  <si>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</si>
  <si>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</si>
  <si>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</si>
  <si>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</si>
  <si>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</si>
  <si>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</si>
  <si>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</si>
  <si>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</si>
  <si>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</si>
  <si>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</si>
  <si>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</si>
  <si>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</si>
  <si>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</si>
  <si>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</si>
  <si>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</si>
  <si>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</si>
  <si>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</si>
  <si>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</si>
  <si>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</si>
  <si>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</si>
  <si>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</si>
  <si>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</si>
  <si>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</si>
  <si>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</si>
  <si>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</si>
  <si>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</si>
  <si>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</si>
  <si>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</si>
  <si>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</si>
  <si>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</si>
  <si>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</si>
  <si>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</si>
  <si>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</si>
  <si>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</si>
  <si>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</si>
  <si>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</si>
  <si>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</si>
  <si>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</si>
  <si>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</si>
  <si>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</si>
  <si>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</si>
  <si>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</si>
  <si>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</si>
  <si>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</si>
  <si>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</si>
  <si>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</si>
  <si>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</si>
  <si>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</si>
  <si>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</si>
  <si>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</si>
  <si>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</si>
  <si>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</si>
  <si>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</si>
  <si>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</si>
  <si>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</si>
  <si>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</si>
  <si>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</si>
  <si>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</si>
  <si>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</si>
  <si>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</si>
  <si>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</si>
  <si>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</si>
  <si>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</si>
  <si>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</si>
  <si>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</si>
  <si>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</si>
  <si>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</si>
  <si>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</si>
  <si>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</si>
  <si>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</si>
  <si>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</si>
  <si>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</si>
  <si>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</si>
  <si>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</si>
  <si>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</si>
  <si>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</si>
  <si>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</si>
  <si>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</si>
  <si>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</si>
  <si>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</si>
  <si>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</si>
  <si>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</si>
  <si>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</si>
  <si>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</si>
  <si>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</si>
  <si>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</si>
  <si>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</si>
  <si>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</si>
  <si>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</si>
  <si>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</si>
  <si>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</si>
  <si>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</si>
  <si>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</si>
  <si>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</si>
  <si>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</si>
  <si>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</si>
  <si>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</si>
  <si>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</si>
  <si>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</si>
  <si>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</si>
  <si>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</si>
  <si>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</si>
  <si>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</si>
  <si>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</si>
  <si>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</si>
  <si>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</si>
  <si>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</si>
  <si>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</si>
  <si>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</si>
  <si>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</si>
  <si>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</si>
  <si>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</si>
  <si>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</si>
  <si>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</si>
  <si>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</si>
  <si>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</si>
  <si>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</si>
  <si>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</si>
  <si>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</si>
  <si>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</si>
  <si>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</si>
  <si>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</si>
  <si>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</si>
  <si>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</si>
  <si>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</si>
  <si>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</si>
  <si>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</si>
  <si>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</si>
  <si>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</si>
  <si>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</si>
  <si>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</si>
  <si>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</si>
  <si>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</si>
  <si>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</si>
  <si>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</si>
  <si>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</si>
  <si>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</si>
  <si>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</si>
  <si>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</si>
  <si>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</si>
  <si>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</si>
  <si>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</si>
  <si>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</si>
  <si>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</si>
  <si>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</si>
  <si>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</si>
  <si>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</si>
  <si>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</si>
  <si>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</si>
  <si>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</si>
  <si>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</si>
  <si>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</si>
  <si>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</si>
  <si>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</si>
  <si>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</si>
  <si>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</si>
  <si>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</si>
  <si>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</si>
  <si>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</si>
  <si>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</si>
  <si>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</si>
  <si>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</si>
  <si>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</si>
  <si>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</si>
  <si>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</si>
  <si>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</si>
  <si>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</si>
  <si>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</si>
  <si>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</si>
  <si>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</si>
  <si>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</si>
  <si>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</si>
  <si>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</si>
  <si>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</si>
  <si>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</si>
  <si>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</si>
  <si>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</si>
  <si>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</si>
  <si>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</si>
  <si>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</si>
  <si>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</si>
  <si>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</si>
  <si>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</si>
  <si>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</si>
  <si>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</si>
  <si>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</si>
  <si>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</si>
  <si>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</si>
  <si>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</si>
  <si>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</si>
  <si>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</si>
  <si>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</si>
  <si>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</si>
  <si>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</si>
  <si>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</si>
  <si>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</si>
  <si>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</si>
  <si>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</si>
  <si>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</si>
  <si>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</si>
  <si>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</si>
  <si>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</si>
  <si>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</si>
  <si>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</si>
  <si>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</si>
  <si>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</si>
  <si>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</si>
  <si>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</si>
  <si>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</si>
  <si>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</si>
  <si>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</si>
  <si>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</si>
  <si>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</si>
  <si>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</si>
  <si>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</si>
  <si>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</si>
  <si>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</si>
  <si>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</si>
  <si>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</si>
  <si>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</si>
  <si>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</si>
  <si>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</si>
  <si>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</si>
  <si>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</si>
  <si>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</si>
  <si>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</si>
  <si>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</si>
  <si>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</si>
  <si>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</si>
  <si>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</si>
  <si>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</si>
  <si>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</si>
  <si>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</si>
  <si>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</si>
  <si>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</si>
  <si>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</si>
  <si>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</si>
  <si>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</si>
  <si>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</si>
  <si>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</si>
  <si>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</si>
  <si>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</si>
  <si>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</si>
  <si>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</si>
  <si>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</si>
  <si>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</si>
  <si>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</si>
  <si>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</si>
  <si>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</si>
  <si>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</si>
  <si>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</si>
  <si>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</si>
  <si>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</si>
  <si>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</si>
  <si>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</si>
  <si>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</si>
  <si>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</si>
  <si>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</si>
  <si>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</si>
  <si>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</si>
  <si>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</si>
  <si>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</si>
  <si>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</si>
  <si>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</si>
  <si>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</si>
  <si>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</si>
  <si>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</si>
  <si>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</si>
  <si>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</si>
  <si>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</si>
  <si>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</si>
  <si>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</si>
  <si>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</si>
  <si>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</si>
  <si>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</si>
  <si>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</si>
  <si>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</si>
  <si>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</si>
  <si>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</si>
  <si>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</si>
  <si>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</si>
  <si>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</si>
  <si>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</si>
  <si>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</si>
  <si>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</si>
  <si>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</si>
  <si>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</si>
  <si>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</si>
  <si>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</si>
  <si>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</si>
  <si>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</si>
  <si>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</si>
  <si>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</si>
  <si>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</si>
  <si>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</si>
  <si>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</si>
  <si>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</si>
  <si>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</si>
  <si>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</si>
  <si>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</si>
  <si>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</si>
  <si>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</si>
  <si>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</si>
  <si>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</si>
  <si>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</si>
  <si>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</si>
  <si>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</si>
  <si>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</si>
  <si>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</si>
  <si>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</si>
  <si>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</si>
  <si>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</si>
  <si>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</si>
  <si>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</si>
  <si>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</si>
  <si>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</si>
  <si>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</si>
  <si>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</si>
  <si>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</si>
  <si>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</si>
  <si>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</si>
  <si>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</si>
  <si>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</si>
  <si>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</si>
  <si>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</si>
  <si>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</si>
  <si>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Cambio en la normatividad y procedimiento de reporte.</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</si>
  <si>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</si>
  <si>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</si>
  <si>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</si>
  <si>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</si>
  <si>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</si>
  <si>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</si>
  <si>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</si>
  <si>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</si>
  <si>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</si>
  <si>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</si>
  <si>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</si>
  <si>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</si>
  <si>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</si>
  <si>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</si>
  <si>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 xml:space="preserve">Espacio Fisico inadecuado para la prestacion del servicio para el cual fue concebido. </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</si>
  <si>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</si>
  <si>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</si>
  <si>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Perdida en la confiabilidad de la información planimétrica y técnica de los proyectos de infraestructura por manejo inadecuado. </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</si>
  <si>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</si>
  <si>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</si>
  <si>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Programa de necesidades validado con el usuario mediante actas de reunión.</t>
  </si>
  <si>
    <t>Cada proyecto de intervención de infraestructura debe contener (Estudios previos, diseños, presupuesto, especificaciones, en fase III)</t>
  </si>
  <si>
    <t xml:space="preserve">Se validan las intervenciones con las dependencias de la universidad relacionadas con el manejo de la planta fisica tales como seccion de mantenimiento y CRIE Centro de Recursos informaticos. </t>
  </si>
  <si>
    <t xml:space="preserve">Organización en el archivo físico y digital por parte del técnico del area GEC. </t>
  </si>
  <si>
    <t xml:space="preserve">Transitorio administrativo profesional III   </t>
  </si>
  <si>
    <t>Técnico Administrativo</t>
  </si>
  <si>
    <t>Espacios no recibidos por el usuario con funcionamiento inadecuado: Proyectos de obra nueva y adecuaciones terminadas en la vigencia/ Proyectos recibidos a satisfacción</t>
  </si>
  <si>
    <t>Obras ejecutadas/ planos record recibidos</t>
  </si>
  <si>
    <t xml:space="preserve">Registro y consolidacion de la necesidad del usuario a traves del aplicativo. </t>
  </si>
  <si>
    <t xml:space="preserve">Contar los estudios previos para la intervención de los proyectos. </t>
  </si>
  <si>
    <t xml:space="preserve">socializar los proyectos de infraestructura con las dependencias del CRIE y MANTENIMIENTO para evitar inconvenientes. </t>
  </si>
  <si>
    <t xml:space="preserve">Contar con los planos record confiables de las obras de infraestructura ejecutadas. </t>
  </si>
  <si>
    <t>CRIE y Mantenimiento</t>
  </si>
  <si>
    <t>Supervisores de obra y/o  ADECUACIONES</t>
  </si>
  <si>
    <t>Desconocimiento y omisión de los lineamientos y directices establecidas por el Consejo Superior Universitario.</t>
  </si>
  <si>
    <t>Debilidad en la comunicación organizacional para dar a conocer a la comunidad Universitaria los lineanientos con respecto al funcinamiento de dependencias y cargos</t>
  </si>
  <si>
    <t>Funcionamiento de dependencias académicas y administrativas con personal vinculado fuera de lo establecido en la Estructura Organizacional y Plan de Cargos</t>
  </si>
  <si>
    <t>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t>
  </si>
  <si>
    <t xml:space="preserve">Demanda laborales 
(contrato realidad)
Afectación de la imagen de la Institución 
Afectación del clima laboral </t>
  </si>
  <si>
    <t xml:space="preserve">Analisis de empleos y dependencia </t>
  </si>
  <si>
    <t xml:space="preserve">Revisión de la contratación de terceros para vinculación a traves de recursos de Funcionamiento </t>
  </si>
  <si>
    <t>Profesional Vicerrectoría Administrativa y Financiera</t>
  </si>
  <si>
    <t>Detectivo</t>
  </si>
  <si>
    <t>Número de novedades presentadas por identificación de dependencias en funcionamiento, sin creación en la estructura organizacional</t>
  </si>
  <si>
    <t>Creación de lineamientos y directrices por parte de la Vicerrectoría Administrativa y Financiera</t>
  </si>
  <si>
    <t xml:space="preserve">Realizar control de los objetos y valores de vinculación de terceros acordes a los lineamientos establecidos por el Consejo Superior y la Vicerrectoría Administrativa </t>
  </si>
  <si>
    <t>Generación de estratégias que permitan la socialización de la estructura organziacional aprobada.</t>
  </si>
  <si>
    <t>Vicerrectoría Administrativa y Financiera
 Juridica  - Gestión de la Contratación -</t>
  </si>
  <si>
    <t xml:space="preserve">Vencimiento de los términos establecidos en la Ley </t>
  </si>
  <si>
    <t>No dar respuesta oportuna a los requerimientos judiciales y/o administrativos,de los cuales tiene conocimiento la Oficina Jurídica.</t>
  </si>
  <si>
    <t>Apertura de procesos disciplinarios.
Investigaciones administrativa.
Investigaciones Fiscales.
Investigaciones Penales.</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</si>
  <si>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</si>
  <si>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</si>
  <si>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</si>
  <si>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Falta de seguimiento a las actuaciones procesales judiciales y/o Administrativas.</t>
  </si>
  <si>
    <t>El Software de contratación no se ha implementado</t>
  </si>
  <si>
    <t>Los procedimientos relacionados con la Gestión Contractual se llevan a cabo de forma manual</t>
  </si>
  <si>
    <t>1.Otorgamiento de poder para representación Judicial y/o Administrativa.</t>
  </si>
  <si>
    <t>2. Registro de actuaciones procesales en el aplicativo e-KOGUI y seguimiento a las mismas</t>
  </si>
  <si>
    <t>3.Solicitud de informes trimestrales respecto de avances y estados de los procesos, en donde la Universidad actúa en calidad de demandante o demandada.</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</si>
  <si>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</si>
  <si>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</si>
  <si>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</si>
  <si>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TRANSITORIO ADMINISTRATIVO PROFESIONAL III</t>
  </si>
  <si>
    <t>ABOGADOS CONTRATISTAS</t>
  </si>
  <si>
    <t>CONTRATISTA</t>
  </si>
  <si>
    <t>TODOS:PLANTA/TRANSITORIO/CONTRATISTA</t>
  </si>
  <si>
    <t>E-KOGUI</t>
  </si>
  <si>
    <t>No. De procesos con términos vencidos / total de procesos</t>
  </si>
  <si>
    <t>Número de requerimientos relacionados con contratación presentados extemporaneamente a Gestión de la Contración</t>
  </si>
  <si>
    <t>Implementación del software de contratación</t>
  </si>
  <si>
    <t>GESTION DE TECNOLOGIAS DE LA INFORMACION</t>
  </si>
  <si>
    <t xml:space="preserve">Sensibilización sobre los plazos establecidos por Gestión de la Contratación </t>
  </si>
  <si>
    <t>COMUNICACIONES</t>
  </si>
  <si>
    <t xml:space="preserve">Ilegitimidad en resultados electorales 
</t>
  </si>
  <si>
    <t>Resultados de elecciones con errores o irregulares</t>
  </si>
  <si>
    <t>Impugnación de resultados electorales
Pérdida de credibilidad en el sistema electoral de la Universidad</t>
  </si>
  <si>
    <t>Vencimiento de términos para la atención de Derechos de Petición</t>
  </si>
  <si>
    <t>No dar respuesta a un Derecho de Petición dentro de los téminos establecidos en la Ley</t>
  </si>
  <si>
    <t>Interposición de una acción de tutela
Acciones legales en contra de la Universidad</t>
  </si>
  <si>
    <t xml:space="preserve">Incumplimiento de la normatividad vigente y aplicable a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</si>
  <si>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</si>
  <si>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</si>
  <si>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</si>
  <si>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</si>
  <si>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</si>
  <si>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Omisión o retraso de respuesta por parte del funcionario encargado al interior de la Secretaria General.</t>
  </si>
  <si>
    <t>Entidades externas que no suministran soportes o información requerida para dar respuesta.</t>
  </si>
  <si>
    <t>Falta de claridad sobre la vigencia de la Normas aplicables en la Universidad</t>
  </si>
  <si>
    <t>Cambios de normas expedidas por órganos o entidades externas a la Universidad</t>
  </si>
  <si>
    <t>Falta  de revision de los Acuerdos por parte de las dependencias involucradas</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</si>
  <si>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</si>
  <si>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</si>
  <si>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</si>
  <si>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</si>
  <si>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</si>
  <si>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</si>
  <si>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</si>
  <si>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</si>
  <si>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Radicación de los Derechos de Petición por parte de Gestión Documental donde se establece fecha de recepción </t>
  </si>
  <si>
    <t>Seguimiento por parte del funcionario encargado estableciendo dentro del calendar una alarma de aviso de la proximidad del vencimiento</t>
  </si>
  <si>
    <t>Solicitud por escrito a las dependencias internas o externas de la información requerida para la adecuada atención del Derecho de Petición con fecha máxima para aportarla</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</si>
  <si>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</si>
  <si>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</si>
  <si>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Envio de los Proyectos Acuerdo a las dependencias involucradas para su revisión</t>
  </si>
  <si>
    <t>Aplicativo Gestión de documentos</t>
  </si>
  <si>
    <t>Software UTP Portal</t>
  </si>
  <si>
    <t>Planta y Transitorio</t>
  </si>
  <si>
    <t>Contrato prestación de servicios</t>
  </si>
  <si>
    <t>Secretaría General / Contrato prestación de servicios</t>
  </si>
  <si>
    <t xml:space="preserve">Número de impugnaciones electorales </t>
  </si>
  <si>
    <t>Número de Acciones de Tutela o Demandas por la no atención de Derechos de Petición</t>
  </si>
  <si>
    <t>No. de procesos judiciales  por incumplimiento de normas</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</si>
  <si>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</si>
  <si>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</si>
  <si>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</si>
  <si>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 xml:space="preserve">Incumplimiento en Normatividad Archivistica conforme a la actualización de los Instrumentos Archivisticos que deben soportar la Gestión Documental de las Entidades Públicas (TRD, PGD, PINAR, MOREQ, FUID) </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</si>
  <si>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</si>
  <si>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</si>
  <si>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Fallas en la actualización de los registros de información almacenados en las unidades de conservación</t>
  </si>
  <si>
    <t>Controles de acceso deficientes</t>
  </si>
  <si>
    <t>Cambios constantes en la Normativa Archivistica Nacional</t>
  </si>
  <si>
    <t>Modificaciones en la Estructura Organizacional y que tienen relación directa con los instrumentos archivisticos</t>
  </si>
  <si>
    <t>Falta de personal para desarrollar las actividades de actualización de los instrumentos</t>
  </si>
  <si>
    <t>Recarga de Extintores , Control de temperatura,humedad y Verificación de sensores de humo</t>
  </si>
  <si>
    <t>Microfilmación y Digitalización</t>
  </si>
  <si>
    <t>Inventario documental</t>
  </si>
  <si>
    <t>Actualización Inventario documenta</t>
  </si>
  <si>
    <t>Actualización Plan Institucional de Archivos PINAR</t>
  </si>
  <si>
    <t>Actualización Programa de Gestión Documental</t>
  </si>
  <si>
    <t>Técnico Administrativo  Transitorio - Gestión de Servicios Institucionales</t>
  </si>
  <si>
    <t xml:space="preserve">Transitorio Administrativo III. Carlos Andrés Cabrera. </t>
  </si>
  <si>
    <t xml:space="preserve">Profesional I. Lina Maria Valencia Transitorio Administrativo III. Carlos Andrés Cabrera. </t>
  </si>
  <si>
    <t>Metros lineales de archivos histórico y central conservados únicamente en soporte papel</t>
  </si>
  <si>
    <t>635 Creciente</t>
  </si>
  <si>
    <t>Instrumentos Archivisticos actualizados</t>
  </si>
  <si>
    <t>Actualizar el inventario documental en un 100% con el fin de conocer la totalidad de la información conservada en el Archivo Central</t>
  </si>
  <si>
    <t>Actualizar el PINAR alineado con el PDI identificando y valorando los aspectos críticos y las acciones que se deben llevar a cabo para administrar de forma estratégica el Archivo Institucional.</t>
  </si>
  <si>
    <t>Proyectar la contratación de personal de apoyo para la realización de labores operativas en la oficina, con el fin de dedicar mayor esfuerzo con el personal de experiencia para actualizar los instrumentos archivísticos.</t>
  </si>
  <si>
    <t>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Actualizar el Inventario Documental y el PINAR aprovechando la contingencia y la disponibilidad del personal</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</si>
  <si>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</si>
  <si>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Elaborar un plan de acción para determinar el tiempo de actualización de los instrumentos restantes.               </t>
  </si>
  <si>
    <t>Lina María Valencia G.</t>
  </si>
  <si>
    <t>Interrupción del acceso a Internet en el campus universitario</t>
  </si>
  <si>
    <t>Imposibilidad para acceder a  internet</t>
  </si>
  <si>
    <t>No.Acceso al correo electrónico
No.Acceso a ningún servicio ni pagina web diferente a  utp.edu.co</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</si>
  <si>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</si>
  <si>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</si>
  <si>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Pérdida de imagen</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</si>
  <si>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</si>
  <si>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</si>
  <si>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</si>
  <si>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Fallas en el sistema eléctrico</t>
  </si>
  <si>
    <t>Falla del servicio de internet con los proveedores de Internet.</t>
  </si>
  <si>
    <t>Fallas en los equipos de conectividad o en el sistema de control ambiental</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</si>
  <si>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</si>
  <si>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</si>
  <si>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</si>
  <si>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Sistema de respaldo eléctrico
Canal de respaldo con diferente proveedor</t>
  </si>
  <si>
    <t>Monitoreo del estado del servicio</t>
  </si>
  <si>
    <t>Equipos de conectividad redundantes
Equipos de control ambiental redundantes</t>
  </si>
  <si>
    <t>Sistemas de transferencia de potencia, UPS, transformador y planta.</t>
  </si>
  <si>
    <t>Sistema de monitoreo con una empresa llamada Ingebyte. Monitoreo itnerno IMC.</t>
  </si>
  <si>
    <t>APC y ARUBA</t>
  </si>
  <si>
    <t>Jefe Mantenimiento</t>
  </si>
  <si>
    <t>Profesional 2 Red de datos</t>
  </si>
  <si>
    <t>Actualización de las aplicaciones, servicios y sistemas operativos de los servidores</t>
  </si>
  <si>
    <t>Equipos de seguridad (Firewall e IPS)</t>
  </si>
  <si>
    <t>Número de horas al mes sin fallas de conectividad a Internet/Número de horas del mes</t>
  </si>
  <si>
    <t>Número de horas al mes sin fallas de conectividad a Internet del canal principal/Número de horas del mes</t>
  </si>
  <si>
    <t>Total de intrusiones detectadas/Total de intentos de intrusión cada semestre</t>
  </si>
  <si>
    <t>Continuar con la clausula contractual con el proveedor de SLA</t>
  </si>
  <si>
    <t>Realizar cambio a 33Kv de la red eléctrica de la UTP</t>
  </si>
  <si>
    <t>Gestión de Servicios Institucionales</t>
  </si>
  <si>
    <t>Fallos en equipos y redes de media y baja tensión</t>
  </si>
  <si>
    <t>Errores humanos en la operación y mantenimiento de equipos y redes.</t>
  </si>
  <si>
    <t>Fallos en equipos y redes de media tensión del proveedor de servicio.</t>
  </si>
  <si>
    <t>Falta de un sistema de detección temprana por fallas en el suministro de agua</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</si>
  <si>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</si>
  <si>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</si>
  <si>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No se tramitan a tiempo las solicitudes de mantenimiento de equipos de laboratorio de las facultades o programas</t>
  </si>
  <si>
    <t>Inadecuada planeacion del mantenimiento de equipos de laboratorio</t>
  </si>
  <si>
    <t>Falta de recursos para la atencion total de los equipos y necesidades de los programas</t>
  </si>
  <si>
    <t>No reporte oportuno de obras terminadas o en proceso de construcción a la compañía de seguros para la inclusión en las pólizas del programa de seguros de la Universidad</t>
  </si>
  <si>
    <t>Reporte a la compañía de seguros de edificaciones antiguas, en condición de infraseguro o suparaseguro</t>
  </si>
  <si>
    <t>Suspensión en el servicio de energia eléctrica en el campus universitario</t>
  </si>
  <si>
    <t>Fallas en el fluido de energía eléctrica por mas de 4 horas</t>
  </si>
  <si>
    <t>Suspensión de actividades académicas y administrativas</t>
  </si>
  <si>
    <t>Agotamiento de las reservas de agua en el campus universitario, necesarias para la atención de las necesidades básicas</t>
  </si>
  <si>
    <t>Falta de agua en el Campus Universitario para la atención de necesidades básicas</t>
  </si>
  <si>
    <t>Atencion inoportuna de los requerimientos para mantenimiento de equipos de laboratorio</t>
  </si>
  <si>
    <t>Suspension de actividades de laboratorio por mal funcionamiento de los equipo, Errores en la generación de informes, incumplimiento en los contratos.</t>
  </si>
  <si>
    <t>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t>
  </si>
  <si>
    <t>Detrimento patrimonial por pérdida o daños en los inmuebles y no pago  de indemnizaciones por parte de la aseguradora</t>
  </si>
  <si>
    <t xml:space="preserve">Seguimiento a la ejecución del plan de mantenimiento de equipos </t>
  </si>
  <si>
    <t>Revisión periodica al estado de las redes eléctricas</t>
  </si>
  <si>
    <t>Revisión de los requerimientos técnicos para la contratacion del servicio  especializado en mantenimiento eléctrico</t>
  </si>
  <si>
    <t>Revisión periódica de los niveles de los tanques de almacenamiento de agua</t>
  </si>
  <si>
    <t>Mantenimiento preventivo sistemas de bombeo en los tanques de reserva de agua</t>
  </si>
  <si>
    <t>Verificación pagos del servicio de agua realizados por la Universidad.</t>
  </si>
  <si>
    <t>Jefe Mantenimiento institucional</t>
  </si>
  <si>
    <t>Trabajador Oficial/Contratista</t>
  </si>
  <si>
    <t>Número de suspenciones imprevitas del servicio de energía eléctrica por más de cuatro horas</t>
  </si>
  <si>
    <t>Maximo tres suspenciones imprevistas del servicio de energia electrica por mas de cuatro horas</t>
  </si>
  <si>
    <t>Número de veces que se suspenden las actividades académicas o administrativas por agotamiento imprevisto de las reservas de agua durante la vigencia</t>
  </si>
  <si>
    <t xml:space="preserve">Máximo un día de suspención de actividades por agotamiento imprevisto de las reservas de agua </t>
  </si>
  <si>
    <t>Realizar revisión periódica de estado de plantas eléctricas y UPS.</t>
  </si>
  <si>
    <t>Entrada en funcionamiento de linea de respaldo en media tension</t>
  </si>
  <si>
    <t>Pago oportuno de las facturas de servicios públicos - agua.</t>
  </si>
  <si>
    <t>Suspensión de actividades de mantenimiento que demanden consumo excesivo de agua, cunado existan cortes del suministro externo.</t>
  </si>
  <si>
    <t xml:space="preserve">Seguimiento a la ejecución del mantenimiento de equipos de laboratorio </t>
  </si>
  <si>
    <t>Seguimiento al cronograma de intervencion de los equipos de laboratorio</t>
  </si>
  <si>
    <t>Seguimiento a los recursos asignados a cada facultad y  reasignación de los mismos con el fin de atender las necesidades de los laboratorios</t>
  </si>
  <si>
    <t>Revisión anual de las edificaciones reportadas a Gestión de Servicios Institucionales con el Intermediario de Seguros</t>
  </si>
  <si>
    <t xml:space="preserve">Solicitud a la Oficina de Planeación  de reporte de obras nuevas, en construcción y obras terminadas </t>
  </si>
  <si>
    <t>Jefe de gestión de Servicios</t>
  </si>
  <si>
    <t>Número de equipos de laboratorio atendidos por mantenimiento correctivo o preventivo / Número de  equipos de laboratorio con solicitud de mantenimiento correctivo o preventivo</t>
  </si>
  <si>
    <t>100% equipos de laboratorio atendidos, según solicitud y presupuesto asignado</t>
  </si>
  <si>
    <t>GESTION DE SERVICIOS INSTITUCIONALES Y DECANOS Y DIRECTORES DE LABORATORIOS</t>
  </si>
  <si>
    <t>Falta de seguimiento a los protocolos definidos.</t>
  </si>
  <si>
    <t>Incumplimiento de los protocolos</t>
  </si>
  <si>
    <t>Ataques cibernéticos.</t>
  </si>
  <si>
    <t>Fraude eléctronico</t>
  </si>
  <si>
    <t>Acceso no autorizado a la banca virtual</t>
  </si>
  <si>
    <t xml:space="preserve">Detrimento patrimonial.           Exposición de la información financiera de la Universidad.  </t>
  </si>
  <si>
    <t>Descripción en los manuales de  funciones en las personas que manejan recursos</t>
  </si>
  <si>
    <t>Cambio de claves</t>
  </si>
  <si>
    <t>Manejo de  token</t>
  </si>
  <si>
    <t>Software de las sucursales virtuales</t>
  </si>
  <si>
    <t>Software bancario para uso de los cuentadantes</t>
  </si>
  <si>
    <t>Profesional XVII</t>
  </si>
  <si>
    <t>Profesional XIII
Ejecutivo 22
Ejecutivo 26</t>
  </si>
  <si>
    <t>No. de accesos no autorizados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</si>
  <si>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</si>
  <si>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</si>
  <si>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</si>
  <si>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Estados Financieros no razonables</t>
  </si>
  <si>
    <t>Actualización y divulgación de las políticas contables</t>
  </si>
  <si>
    <t>Solicitud de información contable al cierre de cada vigencia</t>
  </si>
  <si>
    <t>Asesoría y auditoría financiera</t>
  </si>
  <si>
    <t>Número de hechos económicos no reportados en el período</t>
  </si>
  <si>
    <t>&lt;2,5% sobre el valor de los activos</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</si>
  <si>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</si>
  <si>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</si>
  <si>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reglamentación interna. </t>
  </si>
  <si>
    <t>Detrimento patrimonial.
Sanciones disciplinarias, fiscales y/o penales.</t>
  </si>
  <si>
    <t>Actualización de los procedimientos.</t>
  </si>
  <si>
    <t>Ejecutivo 26</t>
  </si>
  <si>
    <t>Número de hechos sancionados por corrupción.</t>
  </si>
  <si>
    <t>Actos administrativos y contratos que establecen fechas de inicio anterior a la solicitud del registro presupuestal o no son claros en sus condiciones para iniciar.</t>
  </si>
  <si>
    <t>Registros presupuestales generados después de que se inicie la ejecución de los compromisos u obligaciones</t>
  </si>
  <si>
    <t xml:space="preserve">Registros presupuestales generados por gestiòn de presupuesto después de haber  iniciado el compromiso u obligaición por falta de claridad en los actos administrativos y contratos sobre la fecha de inicio de ejecución. </t>
  </si>
  <si>
    <t xml:space="preserve">
Generacion de hechos cumplidos
Investigaciones disciplinarias
Pago de pasivos  exigibles</t>
  </si>
  <si>
    <t>baja</t>
  </si>
  <si>
    <t>Procedimiento: 134-PRS-04 - Expedición de registros presupuestales</t>
  </si>
  <si>
    <t>Tips presupuestales</t>
  </si>
  <si>
    <t>Procedimiento: 134-PRS-11 - Pago de pasivos exigibles - vigencias expiradas</t>
  </si>
  <si>
    <t>Profesional 17 - Gestión de Presupuesto</t>
  </si>
  <si>
    <t>No. de registros presupuestales generados después de ejecución o por pago de pasivos exigibles vigencias expiradas</t>
  </si>
  <si>
    <t>Falta de Tiempo para hacer las pruebas respectiva.</t>
  </si>
  <si>
    <t>Falla en la conección a la red e internet o parte eléctrica.</t>
  </si>
  <si>
    <t>Tareas que se ejecutan cada 5 minutos para verificar los servicios que esten en funcionamiento.</t>
  </si>
  <si>
    <t>Daño físico en algunos de los servidores que alojan las aplicaciones institucionales</t>
  </si>
  <si>
    <t>Software con errores de funcionamiento</t>
  </si>
  <si>
    <t xml:space="preserve">Reprocesos de revisión y ajuste de código o de datos inconsistentes. </t>
  </si>
  <si>
    <t>Software en funcionamiento sin cumplir todas las especificaciones del usuario, con problemas de funcionamiento, mala toma de desiciones y mala imagen de la dependencia</t>
  </si>
  <si>
    <t>No disponibilidad de las aplicaciones institucionales por falla en los servidores, la red o el sistema eléctrico</t>
  </si>
  <si>
    <t>Debido a una falla en alguna de los elementos que proveen acceso al servidor o algunas de las partes de los servidores, se puede ver afectado el acceso a las aplicaciones que estén instaladas en dicho servidor</t>
  </si>
  <si>
    <t xml:space="preserve">Falla en la prestación del servicio, paralisis de los servicios, retrasos en las actividades propias de las dependencias, mala imagen. </t>
  </si>
  <si>
    <t>Revisión de casos reportados en el ServiceDesk</t>
  </si>
  <si>
    <t>Software de Monitoreo de los servidores</t>
  </si>
  <si>
    <t>Verificación de servicios y reestablecimiento de los mismos</t>
  </si>
  <si>
    <t>The Dude</t>
  </si>
  <si>
    <t>Tareas programadas en el servidor</t>
  </si>
  <si>
    <t>Profesional grado 15/ Contratista Coordinador de desarrollo</t>
  </si>
  <si>
    <t>Profesional I</t>
  </si>
  <si>
    <t>Nro de Errores graves en aplicativos / Total de Errores en aplicativos reportados por semestre</t>
  </si>
  <si>
    <t>&lt;8%</t>
  </si>
  <si>
    <t>No. de veces que los servidores no estan disponibles/365</t>
  </si>
  <si>
    <t>&lt;10%</t>
  </si>
  <si>
    <t>Informalidad en el registro de salidas y entradas de los equipos</t>
  </si>
  <si>
    <t>Pérdida o no ubicación de equipos de cómputo y partes</t>
  </si>
  <si>
    <t>Falta  de cultura del registro de entradas de los equipos de cómputo y partes de la oficina de Administración de Servicios Informáticos y las respectivas bodegas.</t>
  </si>
  <si>
    <t>Perdida de tiempo en ubicación del elemento, reposición del elemento</t>
  </si>
  <si>
    <t>Generar un caso al momento de realizar un registro de entrada o salida.</t>
  </si>
  <si>
    <t>ServiceDesk</t>
  </si>
  <si>
    <t>Técnico nivel 1</t>
  </si>
  <si>
    <t>Número de elementos de equipos de cómputo y partes en Bodegas A.S.I.  /  Total Inventarios</t>
  </si>
  <si>
    <t>&gt;98%</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</si>
  <si>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</si>
  <si>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</si>
  <si>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</si>
  <si>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Pérdida de la imagen institucional</t>
  </si>
  <si>
    <t>Aplicación de los activos de información de acuerdo al Sistema de Seguridad de la Información</t>
  </si>
  <si>
    <t>Capacitación al personal calificado con el fin de generar conciencia sobre la importancia de la información.</t>
  </si>
  <si>
    <t>Planta ,Transitorio y Contratista</t>
  </si>
  <si>
    <t>No. De derechos que son  otorgados sin el cumplimiento de requisitos</t>
  </si>
  <si>
    <t>Faltan controles para un efectivo seguimiento. Procedimiento no definido</t>
  </si>
  <si>
    <t>Requerimientos internos y externos sin respuesta oportuna (Derechos de petición y solicitudes de organismos de control)</t>
  </si>
  <si>
    <t>No tramitar oportunamente la respuesta a los requerimientos</t>
  </si>
  <si>
    <t xml:space="preserve">Sanciones </t>
  </si>
  <si>
    <t>No se recibe información para la afiliación oportunamente. Controles no aplicados</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</si>
  <si>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</si>
  <si>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</si>
  <si>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</si>
  <si>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Seguimiento al trámite de respuesta</t>
  </si>
  <si>
    <t>Comparar listado de afiliados con personal aprobado por Administración de Personal</t>
  </si>
  <si>
    <t>Procedimiento establecido en resolución de procedimiento de nómina</t>
  </si>
  <si>
    <t>Transitorio Administrativo Auxiliar III</t>
  </si>
  <si>
    <t>Técnico grado 16/Transitorio Administrativo Auxiliar III/ Tecnico Orden de servicio</t>
  </si>
  <si>
    <t>Número de respuestas entregadas/ Número de requerimientos</t>
  </si>
  <si>
    <t>Definir el procedimiento y revisar el control existente</t>
  </si>
  <si>
    <t>Número de personas afiliadas/Número de personal vinculado</t>
  </si>
  <si>
    <t>Enviar comunicación a todas las entidades prestadoras de salud solicitando el acompañamiento en el ingreso del personal.</t>
  </si>
  <si>
    <t>Enviar memorando recordatorio de lo contenido en la resolución de procedimiento de nómina</t>
  </si>
  <si>
    <t>Tramitar adquisición o renovacion de plantas eléctricas, UPS y equipos en general en edificios . cuando sea técnica y financieramente posible.</t>
  </si>
  <si>
    <t>****Implemetacion de un sistema de deteccion de nivel de agua en los tanques de abastecimiento*****</t>
  </si>
  <si>
    <t>Suspension de practicas academicas de laboratorio por daños en los equipos de laboratoio</t>
  </si>
  <si>
    <t xml:space="preserve">Seguimiento a la ejecución del plan de mantenimiento de equipos de laboratorio </t>
  </si>
  <si>
    <t>Elaboracion de cronograma de intervencion de los equipos de laboratorio</t>
  </si>
  <si>
    <t>Fallas en los reportes a la Compañía de Seguros relacionadas con la inclusión de edificios terminados y en proceso de construcción bajo la póliza todo riesgo daños materiales y todo riesgo construcción del programa de seguros de la Universidad</t>
  </si>
  <si>
    <t>Contratación de una empresa experta en avalúo de edificaciones para establecer el valor asegurable de cada edificación</t>
  </si>
  <si>
    <t>Valor asegurado de la planta física de la Universidad / Valor real de la planta física de la Universidad</t>
  </si>
  <si>
    <t>Valor real de la planta física asegurado correctamente</t>
  </si>
  <si>
    <t>Revisiones periódicas de las solicitudes de inclusión de edificaciones y de los valores asegurados para garantizar que todo reporte ha sido presentado a la compañía e seguros</t>
  </si>
  <si>
    <t>Reunión con el Jefe de la Oficina de planeación para llegar a acuerdos que permitan el reporte oportuno de las obras terminadas y en proceso de construcción</t>
  </si>
  <si>
    <t>Revisiones periódicas con las áreas de Contabilidad y Planeación de los valores asegurados de las edificaciones</t>
  </si>
  <si>
    <t>En este momento se poseen 2 circuitos para el suministro de energia electrica en todo el campus  universitario , lo que ha permitido disminuir las suspenciones prolongadas de energia electrica en el campus</t>
  </si>
  <si>
    <t>Al 19 de agosto del 2021 no han sido reportados accesos no autorizados a las sucursales virtuales de la institución.</t>
  </si>
  <si>
    <t>CONTINUA LA ACCIÓN ANTERIOR</t>
  </si>
  <si>
    <t>Al  19 de agosto del 2021:
- Los Estados Financieros sean realizado y presentado con base en las Políticas y Prácticas contables establecidas por la Universidad.
- Todos los  hechos economicos informados y generados en otras dependencias han sido contabilizados.</t>
  </si>
  <si>
    <t>Al 19 de agosto del 2021  no se tienen ninguna sanción realizad a algún funcionario de gestión financiera por temas de corrupción</t>
  </si>
  <si>
    <t>Al 19 de agosto del 2021:
No se identificaron RP generados despues de ejecución 
Se identificaron 10 RP correspondiente al  pagos de pasivos exigibles vigencia expirada que cumplieron con el procedimiento 134-PRS-11 establecido en el SIG</t>
  </si>
  <si>
    <t>CONTINUA EL CONTROL</t>
  </si>
  <si>
    <t xml:space="preserve">Se han realizado los reportes pertinentes al SNIES en las fechas correspondientes según la resolución 19591 de 2017 del MEN.
En junio de 2021 el MEN expidió la resolución 9573, en la cual se derogó la 19591 de 2017 y se expidieron nuevas fechas para el reporte a la información, sin embargo, se ha cumplido con los tiempos según lo estipulado. </t>
  </si>
  <si>
    <t>Continuar realizando el plan de acción y el seguimiento al mismo desde el Sistema de Gerencia de la Oficina de Planeación.</t>
  </si>
  <si>
    <t>N.a</t>
  </si>
  <si>
    <t>Es efectiva pero debe continuarse con la acción.</t>
  </si>
  <si>
    <t xml:space="preserve">En este periodo se reporta avance parcial de  las 3  acciones planteadas, correspondiente a elaboracion de programa de necesidades para  1 proyecto de adecuacion  en la planta fisica  socializacion de 3 nuevos proyectos con la oficina de mantenimiento y CRIE.  En el periodo no  se han abierto procesos de convocatoria y/o licitacion por lo que no se presenta avance en el tema de estudios previos. </t>
  </si>
  <si>
    <t xml:space="preserve">Para el periodo se tienen dos (2) proyectos requeridos por los usuarios los cuales son:   Laboratorio Acuicola y  laboratorio de fuentes historicas.   Se anexan las actas de aprobacion de los programas arquitectonicos. </t>
  </si>
  <si>
    <t xml:space="preserve">Para el periodo no se han tramitado licitaciones. </t>
  </si>
  <si>
    <t xml:space="preserve">Se presenta acta de socializacion de diseños del 3 proyectos  de obra nueva, Laboratorio Acuicola, Edificio Anexo de medicina y taller de aserrado. </t>
  </si>
  <si>
    <t xml:space="preserve">Durante el periodo  no se han terminado de liquidar las obras de adecuaciones y obras finalizadas, por tanto no se ha realizado entrega de planos record. </t>
  </si>
  <si>
    <t xml:space="preserve">En el periodo no se han liquidado obras. </t>
  </si>
  <si>
    <t xml:space="preserve">Con corte al 31 de juio de 2021 no se han identificado unidades organizacionales que estén funcionando y sin creación en la estructura organizacional, de acuerdo con lo aprobado en el Acuerdo No. 14 de 2014. </t>
  </si>
  <si>
    <t xml:space="preserve">Para la vigencia 2021 se ha venido desarrollando el plan de trabajo de las dependencias a intervenir con la fase de análisis de empleos que hace parte del Proyecto de Modernización y Desarrollo Organizacional, sin identificar a la fecha novedades sobre el funcionamiento de unidades organizacionales diferente a las establecidas en el Acuerdo No. 14 de 2014. </t>
  </si>
  <si>
    <t>Al inicio de la vigencia se realizó el análisis de la contratación de terceros como apoyo a los procesos misionales de las dependencias y requeridos para su operación. De igual manera, en el transcurso de la vigencia, se han realizado nuevos análisis de acuerdo con las solicitudes presentandas y en coherencia con el próposito de estas contrataciones, sin identificar irregularidades frente a la Estructura Organizacional de la Universidad.</t>
  </si>
  <si>
    <t xml:space="preserve">Se estandarizó en el Sistema de Gestión de Calidad el documento  131-GOR-01 - Glosario de Términos de la Estructura Organizacional, el cual da claridad sobre los conceptos que se deben tener en cuenta para la creación de unidades organizacionales en la Institución. </t>
  </si>
  <si>
    <t xml:space="preserve">En los  diferentes otorgamientos de disponibilidad presupuestal, se está realizando la validación de los valores establecidos para cada contratación y los objetos que deben tener, según el marco de acción de cada una de ellas y las tablas de contratación aprobadas por la Institución. 
Así mismo, se está realizando un análisis de las contrataciones recurrentes en las últimas vigencias, de acuerdo con la Directivo No. 01 de la Procuraduría General de la Nación, cuyos resultados están pendientes para ser presentados ante Juridica. </t>
  </si>
  <si>
    <t>Se ha venido realizando la socialización del Acuerdo No. 14 de 2014 en las diferentes dependencias académicas y administrativas, logrando un avance del 72,4% con corte al 31 de julio.</t>
  </si>
  <si>
    <t>https://www2.utp.edu.co/gestioncalidad/documentos-procesos/7/1/Vicerrectoria-Administrativa</t>
  </si>
  <si>
    <t>No se presentaron procesos con términos vencidos.</t>
  </si>
  <si>
    <t>No se ha evidenciado presentaciones extemporáneas en la contratación.</t>
  </si>
  <si>
    <t xml:space="preserve">No se ha presentado ninguna dificultad </t>
  </si>
  <si>
    <t>No se ha presentado ninguna dificultad en la aplicación del control.</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</si>
  <si>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</si>
  <si>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</si>
  <si>
    <t>En los resultados de las elecciones a cargo de la Secretaira General, no se han presentado irregularidades, ni impugnaciones.</t>
  </si>
  <si>
    <t>No se presento ninguna accion de Tutela o Demanda por no responder a tiempo Derechos de Peticion que fueron responsabilidad de la Secretaria General.</t>
  </si>
  <si>
    <t>Se han aplicado las normas vigentes</t>
  </si>
  <si>
    <t>No se han otorgado derechos sin el cumplimiento de los requisitos previstos por la Universidad , ni se han tomado desiciones  que favorezcan a las solicitantes sin el rigor de los tramites dispuestos en la Universidad</t>
  </si>
  <si>
    <t>Debido al procedimiento "1122-ACE-06 V7 Transferencias primarias y verificación de documentos recibidos"aumenta la cantidad de información almacenada en los Archivos Central e Histórico.</t>
  </si>
  <si>
    <t>Actualmente está pendiende la actualización de la mayoria de instrumentos archivisticos. Lo anterior por los inconvenientes que presenta el Acuerdo 14 de 2014, último acuerdo de estructura orgánica, insumo principal para la actualización de dichos instrumentos.</t>
  </si>
  <si>
    <t>En la elaboracion de los listados se hace necesario definir una unica base de datos, con el fin de tener una informacion articulada entre Gestion de Talento Humano y Gestion de Tecnologias Informaticas y Sistemas de Informacion</t>
  </si>
  <si>
    <t>El Control fue efectivo</t>
  </si>
  <si>
    <t>Riesgo controlado</t>
  </si>
  <si>
    <t>El control a sido efectivo</t>
  </si>
  <si>
    <t>Se ha cumplido con la publicacion de los acuerdos y resoluciones con las  anotaciones correspondientes a la vigencia de los mismos</t>
  </si>
  <si>
    <t>Para efecto de la aplicación de las normas vigentes se ha hecho el analisis y revision de los estatutos</t>
  </si>
  <si>
    <t>Se han aplicado las directrices del Sistema de Seguridad de la Informacion  a los Activos de Informacion de la Secrtearia General</t>
  </si>
  <si>
    <t>Algunos colaboradores de la Secretaria General participaron en la brigada adelantada por el  Gurpo de Seguridad de la Informacion en el mes de junio</t>
  </si>
  <si>
    <t>En el Plan de Acción de la oficina de la vigencia 2021 se tienen contemplados esas actividades. La dititalización en el 1 semestre y la microfilmación para el 2 semestre.</t>
  </si>
  <si>
    <t>Se está adelantando lo relacionado con los Inventarios de los Archivos Central e Histórico. A la fecha  se evidencia un avance en los inventarios del Archivo Central  de un 70.5% con 11400 carpetas registradas y en el Archivo Histórico 47% con 2061 carpetas registradas</t>
  </si>
  <si>
    <t>El PINAR fue actualizado para la presente vigencia, su aprobación la realizó el Comité de Gestión Documental mediante reunión del 25 de marzo de 2.021. Con la participación de Control Interno se evaluará el avance de las actividades planeadas para la presente vigencia 2021</t>
  </si>
  <si>
    <t>Para la presente vigencia se tiene contemplado la actualización del PGD. En el PINAR se encuentra el cronograma de actualización de dicho instrumento.</t>
  </si>
  <si>
    <t>Realización de los Inventarios de los Archivos Central e Histórico</t>
  </si>
  <si>
    <t>PINAR actualizado, aprobado y publicado en la página web de Transparencia</t>
  </si>
  <si>
    <t xml:space="preserve">Se iniciaron las etapas de análisis de los procesos del PGD 2016 para verificar cuáles procesos se encuentran es estado crítico, de acuerdo con las actividades necesarias para lograr la respectiva actualización </t>
  </si>
  <si>
    <t>Acta Comité de Gestión Documental, PINAR diseñado y codificado.</t>
  </si>
  <si>
    <t>RIESGO CONTROLADO</t>
  </si>
  <si>
    <t>Sin interrupción en la salida a internet.</t>
  </si>
  <si>
    <t>Se preesentó una desconexión prgramada de 2 horas con motivo cambio de recorrido fibra interna el sábado 21 de agosto a las 8:30 am  y otra por corte de fibra a nivel nacional que duró 6 horas que ocurrió el domingo 22 de agosto.</t>
  </si>
  <si>
    <t>Se han detectado17.152.599 intentos de intrusión en lo que va del primer semestre del 2021, contra 1 intrusiones reportada por security@fraudwatchinternational.com en el servidor web del portal principal de la universidad. El indicador calculado es 0,000000004%. En el campo del formato no es posible visualizar dicho número.</t>
  </si>
  <si>
    <t>Control funcionando correctamente</t>
  </si>
  <si>
    <t>Control aplicado parcialmente</t>
  </si>
  <si>
    <t>Control no existente</t>
  </si>
  <si>
    <t>No ha sido necesario acudir al cumplimiento de los SLA dado que el servicio no ha presentado caidas.</t>
  </si>
  <si>
    <t>Actividad en desarrollo</t>
  </si>
  <si>
    <t>Firewall Palo Aldto y IPS Tipping Point</t>
  </si>
  <si>
    <t>No ha sido asginado presupuesto para la adquisición de un correlacionador de eventos.</t>
  </si>
  <si>
    <t>Existen dispositivos sin soporte a los cuales no es posible actualizarles los servicios para un acceso seguro</t>
  </si>
  <si>
    <t>Están implementados los controles y deben seguir en continuo monitoreo y afinación de reglas.</t>
  </si>
  <si>
    <t>Reporte generado por el sistema de detección de intrusos para lo que va del primer semestre de este año.</t>
  </si>
  <si>
    <t>no se han presentado suspensiones</t>
  </si>
  <si>
    <t>se tiene asegurado $ 24.290.000 .000 valor en que se tiene estimado el costo de las edificaciones con sus contenidos</t>
  </si>
  <si>
    <t>Se realizo revision a los equipos de soporte electrico y la fecha no han presentado ningun fallo que amerite mejorar el control</t>
  </si>
  <si>
    <t>La solución depende de la asiganacion de recueros para la compra de nuevos equipos</t>
  </si>
  <si>
    <t>Se realizo revision a los requerimientos tecnicos del contrato de mantenimiento electrico y estos estan acordes con las condiciones actuales en el campus universitario.</t>
  </si>
  <si>
    <t>Se ecuntran contratados los mantenimientos preventivos de todos los equipos hidroneumatricos, se requiere hacer seguimiento a la instalacion de nuevos equipos en los demas tanques de almacenamiento, para lo cual se requieren nuevos recursos</t>
  </si>
  <si>
    <t>El pago esta programado automaticamente puede existir una falla en el sistema</t>
  </si>
  <si>
    <t>falta de reportes por parte de los responsables de los laboratorios</t>
  </si>
  <si>
    <t>falta de reportes por parte de los responsables de los  equipos institucionales</t>
  </si>
  <si>
    <t>No depende directamente del área la signación de los recursos por ello se dificulta el control</t>
  </si>
  <si>
    <t>falta de reporte a tiempo por parte de la oficina de planeación</t>
  </si>
  <si>
    <t>la informacion de los avaluos, no solo depende de la informacion que suministra la empresa contratada, si no tambien de la infromacion como planos, actas entre otras qie entrega la universidad para un correcto valor de cada edificacion</t>
  </si>
  <si>
    <t xml:space="preserve"> .Se realizó el segundo   y tercer mantenimiento preventivo a las planta electricas y a  las UPS el primer mantenimiento semestral</t>
  </si>
  <si>
    <t>Se solicitto por pryecto PARCE la adquisición de una UPS para el edificio de eléctrica solicitud que fue negada ,se esta a la espera de conseguir los recursos para  las mismas</t>
  </si>
  <si>
    <t xml:space="preserve">La linea de respaldo en media tensión entro en operación en marzo de 2021 </t>
  </si>
  <si>
    <t>continua  el proceso de instalación para el equipo de el tanque  y de l edificio administrativo sistemas , posteriormente se realizaran las pruebas y el seguinmiento</t>
  </si>
  <si>
    <t xml:space="preserve">las facturas se han venido pagando a medida que van llegando . el proceso de pago se esta efectundo con debito automatico </t>
  </si>
  <si>
    <t>A la fecha no se ha suspendido ninguna actividad debido a que no se han presentado cortes de suministro de agua por más de ocho horas</t>
  </si>
  <si>
    <t>se realizaron   las contrataciones para el mantenimiento  genera lde los equipos de laboratorio .se estan  recbiendo solicitudes y especificaciones tecnicas para la contratación para mantenimiento de equipos especiales</t>
  </si>
  <si>
    <t>Se realizó contratación para el mantenimiento de los equipos generales se esta haciendo seguimiento según cronograma</t>
  </si>
  <si>
    <t>se solicito los recursos necesarios para el mantenimiento de los cuales aún faltan por asignar desde la vicerectoria administrativa</t>
  </si>
  <si>
    <t>se han venido amparando bienes ,obras y equipos de acuerdo alas solictudes recbidas y alas polizas contratadas</t>
  </si>
  <si>
    <t>se enviaron correos y contacto telefonicos con el objeto de concertar la reunion para el tema de reporte oportuno de obras terminadas sigue pendiente concertar la reunión</t>
  </si>
  <si>
    <t>Se contrato con la empresa CONMETODO el avaluo de todas las edificaciones del campus universitario</t>
  </si>
  <si>
    <t>44 Solicitudess de derechos de petición 
32 solicitudes tramitadas a organismosde control
Para un Total de 76 solicitades recibidas y tramitadas</t>
  </si>
  <si>
    <t xml:space="preserve">53 Docentes catedráticos de medicina
801 Docentes catedráticos afiliados
18 Transitorios administrativos
5 Ocasionales de Proyecto
7 Transitorios docentes
4 Sustitutas
</t>
  </si>
  <si>
    <t>Dadas las condiciones de la virtualidad se dificulta un poco hacer seguimiento a la información recibida, dado que le llega a cada uno de lo colaboradores</t>
  </si>
  <si>
    <t xml:space="preserve">Todo el proceso de afiliación masiva a Seguridad Social se realizó bajo modalidad de trabajo en casa y con firmas digitales.
Dificultades para radicar las solicitudes de modificación y anulación de afiliaciones en las EPS.
</t>
  </si>
  <si>
    <t>Como contingencia ante la inestabilidad de las plataformas de Sura y Nueva EPS, sumando que solamente se puede registrar el ingreso a partir de la fecha de inicio del colaborador, se optó por iniciar el proceso de afiliación 2 horas antes del inicio de jornada laboral.</t>
  </si>
  <si>
    <t xml:space="preserve">Se presentó dificultad con la Eps Sura en el ingreso de información a la portal web el cual no permite radicar varias novedades solo de a uno.
</t>
  </si>
  <si>
    <t>Revisando las solicitudes recibidas contra las respuestas a las mismas</t>
  </si>
  <si>
    <t>Información diligenciada y revisada en el drive</t>
  </si>
  <si>
    <t xml:space="preserve">Se envió oficio a todas las Entidades Promotoras de Salud el 09 de agosto de 2021, se obtuvo acompañamiento y disponibilidad por parte de los asesores. </t>
  </si>
  <si>
    <t xml:space="preserve">El asesor de Eps Sanitas dio respuesta el 27 de agosto de la solicitud de ingreso que se envió el 24. Se ingresará queja ante la entidad. Ofios N°01-132-348 al 354
</t>
  </si>
  <si>
    <t xml:space="preserve">Actualmente se aplica la Resolución de políticas de nómina N°  7141  del año 2020, </t>
  </si>
  <si>
    <t>Memorando 01-132- 2343 del 27/10/2020,  se enviará en octubre nuevo memorando.</t>
  </si>
  <si>
    <t>Los incidentes se dieron sobre todo en el proceso de inscripciones por los cambios solicitados, pero en estos momentos no deberían haber mas errores. A pesar que se reportaron casos en solicitudes estos de dieron por problemas de procedimientos y de datos y no de aplicaciones. Se cumplio con la meta de tener los errores graves en menos de 8%</t>
  </si>
  <si>
    <t>Se presentaron desconecciones a los servidores en 8 oportunidades las cuales no fueron prolongadas y la comunicación se reestablació en cuestión de minutos</t>
  </si>
  <si>
    <t>El seguimiento y control al inventario de equipos se hace por medio de la trazabilidad que permite el Service Desk.
Para el inventario de partes,  se están registrando las entradas y salidas en el software destinado para tal fin.</t>
  </si>
  <si>
    <t>NO hay problemas o limitantes al aplicar el control establecido</t>
  </si>
  <si>
    <t>No se presenta problema para implementar este control y las desconecciones presentadas provienen de entes externos</t>
  </si>
  <si>
    <t>No registro de la solicitud/caso en el ServiceDesk por parte del técnico que recibe el equipo</t>
  </si>
  <si>
    <t>Falta de aplicación de MASC por parte de la entidad por falta de recursos y/o gestión inadecuada</t>
  </si>
  <si>
    <t>Falta de unificación de criterios de las autoridades judiciales.</t>
  </si>
  <si>
    <t>Incremento en el pago de condenas en litigios que pueden ser solucionados antes de que se dé trámite a la acción judicial.</t>
  </si>
  <si>
    <t>Pagos judiciales que realiza la entidad, por no aplicar los metodos alternativos de solución de conflictos.</t>
  </si>
  <si>
    <t>Aumento en el volumen de demandas y condenas a la entidad
Carga laboral adicional. 
Afectaciones financieras adicionales.</t>
  </si>
  <si>
    <t>Aplicación de la directriz institucional de conciliación.</t>
  </si>
  <si>
    <t>Comité de conciliación.</t>
  </si>
  <si>
    <t>(# Numero de condenas)/(# procesos) *100</t>
  </si>
  <si>
    <t>falta de formulación de políticas institucionales sobre prevención del daño antijurídico</t>
  </si>
  <si>
    <t>Aumento del número de demandas de la causa con politica de prevención del daño antijuridico (PPDA) con respecto a la vigencia anterior.</t>
  </si>
  <si>
    <t>Medir el cambio en la litigiosidad, medido como el aumento o disminución porcentual de demandas entre dos años, para una causa atacada en el plan de acción de la política de prevención del daño antijurídico.</t>
  </si>
  <si>
    <t>Implementación de la politica de prevención de daño antijuridico (PPDA)</t>
  </si>
  <si>
    <t>Variación del número de demandas de la causa con PPDA del año en curso con respecto al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</si>
</sst>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42" fillId="0" borderId="0" applyNumberFormat="0" applyFill="0" applyBorder="0" applyAlignment="0" applyProtection="0"/>
    <xf numFmtId="9" fontId="5" fillId="0" borderId="0" applyFont="0" applyFill="0" applyBorder="0" applyAlignment="0" applyProtection="0"/>
  </cellStyleXfs>
  <cellXfs count="74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0" borderId="0" xfId="0" applyFont="1"/>
    <xf numFmtId="0" fontId="16" fillId="2" borderId="0" xfId="0" applyFont="1" applyFill="1" applyAlignment="1">
      <alignment horizontal="center" vertical="center" wrapText="1"/>
    </xf>
    <xf numFmtId="0" fontId="12" fillId="2" borderId="13"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8" xfId="0" applyFont="1" applyBorder="1"/>
    <xf numFmtId="0" fontId="22" fillId="0" borderId="26" xfId="0" applyFont="1" applyBorder="1" applyAlignment="1">
      <alignment horizontal="center"/>
    </xf>
    <xf numFmtId="0" fontId="22" fillId="0" borderId="0" xfId="0" applyFont="1" applyBorder="1" applyAlignment="1">
      <alignment horizontal="center"/>
    </xf>
    <xf numFmtId="0" fontId="22" fillId="0" borderId="28"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2" fillId="0" borderId="0" xfId="0" applyFont="1" applyBorder="1" applyAlignment="1">
      <alignment horizontal="center"/>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Alignment="1">
      <alignment horizontal="center" vertical="center" wrapText="1"/>
    </xf>
    <xf numFmtId="0" fontId="20" fillId="2" borderId="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7" fillId="2" borderId="0" xfId="0" applyFont="1" applyFill="1" applyAlignment="1">
      <alignment horizontal="center" vertical="center" wrapText="1"/>
    </xf>
    <xf numFmtId="0" fontId="29" fillId="0" borderId="0" xfId="0" applyFont="1" applyAlignment="1">
      <alignment vertical="center"/>
    </xf>
    <xf numFmtId="0" fontId="5" fillId="2" borderId="0" xfId="0" applyFont="1" applyFill="1" applyAlignment="1">
      <alignment horizontal="center" vertical="center"/>
    </xf>
    <xf numFmtId="0" fontId="27"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1"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2" fillId="13" borderId="2"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2" fillId="0" borderId="0" xfId="0" applyFont="1" applyBorder="1" applyAlignment="1">
      <alignment vertical="center" wrapText="1"/>
    </xf>
    <xf numFmtId="0" fontId="16"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20" fillId="2" borderId="3" xfId="0" applyFont="1" applyFill="1" applyBorder="1" applyAlignment="1" applyProtection="1">
      <alignment horizontal="center" vertical="center" wrapText="1"/>
    </xf>
    <xf numFmtId="0" fontId="20"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8" fillId="0" borderId="0" xfId="0" applyFont="1" applyFill="1" applyAlignment="1">
      <alignment horizontal="center" vertical="center" wrapText="1"/>
    </xf>
    <xf numFmtId="14" fontId="20"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0" fillId="0" borderId="12"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2" fillId="2" borderId="13" xfId="0"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3"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33"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7"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1" fillId="0" borderId="0" xfId="0" applyFont="1" applyBorder="1" applyAlignment="1">
      <alignment vertical="center" wrapText="1"/>
    </xf>
    <xf numFmtId="0" fontId="5" fillId="2" borderId="45" xfId="0" applyFont="1" applyFill="1" applyBorder="1" applyAlignment="1">
      <alignment horizontal="center" vertical="center" wrapText="1"/>
    </xf>
    <xf numFmtId="0" fontId="14" fillId="0" borderId="34" xfId="0" applyFont="1" applyBorder="1" applyAlignment="1">
      <alignment horizontal="center" vertical="center" wrapText="1"/>
    </xf>
    <xf numFmtId="0" fontId="12" fillId="2" borderId="2"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hidden="1"/>
    </xf>
    <xf numFmtId="0" fontId="18" fillId="0" borderId="0" xfId="0" applyFont="1" applyBorder="1" applyAlignment="1">
      <alignment vertical="center" wrapText="1"/>
    </xf>
    <xf numFmtId="16" fontId="12" fillId="0" borderId="0" xfId="0" quotePrefix="1" applyNumberFormat="1" applyFont="1" applyBorder="1" applyAlignment="1">
      <alignment horizontal="center" vertical="center" wrapText="1"/>
    </xf>
    <xf numFmtId="0" fontId="12" fillId="0" borderId="0" xfId="0" quotePrefix="1" applyFont="1" applyBorder="1" applyAlignment="1">
      <alignment horizontal="center" vertical="center" wrapText="1"/>
    </xf>
    <xf numFmtId="0" fontId="21" fillId="2" borderId="3" xfId="0" applyFont="1" applyFill="1" applyBorder="1" applyAlignment="1" applyProtection="1">
      <alignment horizontal="center" vertical="center" wrapText="1"/>
    </xf>
    <xf numFmtId="0" fontId="6" fillId="6" borderId="0" xfId="0" applyFont="1" applyFill="1" applyAlignment="1">
      <alignment horizontal="center" vertical="center" wrapText="1"/>
    </xf>
    <xf numFmtId="0" fontId="4" fillId="2" borderId="40"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7" fillId="8" borderId="34" xfId="0" applyFont="1" applyFill="1" applyBorder="1" applyAlignment="1">
      <alignment horizontal="center" vertical="center" wrapText="1"/>
    </xf>
    <xf numFmtId="0" fontId="37" fillId="4" borderId="4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14" borderId="35" xfId="0" applyFont="1" applyFill="1" applyBorder="1" applyAlignment="1">
      <alignment horizontal="center" vertical="center" wrapText="1"/>
    </xf>
    <xf numFmtId="0" fontId="37"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4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38" fillId="10" borderId="0" xfId="0" applyFont="1" applyFill="1" applyAlignment="1">
      <alignment horizontal="center" vertical="center" wrapText="1"/>
    </xf>
    <xf numFmtId="0" fontId="38" fillId="0" borderId="0" xfId="0" applyFont="1"/>
    <xf numFmtId="14" fontId="20" fillId="2" borderId="13" xfId="0" applyNumberFormat="1"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12" fillId="0" borderId="0" xfId="0" applyFont="1" applyBorder="1" applyAlignment="1">
      <alignment vertical="center" wrapText="1"/>
    </xf>
    <xf numFmtId="0" fontId="15" fillId="10" borderId="0" xfId="0" applyFont="1" applyFill="1" applyBorder="1" applyAlignment="1">
      <alignment vertical="center" wrapText="1"/>
    </xf>
    <xf numFmtId="0" fontId="18"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6" fillId="10"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6" fillId="10" borderId="0" xfId="0" applyFont="1" applyFill="1" applyBorder="1" applyAlignment="1">
      <alignment horizontal="center"/>
    </xf>
    <xf numFmtId="0" fontId="15" fillId="10" borderId="0"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4"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21" fillId="0" borderId="0" xfId="0" applyFont="1" applyBorder="1" applyAlignment="1" applyProtection="1">
      <alignment vertical="center" wrapText="1"/>
      <protection hidden="1"/>
    </xf>
    <xf numFmtId="0" fontId="14" fillId="0" borderId="0" xfId="0" applyFont="1" applyBorder="1" applyAlignment="1" applyProtection="1">
      <alignment horizontal="center" vertical="center" wrapText="1"/>
      <protection hidden="1"/>
    </xf>
    <xf numFmtId="0" fontId="40" fillId="0" borderId="56" xfId="0" applyFont="1" applyBorder="1" applyAlignment="1">
      <alignment horizontal="center" vertical="center" wrapText="1"/>
    </xf>
    <xf numFmtId="0" fontId="40" fillId="0" borderId="58" xfId="0" applyFont="1" applyBorder="1" applyAlignment="1">
      <alignment horizontal="center" vertical="center" wrapText="1"/>
    </xf>
    <xf numFmtId="14" fontId="41" fillId="0" borderId="59" xfId="0" applyNumberFormat="1" applyFont="1" applyBorder="1" applyAlignment="1">
      <alignment horizontal="center" vertical="center" wrapText="1"/>
    </xf>
    <xf numFmtId="0" fontId="33" fillId="2" borderId="4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43" fillId="0" borderId="56" xfId="0" applyFont="1" applyBorder="1" applyAlignment="1">
      <alignment horizontal="center" vertical="center" wrapText="1"/>
    </xf>
    <xf numFmtId="0" fontId="44" fillId="0" borderId="57" xfId="0" applyFont="1" applyBorder="1" applyAlignment="1">
      <alignment horizontal="center" vertical="center" wrapText="1"/>
    </xf>
    <xf numFmtId="0" fontId="43" fillId="0" borderId="58" xfId="0" applyFont="1" applyBorder="1" applyAlignment="1">
      <alignment horizontal="center" vertical="center" wrapText="1"/>
    </xf>
    <xf numFmtId="0" fontId="44" fillId="0" borderId="59" xfId="0" applyFont="1" applyBorder="1" applyAlignment="1">
      <alignment horizontal="center" vertical="center" wrapText="1"/>
    </xf>
    <xf numFmtId="14" fontId="44" fillId="0" borderId="59" xfId="0" applyNumberFormat="1" applyFont="1" applyBorder="1" applyAlignment="1">
      <alignment horizontal="center" vertical="center" wrapText="1"/>
    </xf>
    <xf numFmtId="0" fontId="43"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0" fillId="0" borderId="62" xfId="0" applyFont="1" applyBorder="1" applyAlignment="1">
      <alignment horizontal="center" vertical="center" wrapText="1"/>
    </xf>
    <xf numFmtId="0" fontId="41" fillId="0" borderId="63" xfId="0" applyFont="1" applyBorder="1" applyAlignment="1">
      <alignment horizontal="center" vertical="center" wrapText="1"/>
    </xf>
    <xf numFmtId="0" fontId="16" fillId="2" borderId="3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27"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7" fillId="16" borderId="15"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3" fillId="2" borderId="47" xfId="0" applyFont="1" applyFill="1" applyBorder="1" applyAlignment="1">
      <alignment horizontal="center" vertical="center" wrapText="1"/>
    </xf>
    <xf numFmtId="0" fontId="33" fillId="2" borderId="19" xfId="0" applyFont="1" applyFill="1" applyBorder="1" applyAlignment="1">
      <alignment vertical="center" wrapText="1"/>
    </xf>
    <xf numFmtId="0" fontId="33" fillId="2" borderId="19"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8" fillId="2" borderId="1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3" fillId="2" borderId="3" xfId="0" applyFont="1" applyFill="1" applyBorder="1" applyAlignment="1" applyProtection="1">
      <alignment horizontal="center" vertical="center"/>
    </xf>
    <xf numFmtId="0" fontId="23" fillId="2" borderId="3" xfId="0" applyFont="1" applyFill="1" applyBorder="1" applyAlignment="1" applyProtection="1">
      <alignment horizontal="center" vertical="center"/>
      <protection hidden="1"/>
    </xf>
    <xf numFmtId="0" fontId="19" fillId="0" borderId="24" xfId="0" applyFont="1" applyFill="1" applyBorder="1" applyAlignment="1" applyProtection="1">
      <alignment horizontal="right" vertical="top" wrapText="1"/>
    </xf>
    <xf numFmtId="0" fontId="16"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hidden="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9" fontId="18" fillId="9" borderId="13" xfId="0" applyNumberFormat="1" applyFont="1" applyFill="1" applyBorder="1" applyAlignment="1" applyProtection="1">
      <alignment horizontal="center" vertical="center" wrapText="1"/>
    </xf>
    <xf numFmtId="0" fontId="18" fillId="9" borderId="13" xfId="0" applyFont="1" applyFill="1" applyBorder="1" applyAlignment="1" applyProtection="1">
      <alignment horizontal="center" vertical="center" wrapText="1"/>
      <protection hidden="1"/>
    </xf>
    <xf numFmtId="9" fontId="18" fillId="9" borderId="13" xfId="0" applyNumberFormat="1" applyFont="1" applyFill="1" applyBorder="1" applyAlignment="1" applyProtection="1">
      <alignment horizontal="center" vertical="center" wrapText="1"/>
      <protection hidden="1"/>
    </xf>
    <xf numFmtId="0" fontId="18" fillId="9" borderId="13" xfId="0" applyFont="1" applyFill="1" applyBorder="1" applyAlignment="1" applyProtection="1">
      <alignment vertical="center" wrapText="1"/>
      <protection hidden="1"/>
    </xf>
    <xf numFmtId="0" fontId="19" fillId="9" borderId="13"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25" fillId="15" borderId="64" xfId="0" applyFont="1" applyFill="1" applyBorder="1" applyAlignment="1" applyProtection="1">
      <alignment horizontal="center" vertical="center" wrapText="1"/>
    </xf>
    <xf numFmtId="0" fontId="22" fillId="9" borderId="64" xfId="0" applyFont="1" applyFill="1" applyBorder="1" applyAlignment="1" applyProtection="1">
      <alignment horizontal="center" vertical="center" wrapText="1"/>
    </xf>
    <xf numFmtId="14" fontId="16" fillId="18" borderId="48" xfId="0" applyNumberFormat="1" applyFont="1" applyFill="1" applyBorder="1" applyAlignment="1" applyProtection="1">
      <alignment horizontal="center" vertical="center"/>
      <protection locked="0"/>
    </xf>
    <xf numFmtId="0" fontId="47" fillId="15" borderId="64" xfId="0" applyFont="1" applyFill="1" applyBorder="1" applyAlignment="1" applyProtection="1">
      <alignment horizontal="center" vertical="center" wrapText="1"/>
    </xf>
    <xf numFmtId="0" fontId="21" fillId="9" borderId="64" xfId="0" applyFont="1" applyFill="1" applyBorder="1" applyAlignment="1" applyProtection="1">
      <alignment horizontal="center" vertical="center" wrapText="1"/>
    </xf>
    <xf numFmtId="0" fontId="22" fillId="17" borderId="64"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43" fillId="0" borderId="66"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68" xfId="0" applyFont="1" applyBorder="1" applyAlignment="1">
      <alignment horizontal="center" vertical="center" wrapText="1"/>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1" xfId="0" applyFont="1" applyFill="1" applyBorder="1" applyAlignment="1">
      <alignment horizontal="center" vertical="center" wrapText="1"/>
    </xf>
    <xf numFmtId="0" fontId="4" fillId="20" borderId="52" xfId="0" applyFont="1" applyFill="1" applyBorder="1" applyAlignment="1">
      <alignment horizontal="center" vertical="center" wrapText="1"/>
    </xf>
    <xf numFmtId="0" fontId="4" fillId="20" borderId="69" xfId="0" applyFont="1" applyFill="1" applyBorder="1" applyAlignment="1">
      <alignment horizontal="center" vertical="center" wrapText="1"/>
    </xf>
    <xf numFmtId="0" fontId="18" fillId="9" borderId="13"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3" fillId="19" borderId="19" xfId="0" applyFont="1" applyFill="1" applyBorder="1" applyAlignment="1" applyProtection="1">
      <alignment horizontal="center" vertical="center" wrapText="1"/>
      <protection locked="0"/>
    </xf>
    <xf numFmtId="0" fontId="26" fillId="15" borderId="19" xfId="0" applyFont="1" applyFill="1" applyBorder="1" applyAlignment="1" applyProtection="1">
      <alignment vertical="center" wrapText="1"/>
    </xf>
    <xf numFmtId="0" fontId="15" fillId="9" borderId="19" xfId="0" applyFont="1" applyFill="1" applyBorder="1" applyAlignment="1" applyProtection="1">
      <alignment vertical="center" wrapText="1"/>
    </xf>
    <xf numFmtId="14" fontId="47" fillId="19" borderId="20" xfId="0" applyNumberFormat="1"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wrapText="1"/>
      <protection locked="0"/>
    </xf>
    <xf numFmtId="0" fontId="18" fillId="9" borderId="36" xfId="0" applyFont="1" applyFill="1" applyBorder="1" applyAlignment="1" applyProtection="1">
      <alignment horizontal="center" vertical="center" wrapText="1"/>
    </xf>
    <xf numFmtId="0" fontId="14" fillId="2" borderId="2" xfId="0" applyFont="1" applyFill="1" applyBorder="1" applyAlignment="1" applyProtection="1">
      <alignment vertical="center" wrapText="1"/>
    </xf>
    <xf numFmtId="0" fontId="12" fillId="5" borderId="2" xfId="0" applyFont="1" applyFill="1" applyBorder="1" applyAlignment="1" applyProtection="1">
      <alignment horizontal="center" vertical="center" wrapText="1"/>
      <protection locked="0"/>
    </xf>
    <xf numFmtId="0" fontId="22" fillId="9" borderId="18" xfId="0" applyFont="1" applyFill="1" applyBorder="1" applyAlignment="1" applyProtection="1">
      <alignment vertical="center" wrapText="1"/>
    </xf>
    <xf numFmtId="14" fontId="23" fillId="18" borderId="71" xfId="0" applyNumberFormat="1" applyFont="1" applyFill="1" applyBorder="1" applyAlignment="1" applyProtection="1">
      <alignment vertical="center" wrapText="1"/>
      <protection locked="0"/>
    </xf>
    <xf numFmtId="0" fontId="14" fillId="2" borderId="13" xfId="0" applyFont="1" applyFill="1" applyBorder="1" applyAlignment="1" applyProtection="1">
      <alignment vertical="center" wrapText="1"/>
    </xf>
    <xf numFmtId="0" fontId="12" fillId="5" borderId="13" xfId="0" applyFont="1" applyFill="1" applyBorder="1" applyAlignment="1" applyProtection="1">
      <alignment horizontal="center" vertical="center" wrapText="1"/>
      <protection locked="0"/>
    </xf>
    <xf numFmtId="0" fontId="14" fillId="2" borderId="19" xfId="0" applyFont="1" applyFill="1" applyBorder="1" applyAlignment="1" applyProtection="1">
      <alignment vertical="center" wrapText="1"/>
      <protection locked="0"/>
    </xf>
    <xf numFmtId="0" fontId="12" fillId="2" borderId="19"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hidden="1"/>
    </xf>
    <xf numFmtId="0" fontId="14" fillId="2" borderId="1"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hidden="1"/>
    </xf>
    <xf numFmtId="0" fontId="14"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vertical="center" wrapText="1"/>
      <protection locked="0"/>
    </xf>
    <xf numFmtId="0" fontId="16"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2" fillId="2" borderId="11"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hidden="1"/>
    </xf>
    <xf numFmtId="0" fontId="12" fillId="2" borderId="11"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hidden="1"/>
    </xf>
    <xf numFmtId="0" fontId="12" fillId="2" borderId="11"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protection locked="0"/>
    </xf>
    <xf numFmtId="14" fontId="20" fillId="2" borderId="11" xfId="0" applyNumberFormat="1" applyFont="1" applyFill="1" applyBorder="1" applyAlignment="1" applyProtection="1">
      <alignment horizontal="center" vertical="center" wrapText="1"/>
      <protection locked="0"/>
    </xf>
    <xf numFmtId="0" fontId="27" fillId="2" borderId="11" xfId="0" applyFont="1" applyFill="1" applyBorder="1" applyAlignment="1">
      <alignment horizontal="center" vertical="center" wrapText="1"/>
    </xf>
    <xf numFmtId="0" fontId="20" fillId="0" borderId="38"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16" fillId="2" borderId="19" xfId="0" applyFont="1" applyFill="1" applyBorder="1" applyAlignment="1" applyProtection="1">
      <alignment horizontal="center" vertical="center" wrapText="1"/>
      <protection locked="0"/>
    </xf>
    <xf numFmtId="0" fontId="12" fillId="2" borderId="19" xfId="0" applyFont="1" applyFill="1" applyBorder="1" applyAlignment="1" applyProtection="1">
      <alignment vertical="center" wrapText="1"/>
      <protection locked="0"/>
    </xf>
    <xf numFmtId="0" fontId="12" fillId="2" borderId="19" xfId="0" applyFont="1" applyFill="1" applyBorder="1" applyAlignment="1" applyProtection="1">
      <alignment vertical="center" wrapText="1"/>
      <protection hidden="1"/>
    </xf>
    <xf numFmtId="0" fontId="12" fillId="2" borderId="19" xfId="0" applyFont="1" applyFill="1" applyBorder="1" applyAlignment="1" applyProtection="1">
      <alignment horizontal="center" vertical="center" wrapText="1"/>
      <protection locked="0" hidden="1"/>
    </xf>
    <xf numFmtId="0" fontId="12" fillId="2" borderId="19" xfId="0" applyFont="1" applyFill="1" applyBorder="1" applyAlignment="1" applyProtection="1">
      <alignment horizontal="center" vertical="center" wrapText="1"/>
      <protection hidden="1"/>
    </xf>
    <xf numFmtId="0" fontId="20" fillId="2" borderId="19" xfId="0" applyFont="1" applyFill="1" applyBorder="1" applyAlignment="1" applyProtection="1">
      <alignment horizontal="center" vertical="center" wrapText="1"/>
      <protection locked="0"/>
    </xf>
    <xf numFmtId="14" fontId="20" fillId="2" borderId="19" xfId="0" applyNumberFormat="1" applyFont="1" applyFill="1" applyBorder="1" applyAlignment="1" applyProtection="1">
      <alignment horizontal="center" vertical="center" wrapText="1"/>
      <protection locked="0"/>
    </xf>
    <xf numFmtId="0" fontId="27" fillId="2" borderId="19" xfId="0" applyFont="1" applyFill="1" applyBorder="1" applyAlignment="1">
      <alignment horizontal="center" vertical="center" wrapText="1"/>
    </xf>
    <xf numFmtId="0" fontId="20" fillId="0" borderId="2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14" fillId="2" borderId="13"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4" fillId="10" borderId="2"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locked="0" hidden="1"/>
    </xf>
    <xf numFmtId="0" fontId="12" fillId="2" borderId="1"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2" fillId="2" borderId="32" xfId="0" applyFont="1" applyFill="1" applyBorder="1" applyAlignment="1" applyProtection="1">
      <alignment vertical="center" wrapText="1"/>
      <protection locked="0"/>
    </xf>
    <xf numFmtId="0" fontId="12" fillId="2" borderId="32" xfId="0" applyFont="1" applyFill="1" applyBorder="1" applyAlignment="1" applyProtection="1">
      <alignment vertical="center" wrapText="1"/>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hidden="1"/>
    </xf>
    <xf numFmtId="0" fontId="20" fillId="2" borderId="32" xfId="0" applyFont="1" applyFill="1" applyBorder="1" applyAlignment="1" applyProtection="1">
      <alignment horizontal="center" vertical="center" wrapText="1"/>
      <protection locked="0"/>
    </xf>
    <xf numFmtId="14" fontId="20" fillId="2" borderId="32" xfId="0" applyNumberFormat="1"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hidden="1"/>
    </xf>
    <xf numFmtId="0" fontId="12" fillId="2" borderId="2" xfId="0" applyFont="1" applyFill="1" applyBorder="1" applyAlignment="1" applyProtection="1">
      <alignment horizontal="center" vertical="center" wrapText="1"/>
      <protection locked="0" hidden="1"/>
    </xf>
    <xf numFmtId="0" fontId="12" fillId="2" borderId="13" xfId="0" applyFont="1" applyFill="1" applyBorder="1" applyAlignment="1" applyProtection="1">
      <alignment horizontal="center" vertical="center" wrapText="1"/>
      <protection locked="0" hidden="1"/>
    </xf>
    <xf numFmtId="0" fontId="15" fillId="0" borderId="2" xfId="0" applyFont="1" applyBorder="1" applyAlignment="1" applyProtection="1">
      <alignment horizontal="center" vertical="center" wrapText="1"/>
      <protection locked="0"/>
    </xf>
    <xf numFmtId="9" fontId="15" fillId="0" borderId="2" xfId="0" applyNumberFormat="1" applyFont="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9" fontId="15" fillId="0" borderId="11" xfId="0" applyNumberFormat="1"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protection locked="0" hidden="1"/>
    </xf>
    <xf numFmtId="0" fontId="33"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14" fillId="10" borderId="11" xfId="0" applyFont="1" applyFill="1" applyBorder="1" applyAlignment="1" applyProtection="1">
      <alignment horizontal="center" vertical="center" wrapText="1"/>
      <protection locked="0"/>
    </xf>
    <xf numFmtId="0" fontId="14" fillId="10" borderId="32"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33" fillId="2" borderId="47"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23" fillId="9" borderId="19" xfId="0" applyFont="1" applyFill="1" applyBorder="1" applyAlignment="1" applyProtection="1">
      <alignment horizontal="center" vertical="center" wrapText="1"/>
    </xf>
    <xf numFmtId="0" fontId="23" fillId="19" borderId="19" xfId="0" applyFont="1" applyFill="1" applyBorder="1" applyAlignment="1" applyProtection="1">
      <alignment horizontal="center" vertical="center" wrapText="1"/>
      <protection locked="0"/>
    </xf>
    <xf numFmtId="0" fontId="46" fillId="19" borderId="19"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45" fillId="19" borderId="19"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protection locked="0" hidden="1"/>
    </xf>
    <xf numFmtId="0" fontId="12" fillId="2" borderId="32" xfId="0" applyFont="1" applyFill="1" applyBorder="1" applyAlignment="1" applyProtection="1">
      <alignment horizontal="center" vertical="center" wrapText="1"/>
      <protection locked="0" hidden="1"/>
    </xf>
    <xf numFmtId="0" fontId="12" fillId="2" borderId="17" xfId="0" applyFont="1" applyFill="1" applyBorder="1" applyAlignment="1" applyProtection="1">
      <alignment horizontal="center" vertical="center" wrapText="1"/>
      <protection locked="0" hidden="1"/>
    </xf>
    <xf numFmtId="0" fontId="12" fillId="2" borderId="19"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4" fillId="2" borderId="18"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9" borderId="2"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xf>
    <xf numFmtId="0" fontId="23" fillId="9" borderId="47" xfId="0" applyFont="1" applyFill="1" applyBorder="1" applyAlignment="1" applyProtection="1">
      <alignment horizontal="center" vertical="center"/>
    </xf>
    <xf numFmtId="0" fontId="23" fillId="9" borderId="19" xfId="0" applyFont="1" applyFill="1" applyBorder="1" applyAlignment="1" applyProtection="1">
      <alignment horizontal="center" vertical="center"/>
    </xf>
    <xf numFmtId="0" fontId="22" fillId="9" borderId="12"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protection locked="0"/>
    </xf>
    <xf numFmtId="9" fontId="15" fillId="0" borderId="1" xfId="0" applyNumberFormat="1" applyFont="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5" fillId="0" borderId="19" xfId="0" applyFont="1" applyBorder="1" applyAlignment="1" applyProtection="1">
      <alignment horizontal="center" vertical="center" wrapText="1"/>
      <protection locked="0"/>
    </xf>
    <xf numFmtId="9" fontId="15" fillId="0" borderId="19" xfId="0" applyNumberFormat="1" applyFont="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4" fillId="2" borderId="42"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18" fillId="9"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locked="0" hidden="1"/>
    </xf>
    <xf numFmtId="0" fontId="12" fillId="2" borderId="18"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5" fillId="9" borderId="14" xfId="0" applyFont="1" applyFill="1" applyBorder="1" applyAlignment="1" applyProtection="1">
      <alignment horizontal="center" vertical="center" wrapText="1"/>
    </xf>
    <xf numFmtId="0" fontId="15" fillId="9" borderId="72" xfId="0" applyFont="1" applyFill="1" applyBorder="1" applyAlignment="1" applyProtection="1">
      <alignment horizontal="center" vertical="center" wrapText="1"/>
    </xf>
    <xf numFmtId="0" fontId="5" fillId="2" borderId="22" xfId="1" applyFont="1" applyFill="1" applyBorder="1" applyAlignment="1" applyProtection="1">
      <alignment horizontal="center" vertical="center" wrapText="1"/>
      <protection locked="0"/>
    </xf>
    <xf numFmtId="0" fontId="5" fillId="2" borderId="26"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5" fillId="2" borderId="33"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locked="0"/>
    </xf>
    <xf numFmtId="9" fontId="35" fillId="0" borderId="19"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5" fillId="9" borderId="41" xfId="0" applyFont="1" applyFill="1" applyBorder="1" applyAlignment="1" applyProtection="1">
      <alignment horizontal="center" vertical="center" wrapText="1"/>
    </xf>
    <xf numFmtId="0" fontId="15" fillId="9" borderId="36" xfId="0" applyFont="1" applyFill="1" applyBorder="1" applyAlignment="1" applyProtection="1">
      <alignment horizontal="center" vertical="center" wrapText="1"/>
    </xf>
    <xf numFmtId="0" fontId="26" fillId="9" borderId="65" xfId="0" applyFont="1" applyFill="1" applyBorder="1" applyAlignment="1" applyProtection="1">
      <alignment horizontal="center" vertical="center"/>
    </xf>
    <xf numFmtId="0" fontId="26" fillId="9" borderId="64" xfId="0" applyFont="1" applyFill="1" applyBorder="1" applyAlignment="1" applyProtection="1">
      <alignment horizontal="center" vertical="center"/>
    </xf>
    <xf numFmtId="0" fontId="26" fillId="9" borderId="64"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5" fillId="9" borderId="40" xfId="0" applyFont="1" applyFill="1" applyBorder="1" applyAlignment="1" applyProtection="1">
      <alignment horizontal="center" vertical="center" wrapText="1"/>
    </xf>
    <xf numFmtId="0" fontId="15" fillId="9" borderId="15"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46" fillId="15" borderId="64"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5" fillId="2" borderId="72" xfId="0" applyFont="1" applyFill="1" applyBorder="1" applyAlignment="1" applyProtection="1">
      <alignment horizontal="center" vertical="center" wrapText="1"/>
    </xf>
    <xf numFmtId="0" fontId="15" fillId="2" borderId="73"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protection locked="0"/>
    </xf>
    <xf numFmtId="0" fontId="14" fillId="5" borderId="1" xfId="2" applyNumberFormat="1" applyFont="1" applyFill="1" applyBorder="1" applyAlignment="1" applyProtection="1">
      <alignment horizontal="center" vertical="center" wrapText="1"/>
      <protection locked="0"/>
    </xf>
    <xf numFmtId="0" fontId="14" fillId="5" borderId="2" xfId="2" applyNumberFormat="1" applyFont="1" applyFill="1" applyBorder="1" applyAlignment="1" applyProtection="1">
      <alignment horizontal="center" vertical="center" wrapText="1"/>
      <protection locked="0"/>
    </xf>
    <xf numFmtId="9" fontId="14" fillId="5" borderId="1" xfId="2"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protection locked="0"/>
    </xf>
    <xf numFmtId="9" fontId="14" fillId="5" borderId="1" xfId="2" applyFont="1" applyFill="1" applyBorder="1" applyAlignment="1" applyProtection="1">
      <alignment horizontal="center" vertical="center" wrapText="1"/>
      <protection locked="0"/>
    </xf>
    <xf numFmtId="0" fontId="22" fillId="9" borderId="18" xfId="0" applyFont="1" applyFill="1" applyBorder="1" applyAlignment="1" applyProtection="1">
      <alignment horizontal="center" vertical="center" wrapText="1"/>
    </xf>
    <xf numFmtId="0" fontId="46" fillId="15" borderId="18" xfId="0" applyFont="1" applyFill="1" applyBorder="1" applyAlignment="1" applyProtection="1">
      <alignment horizontal="center" vertical="center" wrapText="1"/>
    </xf>
    <xf numFmtId="0" fontId="26" fillId="9" borderId="18" xfId="0" applyFont="1" applyFill="1" applyBorder="1" applyAlignment="1" applyProtection="1">
      <alignment horizontal="center" vertical="center" wrapText="1"/>
    </xf>
    <xf numFmtId="0" fontId="23" fillId="9" borderId="18" xfId="0" applyFont="1" applyFill="1" applyBorder="1" applyAlignment="1" applyProtection="1">
      <alignment horizontal="center" vertical="center" wrapText="1"/>
    </xf>
    <xf numFmtId="0" fontId="25" fillId="15" borderId="18" xfId="0" applyFont="1" applyFill="1" applyBorder="1" applyAlignment="1" applyProtection="1">
      <alignment horizontal="center" vertical="center" wrapText="1"/>
    </xf>
    <xf numFmtId="10" fontId="14" fillId="5" borderId="1" xfId="2" applyNumberFormat="1"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8" fillId="2" borderId="40" xfId="0" applyFont="1" applyFill="1" applyBorder="1" applyAlignment="1" applyProtection="1">
      <alignment horizontal="center" vertical="center" wrapText="1"/>
    </xf>
    <xf numFmtId="0" fontId="15" fillId="9" borderId="47"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xf>
    <xf numFmtId="0" fontId="23" fillId="9" borderId="18" xfId="0" applyFont="1" applyFill="1" applyBorder="1" applyAlignment="1" applyProtection="1">
      <alignment horizontal="center" vertical="center"/>
    </xf>
    <xf numFmtId="0" fontId="3" fillId="2" borderId="0" xfId="0" applyFont="1" applyFill="1" applyAlignment="1">
      <alignment horizontal="center" vertical="center" wrapText="1"/>
    </xf>
    <xf numFmtId="0" fontId="15" fillId="9" borderId="20" xfId="0" applyFont="1" applyFill="1" applyBorder="1" applyAlignment="1" applyProtection="1">
      <alignment horizontal="center" vertical="center" wrapText="1"/>
    </xf>
    <xf numFmtId="0" fontId="18" fillId="2" borderId="4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xf>
    <xf numFmtId="10" fontId="14" fillId="5" borderId="2" xfId="2" applyNumberFormat="1" applyFont="1" applyFill="1" applyBorder="1" applyAlignment="1" applyProtection="1">
      <alignment horizontal="center" vertical="center" wrapText="1"/>
      <protection locked="0"/>
    </xf>
    <xf numFmtId="9" fontId="14" fillId="5" borderId="2" xfId="2" applyNumberFormat="1" applyFont="1" applyFill="1" applyBorder="1" applyAlignment="1" applyProtection="1">
      <alignment horizontal="center" vertical="center" wrapText="1"/>
      <protection locked="0"/>
    </xf>
    <xf numFmtId="0" fontId="18"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6" xfId="0" applyFont="1" applyBorder="1" applyAlignment="1">
      <alignment horizontal="center" vertical="top" wrapText="1"/>
    </xf>
    <xf numFmtId="0" fontId="18" fillId="0" borderId="33" xfId="0" applyFont="1" applyBorder="1" applyAlignment="1">
      <alignment horizontal="center" vertical="top"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22" xfId="0" applyFont="1" applyBorder="1" applyAlignment="1">
      <alignment horizontal="center" vertical="top" wrapText="1"/>
    </xf>
    <xf numFmtId="0" fontId="18" fillId="0" borderId="28" xfId="0" applyFont="1" applyBorder="1" applyAlignment="1">
      <alignment horizontal="center" vertical="top" wrapText="1"/>
    </xf>
    <xf numFmtId="0" fontId="16" fillId="0" borderId="0" xfId="0" applyFont="1" applyBorder="1" applyAlignment="1">
      <alignment horizontal="center"/>
    </xf>
    <xf numFmtId="0" fontId="16" fillId="0" borderId="25" xfId="0" applyFont="1" applyBorder="1" applyAlignment="1">
      <alignment horizontal="center"/>
    </xf>
    <xf numFmtId="0" fontId="18" fillId="0" borderId="25"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justify" vertical="top" wrapText="1"/>
    </xf>
    <xf numFmtId="0" fontId="18"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3" xfId="0" applyFont="1" applyBorder="1" applyAlignment="1">
      <alignment horizontal="center"/>
    </xf>
    <xf numFmtId="0" fontId="12" fillId="0" borderId="0" xfId="0" quotePrefix="1" applyFont="1" applyBorder="1" applyAlignment="1">
      <alignment horizontal="left" vertical="center" wrapText="1"/>
    </xf>
    <xf numFmtId="0" fontId="12" fillId="0" borderId="0" xfId="0" applyFont="1" applyBorder="1" applyAlignment="1">
      <alignmen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left" vertical="top" wrapText="1"/>
    </xf>
    <xf numFmtId="0" fontId="18" fillId="0" borderId="29" xfId="0" applyFont="1" applyBorder="1" applyAlignment="1">
      <alignment horizontal="center" vertical="top" wrapText="1"/>
    </xf>
    <xf numFmtId="0" fontId="16" fillId="0" borderId="9" xfId="0" applyFont="1" applyBorder="1" applyAlignment="1">
      <alignment horizontal="center"/>
    </xf>
    <xf numFmtId="0" fontId="16" fillId="0" borderId="26" xfId="0" applyFont="1" applyBorder="1" applyAlignment="1">
      <alignment horizontal="center"/>
    </xf>
    <xf numFmtId="0" fontId="16" fillId="0" borderId="33" xfId="0" applyFont="1" applyBorder="1" applyAlignment="1">
      <alignment horizontal="center"/>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0" xfId="0" applyFont="1" applyBorder="1" applyAlignment="1">
      <alignment horizontal="center" vertical="top" wrapText="1"/>
    </xf>
    <xf numFmtId="0" fontId="22" fillId="0" borderId="26" xfId="0" applyFont="1" applyBorder="1" applyAlignment="1">
      <alignment horizontal="center"/>
    </xf>
    <xf numFmtId="0" fontId="22" fillId="0" borderId="0" xfId="0" applyFont="1" applyBorder="1" applyAlignment="1">
      <alignment horizontal="center"/>
    </xf>
    <xf numFmtId="0" fontId="22" fillId="0" borderId="28" xfId="0" applyFont="1" applyBorder="1" applyAlignment="1">
      <alignment horizontal="center"/>
    </xf>
    <xf numFmtId="0" fontId="22" fillId="0" borderId="30" xfId="0" applyFont="1" applyBorder="1" applyAlignment="1">
      <alignment horizontal="center"/>
    </xf>
    <xf numFmtId="0" fontId="22" fillId="0" borderId="16" xfId="0" applyFont="1" applyBorder="1" applyAlignment="1">
      <alignment horizontal="center"/>
    </xf>
    <xf numFmtId="0" fontId="22" fillId="0" borderId="31"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39" fillId="10" borderId="0" xfId="0" applyFont="1" applyFill="1" applyBorder="1" applyAlignment="1">
      <alignment horizontal="center" vertical="center"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30"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2"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18" fillId="0" borderId="24" xfId="0" applyFont="1" applyBorder="1" applyAlignment="1">
      <alignment horizontal="center" vertical="top" wrapText="1"/>
    </xf>
    <xf numFmtId="0" fontId="18"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8" xfId="0" applyFont="1" applyBorder="1" applyAlignment="1">
      <alignment horizontal="center" vertical="top" wrapText="1"/>
    </xf>
    <xf numFmtId="0" fontId="8" fillId="0" borderId="29" xfId="0" applyFont="1" applyBorder="1" applyAlignment="1">
      <alignment horizontal="center" vertical="top"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6"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8"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24" fillId="10" borderId="35" xfId="0" applyFont="1" applyFill="1" applyBorder="1" applyAlignment="1">
      <alignment horizontal="center" vertical="center" wrapText="1"/>
    </xf>
    <xf numFmtId="0" fontId="23" fillId="10" borderId="42" xfId="0" applyFont="1" applyFill="1" applyBorder="1" applyAlignment="1">
      <alignment horizontal="center" vertical="center" wrapText="1"/>
    </xf>
    <xf numFmtId="0" fontId="23" fillId="10" borderId="43" xfId="0" applyFont="1" applyFill="1" applyBorder="1" applyAlignment="1">
      <alignment horizontal="center" vertical="center" wrapText="1"/>
    </xf>
    <xf numFmtId="0" fontId="23" fillId="10" borderId="44" xfId="0" applyFont="1" applyFill="1" applyBorder="1" applyAlignment="1">
      <alignment horizontal="center" vertical="center" wrapText="1"/>
    </xf>
    <xf numFmtId="0" fontId="3" fillId="10" borderId="45"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9" fillId="10" borderId="45" xfId="0" applyFont="1" applyFill="1" applyBorder="1" applyAlignment="1">
      <alignment horizontal="center" vertical="center" wrapText="1"/>
    </xf>
    <xf numFmtId="0" fontId="39" fillId="10" borderId="35" xfId="0" applyFont="1" applyFill="1" applyBorder="1" applyAlignment="1">
      <alignment horizontal="center" vertical="center" wrapText="1"/>
    </xf>
    <xf numFmtId="0" fontId="18" fillId="10" borderId="8"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8" fillId="10" borderId="6" xfId="0" applyFont="1" applyFill="1" applyBorder="1" applyAlignment="1">
      <alignment horizontal="right" vertical="center" wrapText="1"/>
    </xf>
  </cellXfs>
  <cellStyles count="3">
    <cellStyle name="Hipervínculo" xfId="1" builtinId="8"/>
    <cellStyle name="Normal" xfId="0" builtinId="0"/>
    <cellStyle name="Porcentaje 2" xfId="2"/>
  </cellStyles>
  <dxfs count="922">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125"/>
      </fill>
    </dxf>
    <dxf>
      <fill>
        <patternFill patternType="darkTrellis"/>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darkTrellis"/>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darkGray">
          <bgColor auto="1"/>
        </patternFill>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darkGray">
          <bgColor auto="1"/>
        </patternFill>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gray125"/>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FF0000"/>
        </patternFill>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41</xdr:col>
      <xdr:colOff>194414</xdr:colOff>
      <xdr:row>373</xdr:row>
      <xdr:rowOff>0</xdr:rowOff>
    </xdr:from>
    <xdr:to>
      <xdr:col>45</xdr:col>
      <xdr:colOff>609956</xdr:colOff>
      <xdr:row>382</xdr:row>
      <xdr:rowOff>96920</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2801664" y="209430860"/>
          <a:ext cx="5590792" cy="17083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49</xdr:col>
      <xdr:colOff>994016</xdr:colOff>
      <xdr:row>373</xdr:row>
      <xdr:rowOff>0</xdr:rowOff>
    </xdr:from>
    <xdr:to>
      <xdr:col>50</xdr:col>
      <xdr:colOff>788958</xdr:colOff>
      <xdr:row>381</xdr:row>
      <xdr:rowOff>149977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43380266" y="209357755"/>
          <a:ext cx="1795192" cy="167572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45</xdr:col>
      <xdr:colOff>623832</xdr:colOff>
      <xdr:row>373</xdr:row>
      <xdr:rowOff>0</xdr:rowOff>
    </xdr:from>
    <xdr:to>
      <xdr:col>49</xdr:col>
      <xdr:colOff>920750</xdr:colOff>
      <xdr:row>382</xdr:row>
      <xdr:rowOff>36508</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8406332" y="209370448"/>
          <a:ext cx="4900668" cy="17083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50</xdr:col>
      <xdr:colOff>861903</xdr:colOff>
      <xdr:row>373</xdr:row>
      <xdr:rowOff>0</xdr:rowOff>
    </xdr:from>
    <xdr:to>
      <xdr:col>54</xdr:col>
      <xdr:colOff>393725</xdr:colOff>
      <xdr:row>382</xdr:row>
      <xdr:rowOff>16751</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5248403" y="209375922"/>
          <a:ext cx="3214822" cy="168307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368"/>
  <sheetViews>
    <sheetView tabSelected="1" zoomScale="80" zoomScaleNormal="80" zoomScaleSheetLayoutView="130" workbookViewId="0">
      <selection activeCell="AT98" sqref="AT98"/>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2.7109375" style="4" hidden="1" customWidth="1"/>
    <col min="13" max="13" width="18.85546875" style="4" customWidth="1"/>
    <col min="14" max="14" width="3" style="4" hidden="1" customWidth="1"/>
    <col min="15" max="15" width="10.28515625" style="4" customWidth="1"/>
    <col min="16" max="16" width="26.7109375" style="4" customWidth="1"/>
    <col min="17" max="17" width="4.7109375" style="4" hidden="1" customWidth="1"/>
    <col min="18" max="18" width="5.5703125" style="4" hidden="1" customWidth="1"/>
    <col min="19" max="19" width="4.7109375" style="4" hidden="1" customWidth="1"/>
    <col min="20" max="20" width="28" style="4" customWidth="1"/>
    <col min="21" max="21" width="4.7109375" style="4" hidden="1" customWidth="1"/>
    <col min="22" max="22" width="4.28515625" style="185" hidden="1" customWidth="1"/>
    <col min="23" max="23" width="5.5703125" style="185" hidden="1" customWidth="1"/>
    <col min="24" max="24" width="16.140625" style="4" customWidth="1"/>
    <col min="25" max="25" width="13.7109375" style="4" customWidth="1"/>
    <col min="26" max="26" width="5" style="185" hidden="1" customWidth="1"/>
    <col min="27" max="27" width="5.140625" style="185" hidden="1" customWidth="1"/>
    <col min="28" max="28" width="5.7109375" style="185" hidden="1" customWidth="1"/>
    <col min="29" max="29" width="16.85546875" style="4" customWidth="1"/>
    <col min="30" max="30" width="14.85546875" style="4" customWidth="1"/>
    <col min="31" max="31" width="9.28515625" style="185" hidden="1" customWidth="1"/>
    <col min="32" max="32" width="3.7109375" style="185" hidden="1" customWidth="1"/>
    <col min="33" max="33" width="6.7109375" style="185" hidden="1" customWidth="1"/>
    <col min="34" max="34" width="15.85546875" style="4" customWidth="1"/>
    <col min="35" max="35" width="11.28515625" style="4" customWidth="1"/>
    <col min="36" max="37" width="4" style="185" hidden="1" customWidth="1"/>
    <col min="38" max="38" width="4.28515625" style="185" hidden="1" customWidth="1"/>
    <col min="39" max="39" width="15.7109375" style="4" customWidth="1"/>
    <col min="40" max="40" width="5.85546875" style="4" hidden="1" customWidth="1"/>
    <col min="41" max="41" width="21.7109375" style="37" customWidth="1"/>
    <col min="42" max="42" width="15.140625" style="4" customWidth="1"/>
    <col min="43" max="43" width="17.140625" style="4" customWidth="1"/>
    <col min="44" max="44" width="25.5703125" style="4" customWidth="1"/>
    <col min="45" max="45" width="19.28515625" style="4" customWidth="1"/>
    <col min="46" max="46" width="18" style="49" customWidth="1"/>
    <col min="47" max="47" width="30.5703125" style="49" customWidth="1"/>
    <col min="48" max="48" width="20.42578125" style="49" customWidth="1"/>
    <col min="49" max="49" width="20.42578125" style="49" hidden="1" customWidth="1"/>
    <col min="50" max="50" width="30.140625" style="49" customWidth="1"/>
    <col min="51" max="51" width="17" style="49" customWidth="1"/>
    <col min="52" max="52" width="11.42578125" style="49"/>
    <col min="53" max="53" width="15.140625" style="49" customWidth="1"/>
    <col min="54" max="55" width="11.42578125" style="49"/>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86"/>
      <c r="B1" s="87"/>
      <c r="C1" s="87"/>
      <c r="D1" s="87"/>
      <c r="E1" s="87"/>
      <c r="F1" s="87"/>
      <c r="G1" s="87"/>
      <c r="H1" s="87"/>
      <c r="I1" s="80"/>
      <c r="J1" s="80"/>
      <c r="K1" s="80"/>
      <c r="L1" s="80"/>
      <c r="M1" s="80"/>
      <c r="N1" s="80"/>
      <c r="O1" s="80"/>
      <c r="P1" s="80"/>
      <c r="Q1" s="80"/>
      <c r="R1" s="80"/>
      <c r="S1" s="80"/>
      <c r="T1" s="80"/>
      <c r="U1" s="80"/>
      <c r="V1" s="184"/>
      <c r="W1" s="184"/>
      <c r="X1" s="80"/>
      <c r="Y1" s="80"/>
      <c r="Z1" s="184"/>
      <c r="AA1" s="184"/>
      <c r="AB1" s="184"/>
      <c r="AC1" s="80"/>
      <c r="AD1" s="80"/>
      <c r="AE1" s="184"/>
      <c r="AF1" s="184"/>
      <c r="AG1" s="184"/>
      <c r="AH1" s="80"/>
      <c r="AI1" s="80"/>
      <c r="AJ1" s="184"/>
      <c r="AK1" s="184"/>
      <c r="AL1" s="184"/>
      <c r="AM1" s="80"/>
      <c r="AN1" s="80"/>
      <c r="AO1" s="150"/>
      <c r="AP1" s="80"/>
      <c r="AQ1" s="503"/>
      <c r="AR1" s="89"/>
      <c r="AS1" s="89"/>
      <c r="AT1" s="88"/>
      <c r="AU1" s="89"/>
      <c r="AV1" s="206" t="s">
        <v>64</v>
      </c>
      <c r="AW1" s="274"/>
      <c r="AX1" s="207" t="s">
        <v>445</v>
      </c>
      <c r="AZ1" s="45"/>
      <c r="BA1" s="45"/>
      <c r="BB1" s="45"/>
      <c r="BC1" s="45"/>
    </row>
    <row r="2" spans="1:57" s="1" customFormat="1" ht="18.75" customHeight="1" x14ac:dyDescent="0.2">
      <c r="A2" s="90"/>
      <c r="B2" s="21"/>
      <c r="C2" s="21"/>
      <c r="D2" s="21"/>
      <c r="E2" s="21"/>
      <c r="F2" s="21"/>
      <c r="G2" s="21"/>
      <c r="H2" s="21"/>
      <c r="I2" s="505" t="s">
        <v>66</v>
      </c>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4"/>
      <c r="AR2" s="43"/>
      <c r="AS2" s="43"/>
      <c r="AT2" s="43"/>
      <c r="AU2" s="44"/>
      <c r="AV2" s="208" t="s">
        <v>436</v>
      </c>
      <c r="AW2" s="275"/>
      <c r="AX2" s="209">
        <v>2</v>
      </c>
      <c r="AZ2" s="45"/>
      <c r="BA2" s="45"/>
      <c r="BB2" s="45"/>
      <c r="BC2" s="45"/>
    </row>
    <row r="3" spans="1:57" s="1" customFormat="1" ht="18.75" customHeight="1" x14ac:dyDescent="0.2">
      <c r="A3" s="90"/>
      <c r="B3" s="21"/>
      <c r="C3" s="21"/>
      <c r="D3" s="21"/>
      <c r="E3" s="21"/>
      <c r="F3" s="21"/>
      <c r="G3" s="21"/>
      <c r="H3" s="21"/>
      <c r="I3" s="505" t="s">
        <v>50</v>
      </c>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4"/>
      <c r="AR3" s="43"/>
      <c r="AS3" s="43"/>
      <c r="AT3" s="43"/>
      <c r="AU3" s="44"/>
      <c r="AV3" s="208" t="s">
        <v>437</v>
      </c>
      <c r="AW3" s="275"/>
      <c r="AX3" s="210">
        <v>43950</v>
      </c>
      <c r="AZ3" s="45"/>
      <c r="BA3" s="45"/>
      <c r="BB3" s="45"/>
      <c r="BC3" s="45"/>
    </row>
    <row r="4" spans="1:57" s="1" customFormat="1" ht="19.5" customHeight="1" thickBot="1" x14ac:dyDescent="0.25">
      <c r="A4" s="90"/>
      <c r="B4" s="21"/>
      <c r="C4" s="21"/>
      <c r="D4" s="21"/>
      <c r="E4" s="21"/>
      <c r="F4" s="21"/>
      <c r="G4" s="21"/>
      <c r="H4" s="21"/>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4"/>
      <c r="AR4" s="43"/>
      <c r="AS4" s="43"/>
      <c r="AT4" s="43"/>
      <c r="AU4" s="44"/>
      <c r="AV4" s="211" t="s">
        <v>438</v>
      </c>
      <c r="AW4" s="276"/>
      <c r="AX4" s="212" t="s">
        <v>439</v>
      </c>
      <c r="AZ4" s="45"/>
      <c r="BA4" s="45"/>
      <c r="BB4" s="45"/>
      <c r="BC4" s="45"/>
    </row>
    <row r="5" spans="1:57" s="1" customFormat="1" ht="19.5" customHeight="1" thickBot="1" x14ac:dyDescent="0.25">
      <c r="A5" s="86"/>
      <c r="B5" s="87"/>
      <c r="C5" s="87"/>
      <c r="D5" s="87"/>
      <c r="E5" s="87"/>
      <c r="F5" s="87"/>
      <c r="G5" s="87"/>
      <c r="H5" s="87"/>
      <c r="I5" s="253"/>
      <c r="J5" s="253"/>
      <c r="K5" s="253"/>
      <c r="L5" s="253"/>
      <c r="M5" s="253"/>
      <c r="N5" s="253"/>
      <c r="O5" s="253"/>
      <c r="P5" s="253"/>
      <c r="Q5" s="253"/>
      <c r="R5" s="253"/>
      <c r="S5" s="253"/>
      <c r="T5" s="253"/>
      <c r="U5" s="253"/>
      <c r="V5" s="254"/>
      <c r="W5" s="254"/>
      <c r="X5" s="253"/>
      <c r="Y5" s="253"/>
      <c r="Z5" s="254"/>
      <c r="AA5" s="254"/>
      <c r="AB5" s="254"/>
      <c r="AC5" s="253"/>
      <c r="AD5" s="253"/>
      <c r="AE5" s="254"/>
      <c r="AF5" s="254"/>
      <c r="AG5" s="254"/>
      <c r="AH5" s="253"/>
      <c r="AI5" s="253"/>
      <c r="AJ5" s="254"/>
      <c r="AK5" s="254"/>
      <c r="AL5" s="254"/>
      <c r="AM5" s="253"/>
      <c r="AN5" s="253"/>
      <c r="AO5" s="253"/>
      <c r="AP5" s="253"/>
      <c r="AQ5" s="273"/>
      <c r="AR5" s="88"/>
      <c r="AS5" s="88"/>
      <c r="AT5" s="88"/>
      <c r="AU5" s="89"/>
      <c r="AV5" s="89"/>
      <c r="AW5" s="89"/>
      <c r="AX5" s="255"/>
      <c r="AY5" s="45"/>
      <c r="AZ5" s="45"/>
      <c r="BA5" s="45"/>
      <c r="BB5" s="45"/>
      <c r="BC5" s="45"/>
    </row>
    <row r="6" spans="1:57" s="1" customFormat="1" ht="36" customHeight="1" x14ac:dyDescent="0.2">
      <c r="A6" s="514" t="s">
        <v>157</v>
      </c>
      <c r="B6" s="515"/>
      <c r="C6" s="290" t="s">
        <v>151</v>
      </c>
      <c r="D6" s="464" t="str">
        <f>IF($C$6=$A$1048324,$H$1048323, $H$1048322)</f>
        <v>UNIDAD ORGANIZACIONALQUE DILIGENCIA EL MAPA DE RIESGO</v>
      </c>
      <c r="E6" s="464"/>
      <c r="F6" s="464"/>
      <c r="G6" s="465" t="s">
        <v>164</v>
      </c>
      <c r="H6" s="465"/>
      <c r="I6" s="465"/>
      <c r="J6" s="467" t="s">
        <v>468</v>
      </c>
      <c r="K6" s="467"/>
      <c r="L6" s="291"/>
      <c r="M6" s="468" t="str">
        <f>IF(G6=B1048322,C1048322,IF(G6=B1048323,C1048323,IF(G6=B1048324,C1048324,IF(G6=B1048325,C1048325,IF(G6=B1048326,C1048326,IF(G6=B1048327,C1048327,IF(G6=B1048328,C1048328,IF(G6=B1048329,C1048329,IF(G6=B1048330,C1048330,IF(G6=B1048331,C1048331,IF(G6=$AZ$1048322,BC1048322,IF(G6=AZ1048323,BC1048323,IF(G6=AZ1048324,BC1048324,IF(G6=AZ1048325,BC1048325,IF(G6=AZ1048326,BC1048326,IF(G6=OEC,C1048325," "))))))))))))))))</f>
        <v>Administrar y ejecutar los recursos de la institución generando en los procesos mayor eficiencia y eficacia para dar una respuesta oportuna a los servicios demandados en el cumplimiento de las funciones misionales.</v>
      </c>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7" t="s">
        <v>443</v>
      </c>
      <c r="AQ6" s="467"/>
      <c r="AR6" s="466" t="s">
        <v>469</v>
      </c>
      <c r="AS6" s="466"/>
      <c r="AT6" s="466"/>
      <c r="AU6" s="466"/>
      <c r="AV6" s="292" t="s">
        <v>51</v>
      </c>
      <c r="AW6" s="292"/>
      <c r="AX6" s="293">
        <v>44529</v>
      </c>
      <c r="AY6" s="45"/>
      <c r="AZ6" s="45"/>
      <c r="BA6" s="45"/>
      <c r="BB6" s="45"/>
      <c r="BC6" s="45"/>
    </row>
    <row r="7" spans="1:57" s="1" customFormat="1" ht="12.75" customHeight="1" x14ac:dyDescent="0.2">
      <c r="A7" s="545" t="s">
        <v>52</v>
      </c>
      <c r="B7" s="506" t="s">
        <v>74</v>
      </c>
      <c r="C7" s="506"/>
      <c r="D7" s="506"/>
      <c r="E7" s="506"/>
      <c r="F7" s="506"/>
      <c r="G7" s="506"/>
      <c r="H7" s="506"/>
      <c r="I7" s="506"/>
      <c r="J7" s="506"/>
      <c r="K7" s="506" t="s">
        <v>75</v>
      </c>
      <c r="L7" s="506"/>
      <c r="M7" s="506"/>
      <c r="N7" s="506"/>
      <c r="O7" s="506"/>
      <c r="P7" s="506" t="s">
        <v>70</v>
      </c>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t="s">
        <v>71</v>
      </c>
      <c r="AQ7" s="506"/>
      <c r="AR7" s="506" t="s">
        <v>31</v>
      </c>
      <c r="AS7" s="506"/>
      <c r="AT7" s="506" t="s">
        <v>76</v>
      </c>
      <c r="AU7" s="506"/>
      <c r="AV7" s="506"/>
      <c r="AW7" s="506"/>
      <c r="AX7" s="516"/>
      <c r="AY7" s="45"/>
      <c r="AZ7" s="45"/>
      <c r="BA7" s="45"/>
      <c r="BB7" s="45"/>
      <c r="BC7" s="45"/>
    </row>
    <row r="8" spans="1:57" s="1" customFormat="1" ht="12.75" customHeight="1" x14ac:dyDescent="0.2">
      <c r="A8" s="545"/>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16"/>
      <c r="AY8" s="45"/>
      <c r="AZ8" s="45"/>
      <c r="BA8" s="45"/>
      <c r="BB8" s="45"/>
      <c r="BC8" s="45"/>
    </row>
    <row r="9" spans="1:57" s="72" customFormat="1" ht="20.25" customHeight="1" x14ac:dyDescent="0.2">
      <c r="A9" s="545"/>
      <c r="B9" s="507" t="s">
        <v>442</v>
      </c>
      <c r="C9" s="507"/>
      <c r="D9" s="507" t="s">
        <v>260</v>
      </c>
      <c r="E9" s="507" t="s">
        <v>261</v>
      </c>
      <c r="F9" s="507" t="s">
        <v>29</v>
      </c>
      <c r="G9" s="507" t="s">
        <v>69</v>
      </c>
      <c r="H9" s="507" t="s">
        <v>4</v>
      </c>
      <c r="I9" s="507" t="s">
        <v>0</v>
      </c>
      <c r="J9" s="507" t="s">
        <v>30</v>
      </c>
      <c r="K9" s="507" t="s">
        <v>5</v>
      </c>
      <c r="L9" s="283"/>
      <c r="M9" s="507" t="s">
        <v>6</v>
      </c>
      <c r="N9" s="283"/>
      <c r="O9" s="507" t="s">
        <v>276</v>
      </c>
      <c r="P9" s="520" t="s">
        <v>415</v>
      </c>
      <c r="Q9" s="520"/>
      <c r="R9" s="520"/>
      <c r="S9" s="520"/>
      <c r="T9" s="520"/>
      <c r="U9" s="520" t="s">
        <v>414</v>
      </c>
      <c r="V9" s="520"/>
      <c r="W9" s="520"/>
      <c r="X9" s="520"/>
      <c r="Y9" s="520"/>
      <c r="Z9" s="520"/>
      <c r="AA9" s="520"/>
      <c r="AB9" s="520"/>
      <c r="AC9" s="520"/>
      <c r="AD9" s="520"/>
      <c r="AE9" s="520"/>
      <c r="AF9" s="520"/>
      <c r="AG9" s="520"/>
      <c r="AH9" s="520"/>
      <c r="AI9" s="520"/>
      <c r="AJ9" s="520"/>
      <c r="AK9" s="520"/>
      <c r="AL9" s="520"/>
      <c r="AM9" s="520"/>
      <c r="AN9" s="520" t="s">
        <v>399</v>
      </c>
      <c r="AO9" s="520"/>
      <c r="AP9" s="506"/>
      <c r="AQ9" s="506"/>
      <c r="AR9" s="506"/>
      <c r="AS9" s="506"/>
      <c r="AT9" s="506"/>
      <c r="AU9" s="506"/>
      <c r="AV9" s="506"/>
      <c r="AW9" s="506"/>
      <c r="AX9" s="516"/>
      <c r="AY9" s="45"/>
      <c r="AZ9" s="45"/>
      <c r="BA9" s="45"/>
      <c r="BB9" s="46"/>
      <c r="BC9" s="46"/>
    </row>
    <row r="10" spans="1:57" s="141" customFormat="1" ht="36" customHeight="1" thickBot="1" x14ac:dyDescent="0.25">
      <c r="A10" s="546"/>
      <c r="B10" s="508"/>
      <c r="C10" s="508"/>
      <c r="D10" s="508"/>
      <c r="E10" s="508"/>
      <c r="F10" s="508"/>
      <c r="G10" s="508"/>
      <c r="H10" s="508"/>
      <c r="I10" s="508"/>
      <c r="J10" s="508"/>
      <c r="K10" s="508"/>
      <c r="L10" s="284"/>
      <c r="M10" s="508"/>
      <c r="N10" s="284"/>
      <c r="O10" s="508"/>
      <c r="P10" s="540" t="s">
        <v>410</v>
      </c>
      <c r="Q10" s="540"/>
      <c r="R10" s="540"/>
      <c r="S10" s="261">
        <v>0.6</v>
      </c>
      <c r="T10" s="282" t="s">
        <v>316</v>
      </c>
      <c r="U10" s="261">
        <v>0.05</v>
      </c>
      <c r="V10" s="262"/>
      <c r="W10" s="262"/>
      <c r="X10" s="282" t="s">
        <v>412</v>
      </c>
      <c r="Y10" s="282" t="s">
        <v>322</v>
      </c>
      <c r="Z10" s="263">
        <v>0.15</v>
      </c>
      <c r="AA10" s="262"/>
      <c r="AB10" s="262"/>
      <c r="AC10" s="282" t="s">
        <v>413</v>
      </c>
      <c r="AD10" s="282" t="s">
        <v>409</v>
      </c>
      <c r="AE10" s="263">
        <v>0.1</v>
      </c>
      <c r="AF10" s="262"/>
      <c r="AG10" s="262"/>
      <c r="AH10" s="282" t="s">
        <v>416</v>
      </c>
      <c r="AI10" s="282" t="s">
        <v>317</v>
      </c>
      <c r="AJ10" s="263">
        <v>0.1</v>
      </c>
      <c r="AK10" s="264"/>
      <c r="AL10" s="264"/>
      <c r="AM10" s="282" t="s">
        <v>398</v>
      </c>
      <c r="AN10" s="282" t="s">
        <v>315</v>
      </c>
      <c r="AO10" s="282" t="s">
        <v>319</v>
      </c>
      <c r="AP10" s="265" t="s">
        <v>277</v>
      </c>
      <c r="AQ10" s="284" t="s">
        <v>314</v>
      </c>
      <c r="AR10" s="282" t="s">
        <v>400</v>
      </c>
      <c r="AS10" s="282" t="s">
        <v>280</v>
      </c>
      <c r="AT10" s="282" t="s">
        <v>67</v>
      </c>
      <c r="AU10" s="282" t="s">
        <v>68</v>
      </c>
      <c r="AV10" s="282" t="s">
        <v>275</v>
      </c>
      <c r="AW10" s="282"/>
      <c r="AX10" s="295" t="s">
        <v>265</v>
      </c>
      <c r="AY10" s="45"/>
      <c r="AZ10" s="45"/>
      <c r="BA10" s="45"/>
      <c r="BB10" s="46"/>
      <c r="BC10" s="46"/>
    </row>
    <row r="11" spans="1:57" s="72" customFormat="1" ht="65.099999999999994" customHeight="1" x14ac:dyDescent="0.2">
      <c r="A11" s="393">
        <v>1</v>
      </c>
      <c r="B11" s="509" t="s">
        <v>162</v>
      </c>
      <c r="C11" s="509"/>
      <c r="D11" s="328" t="s">
        <v>263</v>
      </c>
      <c r="E11" s="328" t="s">
        <v>39</v>
      </c>
      <c r="F11" s="302" t="s">
        <v>486</v>
      </c>
      <c r="G11" s="460" t="s">
        <v>112</v>
      </c>
      <c r="H11" s="529" t="s">
        <v>487</v>
      </c>
      <c r="I11" s="530" t="s">
        <v>488</v>
      </c>
      <c r="J11" s="460" t="s">
        <v>489</v>
      </c>
      <c r="K11" s="512" t="s">
        <v>149</v>
      </c>
      <c r="L11" s="513">
        <f t="shared" ref="L11:L14" si="0">IF(K11="ALTA",5,IF(K11="MEDIO ALTA",4,IF(K11="MEDIA",3,IF(K11="MEDIO BAJA",2,IF(K11="BAJA",1,0)))))</f>
        <v>2</v>
      </c>
      <c r="M11" s="512" t="s">
        <v>139</v>
      </c>
      <c r="N11" s="513">
        <f>IF(M11="ALTO",5,IF(M11="MEDIO ALTO",4,IF(M11="MEDIO",3,IF(M11="MEDIO BAJO",2,IF(M11="BAJO",1,0)))))</f>
        <v>3</v>
      </c>
      <c r="O11" s="513">
        <f>N11*L11</f>
        <v>6</v>
      </c>
      <c r="P11" s="329" t="s">
        <v>321</v>
      </c>
      <c r="Q11" s="330">
        <f t="shared" ref="Q11:Q37" si="1">IF(P11=$P$1048326,1,IF(P11=$P$1048322,5,IF(P11=$P$1048323,4,IF(P11=$P$1048324,3,IF(P11=$P$1048325,2,0)))))</f>
        <v>1</v>
      </c>
      <c r="R11" s="486">
        <f>ROUND(AVERAGEIF(Q11:Q13,"&gt;0"),0)</f>
        <v>1</v>
      </c>
      <c r="S11" s="486">
        <f>R11*$S$10</f>
        <v>0.6</v>
      </c>
      <c r="T11" s="303" t="s">
        <v>490</v>
      </c>
      <c r="U11" s="528">
        <f>IF(P11="No_existen",5*$U$10,V11*$U$10)</f>
        <v>0.2</v>
      </c>
      <c r="V11" s="452">
        <f>ROUND(AVERAGEIF(W11:W13,"&gt;0"),0)</f>
        <v>4</v>
      </c>
      <c r="W11" s="331">
        <f t="shared" ref="W11:W37" si="2">IF(X11=$X$1048324,1,IF(X11=$X$1048323,2,IF(X11=$X$1048322,4,IF(P11="No_existen",5,0))))</f>
        <v>4</v>
      </c>
      <c r="X11" s="303" t="s">
        <v>324</v>
      </c>
      <c r="Y11" s="303"/>
      <c r="Z11" s="452">
        <f>IF(P11="No_existen",5*$Z$10,AA11*$Z$10)</f>
        <v>0.15</v>
      </c>
      <c r="AA11" s="486">
        <f>ROUND(AVERAGEIF(AB11:AB13,"&gt;0"),0)</f>
        <v>1</v>
      </c>
      <c r="AB11" s="332">
        <f t="shared" ref="AB11:AB37" si="3">IF(AC11=$AD$1048323,1,IF(AC11=$AD$1048322,4,IF(P11="No_existen",5,0)))</f>
        <v>1</v>
      </c>
      <c r="AC11" s="303" t="s">
        <v>301</v>
      </c>
      <c r="AD11" s="303" t="s">
        <v>491</v>
      </c>
      <c r="AE11" s="452">
        <f>IF(P11="No_existen",5*$AE$10,AF11*$AE$10)</f>
        <v>0.1</v>
      </c>
      <c r="AF11" s="486">
        <f>ROUND(AVERAGEIF(AG11:AG13,"&gt;0"),0)</f>
        <v>1</v>
      </c>
      <c r="AG11" s="332">
        <f t="shared" ref="AG11:AG36" si="4">IF(AH11=$AH$1048322,1,IF(AH11=$AH$1048323,4,IF(P11="No_existen",5,0)))</f>
        <v>1</v>
      </c>
      <c r="AH11" s="303" t="s">
        <v>298</v>
      </c>
      <c r="AI11" s="303" t="s">
        <v>308</v>
      </c>
      <c r="AJ11" s="452">
        <f>IF(P11="No_existen",5*$AJ$10,AK11*$AJ$10)</f>
        <v>0.1</v>
      </c>
      <c r="AK11" s="486">
        <f>ROUND(AVERAGEIF(AL11:AL13,"&gt;0"),0)</f>
        <v>1</v>
      </c>
      <c r="AL11" s="332">
        <f>IF(AM11="Preventivo",1,IF(AM11="Detectivo",4, IF(P11="No_existen",5,0)))</f>
        <v>1</v>
      </c>
      <c r="AM11" s="303" t="s">
        <v>492</v>
      </c>
      <c r="AN11" s="486">
        <f>ROUND(AVERAGE(R11,V11,AA11,AF11,AK11),0)</f>
        <v>2</v>
      </c>
      <c r="AO11" s="519" t="str">
        <f>IF(AN11&lt;1.5,"FUERTE",IF(AND(AN11&gt;=1.5,AN11&lt;2.5),"ACEPTABLE",IF(AN11&gt;=5,"INEXISTENTE","DÉBIL")))</f>
        <v>ACEPTABLE</v>
      </c>
      <c r="AP11" s="523">
        <f>IF(O11=0,0,ROUND((O11*AN11),0))</f>
        <v>12</v>
      </c>
      <c r="AQ11" s="524" t="str">
        <f>IF(AP11&gt;=36,"GRAVE", IF(AP11&lt;=10, "LEVE", "MODERADO"))</f>
        <v>MODERADO</v>
      </c>
      <c r="AR11" s="521" t="s">
        <v>493</v>
      </c>
      <c r="AS11" s="522">
        <v>0.85</v>
      </c>
      <c r="AT11" s="333" t="s">
        <v>89</v>
      </c>
      <c r="AU11" s="333" t="s">
        <v>494</v>
      </c>
      <c r="AV11" s="334">
        <v>44545</v>
      </c>
      <c r="AW11" s="334"/>
      <c r="AX11" s="336"/>
      <c r="AY11" s="45"/>
      <c r="AZ11" s="45"/>
      <c r="BA11" s="45"/>
      <c r="BB11" s="94"/>
      <c r="BC11" s="94"/>
      <c r="BD11" s="74"/>
      <c r="BE11" s="74"/>
    </row>
    <row r="12" spans="1:57" s="72" customFormat="1" ht="74.25" customHeight="1" x14ac:dyDescent="0.2">
      <c r="A12" s="393"/>
      <c r="B12" s="510"/>
      <c r="C12" s="510"/>
      <c r="D12" s="315"/>
      <c r="E12" s="315"/>
      <c r="F12" s="314"/>
      <c r="G12" s="411"/>
      <c r="H12" s="498"/>
      <c r="I12" s="498"/>
      <c r="J12" s="411"/>
      <c r="K12" s="420"/>
      <c r="L12" s="423"/>
      <c r="M12" s="420"/>
      <c r="N12" s="423"/>
      <c r="O12" s="423"/>
      <c r="P12" s="145"/>
      <c r="Q12" s="146">
        <f t="shared" si="1"/>
        <v>0</v>
      </c>
      <c r="R12" s="426"/>
      <c r="S12" s="426"/>
      <c r="T12" s="316"/>
      <c r="U12" s="429"/>
      <c r="V12" s="432"/>
      <c r="W12" s="305">
        <f t="shared" si="2"/>
        <v>0</v>
      </c>
      <c r="X12" s="316"/>
      <c r="Y12" s="316"/>
      <c r="Z12" s="432"/>
      <c r="AA12" s="426"/>
      <c r="AB12" s="304">
        <f t="shared" si="3"/>
        <v>0</v>
      </c>
      <c r="AC12" s="316"/>
      <c r="AD12" s="316"/>
      <c r="AE12" s="432"/>
      <c r="AF12" s="426"/>
      <c r="AG12" s="304">
        <f t="shared" si="4"/>
        <v>0</v>
      </c>
      <c r="AH12" s="316"/>
      <c r="AI12" s="316"/>
      <c r="AJ12" s="432"/>
      <c r="AK12" s="426"/>
      <c r="AL12" s="304">
        <f t="shared" ref="AL12:AL67" si="5">IF(AM12="Preventivo",1,IF(AM12="Detectivo",4, IF(P12="No_existen",5,0)))</f>
        <v>0</v>
      </c>
      <c r="AM12" s="316"/>
      <c r="AN12" s="426"/>
      <c r="AO12" s="393"/>
      <c r="AP12" s="396"/>
      <c r="AQ12" s="399"/>
      <c r="AR12" s="434"/>
      <c r="AS12" s="434"/>
      <c r="AT12" s="47" t="s">
        <v>91</v>
      </c>
      <c r="AU12" s="47" t="s">
        <v>495</v>
      </c>
      <c r="AV12" s="95">
        <v>44545</v>
      </c>
      <c r="AW12" s="95"/>
      <c r="AX12" s="97" t="s">
        <v>496</v>
      </c>
      <c r="AY12" s="45"/>
      <c r="AZ12" s="45"/>
      <c r="BA12" s="45"/>
      <c r="BB12" s="94"/>
      <c r="BC12" s="94"/>
      <c r="BD12" s="74"/>
      <c r="BE12" s="74"/>
    </row>
    <row r="13" spans="1:57" s="72" customFormat="1" ht="65.099999999999994" customHeight="1" x14ac:dyDescent="0.2">
      <c r="A13" s="393"/>
      <c r="B13" s="510"/>
      <c r="C13" s="510"/>
      <c r="D13" s="315"/>
      <c r="E13" s="315"/>
      <c r="F13" s="314"/>
      <c r="G13" s="411"/>
      <c r="H13" s="498"/>
      <c r="I13" s="498"/>
      <c r="J13" s="411"/>
      <c r="K13" s="420"/>
      <c r="L13" s="423"/>
      <c r="M13" s="420"/>
      <c r="N13" s="423"/>
      <c r="O13" s="423"/>
      <c r="P13" s="145"/>
      <c r="Q13" s="146">
        <f t="shared" si="1"/>
        <v>0</v>
      </c>
      <c r="R13" s="426"/>
      <c r="S13" s="426"/>
      <c r="T13" s="316"/>
      <c r="U13" s="429"/>
      <c r="V13" s="432"/>
      <c r="W13" s="305">
        <f t="shared" si="2"/>
        <v>0</v>
      </c>
      <c r="X13" s="316"/>
      <c r="Y13" s="316"/>
      <c r="Z13" s="432"/>
      <c r="AA13" s="426"/>
      <c r="AB13" s="304">
        <f t="shared" si="3"/>
        <v>0</v>
      </c>
      <c r="AC13" s="316"/>
      <c r="AD13" s="316"/>
      <c r="AE13" s="432"/>
      <c r="AF13" s="426"/>
      <c r="AG13" s="304">
        <f t="shared" si="4"/>
        <v>0</v>
      </c>
      <c r="AH13" s="316"/>
      <c r="AI13" s="316"/>
      <c r="AJ13" s="432"/>
      <c r="AK13" s="426"/>
      <c r="AL13" s="304">
        <f t="shared" si="5"/>
        <v>0</v>
      </c>
      <c r="AM13" s="316"/>
      <c r="AN13" s="426"/>
      <c r="AO13" s="393"/>
      <c r="AP13" s="396"/>
      <c r="AQ13" s="399"/>
      <c r="AR13" s="434"/>
      <c r="AS13" s="434"/>
      <c r="AT13" s="47"/>
      <c r="AU13" s="47"/>
      <c r="AV13" s="95"/>
      <c r="AW13" s="95"/>
      <c r="AX13" s="97"/>
      <c r="AY13" s="45"/>
      <c r="AZ13" s="45"/>
      <c r="BA13" s="45"/>
      <c r="BB13" s="46"/>
      <c r="BC13" s="46"/>
    </row>
    <row r="14" spans="1:57" s="72" customFormat="1" ht="64.5" customHeight="1" x14ac:dyDescent="0.2">
      <c r="A14" s="393">
        <f>+A11+1</f>
        <v>2</v>
      </c>
      <c r="B14" s="510" t="s">
        <v>162</v>
      </c>
      <c r="C14" s="510"/>
      <c r="D14" s="315" t="s">
        <v>262</v>
      </c>
      <c r="E14" s="315" t="s">
        <v>36</v>
      </c>
      <c r="F14" s="315" t="s">
        <v>497</v>
      </c>
      <c r="G14" s="411" t="s">
        <v>110</v>
      </c>
      <c r="H14" s="511" t="s">
        <v>501</v>
      </c>
      <c r="I14" s="411" t="s">
        <v>502</v>
      </c>
      <c r="J14" s="498" t="s">
        <v>503</v>
      </c>
      <c r="K14" s="420" t="s">
        <v>103</v>
      </c>
      <c r="L14" s="423">
        <f t="shared" si="0"/>
        <v>3</v>
      </c>
      <c r="M14" s="420" t="s">
        <v>139</v>
      </c>
      <c r="N14" s="423">
        <f t="shared" ref="N14:N23" si="6">IF(M14="ALTO",5,IF(M14="MEDIO ALTO",4,IF(M14="MEDIO",3,IF(M14="MEDIO BAJO",2,IF(M14="BAJO",1,0)))))</f>
        <v>3</v>
      </c>
      <c r="O14" s="423">
        <f t="shared" ref="O14" si="7">N14*L14</f>
        <v>9</v>
      </c>
      <c r="P14" s="145" t="s">
        <v>321</v>
      </c>
      <c r="Q14" s="146">
        <f t="shared" si="1"/>
        <v>1</v>
      </c>
      <c r="R14" s="426">
        <f>ROUND(AVERAGEIF(Q14:Q16,"&gt;0"),0)</f>
        <v>1</v>
      </c>
      <c r="S14" s="426">
        <f t="shared" ref="S14" si="8">R14*0.6</f>
        <v>0.6</v>
      </c>
      <c r="T14" s="316" t="s">
        <v>507</v>
      </c>
      <c r="U14" s="429">
        <f t="shared" ref="U14" si="9">IF(P14="No_existen",5*$U$10,V14*$U$10)</f>
        <v>0.2</v>
      </c>
      <c r="V14" s="432">
        <f t="shared" ref="V14" si="10">ROUND(AVERAGEIF(W14:W16,"&gt;0"),0)</f>
        <v>4</v>
      </c>
      <c r="W14" s="305">
        <f t="shared" si="2"/>
        <v>4</v>
      </c>
      <c r="X14" s="316" t="s">
        <v>324</v>
      </c>
      <c r="Y14" s="316"/>
      <c r="Z14" s="432">
        <f t="shared" ref="Z14" si="11">IF(P14="No_existen",5*$Z$10,AA14*$Z$10)</f>
        <v>0.15</v>
      </c>
      <c r="AA14" s="426">
        <f t="shared" ref="AA14" si="12">ROUND(AVERAGEIF(AB14:AB16,"&gt;0"),0)</f>
        <v>1</v>
      </c>
      <c r="AB14" s="304">
        <f t="shared" si="3"/>
        <v>1</v>
      </c>
      <c r="AC14" s="316" t="s">
        <v>301</v>
      </c>
      <c r="AD14" s="316" t="s">
        <v>511</v>
      </c>
      <c r="AE14" s="432">
        <f t="shared" ref="AE14" si="13">IF(P14="No_existen",5*$AE$10,AF14*$AE$10)</f>
        <v>0.1</v>
      </c>
      <c r="AF14" s="426">
        <f t="shared" ref="AF14" si="14">ROUND(AVERAGEIF(AG14:AG16,"&gt;0"),0)</f>
        <v>1</v>
      </c>
      <c r="AG14" s="304">
        <f t="shared" si="4"/>
        <v>1</v>
      </c>
      <c r="AH14" s="316" t="s">
        <v>298</v>
      </c>
      <c r="AI14" s="316" t="s">
        <v>313</v>
      </c>
      <c r="AJ14" s="432">
        <f t="shared" ref="AJ14" si="15">IF(P14="No_existen",5*$AJ$10,AK14*$AJ$10)</f>
        <v>0.1</v>
      </c>
      <c r="AK14" s="426">
        <f t="shared" ref="AK14" si="16">ROUND(AVERAGEIF(AL14:AL16,"&gt;0"),0)</f>
        <v>1</v>
      </c>
      <c r="AL14" s="304">
        <f t="shared" si="5"/>
        <v>1</v>
      </c>
      <c r="AM14" s="316" t="s">
        <v>492</v>
      </c>
      <c r="AN14" s="426">
        <f t="shared" ref="AN14" si="17">ROUND(AVERAGE(R14,V14,AA14,AF14,AK14),0)</f>
        <v>2</v>
      </c>
      <c r="AO14" s="393" t="str">
        <f t="shared" ref="AO14" si="18">IF(AN14&lt;1.5,"FUERTE",IF(AND(AN14&gt;=1.5,AN14&lt;2.5),"ACEPTABLE",IF(AN14&gt;=5,"INEXISTENTE","DÉBIL")))</f>
        <v>ACEPTABLE</v>
      </c>
      <c r="AP14" s="396">
        <f>IF(O14=0,0,ROUND((O14*AN14),0))</f>
        <v>18</v>
      </c>
      <c r="AQ14" s="399" t="str">
        <f t="shared" ref="AQ14" si="19">IF(AP14&gt;=36,"GRAVE", IF(AP14&lt;=10, "LEVE", "MODERADO"))</f>
        <v>MODERADO</v>
      </c>
      <c r="AR14" s="434" t="s">
        <v>513</v>
      </c>
      <c r="AS14" s="435">
        <v>1</v>
      </c>
      <c r="AT14" s="47" t="s">
        <v>89</v>
      </c>
      <c r="AU14" s="47" t="s">
        <v>515</v>
      </c>
      <c r="AV14" s="95">
        <v>44545</v>
      </c>
      <c r="AW14" s="95"/>
      <c r="AX14" s="97"/>
      <c r="AY14" s="45"/>
      <c r="AZ14" s="45"/>
      <c r="BA14" s="45"/>
      <c r="BB14" s="46"/>
      <c r="BC14" s="46"/>
    </row>
    <row r="15" spans="1:57" s="72" customFormat="1" ht="64.5" customHeight="1" x14ac:dyDescent="0.2">
      <c r="A15" s="393"/>
      <c r="B15" s="510"/>
      <c r="C15" s="510"/>
      <c r="D15" s="315" t="s">
        <v>262</v>
      </c>
      <c r="E15" s="315" t="s">
        <v>36</v>
      </c>
      <c r="F15" s="315" t="s">
        <v>498</v>
      </c>
      <c r="G15" s="411"/>
      <c r="H15" s="498"/>
      <c r="I15" s="411"/>
      <c r="J15" s="498"/>
      <c r="K15" s="420"/>
      <c r="L15" s="423"/>
      <c r="M15" s="420"/>
      <c r="N15" s="423"/>
      <c r="O15" s="423"/>
      <c r="P15" s="145" t="s">
        <v>321</v>
      </c>
      <c r="Q15" s="146">
        <f t="shared" si="1"/>
        <v>1</v>
      </c>
      <c r="R15" s="426"/>
      <c r="S15" s="426"/>
      <c r="T15" s="316" t="s">
        <v>508</v>
      </c>
      <c r="U15" s="429"/>
      <c r="V15" s="432"/>
      <c r="W15" s="305">
        <f t="shared" si="2"/>
        <v>4</v>
      </c>
      <c r="X15" s="316" t="s">
        <v>324</v>
      </c>
      <c r="Y15" s="316"/>
      <c r="Z15" s="432"/>
      <c r="AA15" s="426"/>
      <c r="AB15" s="304">
        <f t="shared" si="3"/>
        <v>1</v>
      </c>
      <c r="AC15" s="316" t="s">
        <v>301</v>
      </c>
      <c r="AD15" s="316" t="s">
        <v>511</v>
      </c>
      <c r="AE15" s="432"/>
      <c r="AF15" s="426"/>
      <c r="AG15" s="304">
        <f t="shared" si="4"/>
        <v>1</v>
      </c>
      <c r="AH15" s="316" t="s">
        <v>298</v>
      </c>
      <c r="AI15" s="316" t="s">
        <v>313</v>
      </c>
      <c r="AJ15" s="432"/>
      <c r="AK15" s="426"/>
      <c r="AL15" s="304">
        <f t="shared" si="5"/>
        <v>1</v>
      </c>
      <c r="AM15" s="316" t="s">
        <v>492</v>
      </c>
      <c r="AN15" s="426"/>
      <c r="AO15" s="393"/>
      <c r="AP15" s="396"/>
      <c r="AQ15" s="399"/>
      <c r="AR15" s="434"/>
      <c r="AS15" s="434"/>
      <c r="AT15" s="47" t="s">
        <v>89</v>
      </c>
      <c r="AU15" s="47" t="s">
        <v>516</v>
      </c>
      <c r="AV15" s="95">
        <v>44545</v>
      </c>
      <c r="AW15" s="95"/>
      <c r="AX15" s="97"/>
      <c r="AY15" s="45"/>
      <c r="AZ15" s="45"/>
      <c r="BA15" s="45"/>
      <c r="BB15" s="46"/>
      <c r="BC15" s="46"/>
    </row>
    <row r="16" spans="1:57" s="72" customFormat="1" ht="64.5" customHeight="1" thickBot="1" x14ac:dyDescent="0.25">
      <c r="A16" s="393"/>
      <c r="B16" s="534"/>
      <c r="C16" s="534"/>
      <c r="D16" s="91" t="s">
        <v>263</v>
      </c>
      <c r="E16" s="91" t="s">
        <v>39</v>
      </c>
      <c r="F16" s="91" t="s">
        <v>499</v>
      </c>
      <c r="G16" s="412"/>
      <c r="H16" s="499"/>
      <c r="I16" s="412"/>
      <c r="J16" s="499"/>
      <c r="K16" s="421"/>
      <c r="L16" s="424"/>
      <c r="M16" s="421"/>
      <c r="N16" s="424"/>
      <c r="O16" s="424"/>
      <c r="P16" s="20" t="s">
        <v>320</v>
      </c>
      <c r="Q16" s="103">
        <f t="shared" si="1"/>
        <v>2</v>
      </c>
      <c r="R16" s="427"/>
      <c r="S16" s="427"/>
      <c r="T16" s="310" t="s">
        <v>509</v>
      </c>
      <c r="U16" s="430"/>
      <c r="V16" s="433"/>
      <c r="W16" s="311">
        <f t="shared" si="2"/>
        <v>4</v>
      </c>
      <c r="X16" s="310" t="s">
        <v>324</v>
      </c>
      <c r="Y16" s="310"/>
      <c r="Z16" s="433"/>
      <c r="AA16" s="427"/>
      <c r="AB16" s="309">
        <f t="shared" si="3"/>
        <v>1</v>
      </c>
      <c r="AC16" s="310" t="s">
        <v>301</v>
      </c>
      <c r="AD16" s="310" t="s">
        <v>511</v>
      </c>
      <c r="AE16" s="433"/>
      <c r="AF16" s="427"/>
      <c r="AG16" s="309">
        <f t="shared" si="4"/>
        <v>1</v>
      </c>
      <c r="AH16" s="310" t="s">
        <v>298</v>
      </c>
      <c r="AI16" s="310" t="s">
        <v>313</v>
      </c>
      <c r="AJ16" s="433"/>
      <c r="AK16" s="427"/>
      <c r="AL16" s="309">
        <f t="shared" si="5"/>
        <v>1</v>
      </c>
      <c r="AM16" s="310" t="s">
        <v>492</v>
      </c>
      <c r="AN16" s="427"/>
      <c r="AO16" s="394"/>
      <c r="AP16" s="397"/>
      <c r="AQ16" s="400"/>
      <c r="AR16" s="517"/>
      <c r="AS16" s="517"/>
      <c r="AT16" s="48" t="s">
        <v>91</v>
      </c>
      <c r="AU16" s="48" t="s">
        <v>517</v>
      </c>
      <c r="AV16" s="170">
        <v>44545</v>
      </c>
      <c r="AW16" s="170"/>
      <c r="AX16" s="98" t="s">
        <v>519</v>
      </c>
      <c r="AY16" s="45"/>
      <c r="AZ16" s="45"/>
      <c r="BA16" s="45"/>
      <c r="BB16" s="46"/>
      <c r="BC16" s="46"/>
    </row>
    <row r="17" spans="1:55" s="72" customFormat="1" ht="64.5" customHeight="1" x14ac:dyDescent="0.2">
      <c r="A17" s="393">
        <v>3</v>
      </c>
      <c r="B17" s="533" t="s">
        <v>162</v>
      </c>
      <c r="C17" s="533"/>
      <c r="D17" s="256" t="s">
        <v>262</v>
      </c>
      <c r="E17" s="256" t="s">
        <v>35</v>
      </c>
      <c r="F17" s="256" t="s">
        <v>500</v>
      </c>
      <c r="G17" s="410" t="s">
        <v>104</v>
      </c>
      <c r="H17" s="413" t="s">
        <v>504</v>
      </c>
      <c r="I17" s="410" t="s">
        <v>505</v>
      </c>
      <c r="J17" s="410" t="s">
        <v>506</v>
      </c>
      <c r="K17" s="419" t="s">
        <v>103</v>
      </c>
      <c r="L17" s="422">
        <f t="shared" ref="L17" si="20">IF(K17="ALTA",5,IF(K17="MEDIO ALTA",4,IF(K17="MEDIA",3,IF(K17="MEDIO BAJA",2,IF(K17="BAJA",1,0)))))</f>
        <v>3</v>
      </c>
      <c r="M17" s="419" t="s">
        <v>139</v>
      </c>
      <c r="N17" s="422">
        <f t="shared" si="6"/>
        <v>3</v>
      </c>
      <c r="O17" s="422">
        <f t="shared" ref="O17" si="21">N17*L17</f>
        <v>9</v>
      </c>
      <c r="P17" s="257" t="s">
        <v>390</v>
      </c>
      <c r="Q17" s="258">
        <f t="shared" si="1"/>
        <v>4</v>
      </c>
      <c r="R17" s="425">
        <f t="shared" ref="R17" si="22">ROUND(AVERAGEIF(Q17:Q19,"&gt;0"),0)</f>
        <v>4</v>
      </c>
      <c r="S17" s="425">
        <f t="shared" ref="S17" si="23">R17*0.6</f>
        <v>2.4</v>
      </c>
      <c r="T17" s="313" t="s">
        <v>510</v>
      </c>
      <c r="U17" s="428">
        <f t="shared" ref="U17" si="24">IF(P17="No_existen",5*$U$10,V17*$U$10)</f>
        <v>0.1</v>
      </c>
      <c r="V17" s="431">
        <f t="shared" ref="V17" si="25">ROUND(AVERAGEIF(W17:W19,"&gt;0"),0)</f>
        <v>2</v>
      </c>
      <c r="W17" s="307">
        <f t="shared" si="2"/>
        <v>2</v>
      </c>
      <c r="X17" s="313" t="s">
        <v>325</v>
      </c>
      <c r="Y17" s="313"/>
      <c r="Z17" s="431">
        <f t="shared" ref="Z17" si="26">IF(P17="No_existen",5*$Z$10,AA17*$Z$10)</f>
        <v>0.15</v>
      </c>
      <c r="AA17" s="425">
        <f t="shared" ref="AA17" si="27">ROUND(AVERAGEIF(AB17:AB19,"&gt;0"),0)</f>
        <v>1</v>
      </c>
      <c r="AB17" s="306">
        <f t="shared" si="3"/>
        <v>1</v>
      </c>
      <c r="AC17" s="313" t="s">
        <v>301</v>
      </c>
      <c r="AD17" s="313" t="s">
        <v>512</v>
      </c>
      <c r="AE17" s="431">
        <f t="shared" ref="AE17" si="28">IF(P17="No_existen",5*$AE$10,AF17*$AE$10)</f>
        <v>0.1</v>
      </c>
      <c r="AF17" s="425">
        <f t="shared" ref="AF17" si="29">ROUND(AVERAGEIF(AG17:AG19,"&gt;0"),0)</f>
        <v>1</v>
      </c>
      <c r="AG17" s="306">
        <f t="shared" si="4"/>
        <v>1</v>
      </c>
      <c r="AH17" s="313" t="s">
        <v>298</v>
      </c>
      <c r="AI17" s="313" t="s">
        <v>313</v>
      </c>
      <c r="AJ17" s="431">
        <f t="shared" ref="AJ17" si="30">IF(P17="No_existen",5*$AJ$10,AK17*$AJ$10)</f>
        <v>0.1</v>
      </c>
      <c r="AK17" s="425">
        <f t="shared" ref="AK17" si="31">ROUND(AVERAGEIF(AL17:AL19,"&gt;0"),0)</f>
        <v>1</v>
      </c>
      <c r="AL17" s="306">
        <f t="shared" si="5"/>
        <v>1</v>
      </c>
      <c r="AM17" s="313" t="s">
        <v>492</v>
      </c>
      <c r="AN17" s="425">
        <f t="shared" ref="AN17" si="32">ROUND(AVERAGE(R17,V17,AA17,AF17,AK17),0)</f>
        <v>2</v>
      </c>
      <c r="AO17" s="392" t="str">
        <f t="shared" ref="AO17" si="33">IF(AN17&lt;1.5,"FUERTE",IF(AND(AN17&gt;=1.5,AN17&lt;2.5),"ACEPTABLE",IF(AN17&gt;=5,"INEXISTENTE","DÉBIL")))</f>
        <v>ACEPTABLE</v>
      </c>
      <c r="AP17" s="395">
        <f>IF(O17=0,0,ROUND((O17*AN17),0))</f>
        <v>18</v>
      </c>
      <c r="AQ17" s="398" t="str">
        <f t="shared" ref="AQ17" si="34">IF(AP17&gt;=36,"GRAVE", IF(AP17&lt;=10, "LEVE", "MODERADO"))</f>
        <v>MODERADO</v>
      </c>
      <c r="AR17" s="445" t="s">
        <v>514</v>
      </c>
      <c r="AS17" s="518">
        <v>1</v>
      </c>
      <c r="AT17" s="259" t="s">
        <v>91</v>
      </c>
      <c r="AU17" s="259" t="s">
        <v>518</v>
      </c>
      <c r="AV17" s="260">
        <v>44545</v>
      </c>
      <c r="AW17" s="260"/>
      <c r="AX17" s="294" t="s">
        <v>520</v>
      </c>
      <c r="AY17" s="45"/>
      <c r="AZ17" s="45"/>
      <c r="BA17" s="45"/>
      <c r="BB17" s="46"/>
      <c r="BC17" s="46"/>
    </row>
    <row r="18" spans="1:55" s="72" customFormat="1" ht="64.5" customHeight="1" x14ac:dyDescent="0.2">
      <c r="A18" s="393"/>
      <c r="B18" s="510"/>
      <c r="C18" s="510"/>
      <c r="D18" s="315"/>
      <c r="E18" s="315"/>
      <c r="F18" s="315"/>
      <c r="G18" s="411"/>
      <c r="H18" s="417"/>
      <c r="I18" s="411"/>
      <c r="J18" s="411"/>
      <c r="K18" s="420"/>
      <c r="L18" s="423"/>
      <c r="M18" s="420"/>
      <c r="N18" s="423"/>
      <c r="O18" s="423"/>
      <c r="P18" s="145"/>
      <c r="Q18" s="146">
        <f t="shared" si="1"/>
        <v>0</v>
      </c>
      <c r="R18" s="426"/>
      <c r="S18" s="426"/>
      <c r="T18" s="316"/>
      <c r="U18" s="429"/>
      <c r="V18" s="432"/>
      <c r="W18" s="305">
        <f t="shared" si="2"/>
        <v>0</v>
      </c>
      <c r="X18" s="316"/>
      <c r="Y18" s="316"/>
      <c r="Z18" s="432"/>
      <c r="AA18" s="426"/>
      <c r="AB18" s="304">
        <f t="shared" si="3"/>
        <v>0</v>
      </c>
      <c r="AC18" s="316"/>
      <c r="AD18" s="316"/>
      <c r="AE18" s="432"/>
      <c r="AF18" s="426"/>
      <c r="AG18" s="304">
        <f t="shared" si="4"/>
        <v>0</v>
      </c>
      <c r="AH18" s="316"/>
      <c r="AI18" s="316"/>
      <c r="AJ18" s="432"/>
      <c r="AK18" s="426"/>
      <c r="AL18" s="304">
        <f t="shared" si="5"/>
        <v>0</v>
      </c>
      <c r="AM18" s="316"/>
      <c r="AN18" s="426"/>
      <c r="AO18" s="393"/>
      <c r="AP18" s="396"/>
      <c r="AQ18" s="399"/>
      <c r="AR18" s="434"/>
      <c r="AS18" s="434"/>
      <c r="AT18" s="47"/>
      <c r="AU18" s="47"/>
      <c r="AV18" s="95"/>
      <c r="AW18" s="95"/>
      <c r="AX18" s="97"/>
      <c r="AY18" s="45"/>
      <c r="AZ18" s="45"/>
      <c r="BA18" s="45"/>
      <c r="BB18" s="46"/>
      <c r="BC18" s="46"/>
    </row>
    <row r="19" spans="1:55" s="72" customFormat="1" ht="64.5" customHeight="1" thickBot="1" x14ac:dyDescent="0.25">
      <c r="A19" s="393"/>
      <c r="B19" s="534"/>
      <c r="C19" s="534"/>
      <c r="D19" s="91"/>
      <c r="E19" s="91"/>
      <c r="F19" s="91"/>
      <c r="G19" s="412"/>
      <c r="H19" s="418"/>
      <c r="I19" s="412"/>
      <c r="J19" s="412"/>
      <c r="K19" s="421"/>
      <c r="L19" s="424"/>
      <c r="M19" s="421"/>
      <c r="N19" s="424"/>
      <c r="O19" s="424"/>
      <c r="P19" s="20"/>
      <c r="Q19" s="103">
        <f t="shared" si="1"/>
        <v>0</v>
      </c>
      <c r="R19" s="427"/>
      <c r="S19" s="427"/>
      <c r="T19" s="310"/>
      <c r="U19" s="430"/>
      <c r="V19" s="433"/>
      <c r="W19" s="311">
        <f t="shared" si="2"/>
        <v>0</v>
      </c>
      <c r="X19" s="310"/>
      <c r="Y19" s="310"/>
      <c r="Z19" s="433"/>
      <c r="AA19" s="427"/>
      <c r="AB19" s="309">
        <f t="shared" si="3"/>
        <v>0</v>
      </c>
      <c r="AC19" s="310"/>
      <c r="AD19" s="310"/>
      <c r="AE19" s="433"/>
      <c r="AF19" s="427"/>
      <c r="AG19" s="309">
        <f t="shared" si="4"/>
        <v>0</v>
      </c>
      <c r="AH19" s="310"/>
      <c r="AI19" s="310"/>
      <c r="AJ19" s="433"/>
      <c r="AK19" s="427"/>
      <c r="AL19" s="309">
        <f t="shared" si="5"/>
        <v>0</v>
      </c>
      <c r="AM19" s="310"/>
      <c r="AN19" s="427"/>
      <c r="AO19" s="394"/>
      <c r="AP19" s="397"/>
      <c r="AQ19" s="400"/>
      <c r="AR19" s="517"/>
      <c r="AS19" s="517"/>
      <c r="AT19" s="48"/>
      <c r="AU19" s="48"/>
      <c r="AV19" s="170"/>
      <c r="AW19" s="170"/>
      <c r="AX19" s="98"/>
      <c r="AY19" s="45"/>
      <c r="AZ19" s="45"/>
      <c r="BA19" s="45"/>
      <c r="BB19" s="46"/>
      <c r="BC19" s="46"/>
    </row>
    <row r="20" spans="1:55" s="72" customFormat="1" ht="64.5" customHeight="1" x14ac:dyDescent="0.2">
      <c r="A20" s="393">
        <v>4</v>
      </c>
      <c r="B20" s="533" t="s">
        <v>176</v>
      </c>
      <c r="C20" s="533"/>
      <c r="D20" s="256" t="s">
        <v>262</v>
      </c>
      <c r="E20" s="256" t="s">
        <v>32</v>
      </c>
      <c r="F20" s="337" t="s">
        <v>521</v>
      </c>
      <c r="G20" s="413" t="s">
        <v>106</v>
      </c>
      <c r="H20" s="413" t="s">
        <v>523</v>
      </c>
      <c r="I20" s="410" t="s">
        <v>524</v>
      </c>
      <c r="J20" s="410" t="s">
        <v>525</v>
      </c>
      <c r="K20" s="419" t="s">
        <v>148</v>
      </c>
      <c r="L20" s="422">
        <f t="shared" ref="L20" si="35">IF(K20="ALTA",5,IF(K20="MEDIO ALTA",4,IF(K20="MEDIA",3,IF(K20="MEDIO BAJA",2,IF(K20="BAJA",1,0)))))</f>
        <v>4</v>
      </c>
      <c r="M20" s="419" t="s">
        <v>142</v>
      </c>
      <c r="N20" s="422">
        <f t="shared" si="6"/>
        <v>4</v>
      </c>
      <c r="O20" s="422">
        <f t="shared" ref="O20" si="36">N20*L20</f>
        <v>16</v>
      </c>
      <c r="P20" s="257" t="s">
        <v>321</v>
      </c>
      <c r="Q20" s="258">
        <f t="shared" si="1"/>
        <v>1</v>
      </c>
      <c r="R20" s="425">
        <f t="shared" ref="R20" si="37">ROUND(AVERAGEIF(Q20:Q22,"&gt;0"),0)</f>
        <v>1</v>
      </c>
      <c r="S20" s="425">
        <f t="shared" ref="S20" si="38">R20*0.6</f>
        <v>0.6</v>
      </c>
      <c r="T20" s="313" t="s">
        <v>526</v>
      </c>
      <c r="U20" s="428">
        <f t="shared" ref="U20" si="39">IF(P20="No_existen",5*$U$10,V20*$U$10)</f>
        <v>0.15000000000000002</v>
      </c>
      <c r="V20" s="431">
        <f t="shared" ref="V20" si="40">ROUND(AVERAGEIF(W20:W22,"&gt;0"),0)</f>
        <v>3</v>
      </c>
      <c r="W20" s="307">
        <f t="shared" si="2"/>
        <v>2</v>
      </c>
      <c r="X20" s="313" t="s">
        <v>325</v>
      </c>
      <c r="Y20" s="313"/>
      <c r="Z20" s="431">
        <f t="shared" ref="Z20" si="41">IF(P20="No_existen",5*$Z$10,AA20*$Z$10)</f>
        <v>0.15</v>
      </c>
      <c r="AA20" s="425">
        <f t="shared" ref="AA20" si="42">ROUND(AVERAGEIF(AB20:AB22,"&gt;0"),0)</f>
        <v>1</v>
      </c>
      <c r="AB20" s="306">
        <f t="shared" si="3"/>
        <v>1</v>
      </c>
      <c r="AC20" s="313" t="s">
        <v>301</v>
      </c>
      <c r="AD20" s="313" t="s">
        <v>528</v>
      </c>
      <c r="AE20" s="431">
        <f t="shared" ref="AE20" si="43">IF(P20="No_existen",5*$AE$10,AF20*$AE$10)</f>
        <v>0.1</v>
      </c>
      <c r="AF20" s="425">
        <f t="shared" ref="AF20" si="44">ROUND(AVERAGEIF(AG20:AG22,"&gt;0"),0)</f>
        <v>1</v>
      </c>
      <c r="AG20" s="306">
        <f t="shared" si="4"/>
        <v>1</v>
      </c>
      <c r="AH20" s="313" t="s">
        <v>298</v>
      </c>
      <c r="AI20" s="313" t="s">
        <v>307</v>
      </c>
      <c r="AJ20" s="431">
        <f t="shared" ref="AJ20" si="45">IF(P20="No_existen",5*$AJ$10,AK20*$AJ$10)</f>
        <v>0.30000000000000004</v>
      </c>
      <c r="AK20" s="425">
        <f t="shared" ref="AK20" si="46">ROUND(AVERAGEIF(AL20:AL22,"&gt;0"),0)</f>
        <v>3</v>
      </c>
      <c r="AL20" s="306">
        <f t="shared" si="5"/>
        <v>4</v>
      </c>
      <c r="AM20" s="313" t="s">
        <v>529</v>
      </c>
      <c r="AN20" s="425">
        <f t="shared" ref="AN20" si="47">ROUND(AVERAGE(R20,V20,AA20,AF20,AK20),0)</f>
        <v>2</v>
      </c>
      <c r="AO20" s="392" t="str">
        <f t="shared" ref="AO20" si="48">IF(AN20&lt;1.5,"FUERTE",IF(AND(AN20&gt;=1.5,AN20&lt;2.5),"ACEPTABLE",IF(AN20&gt;=5,"INEXISTENTE","DÉBIL")))</f>
        <v>ACEPTABLE</v>
      </c>
      <c r="AP20" s="395">
        <f t="shared" ref="AP20" si="49">IF(O20=0,0,ROUND((O20*AN20),0))</f>
        <v>32</v>
      </c>
      <c r="AQ20" s="398" t="str">
        <f t="shared" ref="AQ20" si="50">IF(AP20&gt;=36,"GRAVE", IF(AP20&lt;=10, "LEVE", "MODERADO"))</f>
        <v>MODERADO</v>
      </c>
      <c r="AR20" s="445" t="s">
        <v>530</v>
      </c>
      <c r="AS20" s="445">
        <v>0</v>
      </c>
      <c r="AT20" s="259" t="s">
        <v>89</v>
      </c>
      <c r="AU20" s="259" t="s">
        <v>531</v>
      </c>
      <c r="AV20" s="260">
        <v>44561</v>
      </c>
      <c r="AW20" s="260"/>
      <c r="AX20" s="294"/>
      <c r="AY20" s="45"/>
      <c r="AZ20" s="45"/>
      <c r="BA20" s="45"/>
      <c r="BB20" s="46"/>
      <c r="BC20" s="46"/>
    </row>
    <row r="21" spans="1:55" s="72" customFormat="1" ht="90" customHeight="1" x14ac:dyDescent="0.2">
      <c r="A21" s="393"/>
      <c r="B21" s="510"/>
      <c r="C21" s="510"/>
      <c r="D21" s="315" t="s">
        <v>262</v>
      </c>
      <c r="E21" s="315" t="s">
        <v>227</v>
      </c>
      <c r="F21" s="288" t="s">
        <v>522</v>
      </c>
      <c r="G21" s="417"/>
      <c r="H21" s="417"/>
      <c r="I21" s="411"/>
      <c r="J21" s="411"/>
      <c r="K21" s="420"/>
      <c r="L21" s="423"/>
      <c r="M21" s="420"/>
      <c r="N21" s="423"/>
      <c r="O21" s="423"/>
      <c r="P21" s="145" t="s">
        <v>321</v>
      </c>
      <c r="Q21" s="146">
        <f t="shared" si="1"/>
        <v>1</v>
      </c>
      <c r="R21" s="426"/>
      <c r="S21" s="426"/>
      <c r="T21" s="316" t="s">
        <v>527</v>
      </c>
      <c r="U21" s="429"/>
      <c r="V21" s="432"/>
      <c r="W21" s="305">
        <f t="shared" si="2"/>
        <v>4</v>
      </c>
      <c r="X21" s="316" t="s">
        <v>324</v>
      </c>
      <c r="Y21" s="316"/>
      <c r="Z21" s="432"/>
      <c r="AA21" s="426"/>
      <c r="AB21" s="304">
        <f t="shared" si="3"/>
        <v>1</v>
      </c>
      <c r="AC21" s="316" t="s">
        <v>301</v>
      </c>
      <c r="AD21" s="316" t="s">
        <v>528</v>
      </c>
      <c r="AE21" s="432"/>
      <c r="AF21" s="426"/>
      <c r="AG21" s="304">
        <f t="shared" si="4"/>
        <v>1</v>
      </c>
      <c r="AH21" s="316" t="s">
        <v>298</v>
      </c>
      <c r="AI21" s="316" t="s">
        <v>305</v>
      </c>
      <c r="AJ21" s="432"/>
      <c r="AK21" s="426"/>
      <c r="AL21" s="304">
        <f t="shared" si="5"/>
        <v>1</v>
      </c>
      <c r="AM21" s="316" t="s">
        <v>492</v>
      </c>
      <c r="AN21" s="426"/>
      <c r="AO21" s="393"/>
      <c r="AP21" s="396"/>
      <c r="AQ21" s="399"/>
      <c r="AR21" s="434"/>
      <c r="AS21" s="434"/>
      <c r="AT21" s="47" t="s">
        <v>91</v>
      </c>
      <c r="AU21" s="47" t="s">
        <v>532</v>
      </c>
      <c r="AV21" s="95">
        <v>44561</v>
      </c>
      <c r="AW21" s="95"/>
      <c r="AX21" s="97" t="s">
        <v>534</v>
      </c>
      <c r="AY21" s="45"/>
      <c r="AZ21" s="45"/>
      <c r="BA21" s="45"/>
      <c r="BB21" s="46"/>
      <c r="BC21" s="46"/>
    </row>
    <row r="22" spans="1:55" s="72" customFormat="1" ht="64.5" customHeight="1" thickBot="1" x14ac:dyDescent="0.25">
      <c r="A22" s="393"/>
      <c r="B22" s="534"/>
      <c r="C22" s="534"/>
      <c r="D22" s="91"/>
      <c r="E22" s="91"/>
      <c r="F22" s="91"/>
      <c r="G22" s="418"/>
      <c r="H22" s="418"/>
      <c r="I22" s="412"/>
      <c r="J22" s="412"/>
      <c r="K22" s="421"/>
      <c r="L22" s="424"/>
      <c r="M22" s="421"/>
      <c r="N22" s="424"/>
      <c r="O22" s="424"/>
      <c r="P22" s="20"/>
      <c r="Q22" s="103">
        <f t="shared" si="1"/>
        <v>0</v>
      </c>
      <c r="R22" s="427"/>
      <c r="S22" s="427"/>
      <c r="T22" s="310"/>
      <c r="U22" s="430"/>
      <c r="V22" s="433"/>
      <c r="W22" s="311">
        <f t="shared" si="2"/>
        <v>0</v>
      </c>
      <c r="X22" s="310"/>
      <c r="Y22" s="310"/>
      <c r="Z22" s="433"/>
      <c r="AA22" s="427"/>
      <c r="AB22" s="309">
        <f t="shared" si="3"/>
        <v>0</v>
      </c>
      <c r="AC22" s="310"/>
      <c r="AD22" s="310"/>
      <c r="AE22" s="433"/>
      <c r="AF22" s="427"/>
      <c r="AG22" s="309">
        <f t="shared" si="4"/>
        <v>0</v>
      </c>
      <c r="AH22" s="310"/>
      <c r="AI22" s="310"/>
      <c r="AJ22" s="433"/>
      <c r="AK22" s="427"/>
      <c r="AL22" s="309">
        <f t="shared" si="5"/>
        <v>0</v>
      </c>
      <c r="AM22" s="310"/>
      <c r="AN22" s="427"/>
      <c r="AO22" s="394"/>
      <c r="AP22" s="397"/>
      <c r="AQ22" s="400"/>
      <c r="AR22" s="517"/>
      <c r="AS22" s="517"/>
      <c r="AT22" s="48" t="s">
        <v>89</v>
      </c>
      <c r="AU22" s="48" t="s">
        <v>533</v>
      </c>
      <c r="AV22" s="170">
        <v>44561</v>
      </c>
      <c r="AW22" s="170"/>
      <c r="AX22" s="98"/>
      <c r="AY22" s="45"/>
      <c r="AZ22" s="45"/>
      <c r="BA22" s="45"/>
      <c r="BB22" s="46"/>
      <c r="BC22" s="46"/>
    </row>
    <row r="23" spans="1:55" s="72" customFormat="1" ht="64.5" customHeight="1" x14ac:dyDescent="0.2">
      <c r="A23" s="393">
        <v>5</v>
      </c>
      <c r="B23" s="533" t="s">
        <v>161</v>
      </c>
      <c r="C23" s="533"/>
      <c r="D23" s="256" t="s">
        <v>262</v>
      </c>
      <c r="E23" s="256" t="s">
        <v>32</v>
      </c>
      <c r="F23" s="256" t="s">
        <v>541</v>
      </c>
      <c r="G23" s="410" t="s">
        <v>110</v>
      </c>
      <c r="H23" s="525" t="s">
        <v>535</v>
      </c>
      <c r="I23" s="438" t="s">
        <v>536</v>
      </c>
      <c r="J23" s="410" t="s">
        <v>537</v>
      </c>
      <c r="K23" s="419" t="s">
        <v>126</v>
      </c>
      <c r="L23" s="422">
        <f t="shared" ref="L23" si="51">IF(K23="ALTA",5,IF(K23="MEDIO ALTA",4,IF(K23="MEDIA",3,IF(K23="MEDIO BAJA",2,IF(K23="BAJA",1,0)))))</f>
        <v>1</v>
      </c>
      <c r="M23" s="419" t="s">
        <v>142</v>
      </c>
      <c r="N23" s="422">
        <f t="shared" si="6"/>
        <v>4</v>
      </c>
      <c r="O23" s="422">
        <f t="shared" ref="O23" si="52">N23*L23</f>
        <v>4</v>
      </c>
      <c r="P23" s="257" t="s">
        <v>321</v>
      </c>
      <c r="Q23" s="258">
        <f t="shared" si="1"/>
        <v>1</v>
      </c>
      <c r="R23" s="425">
        <f t="shared" ref="R23" si="53">ROUND(AVERAGEIF(Q23:Q25,"&gt;0"),0)</f>
        <v>1</v>
      </c>
      <c r="S23" s="425">
        <f t="shared" ref="S23" si="54">R23*0.6</f>
        <v>0.6</v>
      </c>
      <c r="T23" s="313" t="s">
        <v>544</v>
      </c>
      <c r="U23" s="428">
        <f t="shared" ref="U23" si="55">IF(P23="No_existen",5*$U$10,V23*$U$10)</f>
        <v>0.1</v>
      </c>
      <c r="V23" s="431">
        <f t="shared" ref="V23" si="56">ROUND(AVERAGEIF(W23:W25,"&gt;0"),0)</f>
        <v>2</v>
      </c>
      <c r="W23" s="307">
        <f t="shared" si="2"/>
        <v>2</v>
      </c>
      <c r="X23" s="313" t="s">
        <v>325</v>
      </c>
      <c r="Y23" s="313"/>
      <c r="Z23" s="431">
        <f t="shared" ref="Z23" si="57">IF(P23="No_existen",5*$Z$10,AA23*$Z$10)</f>
        <v>0.15</v>
      </c>
      <c r="AA23" s="425">
        <f t="shared" ref="AA23" si="58">ROUND(AVERAGEIF(AB23:AB25,"&gt;0"),0)</f>
        <v>1</v>
      </c>
      <c r="AB23" s="306">
        <f t="shared" si="3"/>
        <v>1</v>
      </c>
      <c r="AC23" s="313" t="s">
        <v>301</v>
      </c>
      <c r="AD23" s="313" t="s">
        <v>550</v>
      </c>
      <c r="AE23" s="431">
        <f t="shared" ref="AE23" si="59">IF(P23="No_existen",5*$AE$10,AF23*$AE$10)</f>
        <v>0.1</v>
      </c>
      <c r="AF23" s="425">
        <f t="shared" ref="AF23" si="60">ROUND(AVERAGEIF(AG23:AG25,"&gt;0"),0)</f>
        <v>1</v>
      </c>
      <c r="AG23" s="306">
        <f t="shared" si="4"/>
        <v>1</v>
      </c>
      <c r="AH23" s="313" t="s">
        <v>298</v>
      </c>
      <c r="AI23" s="313" t="s">
        <v>313</v>
      </c>
      <c r="AJ23" s="431">
        <f t="shared" ref="AJ23" si="61">IF(P23="No_existen",5*$AJ$10,AK23*$AJ$10)</f>
        <v>0.2</v>
      </c>
      <c r="AK23" s="425">
        <f t="shared" ref="AK23" si="62">ROUND(AVERAGEIF(AL23:AL25,"&gt;0"),0)</f>
        <v>2</v>
      </c>
      <c r="AL23" s="306">
        <f t="shared" si="5"/>
        <v>1</v>
      </c>
      <c r="AM23" s="313" t="s">
        <v>492</v>
      </c>
      <c r="AN23" s="425">
        <f t="shared" ref="AN23" si="63">ROUND(AVERAGE(R23,V23,AA23,AF23,AK23),0)</f>
        <v>1</v>
      </c>
      <c r="AO23" s="392" t="str">
        <f t="shared" ref="AO23" si="64">IF(AN23&lt;1.5,"FUERTE",IF(AND(AN23&gt;=1.5,AN23&lt;2.5),"ACEPTABLE",IF(AN23&gt;=5,"INEXISTENTE","DÉBIL")))</f>
        <v>FUERTE</v>
      </c>
      <c r="AP23" s="395">
        <f t="shared" ref="AP23" si="65">IF(O23=0,0,ROUND((O23*AN23),0))</f>
        <v>4</v>
      </c>
      <c r="AQ23" s="398" t="str">
        <f t="shared" ref="AQ23" si="66">IF(AP23&gt;=36,"GRAVE", IF(AP23&lt;=10, "LEVE", "MODERADO"))</f>
        <v>LEVE</v>
      </c>
      <c r="AR23" s="445" t="s">
        <v>555</v>
      </c>
      <c r="AS23" s="445">
        <v>0</v>
      </c>
      <c r="AT23" s="259" t="s">
        <v>88</v>
      </c>
      <c r="AU23" s="259"/>
      <c r="AV23" s="260"/>
      <c r="AW23" s="260"/>
      <c r="AX23" s="294"/>
      <c r="AY23" s="45"/>
      <c r="AZ23" s="45"/>
      <c r="BA23" s="45"/>
      <c r="BB23" s="46"/>
      <c r="BC23" s="46"/>
    </row>
    <row r="24" spans="1:55" s="72" customFormat="1" ht="64.5" customHeight="1" x14ac:dyDescent="0.2">
      <c r="A24" s="393"/>
      <c r="B24" s="510"/>
      <c r="C24" s="510"/>
      <c r="D24" s="315"/>
      <c r="E24" s="315"/>
      <c r="F24" s="315"/>
      <c r="G24" s="411"/>
      <c r="H24" s="526"/>
      <c r="I24" s="498"/>
      <c r="J24" s="411"/>
      <c r="K24" s="420"/>
      <c r="L24" s="423"/>
      <c r="M24" s="420"/>
      <c r="N24" s="423"/>
      <c r="O24" s="423"/>
      <c r="P24" s="145" t="s">
        <v>321</v>
      </c>
      <c r="Q24" s="146">
        <f t="shared" si="1"/>
        <v>1</v>
      </c>
      <c r="R24" s="426"/>
      <c r="S24" s="426"/>
      <c r="T24" s="316" t="s">
        <v>545</v>
      </c>
      <c r="U24" s="429"/>
      <c r="V24" s="432"/>
      <c r="W24" s="305">
        <f t="shared" si="2"/>
        <v>1</v>
      </c>
      <c r="X24" s="316" t="s">
        <v>326</v>
      </c>
      <c r="Y24" s="316" t="s">
        <v>554</v>
      </c>
      <c r="Z24" s="432"/>
      <c r="AA24" s="426"/>
      <c r="AB24" s="304">
        <f t="shared" si="3"/>
        <v>1</v>
      </c>
      <c r="AC24" s="316" t="s">
        <v>301</v>
      </c>
      <c r="AD24" s="316" t="s">
        <v>550</v>
      </c>
      <c r="AE24" s="432"/>
      <c r="AF24" s="426"/>
      <c r="AG24" s="304">
        <f t="shared" si="4"/>
        <v>1</v>
      </c>
      <c r="AH24" s="316" t="s">
        <v>298</v>
      </c>
      <c r="AI24" s="316" t="s">
        <v>313</v>
      </c>
      <c r="AJ24" s="432"/>
      <c r="AK24" s="426"/>
      <c r="AL24" s="304">
        <f t="shared" si="5"/>
        <v>4</v>
      </c>
      <c r="AM24" s="316" t="s">
        <v>529</v>
      </c>
      <c r="AN24" s="426"/>
      <c r="AO24" s="393"/>
      <c r="AP24" s="396"/>
      <c r="AQ24" s="399"/>
      <c r="AR24" s="434"/>
      <c r="AS24" s="434"/>
      <c r="AT24" s="47" t="s">
        <v>88</v>
      </c>
      <c r="AU24" s="47"/>
      <c r="AV24" s="95"/>
      <c r="AW24" s="95"/>
      <c r="AX24" s="97"/>
      <c r="AY24" s="45"/>
      <c r="AZ24" s="45"/>
      <c r="BA24" s="45"/>
      <c r="BB24" s="46"/>
      <c r="BC24" s="46"/>
    </row>
    <row r="25" spans="1:55" s="72" customFormat="1" ht="64.5" customHeight="1" thickBot="1" x14ac:dyDescent="0.25">
      <c r="A25" s="393"/>
      <c r="B25" s="534"/>
      <c r="C25" s="534"/>
      <c r="D25" s="91"/>
      <c r="E25" s="91"/>
      <c r="F25" s="91"/>
      <c r="G25" s="412"/>
      <c r="H25" s="527"/>
      <c r="I25" s="499"/>
      <c r="J25" s="412"/>
      <c r="K25" s="421"/>
      <c r="L25" s="424"/>
      <c r="M25" s="421"/>
      <c r="N25" s="424"/>
      <c r="O25" s="424"/>
      <c r="P25" s="20" t="s">
        <v>321</v>
      </c>
      <c r="Q25" s="103">
        <f t="shared" si="1"/>
        <v>1</v>
      </c>
      <c r="R25" s="427"/>
      <c r="S25" s="427"/>
      <c r="T25" s="310" t="s">
        <v>546</v>
      </c>
      <c r="U25" s="430"/>
      <c r="V25" s="433"/>
      <c r="W25" s="311">
        <f t="shared" si="2"/>
        <v>2</v>
      </c>
      <c r="X25" s="310" t="s">
        <v>325</v>
      </c>
      <c r="Y25" s="310"/>
      <c r="Z25" s="433"/>
      <c r="AA25" s="427"/>
      <c r="AB25" s="309">
        <f t="shared" si="3"/>
        <v>1</v>
      </c>
      <c r="AC25" s="310" t="s">
        <v>301</v>
      </c>
      <c r="AD25" s="310" t="s">
        <v>550</v>
      </c>
      <c r="AE25" s="433"/>
      <c r="AF25" s="427"/>
      <c r="AG25" s="309">
        <f t="shared" si="4"/>
        <v>1</v>
      </c>
      <c r="AH25" s="310" t="s">
        <v>298</v>
      </c>
      <c r="AI25" s="310" t="s">
        <v>307</v>
      </c>
      <c r="AJ25" s="433"/>
      <c r="AK25" s="427"/>
      <c r="AL25" s="309">
        <f t="shared" si="5"/>
        <v>1</v>
      </c>
      <c r="AM25" s="310" t="s">
        <v>492</v>
      </c>
      <c r="AN25" s="427"/>
      <c r="AO25" s="394"/>
      <c r="AP25" s="397"/>
      <c r="AQ25" s="400"/>
      <c r="AR25" s="517"/>
      <c r="AS25" s="517"/>
      <c r="AT25" s="48"/>
      <c r="AU25" s="48"/>
      <c r="AV25" s="170"/>
      <c r="AW25" s="170"/>
      <c r="AX25" s="98"/>
      <c r="AY25" s="45"/>
      <c r="AZ25" s="45"/>
      <c r="BA25" s="45"/>
      <c r="BB25" s="46"/>
      <c r="BC25" s="46"/>
    </row>
    <row r="26" spans="1:55" s="93" customFormat="1" ht="64.5" customHeight="1" x14ac:dyDescent="0.2">
      <c r="A26" s="393">
        <v>6</v>
      </c>
      <c r="B26" s="533" t="s">
        <v>161</v>
      </c>
      <c r="C26" s="533"/>
      <c r="D26" s="256" t="s">
        <v>262</v>
      </c>
      <c r="E26" s="256" t="s">
        <v>33</v>
      </c>
      <c r="F26" s="308" t="s">
        <v>542</v>
      </c>
      <c r="G26" s="410" t="s">
        <v>104</v>
      </c>
      <c r="H26" s="525" t="s">
        <v>538</v>
      </c>
      <c r="I26" s="438" t="s">
        <v>539</v>
      </c>
      <c r="J26" s="410" t="s">
        <v>540</v>
      </c>
      <c r="K26" s="419" t="s">
        <v>147</v>
      </c>
      <c r="L26" s="422">
        <f t="shared" ref="L26" si="67">IF(K26="ALTA",5,IF(K26="MEDIO ALTA",4,IF(K26="MEDIA",3,IF(K26="MEDIO BAJA",2,IF(K26="BAJA",1,0)))))</f>
        <v>5</v>
      </c>
      <c r="M26" s="419" t="s">
        <v>139</v>
      </c>
      <c r="N26" s="422">
        <f t="shared" ref="N26" si="68">IF(M26="ALTO",5,IF(M26="MEDIO ALTO",4,IF(M26="MEDIO",3,IF(M26="MEDIO BAJO",2,IF(M26="BAJO",1,0)))))</f>
        <v>3</v>
      </c>
      <c r="O26" s="422">
        <f t="shared" ref="O26:O65" si="69">N26*L26</f>
        <v>15</v>
      </c>
      <c r="P26" s="257" t="s">
        <v>321</v>
      </c>
      <c r="Q26" s="258">
        <f t="shared" si="1"/>
        <v>1</v>
      </c>
      <c r="R26" s="425">
        <f t="shared" ref="R26:R65" si="70">ROUND(AVERAGEIF(Q26:Q28,"&gt;0"),0)</f>
        <v>1</v>
      </c>
      <c r="S26" s="425">
        <f t="shared" ref="S26" si="71">R26*0.6</f>
        <v>0.6</v>
      </c>
      <c r="T26" s="313" t="s">
        <v>547</v>
      </c>
      <c r="U26" s="428">
        <f t="shared" ref="U26" si="72">IF(P26="No_existen",5*$U$10,V26*$U$10)</f>
        <v>0.2</v>
      </c>
      <c r="V26" s="431">
        <f t="shared" ref="V26" si="73">ROUND(AVERAGEIF(W26:W28,"&gt;0"),0)</f>
        <v>4</v>
      </c>
      <c r="W26" s="307">
        <f t="shared" si="2"/>
        <v>4</v>
      </c>
      <c r="X26" s="313" t="s">
        <v>324</v>
      </c>
      <c r="Y26" s="313"/>
      <c r="Z26" s="431">
        <f t="shared" ref="Z26" si="74">IF(P26="No_existen",5*$Z$10,AA26*$Z$10)</f>
        <v>0.15</v>
      </c>
      <c r="AA26" s="425">
        <f t="shared" ref="AA26" si="75">ROUND(AVERAGEIF(AB26:AB28,"&gt;0"),0)</f>
        <v>1</v>
      </c>
      <c r="AB26" s="306">
        <f t="shared" si="3"/>
        <v>1</v>
      </c>
      <c r="AC26" s="313" t="s">
        <v>301</v>
      </c>
      <c r="AD26" s="313" t="s">
        <v>551</v>
      </c>
      <c r="AE26" s="431">
        <f t="shared" ref="AE26" si="76">IF(P26="No_existen",5*$AE$10,AF26*$AE$10)</f>
        <v>0.1</v>
      </c>
      <c r="AF26" s="425">
        <f t="shared" ref="AF26" si="77">ROUND(AVERAGEIF(AG26:AG28,"&gt;0"),0)</f>
        <v>1</v>
      </c>
      <c r="AG26" s="306">
        <f t="shared" si="4"/>
        <v>1</v>
      </c>
      <c r="AH26" s="313" t="s">
        <v>298</v>
      </c>
      <c r="AI26" s="313" t="s">
        <v>312</v>
      </c>
      <c r="AJ26" s="431">
        <f t="shared" ref="AJ26" si="78">IF(P26="No_existen",5*$AJ$10,AK26*$AJ$10)</f>
        <v>0.1</v>
      </c>
      <c r="AK26" s="425">
        <f t="shared" ref="AK26" si="79">ROUND(AVERAGEIF(AL26:AL28,"&gt;0"),0)</f>
        <v>1</v>
      </c>
      <c r="AL26" s="306">
        <f t="shared" si="5"/>
        <v>1</v>
      </c>
      <c r="AM26" s="313" t="s">
        <v>492</v>
      </c>
      <c r="AN26" s="425">
        <f t="shared" ref="AN26" si="80">ROUND(AVERAGE(R26,V26,AA26,AF26,AK26),0)</f>
        <v>2</v>
      </c>
      <c r="AO26" s="392" t="str">
        <f t="shared" ref="AO26" si="81">IF(AN26&lt;1.5,"FUERTE",IF(AND(AN26&gt;=1.5,AN26&lt;2.5),"ACEPTABLE",IF(AN26&gt;=5,"INEXISTENTE","DÉBIL")))</f>
        <v>ACEPTABLE</v>
      </c>
      <c r="AP26" s="395">
        <f t="shared" ref="AP26" si="82">IF(O26=0,0,ROUND((O26*AN26),0))</f>
        <v>30</v>
      </c>
      <c r="AQ26" s="398" t="str">
        <f t="shared" ref="AQ26" si="83">IF(AP26&gt;=36,"GRAVE", IF(AP26&lt;=10, "LEVE", "MODERADO"))</f>
        <v>MODERADO</v>
      </c>
      <c r="AR26" s="445" t="s">
        <v>556</v>
      </c>
      <c r="AS26" s="445">
        <v>15</v>
      </c>
      <c r="AT26" s="259" t="s">
        <v>91</v>
      </c>
      <c r="AU26" s="259" t="s">
        <v>557</v>
      </c>
      <c r="AV26" s="260">
        <v>44561</v>
      </c>
      <c r="AW26" s="338" t="s">
        <v>558</v>
      </c>
      <c r="AX26" s="294" t="s">
        <v>558</v>
      </c>
      <c r="AY26" s="45"/>
      <c r="AZ26" s="45"/>
      <c r="BA26" s="45"/>
      <c r="BB26" s="46"/>
      <c r="BC26" s="46"/>
    </row>
    <row r="27" spans="1:55" s="93" customFormat="1" ht="64.5" customHeight="1" x14ac:dyDescent="0.2">
      <c r="A27" s="393"/>
      <c r="B27" s="510"/>
      <c r="C27" s="510"/>
      <c r="D27" s="315" t="s">
        <v>262</v>
      </c>
      <c r="E27" s="315" t="s">
        <v>35</v>
      </c>
      <c r="F27" s="315" t="s">
        <v>543</v>
      </c>
      <c r="G27" s="411"/>
      <c r="H27" s="526"/>
      <c r="I27" s="498"/>
      <c r="J27" s="411"/>
      <c r="K27" s="420"/>
      <c r="L27" s="423"/>
      <c r="M27" s="420"/>
      <c r="N27" s="423"/>
      <c r="O27" s="423"/>
      <c r="P27" s="145" t="s">
        <v>321</v>
      </c>
      <c r="Q27" s="146">
        <f t="shared" si="1"/>
        <v>1</v>
      </c>
      <c r="R27" s="426"/>
      <c r="S27" s="426"/>
      <c r="T27" s="316" t="s">
        <v>548</v>
      </c>
      <c r="U27" s="429"/>
      <c r="V27" s="432"/>
      <c r="W27" s="305">
        <f t="shared" si="2"/>
        <v>4</v>
      </c>
      <c r="X27" s="316" t="s">
        <v>324</v>
      </c>
      <c r="Y27" s="316"/>
      <c r="Z27" s="432"/>
      <c r="AA27" s="426"/>
      <c r="AB27" s="304">
        <f t="shared" si="3"/>
        <v>1</v>
      </c>
      <c r="AC27" s="316" t="s">
        <v>301</v>
      </c>
      <c r="AD27" s="316" t="s">
        <v>552</v>
      </c>
      <c r="AE27" s="432"/>
      <c r="AF27" s="426"/>
      <c r="AG27" s="304">
        <f t="shared" si="4"/>
        <v>1</v>
      </c>
      <c r="AH27" s="316" t="s">
        <v>298</v>
      </c>
      <c r="AI27" s="316" t="s">
        <v>312</v>
      </c>
      <c r="AJ27" s="432"/>
      <c r="AK27" s="426"/>
      <c r="AL27" s="304">
        <f t="shared" si="5"/>
        <v>1</v>
      </c>
      <c r="AM27" s="316" t="s">
        <v>492</v>
      </c>
      <c r="AN27" s="426"/>
      <c r="AO27" s="393"/>
      <c r="AP27" s="396"/>
      <c r="AQ27" s="399"/>
      <c r="AR27" s="434"/>
      <c r="AS27" s="434"/>
      <c r="AT27" s="47" t="s">
        <v>91</v>
      </c>
      <c r="AU27" s="47" t="s">
        <v>559</v>
      </c>
      <c r="AV27" s="95">
        <v>44561</v>
      </c>
      <c r="AW27" s="289" t="s">
        <v>560</v>
      </c>
      <c r="AX27" s="97" t="s">
        <v>560</v>
      </c>
      <c r="AY27" s="45"/>
      <c r="AZ27" s="45"/>
      <c r="BA27" s="45"/>
      <c r="BB27" s="46"/>
      <c r="BC27" s="46"/>
    </row>
    <row r="28" spans="1:55" s="93" customFormat="1" ht="64.5" customHeight="1" thickBot="1" x14ac:dyDescent="0.25">
      <c r="A28" s="393"/>
      <c r="B28" s="534"/>
      <c r="C28" s="534"/>
      <c r="D28" s="91"/>
      <c r="E28" s="91"/>
      <c r="F28" s="91"/>
      <c r="G28" s="412"/>
      <c r="H28" s="527"/>
      <c r="I28" s="499"/>
      <c r="J28" s="412"/>
      <c r="K28" s="421"/>
      <c r="L28" s="424"/>
      <c r="M28" s="421"/>
      <c r="N28" s="424"/>
      <c r="O28" s="424"/>
      <c r="P28" s="20" t="s">
        <v>321</v>
      </c>
      <c r="Q28" s="103">
        <f t="shared" si="1"/>
        <v>1</v>
      </c>
      <c r="R28" s="427"/>
      <c r="S28" s="427"/>
      <c r="T28" s="310" t="s">
        <v>549</v>
      </c>
      <c r="U28" s="430"/>
      <c r="V28" s="433"/>
      <c r="W28" s="311">
        <f t="shared" si="2"/>
        <v>4</v>
      </c>
      <c r="X28" s="310" t="s">
        <v>324</v>
      </c>
      <c r="Y28" s="310"/>
      <c r="Z28" s="433"/>
      <c r="AA28" s="427"/>
      <c r="AB28" s="309">
        <f t="shared" si="3"/>
        <v>1</v>
      </c>
      <c r="AC28" s="310" t="s">
        <v>301</v>
      </c>
      <c r="AD28" s="310" t="s">
        <v>553</v>
      </c>
      <c r="AE28" s="433"/>
      <c r="AF28" s="427"/>
      <c r="AG28" s="309">
        <f t="shared" si="4"/>
        <v>1</v>
      </c>
      <c r="AH28" s="310" t="s">
        <v>298</v>
      </c>
      <c r="AI28" s="310" t="s">
        <v>312</v>
      </c>
      <c r="AJ28" s="433"/>
      <c r="AK28" s="427"/>
      <c r="AL28" s="309">
        <f t="shared" si="5"/>
        <v>1</v>
      </c>
      <c r="AM28" s="310" t="s">
        <v>492</v>
      </c>
      <c r="AN28" s="427"/>
      <c r="AO28" s="394"/>
      <c r="AP28" s="397"/>
      <c r="AQ28" s="400"/>
      <c r="AR28" s="517"/>
      <c r="AS28" s="517"/>
      <c r="AT28" s="48"/>
      <c r="AU28" s="48"/>
      <c r="AV28" s="170"/>
      <c r="AW28" s="170"/>
      <c r="AX28" s="98"/>
      <c r="AY28" s="45"/>
      <c r="AZ28" s="45"/>
      <c r="BA28" s="45"/>
      <c r="BB28" s="46"/>
      <c r="BC28" s="46"/>
    </row>
    <row r="29" spans="1:55" s="93" customFormat="1" ht="64.5" customHeight="1" x14ac:dyDescent="0.2">
      <c r="A29" s="393">
        <v>7</v>
      </c>
      <c r="B29" s="533" t="s">
        <v>174</v>
      </c>
      <c r="C29" s="533"/>
      <c r="D29" s="256" t="s">
        <v>262</v>
      </c>
      <c r="E29" s="256" t="s">
        <v>32</v>
      </c>
      <c r="F29" s="312" t="s">
        <v>570</v>
      </c>
      <c r="G29" s="410" t="s">
        <v>104</v>
      </c>
      <c r="H29" s="525" t="s">
        <v>561</v>
      </c>
      <c r="I29" s="438" t="s">
        <v>562</v>
      </c>
      <c r="J29" s="410" t="s">
        <v>563</v>
      </c>
      <c r="K29" s="419" t="s">
        <v>126</v>
      </c>
      <c r="L29" s="422">
        <f t="shared" ref="L29" si="84">IF(K29="ALTA",5,IF(K29="MEDIO ALTA",4,IF(K29="MEDIA",3,IF(K29="MEDIO BAJA",2,IF(K29="BAJA",1,0)))))</f>
        <v>1</v>
      </c>
      <c r="M29" s="419" t="s">
        <v>139</v>
      </c>
      <c r="N29" s="422">
        <f t="shared" ref="N29" si="85">IF(M29="ALTO",5,IF(M29="MEDIO ALTO",4,IF(M29="MEDIO",3,IF(M29="MEDIO BAJO",2,IF(M29="BAJO",1,0)))))</f>
        <v>3</v>
      </c>
      <c r="O29" s="422">
        <f t="shared" si="69"/>
        <v>3</v>
      </c>
      <c r="P29" s="257" t="s">
        <v>321</v>
      </c>
      <c r="Q29" s="258">
        <f t="shared" si="1"/>
        <v>1</v>
      </c>
      <c r="R29" s="425">
        <f t="shared" si="70"/>
        <v>1</v>
      </c>
      <c r="S29" s="425">
        <f t="shared" ref="S29" si="86">R29*0.6</f>
        <v>0.6</v>
      </c>
      <c r="T29" s="313" t="s">
        <v>578</v>
      </c>
      <c r="U29" s="428">
        <f t="shared" ref="U29" si="87">IF(P29="No_existen",5*$U$10,V29*$U$10)</f>
        <v>0.05</v>
      </c>
      <c r="V29" s="431">
        <f t="shared" ref="V29" si="88">ROUND(AVERAGEIF(W29:W31,"&gt;0"),0)</f>
        <v>1</v>
      </c>
      <c r="W29" s="307">
        <f t="shared" si="2"/>
        <v>1</v>
      </c>
      <c r="X29" s="313" t="s">
        <v>326</v>
      </c>
      <c r="Y29" s="313" t="s">
        <v>581</v>
      </c>
      <c r="Z29" s="431">
        <f t="shared" ref="Z29" si="89">IF(P29="No_existen",5*$Z$10,AA29*$Z$10)</f>
        <v>0.15</v>
      </c>
      <c r="AA29" s="425">
        <f t="shared" ref="AA29" si="90">ROUND(AVERAGEIF(AB29:AB31,"&gt;0"),0)</f>
        <v>1</v>
      </c>
      <c r="AB29" s="306">
        <f t="shared" si="3"/>
        <v>1</v>
      </c>
      <c r="AC29" s="313" t="s">
        <v>301</v>
      </c>
      <c r="AD29" s="313" t="s">
        <v>583</v>
      </c>
      <c r="AE29" s="431">
        <f t="shared" ref="AE29" si="91">IF(P29="No_existen",5*$AE$10,AF29*$AE$10)</f>
        <v>0.1</v>
      </c>
      <c r="AF29" s="425">
        <f t="shared" ref="AF29" si="92">ROUND(AVERAGEIF(AG29:AG31,"&gt;0"),0)</f>
        <v>1</v>
      </c>
      <c r="AG29" s="306">
        <f t="shared" si="4"/>
        <v>1</v>
      </c>
      <c r="AH29" s="313" t="s">
        <v>298</v>
      </c>
      <c r="AI29" s="313" t="s">
        <v>313</v>
      </c>
      <c r="AJ29" s="431">
        <f t="shared" ref="AJ29" si="93">IF(P29="No_existen",5*$AJ$10,AK29*$AJ$10)</f>
        <v>0.2</v>
      </c>
      <c r="AK29" s="425">
        <f t="shared" ref="AK29" si="94">ROUND(AVERAGEIF(AL29:AL31,"&gt;0"),0)</f>
        <v>2</v>
      </c>
      <c r="AL29" s="306">
        <f t="shared" si="5"/>
        <v>4</v>
      </c>
      <c r="AM29" s="313" t="s">
        <v>529</v>
      </c>
      <c r="AN29" s="425">
        <f t="shared" ref="AN29" si="95">ROUND(AVERAGE(R29,V29,AA29,AF29,AK29),0)</f>
        <v>1</v>
      </c>
      <c r="AO29" s="392" t="str">
        <f t="shared" ref="AO29" si="96">IF(AN29&lt;1.5,"FUERTE",IF(AND(AN29&gt;=1.5,AN29&lt;2.5),"ACEPTABLE",IF(AN29&gt;=5,"INEXISTENTE","DÉBIL")))</f>
        <v>FUERTE</v>
      </c>
      <c r="AP29" s="395">
        <f t="shared" ref="AP29" si="97">IF(O29=0,0,ROUND((O29*AN29),0))</f>
        <v>3</v>
      </c>
      <c r="AQ29" s="398" t="str">
        <f t="shared" ref="AQ29" si="98">IF(AP29&gt;=36,"GRAVE", IF(AP29&lt;=10, "LEVE", "MODERADO"))</f>
        <v>LEVE</v>
      </c>
      <c r="AR29" s="445" t="s">
        <v>597</v>
      </c>
      <c r="AS29" s="518">
        <v>0</v>
      </c>
      <c r="AT29" s="259" t="s">
        <v>88</v>
      </c>
      <c r="AU29" s="259"/>
      <c r="AV29" s="260"/>
      <c r="AW29" s="260"/>
      <c r="AX29" s="294"/>
      <c r="AY29" s="45"/>
      <c r="AZ29" s="45"/>
      <c r="BA29" s="45"/>
      <c r="BB29" s="46"/>
      <c r="BC29" s="46"/>
    </row>
    <row r="30" spans="1:55" s="93" customFormat="1" ht="64.5" customHeight="1" x14ac:dyDescent="0.2">
      <c r="A30" s="393"/>
      <c r="B30" s="510"/>
      <c r="C30" s="510"/>
      <c r="D30" s="315" t="s">
        <v>262</v>
      </c>
      <c r="E30" s="315" t="s">
        <v>32</v>
      </c>
      <c r="F30" s="314" t="s">
        <v>571</v>
      </c>
      <c r="G30" s="411"/>
      <c r="H30" s="526"/>
      <c r="I30" s="498"/>
      <c r="J30" s="411"/>
      <c r="K30" s="420"/>
      <c r="L30" s="423"/>
      <c r="M30" s="420"/>
      <c r="N30" s="423"/>
      <c r="O30" s="423"/>
      <c r="P30" s="145" t="s">
        <v>321</v>
      </c>
      <c r="Q30" s="146">
        <f t="shared" si="1"/>
        <v>1</v>
      </c>
      <c r="R30" s="426"/>
      <c r="S30" s="426"/>
      <c r="T30" s="316" t="s">
        <v>579</v>
      </c>
      <c r="U30" s="429"/>
      <c r="V30" s="432"/>
      <c r="W30" s="305">
        <f t="shared" si="2"/>
        <v>2</v>
      </c>
      <c r="X30" s="316" t="s">
        <v>325</v>
      </c>
      <c r="Y30" s="316"/>
      <c r="Z30" s="432"/>
      <c r="AA30" s="426"/>
      <c r="AB30" s="304">
        <f t="shared" si="3"/>
        <v>1</v>
      </c>
      <c r="AC30" s="316" t="s">
        <v>301</v>
      </c>
      <c r="AD30" s="316" t="s">
        <v>584</v>
      </c>
      <c r="AE30" s="432"/>
      <c r="AF30" s="426"/>
      <c r="AG30" s="304">
        <f t="shared" si="4"/>
        <v>1</v>
      </c>
      <c r="AH30" s="316" t="s">
        <v>298</v>
      </c>
      <c r="AI30" s="316" t="s">
        <v>313</v>
      </c>
      <c r="AJ30" s="432"/>
      <c r="AK30" s="426"/>
      <c r="AL30" s="304">
        <f t="shared" si="5"/>
        <v>1</v>
      </c>
      <c r="AM30" s="316" t="s">
        <v>492</v>
      </c>
      <c r="AN30" s="426"/>
      <c r="AO30" s="393"/>
      <c r="AP30" s="396"/>
      <c r="AQ30" s="399"/>
      <c r="AR30" s="434"/>
      <c r="AS30" s="434"/>
      <c r="AT30" s="47"/>
      <c r="AU30" s="47"/>
      <c r="AV30" s="95"/>
      <c r="AW30" s="95"/>
      <c r="AX30" s="97"/>
      <c r="AY30" s="45"/>
      <c r="AZ30" s="45"/>
      <c r="BA30" s="45"/>
      <c r="BB30" s="46"/>
      <c r="BC30" s="46"/>
    </row>
    <row r="31" spans="1:55" s="93" customFormat="1" ht="64.5" customHeight="1" thickBot="1" x14ac:dyDescent="0.25">
      <c r="A31" s="393"/>
      <c r="B31" s="534"/>
      <c r="C31" s="534"/>
      <c r="D31" s="91" t="s">
        <v>262</v>
      </c>
      <c r="E31" s="91" t="s">
        <v>36</v>
      </c>
      <c r="F31" s="339" t="s">
        <v>572</v>
      </c>
      <c r="G31" s="412"/>
      <c r="H31" s="527"/>
      <c r="I31" s="499"/>
      <c r="J31" s="412"/>
      <c r="K31" s="421"/>
      <c r="L31" s="424"/>
      <c r="M31" s="421"/>
      <c r="N31" s="424"/>
      <c r="O31" s="424"/>
      <c r="P31" s="20" t="s">
        <v>321</v>
      </c>
      <c r="Q31" s="103">
        <f t="shared" si="1"/>
        <v>1</v>
      </c>
      <c r="R31" s="427"/>
      <c r="S31" s="427"/>
      <c r="T31" s="310" t="s">
        <v>580</v>
      </c>
      <c r="U31" s="430"/>
      <c r="V31" s="433"/>
      <c r="W31" s="311">
        <f t="shared" si="2"/>
        <v>1</v>
      </c>
      <c r="X31" s="310" t="s">
        <v>326</v>
      </c>
      <c r="Y31" s="310" t="s">
        <v>582</v>
      </c>
      <c r="Z31" s="433"/>
      <c r="AA31" s="427"/>
      <c r="AB31" s="309">
        <f t="shared" si="3"/>
        <v>1</v>
      </c>
      <c r="AC31" s="310" t="s">
        <v>301</v>
      </c>
      <c r="AD31" s="310" t="s">
        <v>585</v>
      </c>
      <c r="AE31" s="433"/>
      <c r="AF31" s="427"/>
      <c r="AG31" s="309">
        <f t="shared" si="4"/>
        <v>1</v>
      </c>
      <c r="AH31" s="310" t="s">
        <v>298</v>
      </c>
      <c r="AI31" s="310" t="s">
        <v>313</v>
      </c>
      <c r="AJ31" s="433"/>
      <c r="AK31" s="427"/>
      <c r="AL31" s="309">
        <f t="shared" si="5"/>
        <v>1</v>
      </c>
      <c r="AM31" s="310" t="s">
        <v>492</v>
      </c>
      <c r="AN31" s="427"/>
      <c r="AO31" s="394"/>
      <c r="AP31" s="397"/>
      <c r="AQ31" s="400"/>
      <c r="AR31" s="517"/>
      <c r="AS31" s="517"/>
      <c r="AT31" s="48"/>
      <c r="AU31" s="48"/>
      <c r="AV31" s="170"/>
      <c r="AW31" s="170"/>
      <c r="AX31" s="98"/>
      <c r="AY31" s="45"/>
      <c r="AZ31" s="45"/>
      <c r="BA31" s="45"/>
      <c r="BB31" s="46"/>
      <c r="BC31" s="46"/>
    </row>
    <row r="32" spans="1:55" s="93" customFormat="1" ht="64.5" customHeight="1" x14ac:dyDescent="0.2">
      <c r="A32" s="393">
        <v>8</v>
      </c>
      <c r="B32" s="533" t="s">
        <v>174</v>
      </c>
      <c r="C32" s="533"/>
      <c r="D32" s="256" t="s">
        <v>262</v>
      </c>
      <c r="E32" s="256" t="s">
        <v>32</v>
      </c>
      <c r="F32" s="312" t="s">
        <v>573</v>
      </c>
      <c r="G32" s="410" t="s">
        <v>110</v>
      </c>
      <c r="H32" s="525" t="s">
        <v>564</v>
      </c>
      <c r="I32" s="438" t="s">
        <v>565</v>
      </c>
      <c r="J32" s="410" t="s">
        <v>566</v>
      </c>
      <c r="K32" s="419" t="s">
        <v>126</v>
      </c>
      <c r="L32" s="422">
        <f t="shared" ref="L32" si="99">IF(K32="ALTA",5,IF(K32="MEDIO ALTA",4,IF(K32="MEDIA",3,IF(K32="MEDIO BAJA",2,IF(K32="BAJA",1,0)))))</f>
        <v>1</v>
      </c>
      <c r="M32" s="419" t="s">
        <v>142</v>
      </c>
      <c r="N32" s="422">
        <f t="shared" ref="N32" si="100">IF(M32="ALTO",5,IF(M32="MEDIO ALTO",4,IF(M32="MEDIO",3,IF(M32="MEDIO BAJO",2,IF(M32="BAJO",1,0)))))</f>
        <v>4</v>
      </c>
      <c r="O32" s="422">
        <f t="shared" si="69"/>
        <v>4</v>
      </c>
      <c r="P32" s="257" t="s">
        <v>321</v>
      </c>
      <c r="Q32" s="258">
        <f t="shared" si="1"/>
        <v>1</v>
      </c>
      <c r="R32" s="425">
        <f t="shared" si="70"/>
        <v>1</v>
      </c>
      <c r="S32" s="425">
        <f t="shared" ref="S32" si="101">R32*0.6</f>
        <v>0.6</v>
      </c>
      <c r="T32" s="313" t="s">
        <v>586</v>
      </c>
      <c r="U32" s="428">
        <f t="shared" ref="U32" si="102">IF(P32="No_existen",5*$U$10,V32*$U$10)</f>
        <v>0.1</v>
      </c>
      <c r="V32" s="431">
        <f t="shared" ref="V32" si="103">ROUND(AVERAGEIF(W32:W34,"&gt;0"),0)</f>
        <v>2</v>
      </c>
      <c r="W32" s="307">
        <f t="shared" si="2"/>
        <v>2</v>
      </c>
      <c r="X32" s="313" t="s">
        <v>325</v>
      </c>
      <c r="Y32" s="313"/>
      <c r="Z32" s="431">
        <f t="shared" ref="Z32" si="104">IF(P32="No_existen",5*$Z$10,AA32*$Z$10)</f>
        <v>0.15</v>
      </c>
      <c r="AA32" s="425">
        <f t="shared" ref="AA32" si="105">ROUND(AVERAGEIF(AB32:AB34,"&gt;0"),0)</f>
        <v>1</v>
      </c>
      <c r="AB32" s="306">
        <f t="shared" si="3"/>
        <v>1</v>
      </c>
      <c r="AC32" s="313" t="s">
        <v>301</v>
      </c>
      <c r="AD32" s="313" t="s">
        <v>594</v>
      </c>
      <c r="AE32" s="431">
        <f t="shared" ref="AE32" si="106">IF(P32="No_existen",5*$AE$10,AF32*$AE$10)</f>
        <v>0.1</v>
      </c>
      <c r="AF32" s="425">
        <f t="shared" ref="AF32" si="107">ROUND(AVERAGEIF(AG32:AG34,"&gt;0"),0)</f>
        <v>1</v>
      </c>
      <c r="AG32" s="306">
        <f t="shared" si="4"/>
        <v>1</v>
      </c>
      <c r="AH32" s="313" t="s">
        <v>298</v>
      </c>
      <c r="AI32" s="313" t="s">
        <v>313</v>
      </c>
      <c r="AJ32" s="431">
        <f t="shared" ref="AJ32" si="108">IF(P32="No_existen",5*$AJ$10,AK32*$AJ$10)</f>
        <v>0.1</v>
      </c>
      <c r="AK32" s="425">
        <f t="shared" ref="AK32" si="109">ROUND(AVERAGEIF(AL32:AL34,"&gt;0"),0)</f>
        <v>1</v>
      </c>
      <c r="AL32" s="306">
        <f t="shared" si="5"/>
        <v>1</v>
      </c>
      <c r="AM32" s="313" t="s">
        <v>492</v>
      </c>
      <c r="AN32" s="425">
        <f t="shared" ref="AN32" si="110">ROUND(AVERAGE(R32,V32,AA32,AF32,AK32),0)</f>
        <v>1</v>
      </c>
      <c r="AO32" s="392" t="str">
        <f t="shared" ref="AO32" si="111">IF(AN32&lt;1.5,"FUERTE",IF(AND(AN32&gt;=1.5,AN32&lt;2.5),"ACEPTABLE",IF(AN32&gt;=5,"INEXISTENTE","DÉBIL")))</f>
        <v>FUERTE</v>
      </c>
      <c r="AP32" s="395">
        <f t="shared" ref="AP32" si="112">IF(O32=0,0,ROUND((O32*AN32),0))</f>
        <v>4</v>
      </c>
      <c r="AQ32" s="398" t="str">
        <f t="shared" ref="AQ32" si="113">IF(AP32&gt;=36,"GRAVE", IF(AP32&lt;=10, "LEVE", "MODERADO"))</f>
        <v>LEVE</v>
      </c>
      <c r="AR32" s="445" t="s">
        <v>598</v>
      </c>
      <c r="AS32" s="518">
        <v>0</v>
      </c>
      <c r="AT32" s="259" t="s">
        <v>88</v>
      </c>
      <c r="AU32" s="259"/>
      <c r="AV32" s="260"/>
      <c r="AW32" s="260"/>
      <c r="AX32" s="294"/>
      <c r="AY32" s="45"/>
      <c r="AZ32" s="45"/>
      <c r="BA32" s="45"/>
      <c r="BB32" s="46"/>
      <c r="BC32" s="46"/>
    </row>
    <row r="33" spans="1:55" s="93" customFormat="1" ht="64.5" customHeight="1" x14ac:dyDescent="0.2">
      <c r="A33" s="393"/>
      <c r="B33" s="510"/>
      <c r="C33" s="510"/>
      <c r="D33" s="315" t="s">
        <v>263</v>
      </c>
      <c r="E33" s="315" t="s">
        <v>39</v>
      </c>
      <c r="F33" s="314" t="s">
        <v>574</v>
      </c>
      <c r="G33" s="411"/>
      <c r="H33" s="526"/>
      <c r="I33" s="498"/>
      <c r="J33" s="411"/>
      <c r="K33" s="420"/>
      <c r="L33" s="423"/>
      <c r="M33" s="420"/>
      <c r="N33" s="423"/>
      <c r="O33" s="423"/>
      <c r="P33" s="145" t="s">
        <v>321</v>
      </c>
      <c r="Q33" s="146">
        <f t="shared" si="1"/>
        <v>1</v>
      </c>
      <c r="R33" s="426"/>
      <c r="S33" s="426"/>
      <c r="T33" s="316" t="s">
        <v>587</v>
      </c>
      <c r="U33" s="429"/>
      <c r="V33" s="432"/>
      <c r="W33" s="305">
        <f t="shared" si="2"/>
        <v>4</v>
      </c>
      <c r="X33" s="316" t="s">
        <v>324</v>
      </c>
      <c r="Y33" s="316"/>
      <c r="Z33" s="432"/>
      <c r="AA33" s="426"/>
      <c r="AB33" s="304">
        <f t="shared" si="3"/>
        <v>1</v>
      </c>
      <c r="AC33" s="316" t="s">
        <v>301</v>
      </c>
      <c r="AD33" s="316" t="s">
        <v>595</v>
      </c>
      <c r="AE33" s="432"/>
      <c r="AF33" s="426"/>
      <c r="AG33" s="304">
        <f t="shared" si="4"/>
        <v>1</v>
      </c>
      <c r="AH33" s="316" t="s">
        <v>298</v>
      </c>
      <c r="AI33" s="316" t="s">
        <v>313</v>
      </c>
      <c r="AJ33" s="432"/>
      <c r="AK33" s="426"/>
      <c r="AL33" s="304">
        <f t="shared" si="5"/>
        <v>1</v>
      </c>
      <c r="AM33" s="316" t="s">
        <v>492</v>
      </c>
      <c r="AN33" s="426"/>
      <c r="AO33" s="393"/>
      <c r="AP33" s="396"/>
      <c r="AQ33" s="399"/>
      <c r="AR33" s="434"/>
      <c r="AS33" s="434"/>
      <c r="AT33" s="47"/>
      <c r="AU33" s="47"/>
      <c r="AV33" s="95"/>
      <c r="AW33" s="95"/>
      <c r="AX33" s="97"/>
      <c r="AY33" s="45"/>
      <c r="AZ33" s="45"/>
      <c r="BA33" s="45"/>
      <c r="BB33" s="46"/>
      <c r="BC33" s="46"/>
    </row>
    <row r="34" spans="1:55" s="93" customFormat="1" ht="64.5" customHeight="1" thickBot="1" x14ac:dyDescent="0.25">
      <c r="A34" s="393"/>
      <c r="B34" s="534"/>
      <c r="C34" s="534"/>
      <c r="D34" s="91"/>
      <c r="E34" s="91"/>
      <c r="F34" s="91"/>
      <c r="G34" s="412"/>
      <c r="H34" s="527"/>
      <c r="I34" s="499"/>
      <c r="J34" s="412"/>
      <c r="K34" s="421"/>
      <c r="L34" s="424"/>
      <c r="M34" s="421"/>
      <c r="N34" s="424"/>
      <c r="O34" s="424"/>
      <c r="P34" s="20" t="s">
        <v>321</v>
      </c>
      <c r="Q34" s="103">
        <f t="shared" si="1"/>
        <v>1</v>
      </c>
      <c r="R34" s="427"/>
      <c r="S34" s="427"/>
      <c r="T34" s="310" t="s">
        <v>588</v>
      </c>
      <c r="U34" s="430"/>
      <c r="V34" s="433"/>
      <c r="W34" s="311">
        <f t="shared" si="2"/>
        <v>1</v>
      </c>
      <c r="X34" s="310" t="s">
        <v>326</v>
      </c>
      <c r="Y34" s="310" t="s">
        <v>592</v>
      </c>
      <c r="Z34" s="433"/>
      <c r="AA34" s="427"/>
      <c r="AB34" s="309">
        <f t="shared" si="3"/>
        <v>1</v>
      </c>
      <c r="AC34" s="310" t="s">
        <v>301</v>
      </c>
      <c r="AD34" s="310" t="s">
        <v>596</v>
      </c>
      <c r="AE34" s="433"/>
      <c r="AF34" s="427"/>
      <c r="AG34" s="309">
        <f t="shared" si="4"/>
        <v>1</v>
      </c>
      <c r="AH34" s="310" t="s">
        <v>298</v>
      </c>
      <c r="AI34" s="310" t="s">
        <v>313</v>
      </c>
      <c r="AJ34" s="433"/>
      <c r="AK34" s="427"/>
      <c r="AL34" s="309">
        <f t="shared" si="5"/>
        <v>1</v>
      </c>
      <c r="AM34" s="310" t="s">
        <v>492</v>
      </c>
      <c r="AN34" s="427"/>
      <c r="AO34" s="394"/>
      <c r="AP34" s="397"/>
      <c r="AQ34" s="400"/>
      <c r="AR34" s="517"/>
      <c r="AS34" s="517"/>
      <c r="AT34" s="48"/>
      <c r="AU34" s="48"/>
      <c r="AV34" s="170"/>
      <c r="AW34" s="170"/>
      <c r="AX34" s="98"/>
      <c r="AY34" s="45"/>
      <c r="AZ34" s="45"/>
      <c r="BA34" s="45"/>
      <c r="BB34" s="46"/>
      <c r="BC34" s="46"/>
    </row>
    <row r="35" spans="1:55" s="93" customFormat="1" ht="86.45" customHeight="1" x14ac:dyDescent="0.2">
      <c r="A35" s="393">
        <v>9</v>
      </c>
      <c r="B35" s="533" t="s">
        <v>174</v>
      </c>
      <c r="C35" s="533"/>
      <c r="D35" s="256" t="s">
        <v>262</v>
      </c>
      <c r="E35" s="256" t="s">
        <v>35</v>
      </c>
      <c r="F35" s="256" t="s">
        <v>575</v>
      </c>
      <c r="G35" s="410" t="s">
        <v>110</v>
      </c>
      <c r="H35" s="525" t="s">
        <v>567</v>
      </c>
      <c r="I35" s="438" t="s">
        <v>568</v>
      </c>
      <c r="J35" s="410" t="s">
        <v>569</v>
      </c>
      <c r="K35" s="419" t="s">
        <v>126</v>
      </c>
      <c r="L35" s="422">
        <f t="shared" ref="L35" si="114">IF(K35="ALTA",5,IF(K35="MEDIO ALTA",4,IF(K35="MEDIA",3,IF(K35="MEDIO BAJA",2,IF(K35="BAJA",1,0)))))</f>
        <v>1</v>
      </c>
      <c r="M35" s="419" t="s">
        <v>142</v>
      </c>
      <c r="N35" s="422">
        <f t="shared" ref="N35" si="115">IF(M35="ALTO",5,IF(M35="MEDIO ALTO",4,IF(M35="MEDIO",3,IF(M35="MEDIO BAJO",2,IF(M35="BAJO",1,0)))))</f>
        <v>4</v>
      </c>
      <c r="O35" s="422">
        <f t="shared" si="69"/>
        <v>4</v>
      </c>
      <c r="P35" s="257" t="s">
        <v>321</v>
      </c>
      <c r="Q35" s="258">
        <f t="shared" si="1"/>
        <v>1</v>
      </c>
      <c r="R35" s="425">
        <f t="shared" si="70"/>
        <v>1</v>
      </c>
      <c r="S35" s="425">
        <f t="shared" ref="S35" si="116">R35*0.6</f>
        <v>0.6</v>
      </c>
      <c r="T35" s="313" t="s">
        <v>589</v>
      </c>
      <c r="U35" s="428">
        <f t="shared" ref="U35" si="117">IF(P35="No_existen",5*$U$10,V35*$U$10)</f>
        <v>0.15000000000000002</v>
      </c>
      <c r="V35" s="431">
        <f t="shared" ref="V35" si="118">ROUND(AVERAGEIF(W35:W37,"&gt;0"),0)</f>
        <v>3</v>
      </c>
      <c r="W35" s="307">
        <f t="shared" si="2"/>
        <v>1</v>
      </c>
      <c r="X35" s="313" t="s">
        <v>326</v>
      </c>
      <c r="Y35" s="313" t="s">
        <v>593</v>
      </c>
      <c r="Z35" s="431">
        <f t="shared" ref="Z35" si="119">IF(P35="No_existen",5*$Z$10,AA35*$Z$10)</f>
        <v>0.15</v>
      </c>
      <c r="AA35" s="425">
        <f t="shared" ref="AA35" si="120">ROUND(AVERAGEIF(AB35:AB37,"&gt;0"),0)</f>
        <v>1</v>
      </c>
      <c r="AB35" s="306">
        <f t="shared" si="3"/>
        <v>1</v>
      </c>
      <c r="AC35" s="313" t="s">
        <v>301</v>
      </c>
      <c r="AD35" s="313" t="s">
        <v>595</v>
      </c>
      <c r="AE35" s="431">
        <f t="shared" ref="AE35" si="121">IF(P35="No_existen",5*$AE$10,AF35*$AE$10)</f>
        <v>0.2</v>
      </c>
      <c r="AF35" s="425">
        <f t="shared" ref="AF35" si="122">ROUND(AVERAGEIF(AG35:AG37,"&gt;0"),0)</f>
        <v>2</v>
      </c>
      <c r="AG35" s="306">
        <f t="shared" si="4"/>
        <v>1</v>
      </c>
      <c r="AH35" s="313" t="s">
        <v>298</v>
      </c>
      <c r="AI35" s="313" t="s">
        <v>309</v>
      </c>
      <c r="AJ35" s="431">
        <f t="shared" ref="AJ35" si="123">IF(P35="No_existen",5*$AJ$10,AK35*$AJ$10)</f>
        <v>0.1</v>
      </c>
      <c r="AK35" s="425">
        <f t="shared" ref="AK35" si="124">ROUND(AVERAGEIF(AL35:AL37,"&gt;0"),0)</f>
        <v>1</v>
      </c>
      <c r="AL35" s="306">
        <f t="shared" si="5"/>
        <v>1</v>
      </c>
      <c r="AM35" s="313" t="s">
        <v>492</v>
      </c>
      <c r="AN35" s="425">
        <f t="shared" ref="AN35" si="125">ROUND(AVERAGE(R35,V35,AA35,AF35,AK35),0)</f>
        <v>2</v>
      </c>
      <c r="AO35" s="392" t="str">
        <f t="shared" ref="AO35" si="126">IF(AN35&lt;1.5,"FUERTE",IF(AND(AN35&gt;=1.5,AN35&lt;2.5),"ACEPTABLE",IF(AN35&gt;=5,"INEXISTENTE","DÉBIL")))</f>
        <v>ACEPTABLE</v>
      </c>
      <c r="AP35" s="395">
        <f t="shared" ref="AP35" si="127">IF(O35=0,0,ROUND((O35*AN35),0))</f>
        <v>8</v>
      </c>
      <c r="AQ35" s="398" t="str">
        <f t="shared" ref="AQ35" si="128">IF(AP35&gt;=36,"GRAVE", IF(AP35&lt;=10, "LEVE", "MODERADO"))</f>
        <v>LEVE</v>
      </c>
      <c r="AR35" s="445" t="s">
        <v>599</v>
      </c>
      <c r="AS35" s="518">
        <v>0</v>
      </c>
      <c r="AT35" s="259" t="s">
        <v>88</v>
      </c>
      <c r="AU35" s="259"/>
      <c r="AV35" s="260"/>
      <c r="AW35" s="260"/>
      <c r="AX35" s="294"/>
      <c r="AY35" s="45"/>
      <c r="AZ35" s="45"/>
      <c r="BA35" s="45"/>
      <c r="BB35" s="46"/>
      <c r="BC35" s="46"/>
    </row>
    <row r="36" spans="1:55" s="93" customFormat="1" ht="64.5" customHeight="1" x14ac:dyDescent="0.2">
      <c r="A36" s="393"/>
      <c r="B36" s="510"/>
      <c r="C36" s="510"/>
      <c r="D36" s="315" t="s">
        <v>263</v>
      </c>
      <c r="E36" s="315" t="s">
        <v>39</v>
      </c>
      <c r="F36" s="315" t="s">
        <v>576</v>
      </c>
      <c r="G36" s="411"/>
      <c r="H36" s="526"/>
      <c r="I36" s="498"/>
      <c r="J36" s="411"/>
      <c r="K36" s="420"/>
      <c r="L36" s="423"/>
      <c r="M36" s="420"/>
      <c r="N36" s="423"/>
      <c r="O36" s="423"/>
      <c r="P36" s="145" t="s">
        <v>321</v>
      </c>
      <c r="Q36" s="146">
        <f t="shared" si="1"/>
        <v>1</v>
      </c>
      <c r="R36" s="426"/>
      <c r="S36" s="426"/>
      <c r="T36" s="316" t="s">
        <v>590</v>
      </c>
      <c r="U36" s="429"/>
      <c r="V36" s="432"/>
      <c r="W36" s="305">
        <f t="shared" si="2"/>
        <v>4</v>
      </c>
      <c r="X36" s="316" t="s">
        <v>324</v>
      </c>
      <c r="Y36" s="316"/>
      <c r="Z36" s="432"/>
      <c r="AA36" s="426"/>
      <c r="AB36" s="304">
        <f t="shared" si="3"/>
        <v>1</v>
      </c>
      <c r="AC36" s="316" t="s">
        <v>301</v>
      </c>
      <c r="AD36" s="316" t="s">
        <v>595</v>
      </c>
      <c r="AE36" s="432"/>
      <c r="AF36" s="426"/>
      <c r="AG36" s="304">
        <f t="shared" si="4"/>
        <v>4</v>
      </c>
      <c r="AH36" s="316" t="s">
        <v>302</v>
      </c>
      <c r="AI36" s="316" t="s">
        <v>306</v>
      </c>
      <c r="AJ36" s="432"/>
      <c r="AK36" s="426"/>
      <c r="AL36" s="304">
        <f t="shared" si="5"/>
        <v>1</v>
      </c>
      <c r="AM36" s="316" t="s">
        <v>492</v>
      </c>
      <c r="AN36" s="426"/>
      <c r="AO36" s="393"/>
      <c r="AP36" s="396"/>
      <c r="AQ36" s="399"/>
      <c r="AR36" s="434"/>
      <c r="AS36" s="434"/>
      <c r="AT36" s="47"/>
      <c r="AU36" s="47"/>
      <c r="AV36" s="95"/>
      <c r="AW36" s="95"/>
      <c r="AX36" s="97"/>
      <c r="AY36" s="45"/>
      <c r="AZ36" s="45"/>
      <c r="BA36" s="45"/>
      <c r="BB36" s="46"/>
      <c r="BC36" s="46"/>
    </row>
    <row r="37" spans="1:55" s="93" customFormat="1" ht="64.5" customHeight="1" thickBot="1" x14ac:dyDescent="0.25">
      <c r="A37" s="393"/>
      <c r="B37" s="534"/>
      <c r="C37" s="534"/>
      <c r="D37" s="91" t="s">
        <v>262</v>
      </c>
      <c r="E37" s="91" t="s">
        <v>32</v>
      </c>
      <c r="F37" s="91" t="s">
        <v>577</v>
      </c>
      <c r="G37" s="412"/>
      <c r="H37" s="527"/>
      <c r="I37" s="499"/>
      <c r="J37" s="412"/>
      <c r="K37" s="421"/>
      <c r="L37" s="424"/>
      <c r="M37" s="421"/>
      <c r="N37" s="424"/>
      <c r="O37" s="424"/>
      <c r="P37" s="20" t="s">
        <v>321</v>
      </c>
      <c r="Q37" s="103">
        <f t="shared" si="1"/>
        <v>1</v>
      </c>
      <c r="R37" s="427"/>
      <c r="S37" s="427"/>
      <c r="T37" s="310" t="s">
        <v>591</v>
      </c>
      <c r="U37" s="430"/>
      <c r="V37" s="433"/>
      <c r="W37" s="311">
        <f t="shared" si="2"/>
        <v>4</v>
      </c>
      <c r="X37" s="310" t="s">
        <v>324</v>
      </c>
      <c r="Y37" s="310"/>
      <c r="Z37" s="433"/>
      <c r="AA37" s="427"/>
      <c r="AB37" s="309">
        <f t="shared" si="3"/>
        <v>1</v>
      </c>
      <c r="AC37" s="310" t="s">
        <v>301</v>
      </c>
      <c r="AD37" s="310" t="s">
        <v>595</v>
      </c>
      <c r="AE37" s="433"/>
      <c r="AF37" s="427"/>
      <c r="AG37" s="349">
        <f t="shared" ref="AG37:AG40" si="129">IF(AH37=$AH$1048322,1,IF(AH37=$AH$1048323,4,IF(P37="No_existen",5,0)))</f>
        <v>1</v>
      </c>
      <c r="AH37" s="310" t="s">
        <v>298</v>
      </c>
      <c r="AI37" s="310" t="s">
        <v>309</v>
      </c>
      <c r="AJ37" s="433"/>
      <c r="AK37" s="427"/>
      <c r="AL37" s="309">
        <f t="shared" si="5"/>
        <v>1</v>
      </c>
      <c r="AM37" s="310" t="s">
        <v>492</v>
      </c>
      <c r="AN37" s="427"/>
      <c r="AO37" s="394"/>
      <c r="AP37" s="397"/>
      <c r="AQ37" s="400"/>
      <c r="AR37" s="517"/>
      <c r="AS37" s="517"/>
      <c r="AT37" s="48"/>
      <c r="AU37" s="48"/>
      <c r="AV37" s="170"/>
      <c r="AW37" s="170"/>
      <c r="AX37" s="98"/>
      <c r="AY37" s="45"/>
      <c r="AZ37" s="45"/>
      <c r="BA37" s="45"/>
      <c r="BB37" s="46"/>
      <c r="BC37" s="46"/>
    </row>
    <row r="38" spans="1:55" s="357" customFormat="1" ht="64.5" customHeight="1" thickBot="1" x14ac:dyDescent="0.25">
      <c r="A38" s="390">
        <v>10</v>
      </c>
      <c r="B38" s="533" t="s">
        <v>174</v>
      </c>
      <c r="C38" s="533"/>
      <c r="D38" s="362" t="s">
        <v>262</v>
      </c>
      <c r="E38" s="362" t="s">
        <v>32</v>
      </c>
      <c r="F38" s="315" t="s">
        <v>776</v>
      </c>
      <c r="G38" s="411" t="s">
        <v>141</v>
      </c>
      <c r="H38" s="535" t="s">
        <v>777</v>
      </c>
      <c r="I38" s="411" t="s">
        <v>778</v>
      </c>
      <c r="J38" s="411" t="s">
        <v>779</v>
      </c>
      <c r="K38" s="419" t="s">
        <v>126</v>
      </c>
      <c r="L38" s="422">
        <f t="shared" ref="L38" si="130">IF(K38="ALTA",5,IF(K38="MEDIO ALTA",4,IF(K38="MEDIA",3,IF(K38="MEDIO BAJA",2,IF(K38="BAJA",1,0)))))</f>
        <v>1</v>
      </c>
      <c r="M38" s="419" t="s">
        <v>142</v>
      </c>
      <c r="N38" s="422">
        <f t="shared" ref="N38" si="131">IF(M38="ALTO",5,IF(M38="MEDIO ALTO",4,IF(M38="MEDIO",3,IF(M38="MEDIO BAJO",2,IF(M38="BAJO",1,0)))))</f>
        <v>4</v>
      </c>
      <c r="O38" s="422">
        <f t="shared" si="69"/>
        <v>4</v>
      </c>
      <c r="P38" s="145" t="s">
        <v>321</v>
      </c>
      <c r="Q38" s="364"/>
      <c r="R38" s="365"/>
      <c r="S38" s="365"/>
      <c r="T38" s="350" t="s">
        <v>780</v>
      </c>
      <c r="U38" s="366"/>
      <c r="V38" s="367"/>
      <c r="W38" s="367"/>
      <c r="X38" s="350" t="s">
        <v>325</v>
      </c>
      <c r="Y38" s="366"/>
      <c r="Z38" s="483">
        <f t="shared" ref="Z38" si="132">IF(P38="No_existen",5*$Z$10,AA38*$Z$10)</f>
        <v>0.15</v>
      </c>
      <c r="AA38" s="425">
        <f t="shared" ref="AA38" si="133">ROUND(AVERAGEIF(AB38:AB40,"&gt;0"),0)</f>
        <v>1</v>
      </c>
      <c r="AB38" s="348">
        <f t="shared" ref="AB38:AB41" si="134">IF(AC38=$AD$1048323,1,IF(AC38=$AD$1048322,4,IF(P38="No_existen",5,0)))</f>
        <v>1</v>
      </c>
      <c r="AC38" s="350" t="s">
        <v>301</v>
      </c>
      <c r="AD38" s="350" t="s">
        <v>595</v>
      </c>
      <c r="AE38" s="367"/>
      <c r="AF38" s="425">
        <f t="shared" ref="AF38" si="135">ROUND(AVERAGEIF(AG38:AG40,"&gt;0"),0)</f>
        <v>1</v>
      </c>
      <c r="AG38" s="349">
        <f t="shared" si="129"/>
        <v>1</v>
      </c>
      <c r="AH38" s="350" t="s">
        <v>298</v>
      </c>
      <c r="AI38" s="350" t="s">
        <v>313</v>
      </c>
      <c r="AJ38" s="367"/>
      <c r="AK38" s="425">
        <f t="shared" ref="AK38" si="136">ROUND(AVERAGEIF(AL38:AL40,"&gt;0"),0)</f>
        <v>1</v>
      </c>
      <c r="AL38" s="348">
        <f t="shared" si="5"/>
        <v>1</v>
      </c>
      <c r="AM38" s="350" t="s">
        <v>492</v>
      </c>
      <c r="AN38" s="425">
        <f t="shared" ref="AN38" si="137">ROUND(AVERAGE(R38,V38,AA38,AF38,AK38),0)</f>
        <v>1</v>
      </c>
      <c r="AO38" s="392" t="str">
        <f t="shared" ref="AO38" si="138">IF(AN38&lt;1.5,"FUERTE",IF(AND(AN38&gt;=1.5,AN38&lt;2.5),"ACEPTABLE",IF(AN38&gt;=5,"INEXISTENTE","DÉBIL")))</f>
        <v>FUERTE</v>
      </c>
      <c r="AP38" s="395">
        <f t="shared" ref="AP38" si="139">IF(O38=0,0,ROUND((O38*AN38),0))</f>
        <v>4</v>
      </c>
      <c r="AQ38" s="398" t="str">
        <f t="shared" ref="AQ38" si="140">IF(AP38&gt;=36,"GRAVE", IF(AP38&lt;=10, "LEVE", "MODERADO"))</f>
        <v>LEVE</v>
      </c>
      <c r="AR38" s="449" t="s">
        <v>783</v>
      </c>
      <c r="AS38" s="443">
        <v>0</v>
      </c>
      <c r="AT38" s="47" t="s">
        <v>88</v>
      </c>
      <c r="AU38" s="368"/>
      <c r="AV38" s="369"/>
      <c r="AW38" s="369"/>
      <c r="AX38" s="370"/>
      <c r="AY38" s="45"/>
      <c r="AZ38" s="45"/>
      <c r="BA38" s="45"/>
      <c r="BB38" s="46"/>
      <c r="BC38" s="46"/>
    </row>
    <row r="39" spans="1:55" s="357" customFormat="1" ht="64.5" customHeight="1" thickBot="1" x14ac:dyDescent="0.25">
      <c r="A39" s="391"/>
      <c r="B39" s="510"/>
      <c r="C39" s="510"/>
      <c r="D39" s="362"/>
      <c r="E39" s="362"/>
      <c r="F39" s="315"/>
      <c r="G39" s="411"/>
      <c r="H39" s="536"/>
      <c r="I39" s="411"/>
      <c r="J39" s="411"/>
      <c r="K39" s="420"/>
      <c r="L39" s="423"/>
      <c r="M39" s="420"/>
      <c r="N39" s="423"/>
      <c r="O39" s="423"/>
      <c r="P39" s="145" t="s">
        <v>321</v>
      </c>
      <c r="Q39" s="364"/>
      <c r="R39" s="365"/>
      <c r="S39" s="365"/>
      <c r="T39" s="350" t="s">
        <v>781</v>
      </c>
      <c r="U39" s="366"/>
      <c r="V39" s="367"/>
      <c r="W39" s="367"/>
      <c r="X39" s="350" t="s">
        <v>324</v>
      </c>
      <c r="Y39" s="366"/>
      <c r="Z39" s="484"/>
      <c r="AA39" s="426"/>
      <c r="AB39" s="348">
        <f t="shared" si="134"/>
        <v>1</v>
      </c>
      <c r="AC39" s="350" t="s">
        <v>301</v>
      </c>
      <c r="AD39" s="350" t="s">
        <v>782</v>
      </c>
      <c r="AE39" s="367"/>
      <c r="AF39" s="426"/>
      <c r="AG39" s="349">
        <f t="shared" si="129"/>
        <v>1</v>
      </c>
      <c r="AH39" s="350" t="s">
        <v>298</v>
      </c>
      <c r="AI39" s="350" t="s">
        <v>313</v>
      </c>
      <c r="AJ39" s="367"/>
      <c r="AK39" s="426"/>
      <c r="AL39" s="348">
        <f t="shared" si="5"/>
        <v>1</v>
      </c>
      <c r="AM39" s="350" t="s">
        <v>492</v>
      </c>
      <c r="AN39" s="426"/>
      <c r="AO39" s="393"/>
      <c r="AP39" s="396"/>
      <c r="AQ39" s="399"/>
      <c r="AR39" s="444"/>
      <c r="AS39" s="444"/>
      <c r="AT39" s="47"/>
      <c r="AU39" s="368"/>
      <c r="AV39" s="369"/>
      <c r="AW39" s="369"/>
      <c r="AX39" s="370"/>
      <c r="AY39" s="45"/>
      <c r="AZ39" s="45"/>
      <c r="BA39" s="45"/>
      <c r="BB39" s="46"/>
      <c r="BC39" s="46"/>
    </row>
    <row r="40" spans="1:55" s="357" customFormat="1" ht="64.5" customHeight="1" thickBot="1" x14ac:dyDescent="0.25">
      <c r="A40" s="392"/>
      <c r="B40" s="534"/>
      <c r="C40" s="534"/>
      <c r="D40" s="362"/>
      <c r="E40" s="362"/>
      <c r="F40" s="315"/>
      <c r="G40" s="411"/>
      <c r="H40" s="537"/>
      <c r="I40" s="411"/>
      <c r="J40" s="411"/>
      <c r="K40" s="421"/>
      <c r="L40" s="424"/>
      <c r="M40" s="421"/>
      <c r="N40" s="424"/>
      <c r="O40" s="424"/>
      <c r="P40" s="363"/>
      <c r="Q40" s="364"/>
      <c r="R40" s="365"/>
      <c r="S40" s="365"/>
      <c r="T40" s="366"/>
      <c r="U40" s="366"/>
      <c r="V40" s="367"/>
      <c r="W40" s="367"/>
      <c r="X40" s="366"/>
      <c r="Y40" s="366"/>
      <c r="Z40" s="485"/>
      <c r="AA40" s="427"/>
      <c r="AB40" s="348">
        <f t="shared" si="134"/>
        <v>0</v>
      </c>
      <c r="AC40" s="366"/>
      <c r="AD40" s="366"/>
      <c r="AE40" s="367"/>
      <c r="AF40" s="427"/>
      <c r="AG40" s="349">
        <f t="shared" si="129"/>
        <v>0</v>
      </c>
      <c r="AH40" s="366"/>
      <c r="AI40" s="366"/>
      <c r="AJ40" s="367"/>
      <c r="AK40" s="427"/>
      <c r="AL40" s="365"/>
      <c r="AM40" s="366"/>
      <c r="AN40" s="427"/>
      <c r="AO40" s="394"/>
      <c r="AP40" s="397"/>
      <c r="AQ40" s="400"/>
      <c r="AR40" s="445"/>
      <c r="AS40" s="445"/>
      <c r="AT40" s="47"/>
      <c r="AU40" s="368"/>
      <c r="AV40" s="369"/>
      <c r="AW40" s="369"/>
      <c r="AX40" s="370"/>
      <c r="AY40" s="45"/>
      <c r="AZ40" s="45"/>
      <c r="BA40" s="45"/>
      <c r="BB40" s="46"/>
      <c r="BC40" s="46"/>
    </row>
    <row r="41" spans="1:55" s="357" customFormat="1" ht="64.5" customHeight="1" thickBot="1" x14ac:dyDescent="0.25">
      <c r="A41" s="390">
        <v>11</v>
      </c>
      <c r="B41" s="404" t="s">
        <v>174</v>
      </c>
      <c r="C41" s="547"/>
      <c r="D41" s="315" t="s">
        <v>262</v>
      </c>
      <c r="E41" s="315" t="s">
        <v>32</v>
      </c>
      <c r="F41" s="315" t="s">
        <v>606</v>
      </c>
      <c r="G41" s="472" t="s">
        <v>106</v>
      </c>
      <c r="H41" s="474" t="s">
        <v>600</v>
      </c>
      <c r="I41" s="496" t="s">
        <v>601</v>
      </c>
      <c r="J41" s="472" t="s">
        <v>602</v>
      </c>
      <c r="K41" s="487" t="s">
        <v>126</v>
      </c>
      <c r="L41" s="490">
        <f t="shared" ref="L41" si="141">IF(K41="ALTA",5,IF(K41="MEDIO ALTA",4,IF(K41="MEDIA",3,IF(K41="MEDIO BAJA",2,IF(K41="BAJA",1,0)))))</f>
        <v>1</v>
      </c>
      <c r="M41" s="487" t="s">
        <v>138</v>
      </c>
      <c r="N41" s="490">
        <f t="shared" ref="N41" si="142">IF(M41="ALTO",5,IF(M41="MEDIO ALTO",4,IF(M41="MEDIO",3,IF(M41="MEDIO BAJO",2,IF(M41="BAJO",1,0)))))</f>
        <v>5</v>
      </c>
      <c r="O41" s="490">
        <f t="shared" si="69"/>
        <v>5</v>
      </c>
      <c r="P41" s="257" t="s">
        <v>321</v>
      </c>
      <c r="Q41" s="258">
        <f>IF(P41=$P$1048326,1,IF(P41=$P$1048322,5,IF(P41=$P$1048323,4,IF(P41=$P$1048324,3,IF(P41=$P$1048325,2,0)))))</f>
        <v>1</v>
      </c>
      <c r="R41" s="469">
        <f t="shared" si="70"/>
        <v>1</v>
      </c>
      <c r="S41" s="469">
        <f t="shared" ref="S41" si="143">R41*0.6</f>
        <v>0.6</v>
      </c>
      <c r="T41" s="352" t="s">
        <v>611</v>
      </c>
      <c r="U41" s="542">
        <f t="shared" ref="U41" si="144">IF(P41="No_existen",5*$U$10,V41*$U$10)</f>
        <v>0.2</v>
      </c>
      <c r="V41" s="483">
        <f t="shared" ref="V41" si="145">ROUND(AVERAGEIF(W41:W43,"&gt;0"),0)</f>
        <v>4</v>
      </c>
      <c r="W41" s="347">
        <f>IF(X41=$X$1048324,1,IF(X41=$X$1048323,2,IF(X41=$X$1048322,4,IF(P41="No_existen",5,0))))</f>
        <v>4</v>
      </c>
      <c r="X41" s="352" t="s">
        <v>324</v>
      </c>
      <c r="Y41" s="352"/>
      <c r="Z41" s="483">
        <f t="shared" ref="Z41" si="146">IF(P41="No_existen",5*$Z$10,AA41*$Z$10)</f>
        <v>0.15</v>
      </c>
      <c r="AA41" s="469">
        <f t="shared" ref="AA41" si="147">ROUND(AVERAGEIF(AB41:AB43,"&gt;0"),0)</f>
        <v>1</v>
      </c>
      <c r="AB41" s="348">
        <f t="shared" si="134"/>
        <v>1</v>
      </c>
      <c r="AC41" s="352" t="s">
        <v>301</v>
      </c>
      <c r="AD41" s="352" t="s">
        <v>617</v>
      </c>
      <c r="AE41" s="483">
        <f t="shared" ref="AE41" si="148">IF(P41="No_existen",5*$AE$10,AF41*$AE$10)</f>
        <v>0.1</v>
      </c>
      <c r="AF41" s="469">
        <f t="shared" ref="AF41" si="149">ROUND(AVERAGEIF(AG41:AG43,"&gt;0"),0)</f>
        <v>1</v>
      </c>
      <c r="AG41" s="349">
        <f>IF(AH41=$AH$1048322,1,IF(AH41=$AH$1048323,4,IF(P41="No_existen",5,0)))</f>
        <v>1</v>
      </c>
      <c r="AH41" s="352" t="s">
        <v>298</v>
      </c>
      <c r="AI41" s="352" t="s">
        <v>305</v>
      </c>
      <c r="AJ41" s="483">
        <f t="shared" ref="AJ41" si="150">IF(P41="No_existen",5*$AJ$10,AK41*$AJ$10)</f>
        <v>0.1</v>
      </c>
      <c r="AK41" s="469">
        <f t="shared" ref="AK41" si="151">ROUND(AVERAGEIF(AL41:AL43,"&gt;0"),0)</f>
        <v>1</v>
      </c>
      <c r="AL41" s="349">
        <f t="shared" si="5"/>
        <v>1</v>
      </c>
      <c r="AM41" s="352" t="s">
        <v>492</v>
      </c>
      <c r="AN41" s="469">
        <f t="shared" ref="AN41" si="152">ROUND(AVERAGE(R41,V41,AA41,AF41,AK41),0)</f>
        <v>2</v>
      </c>
      <c r="AO41" s="450" t="str">
        <f t="shared" ref="AO41" si="153">IF(AN41&lt;1.5,"FUERTE",IF(AND(AN41&gt;=1.5,AN41&lt;2.5),"ACEPTABLE",IF(AN41&gt;=5,"INEXISTENTE","DÉBIL")))</f>
        <v>ACEPTABLE</v>
      </c>
      <c r="AP41" s="477">
        <f t="shared" ref="AP41" si="154">IF(O41=0,0,ROUND((O41*AN41),0))</f>
        <v>10</v>
      </c>
      <c r="AQ41" s="480" t="str">
        <f t="shared" ref="AQ41" si="155">IF(AP41&gt;=36,"GRAVE", IF(AP41&lt;=10, "LEVE", "MODERADO"))</f>
        <v>LEVE</v>
      </c>
      <c r="AR41" s="552" t="s">
        <v>620</v>
      </c>
      <c r="AS41" s="552" t="s">
        <v>621</v>
      </c>
      <c r="AT41" s="259" t="s">
        <v>88</v>
      </c>
      <c r="AU41" s="259"/>
      <c r="AV41" s="260"/>
      <c r="AW41" s="260"/>
      <c r="AX41" s="294"/>
      <c r="AY41" s="45"/>
      <c r="AZ41" s="45"/>
      <c r="BA41" s="45"/>
      <c r="BB41" s="46"/>
      <c r="BC41" s="46"/>
    </row>
    <row r="42" spans="1:55" s="357" customFormat="1" ht="64.5" customHeight="1" x14ac:dyDescent="0.2">
      <c r="A42" s="391"/>
      <c r="B42" s="548"/>
      <c r="C42" s="549"/>
      <c r="D42" s="315"/>
      <c r="E42" s="315"/>
      <c r="F42" s="315" t="s">
        <v>607</v>
      </c>
      <c r="G42" s="441"/>
      <c r="H42" s="475"/>
      <c r="I42" s="447"/>
      <c r="J42" s="441"/>
      <c r="K42" s="488"/>
      <c r="L42" s="491"/>
      <c r="M42" s="488"/>
      <c r="N42" s="491"/>
      <c r="O42" s="491"/>
      <c r="P42" s="145" t="s">
        <v>321</v>
      </c>
      <c r="Q42" s="146">
        <f>IF(P42=$P$1048326,1,IF(P42=$P$1048322,5,IF(P42=$P$1048323,4,IF(P42=$P$1048324,3,IF(P42=$P$1048325,2,0)))))</f>
        <v>1</v>
      </c>
      <c r="R42" s="470"/>
      <c r="S42" s="470"/>
      <c r="T42" s="350" t="s">
        <v>612</v>
      </c>
      <c r="U42" s="543"/>
      <c r="V42" s="484"/>
      <c r="W42" s="345">
        <f>IF(X42=$X$1048324,1,IF(X42=$X$1048323,2,IF(X42=$X$1048322,4,IF(P42="No_existen",5,0))))</f>
        <v>4</v>
      </c>
      <c r="X42" s="350" t="s">
        <v>324</v>
      </c>
      <c r="Y42" s="350"/>
      <c r="Z42" s="484"/>
      <c r="AA42" s="470"/>
      <c r="AB42" s="344">
        <f>IF(AC42=$AD$1048323,1,IF(AC42=$AD$1048322,4,IF(P42="No_existen",5,0)))</f>
        <v>1</v>
      </c>
      <c r="AC42" s="350" t="s">
        <v>301</v>
      </c>
      <c r="AD42" s="350" t="s">
        <v>618</v>
      </c>
      <c r="AE42" s="484"/>
      <c r="AF42" s="470"/>
      <c r="AG42" s="344">
        <f>IF(AH42=$AH$1048322,1,IF(AH42=$AH$1048323,4,IF(P42="No_existen",5,0)))</f>
        <v>1</v>
      </c>
      <c r="AH42" s="350" t="s">
        <v>298</v>
      </c>
      <c r="AI42" s="350" t="s">
        <v>307</v>
      </c>
      <c r="AJ42" s="484"/>
      <c r="AK42" s="470"/>
      <c r="AL42" s="344">
        <f t="shared" si="5"/>
        <v>1</v>
      </c>
      <c r="AM42" s="350" t="s">
        <v>492</v>
      </c>
      <c r="AN42" s="470"/>
      <c r="AO42" s="391"/>
      <c r="AP42" s="478"/>
      <c r="AQ42" s="481"/>
      <c r="AR42" s="444"/>
      <c r="AS42" s="444"/>
      <c r="AT42" s="47" t="s">
        <v>88</v>
      </c>
      <c r="AU42" s="47"/>
      <c r="AV42" s="95"/>
      <c r="AW42" s="95"/>
      <c r="AX42" s="97"/>
      <c r="AY42" s="45"/>
      <c r="AZ42" s="45"/>
      <c r="BA42" s="45"/>
      <c r="BB42" s="46"/>
      <c r="BC42" s="46"/>
    </row>
    <row r="43" spans="1:55" s="357" customFormat="1" ht="64.5" customHeight="1" thickBot="1" x14ac:dyDescent="0.25">
      <c r="A43" s="392"/>
      <c r="B43" s="550"/>
      <c r="C43" s="551"/>
      <c r="D43" s="91"/>
      <c r="E43" s="91"/>
      <c r="F43" s="91"/>
      <c r="G43" s="473"/>
      <c r="H43" s="476"/>
      <c r="I43" s="497"/>
      <c r="J43" s="473"/>
      <c r="K43" s="489"/>
      <c r="L43" s="492"/>
      <c r="M43" s="489"/>
      <c r="N43" s="492"/>
      <c r="O43" s="492"/>
      <c r="P43" s="20" t="s">
        <v>321</v>
      </c>
      <c r="Q43" s="103">
        <f>IF(P43=$P$1048326,1,IF(P43=$P$1048322,5,IF(P43=$P$1048323,4,IF(P43=$P$1048324,3,IF(P43=$P$1048325,2,0)))))</f>
        <v>1</v>
      </c>
      <c r="R43" s="471"/>
      <c r="S43" s="471"/>
      <c r="T43" s="351" t="s">
        <v>613</v>
      </c>
      <c r="U43" s="544"/>
      <c r="V43" s="485"/>
      <c r="W43" s="346">
        <f>IF(X43=$X$1048324,1,IF(X43=$X$1048323,2,IF(X43=$X$1048322,4,IF(P43="No_existen",5,0))))</f>
        <v>4</v>
      </c>
      <c r="X43" s="351" t="s">
        <v>324</v>
      </c>
      <c r="Y43" s="351"/>
      <c r="Z43" s="485"/>
      <c r="AA43" s="471"/>
      <c r="AB43" s="348">
        <f>IF(AC43=$AD$1048323,1,IF(AC43=$AD$1048322,4,IF(P43="No_existen",5,0)))</f>
        <v>1</v>
      </c>
      <c r="AC43" s="351" t="s">
        <v>301</v>
      </c>
      <c r="AD43" s="351" t="s">
        <v>618</v>
      </c>
      <c r="AE43" s="485"/>
      <c r="AF43" s="471"/>
      <c r="AG43" s="348">
        <f>IF(AH43=$AH$1048322,1,IF(AH43=$AH$1048323,4,IF(P43="No_existen",5,0)))</f>
        <v>1</v>
      </c>
      <c r="AH43" s="351" t="s">
        <v>298</v>
      </c>
      <c r="AI43" s="351" t="s">
        <v>313</v>
      </c>
      <c r="AJ43" s="485"/>
      <c r="AK43" s="471"/>
      <c r="AL43" s="348">
        <f t="shared" si="5"/>
        <v>1</v>
      </c>
      <c r="AM43" s="351" t="s">
        <v>492</v>
      </c>
      <c r="AN43" s="471"/>
      <c r="AO43" s="451"/>
      <c r="AP43" s="479"/>
      <c r="AQ43" s="482"/>
      <c r="AR43" s="553"/>
      <c r="AS43" s="553"/>
      <c r="AT43" s="48" t="s">
        <v>88</v>
      </c>
      <c r="AU43" s="48"/>
      <c r="AV43" s="170"/>
      <c r="AW43" s="170"/>
      <c r="AX43" s="98"/>
      <c r="AY43" s="45"/>
      <c r="AZ43" s="45"/>
      <c r="BA43" s="45"/>
      <c r="BB43" s="46"/>
      <c r="BC43" s="46"/>
    </row>
    <row r="44" spans="1:55" s="96" customFormat="1" ht="64.5" customHeight="1" x14ac:dyDescent="0.2">
      <c r="A44" s="390">
        <v>12</v>
      </c>
      <c r="B44" s="533" t="s">
        <v>174</v>
      </c>
      <c r="C44" s="533"/>
      <c r="D44" s="256" t="s">
        <v>262</v>
      </c>
      <c r="E44" s="256" t="s">
        <v>35</v>
      </c>
      <c r="F44" s="312" t="s">
        <v>608</v>
      </c>
      <c r="G44" s="410" t="s">
        <v>106</v>
      </c>
      <c r="H44" s="413" t="s">
        <v>603</v>
      </c>
      <c r="I44" s="416" t="s">
        <v>604</v>
      </c>
      <c r="J44" s="410" t="s">
        <v>605</v>
      </c>
      <c r="K44" s="419" t="s">
        <v>147</v>
      </c>
      <c r="L44" s="422">
        <f t="shared" ref="L44" si="156">IF(K44="ALTA",5,IF(K44="MEDIO ALTA",4,IF(K44="MEDIA",3,IF(K44="MEDIO BAJA",2,IF(K44="BAJA",1,0)))))</f>
        <v>5</v>
      </c>
      <c r="M44" s="419" t="s">
        <v>138</v>
      </c>
      <c r="N44" s="422">
        <f t="shared" ref="N44" si="157">IF(M44="ALTO",5,IF(M44="MEDIO ALTO",4,IF(M44="MEDIO",3,IF(M44="MEDIO BAJO",2,IF(M44="BAJO",1,0)))))</f>
        <v>5</v>
      </c>
      <c r="O44" s="422">
        <f t="shared" si="69"/>
        <v>25</v>
      </c>
      <c r="P44" s="257" t="s">
        <v>321</v>
      </c>
      <c r="Q44" s="258">
        <f>IF(P44=$P$1048326,1,IF(P44=$P$1048322,5,IF(P44=$P$1048323,4,IF(P44=$P$1048324,3,IF(P44=$P$1048325,2,0)))))</f>
        <v>1</v>
      </c>
      <c r="R44" s="425">
        <f t="shared" si="70"/>
        <v>1</v>
      </c>
      <c r="S44" s="425">
        <f t="shared" ref="S44" si="158">R44*0.6</f>
        <v>0.6</v>
      </c>
      <c r="T44" s="313" t="s">
        <v>614</v>
      </c>
      <c r="U44" s="428">
        <f t="shared" ref="U44" si="159">IF(P44="No_existen",5*$U$10,V44*$U$10)</f>
        <v>0.2</v>
      </c>
      <c r="V44" s="431">
        <f t="shared" ref="V44" si="160">ROUND(AVERAGEIF(W44:W46,"&gt;0"),0)</f>
        <v>4</v>
      </c>
      <c r="W44" s="307">
        <f>IF(X44=$X$1048324,1,IF(X44=$X$1048323,2,IF(X44=$X$1048322,4,IF(P44="No_existen",5,0))))</f>
        <v>4</v>
      </c>
      <c r="X44" s="313" t="s">
        <v>324</v>
      </c>
      <c r="Y44" s="313"/>
      <c r="Z44" s="431">
        <f t="shared" ref="Z44" si="161">IF(P44="No_existen",5*$Z$10,AA44*$Z$10)</f>
        <v>0.15</v>
      </c>
      <c r="AA44" s="425">
        <f t="shared" ref="AA44" si="162">ROUND(AVERAGEIF(AB44:AB46,"&gt;0"),0)</f>
        <v>1</v>
      </c>
      <c r="AB44" s="306">
        <f>IF(AC44=$AD$1048323,1,IF(AC44=$AD$1048322,4,IF(P44="No_existen",5,0)))</f>
        <v>1</v>
      </c>
      <c r="AC44" s="313" t="s">
        <v>301</v>
      </c>
      <c r="AD44" s="313" t="s">
        <v>618</v>
      </c>
      <c r="AE44" s="431">
        <f t="shared" ref="AE44" si="163">IF(P44="No_existen",5*$AE$10,AF44*$AE$10)</f>
        <v>0.1</v>
      </c>
      <c r="AF44" s="425">
        <f t="shared" ref="AF44" si="164">ROUND(AVERAGEIF(AG44:AG46,"&gt;0"),0)</f>
        <v>1</v>
      </c>
      <c r="AG44" s="306">
        <f>IF(AH44=$AH$1048322,1,IF(AH44=$AH$1048323,4,IF(P44="No_existen",5,0)))</f>
        <v>1</v>
      </c>
      <c r="AH44" s="313" t="s">
        <v>298</v>
      </c>
      <c r="AI44" s="313" t="s">
        <v>305</v>
      </c>
      <c r="AJ44" s="431">
        <f t="shared" ref="AJ44" si="165">IF(P44="No_existen",5*$AJ$10,AK44*$AJ$10)</f>
        <v>0.1</v>
      </c>
      <c r="AK44" s="425">
        <f t="shared" ref="AK44" si="166">ROUND(AVERAGEIF(AL44:AL46,"&gt;0"),0)</f>
        <v>1</v>
      </c>
      <c r="AL44" s="306">
        <f t="shared" si="5"/>
        <v>1</v>
      </c>
      <c r="AM44" s="313" t="s">
        <v>492</v>
      </c>
      <c r="AN44" s="425">
        <f t="shared" ref="AN44" si="167">ROUND(AVERAGE(R44,V44,AA44,AF44,AK44),0)</f>
        <v>2</v>
      </c>
      <c r="AO44" s="392" t="str">
        <f t="shared" ref="AO44" si="168">IF(AN44&lt;1.5,"FUERTE",IF(AND(AN44&gt;=1.5,AN44&lt;2.5),"ACEPTABLE",IF(AN44&gt;=5,"INEXISTENTE","DÉBIL")))</f>
        <v>ACEPTABLE</v>
      </c>
      <c r="AP44" s="395">
        <f t="shared" ref="AP44" si="169">IF(O44=0,0,ROUND((O44*AN44),0))</f>
        <v>50</v>
      </c>
      <c r="AQ44" s="398" t="str">
        <f t="shared" ref="AQ44" si="170">IF(AP44&gt;=36,"GRAVE", IF(AP44&lt;=10, "LEVE", "MODERADO"))</f>
        <v>GRAVE</v>
      </c>
      <c r="AR44" s="445" t="s">
        <v>622</v>
      </c>
      <c r="AS44" s="445">
        <v>5</v>
      </c>
      <c r="AT44" s="259" t="s">
        <v>89</v>
      </c>
      <c r="AU44" s="259" t="s">
        <v>623</v>
      </c>
      <c r="AV44" s="260">
        <v>44530</v>
      </c>
      <c r="AW44" s="260"/>
      <c r="AX44" s="294"/>
      <c r="AY44" s="45"/>
      <c r="AZ44" s="45"/>
      <c r="BA44" s="45"/>
      <c r="BB44" s="46"/>
      <c r="BC44" s="46"/>
    </row>
    <row r="45" spans="1:55" s="96" customFormat="1" ht="64.5" customHeight="1" x14ac:dyDescent="0.2">
      <c r="A45" s="391"/>
      <c r="B45" s="510"/>
      <c r="C45" s="510"/>
      <c r="D45" s="315" t="s">
        <v>262</v>
      </c>
      <c r="E45" s="315" t="s">
        <v>35</v>
      </c>
      <c r="F45" s="314" t="s">
        <v>609</v>
      </c>
      <c r="G45" s="411"/>
      <c r="H45" s="417"/>
      <c r="I45" s="417"/>
      <c r="J45" s="411"/>
      <c r="K45" s="420"/>
      <c r="L45" s="423"/>
      <c r="M45" s="420"/>
      <c r="N45" s="423"/>
      <c r="O45" s="423"/>
      <c r="P45" s="145" t="s">
        <v>321</v>
      </c>
      <c r="Q45" s="146">
        <f>IF(P45=$P$1048326,1,IF(P45=$P$1048322,5,IF(P45=$P$1048323,4,IF(P45=$P$1048324,3,IF(P45=$P$1048325,2,0)))))</f>
        <v>1</v>
      </c>
      <c r="R45" s="426"/>
      <c r="S45" s="426"/>
      <c r="T45" s="316" t="s">
        <v>615</v>
      </c>
      <c r="U45" s="429"/>
      <c r="V45" s="432"/>
      <c r="W45" s="305">
        <f>IF(X45=$X$1048324,1,IF(X45=$X$1048323,2,IF(X45=$X$1048322,4,IF(P45="No_existen",5,0))))</f>
        <v>4</v>
      </c>
      <c r="X45" s="316" t="s">
        <v>324</v>
      </c>
      <c r="Y45" s="316"/>
      <c r="Z45" s="432"/>
      <c r="AA45" s="426"/>
      <c r="AB45" s="304">
        <f>IF(AC45=$AD$1048323,1,IF(AC45=$AD$1048322,4,IF(P45="No_existen",5,0)))</f>
        <v>1</v>
      </c>
      <c r="AC45" s="316" t="s">
        <v>301</v>
      </c>
      <c r="AD45" s="316" t="s">
        <v>619</v>
      </c>
      <c r="AE45" s="432"/>
      <c r="AF45" s="426"/>
      <c r="AG45" s="304">
        <f>IF(AH45=$AH$1048322,1,IF(AH45=$AH$1048323,4,IF(P45="No_existen",5,0)))</f>
        <v>1</v>
      </c>
      <c r="AH45" s="316" t="s">
        <v>298</v>
      </c>
      <c r="AI45" s="316" t="s">
        <v>313</v>
      </c>
      <c r="AJ45" s="432"/>
      <c r="AK45" s="426"/>
      <c r="AL45" s="304">
        <f t="shared" si="5"/>
        <v>1</v>
      </c>
      <c r="AM45" s="316" t="s">
        <v>492</v>
      </c>
      <c r="AN45" s="426"/>
      <c r="AO45" s="393"/>
      <c r="AP45" s="396"/>
      <c r="AQ45" s="399"/>
      <c r="AR45" s="434"/>
      <c r="AS45" s="434"/>
      <c r="AT45" s="47" t="s">
        <v>90</v>
      </c>
      <c r="AU45" s="47" t="s">
        <v>624</v>
      </c>
      <c r="AV45" s="95">
        <v>44530</v>
      </c>
      <c r="AW45" s="95"/>
      <c r="AX45" s="97"/>
      <c r="AY45" s="45"/>
      <c r="AZ45" s="45"/>
      <c r="BA45" s="45"/>
      <c r="BB45" s="46"/>
      <c r="BC45" s="46"/>
    </row>
    <row r="46" spans="1:55" s="96" customFormat="1" ht="64.5" customHeight="1" thickBot="1" x14ac:dyDescent="0.25">
      <c r="A46" s="392"/>
      <c r="B46" s="534"/>
      <c r="C46" s="534"/>
      <c r="D46" s="91" t="s">
        <v>262</v>
      </c>
      <c r="E46" s="91" t="s">
        <v>32</v>
      </c>
      <c r="F46" s="339" t="s">
        <v>610</v>
      </c>
      <c r="G46" s="412"/>
      <c r="H46" s="418"/>
      <c r="I46" s="418"/>
      <c r="J46" s="412"/>
      <c r="K46" s="421"/>
      <c r="L46" s="424"/>
      <c r="M46" s="421"/>
      <c r="N46" s="424"/>
      <c r="O46" s="424"/>
      <c r="P46" s="20" t="s">
        <v>321</v>
      </c>
      <c r="Q46" s="103">
        <f t="shared" ref="Q46:Q77" si="171">IF(P46=$P$1048326,1,IF(P46=$P$1048322,5,IF(P46=$P$1048323,4,IF(P46=$P$1048324,3,IF(P46=$P$1048325,2,0)))))</f>
        <v>1</v>
      </c>
      <c r="R46" s="427"/>
      <c r="S46" s="427"/>
      <c r="T46" s="310" t="s">
        <v>616</v>
      </c>
      <c r="U46" s="430"/>
      <c r="V46" s="433"/>
      <c r="W46" s="311">
        <f t="shared" ref="W46:W77" si="172">IF(X46=$X$1048324,1,IF(X46=$X$1048323,2,IF(X46=$X$1048322,4,IF(P46="No_existen",5,0))))</f>
        <v>4</v>
      </c>
      <c r="X46" s="310" t="s">
        <v>324</v>
      </c>
      <c r="Y46" s="310"/>
      <c r="Z46" s="433"/>
      <c r="AA46" s="427"/>
      <c r="AB46" s="309">
        <f t="shared" ref="AB46:AB77" si="173">IF(AC46=$AD$1048323,1,IF(AC46=$AD$1048322,4,IF(P46="No_existen",5,0)))</f>
        <v>1</v>
      </c>
      <c r="AC46" s="310" t="s">
        <v>301</v>
      </c>
      <c r="AD46" s="310" t="s">
        <v>619</v>
      </c>
      <c r="AE46" s="433"/>
      <c r="AF46" s="427"/>
      <c r="AG46" s="309">
        <f t="shared" ref="AG46:AG77" si="174">IF(AH46=$AH$1048322,1,IF(AH46=$AH$1048323,4,IF(P46="No_existen",5,0)))</f>
        <v>1</v>
      </c>
      <c r="AH46" s="310" t="s">
        <v>298</v>
      </c>
      <c r="AI46" s="310" t="s">
        <v>313</v>
      </c>
      <c r="AJ46" s="433"/>
      <c r="AK46" s="427"/>
      <c r="AL46" s="309">
        <f t="shared" si="5"/>
        <v>1</v>
      </c>
      <c r="AM46" s="310" t="s">
        <v>492</v>
      </c>
      <c r="AN46" s="427"/>
      <c r="AO46" s="394"/>
      <c r="AP46" s="397"/>
      <c r="AQ46" s="400"/>
      <c r="AR46" s="517"/>
      <c r="AS46" s="517"/>
      <c r="AT46" s="48" t="s">
        <v>89</v>
      </c>
      <c r="AU46" s="48" t="s">
        <v>625</v>
      </c>
      <c r="AV46" s="170">
        <v>44530</v>
      </c>
      <c r="AW46" s="170"/>
      <c r="AX46" s="98"/>
      <c r="AY46" s="45"/>
      <c r="AZ46" s="45"/>
      <c r="BA46" s="45"/>
      <c r="BB46" s="46"/>
      <c r="BC46" s="46"/>
    </row>
    <row r="47" spans="1:55" s="96" customFormat="1" ht="64.5" customHeight="1" x14ac:dyDescent="0.2">
      <c r="A47" s="390">
        <v>13</v>
      </c>
      <c r="B47" s="533" t="s">
        <v>476</v>
      </c>
      <c r="C47" s="533"/>
      <c r="D47" s="256" t="s">
        <v>263</v>
      </c>
      <c r="E47" s="256" t="s">
        <v>225</v>
      </c>
      <c r="F47" s="312" t="s">
        <v>639</v>
      </c>
      <c r="G47" s="410" t="s">
        <v>146</v>
      </c>
      <c r="H47" s="525" t="s">
        <v>630</v>
      </c>
      <c r="I47" s="525" t="s">
        <v>631</v>
      </c>
      <c r="J47" s="525" t="s">
        <v>632</v>
      </c>
      <c r="K47" s="419" t="s">
        <v>126</v>
      </c>
      <c r="L47" s="422">
        <f t="shared" ref="L47" si="175">IF(K47="ALTA",5,IF(K47="MEDIO ALTA",4,IF(K47="MEDIA",3,IF(K47="MEDIO BAJA",2,IF(K47="BAJA",1,0)))))</f>
        <v>1</v>
      </c>
      <c r="M47" s="419" t="s">
        <v>140</v>
      </c>
      <c r="N47" s="422">
        <f t="shared" ref="N47" si="176">IF(M47="ALTO",5,IF(M47="MEDIO ALTO",4,IF(M47="MEDIO",3,IF(M47="MEDIO BAJO",2,IF(M47="BAJO",1,0)))))</f>
        <v>1</v>
      </c>
      <c r="O47" s="422">
        <f t="shared" si="69"/>
        <v>1</v>
      </c>
      <c r="P47" s="257" t="s">
        <v>321</v>
      </c>
      <c r="Q47" s="258">
        <f t="shared" si="171"/>
        <v>1</v>
      </c>
      <c r="R47" s="425">
        <f t="shared" si="70"/>
        <v>1</v>
      </c>
      <c r="S47" s="425">
        <f t="shared" ref="S47" si="177">R47*0.6</f>
        <v>0.6</v>
      </c>
      <c r="T47" s="313" t="s">
        <v>645</v>
      </c>
      <c r="U47" s="428">
        <f t="shared" ref="U47" si="178">IF(P47="No_existen",5*$U$10,V47*$U$10)</f>
        <v>0.05</v>
      </c>
      <c r="V47" s="431">
        <f t="shared" ref="V47" si="179">ROUND(AVERAGEIF(W47:W49,"&gt;0"),0)</f>
        <v>1</v>
      </c>
      <c r="W47" s="307">
        <f t="shared" si="172"/>
        <v>1</v>
      </c>
      <c r="X47" s="313" t="s">
        <v>326</v>
      </c>
      <c r="Y47" s="313" t="s">
        <v>648</v>
      </c>
      <c r="Z47" s="431">
        <f t="shared" ref="Z47" si="180">IF(P47="No_existen",5*$Z$10,AA47*$Z$10)</f>
        <v>0.15</v>
      </c>
      <c r="AA47" s="425">
        <f t="shared" ref="AA47" si="181">ROUND(AVERAGEIF(AB47:AB49,"&gt;0"),0)</f>
        <v>1</v>
      </c>
      <c r="AB47" s="306">
        <f t="shared" si="173"/>
        <v>1</v>
      </c>
      <c r="AC47" s="313" t="s">
        <v>301</v>
      </c>
      <c r="AD47" s="313" t="s">
        <v>651</v>
      </c>
      <c r="AE47" s="431">
        <f t="shared" ref="AE47" si="182">IF(P47="No_existen",5*$AE$10,AF47*$AE$10)</f>
        <v>0.1</v>
      </c>
      <c r="AF47" s="425">
        <f t="shared" ref="AF47" si="183">ROUND(AVERAGEIF(AG47:AG49,"&gt;0"),0)</f>
        <v>1</v>
      </c>
      <c r="AG47" s="306">
        <f t="shared" si="174"/>
        <v>1</v>
      </c>
      <c r="AH47" s="313" t="s">
        <v>298</v>
      </c>
      <c r="AI47" s="313" t="s">
        <v>312</v>
      </c>
      <c r="AJ47" s="431">
        <f t="shared" ref="AJ47" si="184">IF(P47="No_existen",5*$AJ$10,AK47*$AJ$10)</f>
        <v>0.2</v>
      </c>
      <c r="AK47" s="425">
        <f t="shared" ref="AK47" si="185">ROUND(AVERAGEIF(AL47:AL49,"&gt;0"),0)</f>
        <v>2</v>
      </c>
      <c r="AL47" s="306">
        <f t="shared" si="5"/>
        <v>1</v>
      </c>
      <c r="AM47" s="313" t="s">
        <v>492</v>
      </c>
      <c r="AN47" s="425">
        <f t="shared" ref="AN47" si="186">ROUND(AVERAGE(R47,V47,AA47,AF47,AK47),0)</f>
        <v>1</v>
      </c>
      <c r="AO47" s="392" t="str">
        <f t="shared" ref="AO47" si="187">IF(AN47&lt;1.5,"FUERTE",IF(AND(AN47&gt;=1.5,AN47&lt;2.5),"ACEPTABLE",IF(AN47&gt;=5,"INEXISTENTE","DÉBIL")))</f>
        <v>FUERTE</v>
      </c>
      <c r="AP47" s="395">
        <f t="shared" ref="AP47" si="188">IF(O47=0,0,ROUND((O47*AN47),0))</f>
        <v>1</v>
      </c>
      <c r="AQ47" s="398" t="str">
        <f t="shared" ref="AQ47" si="189">IF(AP47&gt;=36,"GRAVE", IF(AP47&lt;=10, "LEVE", "MODERADO"))</f>
        <v>LEVE</v>
      </c>
      <c r="AR47" s="445" t="s">
        <v>655</v>
      </c>
      <c r="AS47" s="518">
        <v>0</v>
      </c>
      <c r="AT47" s="259" t="s">
        <v>88</v>
      </c>
      <c r="AU47" s="259"/>
      <c r="AV47" s="260"/>
      <c r="AW47" s="260"/>
      <c r="AX47" s="294"/>
      <c r="AY47" s="45"/>
      <c r="AZ47" s="45"/>
      <c r="BA47" s="45"/>
      <c r="BB47" s="46"/>
      <c r="BC47" s="46"/>
    </row>
    <row r="48" spans="1:55" s="96" customFormat="1" ht="64.5" customHeight="1" x14ac:dyDescent="0.2">
      <c r="A48" s="391"/>
      <c r="B48" s="510"/>
      <c r="C48" s="510"/>
      <c r="D48" s="315" t="s">
        <v>262</v>
      </c>
      <c r="E48" s="315" t="s">
        <v>36</v>
      </c>
      <c r="F48" s="314" t="s">
        <v>640</v>
      </c>
      <c r="G48" s="411"/>
      <c r="H48" s="531"/>
      <c r="I48" s="531"/>
      <c r="J48" s="531"/>
      <c r="K48" s="420"/>
      <c r="L48" s="423"/>
      <c r="M48" s="420"/>
      <c r="N48" s="423"/>
      <c r="O48" s="423"/>
      <c r="P48" s="145" t="s">
        <v>321</v>
      </c>
      <c r="Q48" s="146">
        <f t="shared" si="171"/>
        <v>1</v>
      </c>
      <c r="R48" s="426"/>
      <c r="S48" s="426"/>
      <c r="T48" s="316" t="s">
        <v>646</v>
      </c>
      <c r="U48" s="429"/>
      <c r="V48" s="432"/>
      <c r="W48" s="305">
        <f t="shared" si="172"/>
        <v>1</v>
      </c>
      <c r="X48" s="316" t="s">
        <v>326</v>
      </c>
      <c r="Y48" s="316" t="s">
        <v>649</v>
      </c>
      <c r="Z48" s="432"/>
      <c r="AA48" s="426"/>
      <c r="AB48" s="304">
        <f t="shared" si="173"/>
        <v>1</v>
      </c>
      <c r="AC48" s="316" t="s">
        <v>301</v>
      </c>
      <c r="AD48" s="316" t="s">
        <v>652</v>
      </c>
      <c r="AE48" s="432"/>
      <c r="AF48" s="426"/>
      <c r="AG48" s="304">
        <f t="shared" si="174"/>
        <v>1</v>
      </c>
      <c r="AH48" s="316" t="s">
        <v>298</v>
      </c>
      <c r="AI48" s="316" t="s">
        <v>312</v>
      </c>
      <c r="AJ48" s="432"/>
      <c r="AK48" s="426"/>
      <c r="AL48" s="304">
        <f t="shared" si="5"/>
        <v>4</v>
      </c>
      <c r="AM48" s="316" t="s">
        <v>529</v>
      </c>
      <c r="AN48" s="426"/>
      <c r="AO48" s="393"/>
      <c r="AP48" s="396"/>
      <c r="AQ48" s="399"/>
      <c r="AR48" s="434"/>
      <c r="AS48" s="434"/>
      <c r="AT48" s="47" t="s">
        <v>88</v>
      </c>
      <c r="AU48" s="47"/>
      <c r="AV48" s="95"/>
      <c r="AW48" s="95"/>
      <c r="AX48" s="97"/>
      <c r="AY48" s="45"/>
      <c r="AZ48" s="45"/>
      <c r="BA48" s="45"/>
      <c r="BB48" s="46"/>
      <c r="BC48" s="46"/>
    </row>
    <row r="49" spans="1:55" s="96" customFormat="1" ht="64.5" customHeight="1" thickBot="1" x14ac:dyDescent="0.25">
      <c r="A49" s="392"/>
      <c r="B49" s="534"/>
      <c r="C49" s="534"/>
      <c r="D49" s="91"/>
      <c r="E49" s="91"/>
      <c r="F49" s="91"/>
      <c r="G49" s="412"/>
      <c r="H49" s="532"/>
      <c r="I49" s="532"/>
      <c r="J49" s="532"/>
      <c r="K49" s="421"/>
      <c r="L49" s="424"/>
      <c r="M49" s="421"/>
      <c r="N49" s="424"/>
      <c r="O49" s="424"/>
      <c r="P49" s="20" t="s">
        <v>321</v>
      </c>
      <c r="Q49" s="103">
        <f t="shared" si="171"/>
        <v>1</v>
      </c>
      <c r="R49" s="427"/>
      <c r="S49" s="427"/>
      <c r="T49" s="310" t="s">
        <v>647</v>
      </c>
      <c r="U49" s="430"/>
      <c r="V49" s="433"/>
      <c r="W49" s="311">
        <f t="shared" si="172"/>
        <v>1</v>
      </c>
      <c r="X49" s="310" t="s">
        <v>326</v>
      </c>
      <c r="Y49" s="310" t="s">
        <v>650</v>
      </c>
      <c r="Z49" s="433"/>
      <c r="AA49" s="427"/>
      <c r="AB49" s="309">
        <f t="shared" si="173"/>
        <v>1</v>
      </c>
      <c r="AC49" s="310" t="s">
        <v>301</v>
      </c>
      <c r="AD49" s="310" t="s">
        <v>652</v>
      </c>
      <c r="AE49" s="433"/>
      <c r="AF49" s="427"/>
      <c r="AG49" s="309">
        <f t="shared" si="174"/>
        <v>1</v>
      </c>
      <c r="AH49" s="310" t="s">
        <v>298</v>
      </c>
      <c r="AI49" s="310" t="s">
        <v>312</v>
      </c>
      <c r="AJ49" s="433"/>
      <c r="AK49" s="427"/>
      <c r="AL49" s="309">
        <f t="shared" si="5"/>
        <v>1</v>
      </c>
      <c r="AM49" s="310" t="s">
        <v>492</v>
      </c>
      <c r="AN49" s="427"/>
      <c r="AO49" s="394"/>
      <c r="AP49" s="397"/>
      <c r="AQ49" s="400"/>
      <c r="AR49" s="517"/>
      <c r="AS49" s="517"/>
      <c r="AT49" s="48" t="s">
        <v>88</v>
      </c>
      <c r="AU49" s="48"/>
      <c r="AV49" s="170"/>
      <c r="AW49" s="170"/>
      <c r="AX49" s="98"/>
      <c r="AY49" s="45"/>
      <c r="AZ49" s="45"/>
      <c r="BA49" s="45"/>
      <c r="BB49" s="46"/>
      <c r="BC49" s="46"/>
    </row>
    <row r="50" spans="1:55" s="96" customFormat="1" ht="64.5" customHeight="1" x14ac:dyDescent="0.2">
      <c r="A50" s="390">
        <v>14</v>
      </c>
      <c r="B50" s="533" t="s">
        <v>476</v>
      </c>
      <c r="C50" s="533"/>
      <c r="D50" s="256" t="s">
        <v>262</v>
      </c>
      <c r="E50" s="256" t="s">
        <v>36</v>
      </c>
      <c r="F50" s="312" t="s">
        <v>639</v>
      </c>
      <c r="G50" s="410" t="s">
        <v>146</v>
      </c>
      <c r="H50" s="525" t="s">
        <v>633</v>
      </c>
      <c r="I50" s="525" t="s">
        <v>634</v>
      </c>
      <c r="J50" s="525" t="s">
        <v>635</v>
      </c>
      <c r="K50" s="419" t="s">
        <v>148</v>
      </c>
      <c r="L50" s="422">
        <f t="shared" ref="L50" si="190">IF(K50="ALTA",5,IF(K50="MEDIO ALTA",4,IF(K50="MEDIA",3,IF(K50="MEDIO BAJA",2,IF(K50="BAJA",1,0)))))</f>
        <v>4</v>
      </c>
      <c r="M50" s="419" t="s">
        <v>142</v>
      </c>
      <c r="N50" s="422">
        <f t="shared" ref="N50" si="191">IF(M50="ALTO",5,IF(M50="MEDIO ALTO",4,IF(M50="MEDIO",3,IF(M50="MEDIO BAJO",2,IF(M50="BAJO",1,0)))))</f>
        <v>4</v>
      </c>
      <c r="O50" s="422">
        <f t="shared" si="69"/>
        <v>16</v>
      </c>
      <c r="P50" s="257" t="s">
        <v>321</v>
      </c>
      <c r="Q50" s="258">
        <f t="shared" si="171"/>
        <v>1</v>
      </c>
      <c r="R50" s="425">
        <f t="shared" si="70"/>
        <v>1</v>
      </c>
      <c r="S50" s="425">
        <f t="shared" ref="S50" si="192">R50*0.6</f>
        <v>0.6</v>
      </c>
      <c r="T50" s="313" t="s">
        <v>645</v>
      </c>
      <c r="U50" s="428">
        <f t="shared" ref="U50" si="193">IF(P50="No_existen",5*$U$10,V50*$U$10)</f>
        <v>0.05</v>
      </c>
      <c r="V50" s="431">
        <f t="shared" ref="V50" si="194">ROUND(AVERAGEIF(W50:W52,"&gt;0"),0)</f>
        <v>1</v>
      </c>
      <c r="W50" s="307">
        <f t="shared" si="172"/>
        <v>1</v>
      </c>
      <c r="X50" s="313" t="s">
        <v>326</v>
      </c>
      <c r="Y50" s="313" t="s">
        <v>648</v>
      </c>
      <c r="Z50" s="431">
        <f t="shared" ref="Z50" si="195">IF(P50="No_existen",5*$Z$10,AA50*$Z$10)</f>
        <v>0.3</v>
      </c>
      <c r="AA50" s="425">
        <f t="shared" ref="AA50" si="196">ROUND(AVERAGEIF(AB50:AB52,"&gt;0"),0)</f>
        <v>2</v>
      </c>
      <c r="AB50" s="306">
        <f t="shared" si="173"/>
        <v>1</v>
      </c>
      <c r="AC50" s="313" t="s">
        <v>301</v>
      </c>
      <c r="AD50" s="313" t="s">
        <v>651</v>
      </c>
      <c r="AE50" s="431">
        <f t="shared" ref="AE50" si="197">IF(P50="No_existen",5*$AE$10,AF50*$AE$10)</f>
        <v>0.2</v>
      </c>
      <c r="AF50" s="425">
        <f t="shared" ref="AF50" si="198">ROUND(AVERAGEIF(AG50:AG52,"&gt;0"),0)</f>
        <v>2</v>
      </c>
      <c r="AG50" s="306">
        <f t="shared" si="174"/>
        <v>1</v>
      </c>
      <c r="AH50" s="313" t="s">
        <v>298</v>
      </c>
      <c r="AI50" s="313" t="s">
        <v>312</v>
      </c>
      <c r="AJ50" s="431">
        <f t="shared" ref="AJ50" si="199">IF(P50="No_existen",5*$AJ$10,AK50*$AJ$10)</f>
        <v>0.1</v>
      </c>
      <c r="AK50" s="425">
        <f t="shared" ref="AK50" si="200">ROUND(AVERAGEIF(AL50:AL52,"&gt;0"),0)</f>
        <v>1</v>
      </c>
      <c r="AL50" s="306">
        <f t="shared" si="5"/>
        <v>1</v>
      </c>
      <c r="AM50" s="313" t="s">
        <v>492</v>
      </c>
      <c r="AN50" s="425">
        <f t="shared" ref="AN50" si="201">ROUND(AVERAGE(R50,V50,AA50,AF50,AK50),0)</f>
        <v>1</v>
      </c>
      <c r="AO50" s="392" t="str">
        <f t="shared" ref="AO50" si="202">IF(AN50&lt;1.5,"FUERTE",IF(AND(AN50&gt;=1.5,AN50&lt;2.5),"ACEPTABLE",IF(AN50&gt;=5,"INEXISTENTE","DÉBIL")))</f>
        <v>FUERTE</v>
      </c>
      <c r="AP50" s="395">
        <f t="shared" ref="AP50" si="203">IF(O50=0,0,ROUND((O50*AN50),0))</f>
        <v>16</v>
      </c>
      <c r="AQ50" s="398" t="str">
        <f t="shared" ref="AQ50" si="204">IF(AP50&gt;=36,"GRAVE", IF(AP50&lt;=10, "LEVE", "MODERADO"))</f>
        <v>MODERADO</v>
      </c>
      <c r="AR50" s="445" t="s">
        <v>656</v>
      </c>
      <c r="AS50" s="518">
        <v>0</v>
      </c>
      <c r="AT50" s="259" t="s">
        <v>91</v>
      </c>
      <c r="AU50" s="259" t="s">
        <v>91</v>
      </c>
      <c r="AV50" s="259" t="s">
        <v>658</v>
      </c>
      <c r="AW50" s="260">
        <v>44074</v>
      </c>
      <c r="AX50" s="294" t="s">
        <v>660</v>
      </c>
      <c r="AY50" s="45"/>
      <c r="AZ50" s="45"/>
      <c r="BA50" s="45"/>
      <c r="BB50" s="46"/>
      <c r="BC50" s="46"/>
    </row>
    <row r="51" spans="1:55" s="96" customFormat="1" ht="64.5" customHeight="1" x14ac:dyDescent="0.2">
      <c r="A51" s="391"/>
      <c r="B51" s="510"/>
      <c r="C51" s="510"/>
      <c r="D51" s="315" t="s">
        <v>262</v>
      </c>
      <c r="E51" s="315" t="s">
        <v>36</v>
      </c>
      <c r="F51" s="314" t="s">
        <v>641</v>
      </c>
      <c r="G51" s="411"/>
      <c r="H51" s="531"/>
      <c r="I51" s="531"/>
      <c r="J51" s="531"/>
      <c r="K51" s="420"/>
      <c r="L51" s="423"/>
      <c r="M51" s="420"/>
      <c r="N51" s="423"/>
      <c r="O51" s="423"/>
      <c r="P51" s="145" t="s">
        <v>321</v>
      </c>
      <c r="Q51" s="146">
        <f t="shared" si="171"/>
        <v>1</v>
      </c>
      <c r="R51" s="426"/>
      <c r="S51" s="426"/>
      <c r="T51" s="316" t="s">
        <v>646</v>
      </c>
      <c r="U51" s="429"/>
      <c r="V51" s="432"/>
      <c r="W51" s="305">
        <f t="shared" si="172"/>
        <v>1</v>
      </c>
      <c r="X51" s="316" t="s">
        <v>326</v>
      </c>
      <c r="Y51" s="316" t="s">
        <v>649</v>
      </c>
      <c r="Z51" s="432"/>
      <c r="AA51" s="426"/>
      <c r="AB51" s="304">
        <f t="shared" si="173"/>
        <v>1</v>
      </c>
      <c r="AC51" s="316" t="s">
        <v>301</v>
      </c>
      <c r="AD51" s="316" t="s">
        <v>652</v>
      </c>
      <c r="AE51" s="432"/>
      <c r="AF51" s="426"/>
      <c r="AG51" s="304">
        <f t="shared" si="174"/>
        <v>1</v>
      </c>
      <c r="AH51" s="316" t="s">
        <v>298</v>
      </c>
      <c r="AI51" s="316" t="s">
        <v>312</v>
      </c>
      <c r="AJ51" s="432"/>
      <c r="AK51" s="426"/>
      <c r="AL51" s="304">
        <f t="shared" si="5"/>
        <v>1</v>
      </c>
      <c r="AM51" s="316" t="s">
        <v>492</v>
      </c>
      <c r="AN51" s="426"/>
      <c r="AO51" s="393"/>
      <c r="AP51" s="396"/>
      <c r="AQ51" s="399"/>
      <c r="AR51" s="434"/>
      <c r="AS51" s="434"/>
      <c r="AT51" s="47" t="s">
        <v>89</v>
      </c>
      <c r="AU51" s="47" t="s">
        <v>89</v>
      </c>
      <c r="AV51" s="47" t="s">
        <v>659</v>
      </c>
      <c r="AW51" s="95">
        <v>44012</v>
      </c>
      <c r="AX51" s="97"/>
      <c r="AY51" s="45"/>
      <c r="AZ51" s="45"/>
      <c r="BA51" s="45"/>
      <c r="BB51" s="46"/>
      <c r="BC51" s="46"/>
    </row>
    <row r="52" spans="1:55" s="96" customFormat="1" ht="64.5" customHeight="1" thickBot="1" x14ac:dyDescent="0.25">
      <c r="A52" s="392"/>
      <c r="B52" s="534"/>
      <c r="C52" s="534"/>
      <c r="D52" s="91"/>
      <c r="E52" s="91"/>
      <c r="F52" s="91"/>
      <c r="G52" s="412"/>
      <c r="H52" s="532"/>
      <c r="I52" s="532"/>
      <c r="J52" s="532"/>
      <c r="K52" s="421"/>
      <c r="L52" s="424"/>
      <c r="M52" s="421"/>
      <c r="N52" s="424"/>
      <c r="O52" s="424"/>
      <c r="P52" s="20" t="s">
        <v>321</v>
      </c>
      <c r="Q52" s="103">
        <f t="shared" si="171"/>
        <v>1</v>
      </c>
      <c r="R52" s="427"/>
      <c r="S52" s="427"/>
      <c r="T52" s="310" t="s">
        <v>647</v>
      </c>
      <c r="U52" s="430"/>
      <c r="V52" s="433"/>
      <c r="W52" s="311">
        <f t="shared" si="172"/>
        <v>2</v>
      </c>
      <c r="X52" s="310" t="s">
        <v>325</v>
      </c>
      <c r="Y52" s="310"/>
      <c r="Z52" s="433"/>
      <c r="AA52" s="427"/>
      <c r="AB52" s="309">
        <f t="shared" si="173"/>
        <v>4</v>
      </c>
      <c r="AC52" s="310" t="s">
        <v>300</v>
      </c>
      <c r="AD52" s="310"/>
      <c r="AE52" s="433"/>
      <c r="AF52" s="427"/>
      <c r="AG52" s="309">
        <f t="shared" si="174"/>
        <v>4</v>
      </c>
      <c r="AH52" s="310" t="s">
        <v>302</v>
      </c>
      <c r="AI52" s="310" t="s">
        <v>312</v>
      </c>
      <c r="AJ52" s="433"/>
      <c r="AK52" s="427"/>
      <c r="AL52" s="309">
        <f t="shared" si="5"/>
        <v>1</v>
      </c>
      <c r="AM52" s="310" t="s">
        <v>492</v>
      </c>
      <c r="AN52" s="427"/>
      <c r="AO52" s="394"/>
      <c r="AP52" s="397"/>
      <c r="AQ52" s="400"/>
      <c r="AR52" s="517"/>
      <c r="AS52" s="517"/>
      <c r="AT52" s="48"/>
      <c r="AU52" s="48"/>
      <c r="AV52" s="170"/>
      <c r="AW52" s="170"/>
      <c r="AX52" s="98"/>
      <c r="AY52" s="45"/>
      <c r="AZ52" s="45"/>
      <c r="BA52" s="45"/>
      <c r="BB52" s="46"/>
      <c r="BC52" s="46"/>
    </row>
    <row r="53" spans="1:55" s="96" customFormat="1" ht="64.5" customHeight="1" x14ac:dyDescent="0.2">
      <c r="A53" s="390">
        <v>15</v>
      </c>
      <c r="B53" s="533" t="s">
        <v>476</v>
      </c>
      <c r="C53" s="533"/>
      <c r="D53" s="256" t="s">
        <v>263</v>
      </c>
      <c r="E53" s="256" t="s">
        <v>225</v>
      </c>
      <c r="F53" s="256" t="s">
        <v>642</v>
      </c>
      <c r="G53" s="410" t="s">
        <v>146</v>
      </c>
      <c r="H53" s="525" t="s">
        <v>636</v>
      </c>
      <c r="I53" s="525" t="s">
        <v>637</v>
      </c>
      <c r="J53" s="525" t="s">
        <v>638</v>
      </c>
      <c r="K53" s="419" t="s">
        <v>148</v>
      </c>
      <c r="L53" s="422">
        <f t="shared" ref="L53" si="205">IF(K53="ALTA",5,IF(K53="MEDIO ALTA",4,IF(K53="MEDIA",3,IF(K53="MEDIO BAJA",2,IF(K53="BAJA",1,0)))))</f>
        <v>4</v>
      </c>
      <c r="M53" s="419" t="s">
        <v>138</v>
      </c>
      <c r="N53" s="422">
        <f t="shared" ref="N53" si="206">IF(M53="ALTO",5,IF(M53="MEDIO ALTO",4,IF(M53="MEDIO",3,IF(M53="MEDIO BAJO",2,IF(M53="BAJO",1,0)))))</f>
        <v>5</v>
      </c>
      <c r="O53" s="422">
        <f t="shared" si="69"/>
        <v>20</v>
      </c>
      <c r="P53" s="257" t="s">
        <v>321</v>
      </c>
      <c r="Q53" s="258">
        <f t="shared" si="171"/>
        <v>1</v>
      </c>
      <c r="R53" s="425">
        <f t="shared" si="70"/>
        <v>2</v>
      </c>
      <c r="S53" s="425">
        <f t="shared" ref="S53" si="207">R53*0.6</f>
        <v>1.2</v>
      </c>
      <c r="T53" s="313" t="s">
        <v>653</v>
      </c>
      <c r="U53" s="428">
        <f t="shared" ref="U53" si="208">IF(P53="No_existen",5*$U$10,V53*$U$10)</f>
        <v>0.15000000000000002</v>
      </c>
      <c r="V53" s="431">
        <f t="shared" ref="V53" si="209">ROUND(AVERAGEIF(W53:W55,"&gt;0"),0)</f>
        <v>3</v>
      </c>
      <c r="W53" s="307">
        <f t="shared" si="172"/>
        <v>4</v>
      </c>
      <c r="X53" s="313" t="s">
        <v>324</v>
      </c>
      <c r="Y53" s="313"/>
      <c r="Z53" s="431">
        <f t="shared" ref="Z53" si="210">IF(P53="No_existen",5*$Z$10,AA53*$Z$10)</f>
        <v>0.44999999999999996</v>
      </c>
      <c r="AA53" s="425">
        <f t="shared" ref="AA53" si="211">ROUND(AVERAGEIF(AB53:AB55,"&gt;0"),0)</f>
        <v>3</v>
      </c>
      <c r="AB53" s="306">
        <f t="shared" si="173"/>
        <v>4</v>
      </c>
      <c r="AC53" s="313" t="s">
        <v>300</v>
      </c>
      <c r="AD53" s="313"/>
      <c r="AE53" s="431">
        <f t="shared" ref="AE53" si="212">IF(P53="No_existen",5*$AE$10,AF53*$AE$10)</f>
        <v>0.30000000000000004</v>
      </c>
      <c r="AF53" s="425">
        <f t="shared" ref="AF53" si="213">ROUND(AVERAGEIF(AG53:AG55,"&gt;0"),0)</f>
        <v>3</v>
      </c>
      <c r="AG53" s="306">
        <f t="shared" si="174"/>
        <v>4</v>
      </c>
      <c r="AH53" s="313" t="s">
        <v>302</v>
      </c>
      <c r="AI53" s="313" t="s">
        <v>305</v>
      </c>
      <c r="AJ53" s="431">
        <f t="shared" ref="AJ53" si="214">IF(P53="No_existen",5*$AJ$10,AK53*$AJ$10)</f>
        <v>0.2</v>
      </c>
      <c r="AK53" s="425">
        <f t="shared" ref="AK53" si="215">ROUND(AVERAGEIF(AL53:AL55,"&gt;0"),0)</f>
        <v>2</v>
      </c>
      <c r="AL53" s="306">
        <f t="shared" si="5"/>
        <v>1</v>
      </c>
      <c r="AM53" s="313" t="s">
        <v>492</v>
      </c>
      <c r="AN53" s="425">
        <f t="shared" ref="AN53" si="216">ROUND(AVERAGE(R53,V53,AA53,AF53,AK53),0)</f>
        <v>3</v>
      </c>
      <c r="AO53" s="392" t="str">
        <f t="shared" ref="AO53" si="217">IF(AN53&lt;1.5,"FUERTE",IF(AND(AN53&gt;=1.5,AN53&lt;2.5),"ACEPTABLE",IF(AN53&gt;=5,"INEXISTENTE","DÉBIL")))</f>
        <v>DÉBIL</v>
      </c>
      <c r="AP53" s="395">
        <f t="shared" ref="AP53" si="218">IF(O53=0,0,ROUND((O53*AN53),0))</f>
        <v>60</v>
      </c>
      <c r="AQ53" s="398" t="str">
        <f t="shared" ref="AQ53" si="219">IF(AP53&gt;=36,"GRAVE", IF(AP53&lt;=10, "LEVE", "MODERADO"))</f>
        <v>GRAVE</v>
      </c>
      <c r="AR53" s="445" t="s">
        <v>657</v>
      </c>
      <c r="AS53" s="518">
        <v>0</v>
      </c>
      <c r="AT53" s="259" t="s">
        <v>91</v>
      </c>
      <c r="AU53" s="259"/>
      <c r="AV53" s="260"/>
      <c r="AW53" s="260"/>
      <c r="AX53" s="294"/>
      <c r="AY53" s="45"/>
      <c r="AZ53" s="45"/>
      <c r="BA53" s="45"/>
      <c r="BB53" s="46"/>
      <c r="BC53" s="46"/>
    </row>
    <row r="54" spans="1:55" s="96" customFormat="1" ht="82.9" customHeight="1" x14ac:dyDescent="0.2">
      <c r="A54" s="391"/>
      <c r="B54" s="510"/>
      <c r="C54" s="510"/>
      <c r="D54" s="315" t="s">
        <v>262</v>
      </c>
      <c r="E54" s="315" t="s">
        <v>36</v>
      </c>
      <c r="F54" s="315" t="s">
        <v>643</v>
      </c>
      <c r="G54" s="411"/>
      <c r="H54" s="526"/>
      <c r="I54" s="526"/>
      <c r="J54" s="526"/>
      <c r="K54" s="420"/>
      <c r="L54" s="423"/>
      <c r="M54" s="420"/>
      <c r="N54" s="423"/>
      <c r="O54" s="423"/>
      <c r="P54" s="145" t="s">
        <v>286</v>
      </c>
      <c r="Q54" s="146">
        <f t="shared" si="171"/>
        <v>5</v>
      </c>
      <c r="R54" s="426"/>
      <c r="S54" s="426"/>
      <c r="T54" s="316"/>
      <c r="U54" s="429"/>
      <c r="V54" s="432"/>
      <c r="W54" s="305">
        <f t="shared" si="172"/>
        <v>5</v>
      </c>
      <c r="X54" s="316"/>
      <c r="Y54" s="316"/>
      <c r="Z54" s="432"/>
      <c r="AA54" s="426"/>
      <c r="AB54" s="304">
        <f t="shared" si="173"/>
        <v>5</v>
      </c>
      <c r="AC54" s="316"/>
      <c r="AD54" s="316"/>
      <c r="AE54" s="432"/>
      <c r="AF54" s="426"/>
      <c r="AG54" s="304">
        <f t="shared" si="174"/>
        <v>5</v>
      </c>
      <c r="AH54" s="316"/>
      <c r="AI54" s="316"/>
      <c r="AJ54" s="432"/>
      <c r="AK54" s="426"/>
      <c r="AL54" s="304">
        <f t="shared" si="5"/>
        <v>5</v>
      </c>
      <c r="AM54" s="316"/>
      <c r="AN54" s="426"/>
      <c r="AO54" s="393"/>
      <c r="AP54" s="396"/>
      <c r="AQ54" s="399"/>
      <c r="AR54" s="434"/>
      <c r="AS54" s="434"/>
      <c r="AT54" s="47" t="s">
        <v>89</v>
      </c>
      <c r="AU54" s="47"/>
      <c r="AV54" s="95"/>
      <c r="AW54" s="95"/>
      <c r="AX54" s="97"/>
      <c r="AY54" s="45"/>
      <c r="AZ54" s="45"/>
      <c r="BA54" s="45"/>
      <c r="BB54" s="46"/>
      <c r="BC54" s="46"/>
    </row>
    <row r="55" spans="1:55" s="96" customFormat="1" ht="82.9" customHeight="1" thickBot="1" x14ac:dyDescent="0.25">
      <c r="A55" s="392"/>
      <c r="B55" s="534"/>
      <c r="C55" s="534"/>
      <c r="D55" s="91" t="s">
        <v>262</v>
      </c>
      <c r="E55" s="91" t="s">
        <v>35</v>
      </c>
      <c r="F55" s="91" t="s">
        <v>644</v>
      </c>
      <c r="G55" s="412"/>
      <c r="H55" s="527"/>
      <c r="I55" s="527"/>
      <c r="J55" s="527"/>
      <c r="K55" s="421"/>
      <c r="L55" s="424"/>
      <c r="M55" s="421"/>
      <c r="N55" s="424"/>
      <c r="O55" s="424"/>
      <c r="P55" s="20" t="s">
        <v>321</v>
      </c>
      <c r="Q55" s="103">
        <f t="shared" si="171"/>
        <v>1</v>
      </c>
      <c r="R55" s="427"/>
      <c r="S55" s="427"/>
      <c r="T55" s="310" t="s">
        <v>654</v>
      </c>
      <c r="U55" s="430"/>
      <c r="V55" s="433"/>
      <c r="W55" s="311">
        <f t="shared" si="172"/>
        <v>1</v>
      </c>
      <c r="X55" s="310" t="s">
        <v>326</v>
      </c>
      <c r="Y55" s="382" t="s">
        <v>875</v>
      </c>
      <c r="Z55" s="433"/>
      <c r="AA55" s="427"/>
      <c r="AB55" s="309">
        <f t="shared" si="173"/>
        <v>1</v>
      </c>
      <c r="AC55" s="310" t="s">
        <v>301</v>
      </c>
      <c r="AD55" s="310" t="s">
        <v>652</v>
      </c>
      <c r="AE55" s="433"/>
      <c r="AF55" s="427"/>
      <c r="AG55" s="309">
        <f t="shared" si="174"/>
        <v>1</v>
      </c>
      <c r="AH55" s="310" t="s">
        <v>298</v>
      </c>
      <c r="AI55" s="310" t="s">
        <v>312</v>
      </c>
      <c r="AJ55" s="433"/>
      <c r="AK55" s="427"/>
      <c r="AL55" s="309">
        <f t="shared" si="5"/>
        <v>1</v>
      </c>
      <c r="AM55" s="310" t="s">
        <v>492</v>
      </c>
      <c r="AN55" s="427"/>
      <c r="AO55" s="394"/>
      <c r="AP55" s="397"/>
      <c r="AQ55" s="400"/>
      <c r="AR55" s="517"/>
      <c r="AS55" s="517"/>
      <c r="AT55" s="48" t="s">
        <v>89</v>
      </c>
      <c r="AU55" s="48"/>
      <c r="AV55" s="170"/>
      <c r="AW55" s="170"/>
      <c r="AX55" s="98"/>
      <c r="AY55" s="45"/>
      <c r="AZ55" s="45"/>
      <c r="BA55" s="45"/>
      <c r="BB55" s="46"/>
      <c r="BC55" s="46"/>
    </row>
    <row r="56" spans="1:55" s="96" customFormat="1" ht="64.5" customHeight="1" x14ac:dyDescent="0.2">
      <c r="A56" s="390">
        <v>16</v>
      </c>
      <c r="B56" s="533" t="s">
        <v>178</v>
      </c>
      <c r="C56" s="533"/>
      <c r="D56" s="256" t="s">
        <v>262</v>
      </c>
      <c r="E56" s="256" t="s">
        <v>36</v>
      </c>
      <c r="F56" s="312" t="s">
        <v>661</v>
      </c>
      <c r="G56" s="410" t="s">
        <v>104</v>
      </c>
      <c r="H56" s="413" t="s">
        <v>672</v>
      </c>
      <c r="I56" s="416" t="s">
        <v>673</v>
      </c>
      <c r="J56" s="410" t="s">
        <v>674</v>
      </c>
      <c r="K56" s="419" t="s">
        <v>149</v>
      </c>
      <c r="L56" s="422">
        <f t="shared" ref="L56" si="220">IF(K56="ALTA",5,IF(K56="MEDIO ALTA",4,IF(K56="MEDIA",3,IF(K56="MEDIO BAJA",2,IF(K56="BAJA",1,0)))))</f>
        <v>2</v>
      </c>
      <c r="M56" s="419" t="s">
        <v>142</v>
      </c>
      <c r="N56" s="422">
        <f t="shared" ref="N56" si="221">IF(M56="ALTO",5,IF(M56="MEDIO ALTO",4,IF(M56="MEDIO",3,IF(M56="MEDIO BAJO",2,IF(M56="BAJO",1,0)))))</f>
        <v>4</v>
      </c>
      <c r="O56" s="422">
        <f t="shared" si="69"/>
        <v>8</v>
      </c>
      <c r="P56" s="257" t="s">
        <v>321</v>
      </c>
      <c r="Q56" s="258">
        <f t="shared" si="171"/>
        <v>1</v>
      </c>
      <c r="R56" s="425">
        <f t="shared" si="70"/>
        <v>1</v>
      </c>
      <c r="S56" s="425">
        <f t="shared" ref="S56" si="222">R56*0.6</f>
        <v>0.6</v>
      </c>
      <c r="T56" s="313" t="s">
        <v>681</v>
      </c>
      <c r="U56" s="428">
        <f t="shared" ref="U56" si="223">IF(P56="No_existen",5*$U$10,V56*$U$10)</f>
        <v>0.2</v>
      </c>
      <c r="V56" s="431">
        <f t="shared" ref="V56" si="224">ROUND(AVERAGEIF(W56:W58,"&gt;0"),0)</f>
        <v>4</v>
      </c>
      <c r="W56" s="307">
        <f t="shared" si="172"/>
        <v>4</v>
      </c>
      <c r="X56" s="313" t="s">
        <v>324</v>
      </c>
      <c r="Y56" s="313"/>
      <c r="Z56" s="431">
        <f t="shared" ref="Z56" si="225">IF(P56="No_existen",5*$Z$10,AA56*$Z$10)</f>
        <v>0.15</v>
      </c>
      <c r="AA56" s="425">
        <f t="shared" ref="AA56" si="226">ROUND(AVERAGEIF(AB56:AB58,"&gt;0"),0)</f>
        <v>1</v>
      </c>
      <c r="AB56" s="306">
        <f t="shared" si="173"/>
        <v>1</v>
      </c>
      <c r="AC56" s="313" t="s">
        <v>301</v>
      </c>
      <c r="AD56" s="313" t="s">
        <v>687</v>
      </c>
      <c r="AE56" s="431">
        <f t="shared" ref="AE56" si="227">IF(P56="No_existen",5*$AE$10,AF56*$AE$10)</f>
        <v>0.1</v>
      </c>
      <c r="AF56" s="425">
        <f t="shared" ref="AF56" si="228">ROUND(AVERAGEIF(AG56:AG58,"&gt;0"),0)</f>
        <v>1</v>
      </c>
      <c r="AG56" s="306">
        <f t="shared" si="174"/>
        <v>1</v>
      </c>
      <c r="AH56" s="313" t="s">
        <v>298</v>
      </c>
      <c r="AI56" s="313" t="s">
        <v>305</v>
      </c>
      <c r="AJ56" s="431">
        <f t="shared" ref="AJ56" si="229">IF(P56="No_existen",5*$AJ$10,AK56*$AJ$10)</f>
        <v>0.2</v>
      </c>
      <c r="AK56" s="425">
        <f t="shared" ref="AK56" si="230">ROUND(AVERAGEIF(AL56:AL58,"&gt;0"),0)</f>
        <v>2</v>
      </c>
      <c r="AL56" s="306">
        <f t="shared" si="5"/>
        <v>1</v>
      </c>
      <c r="AM56" s="313" t="s">
        <v>492</v>
      </c>
      <c r="AN56" s="425">
        <f t="shared" ref="AN56" si="231">ROUND(AVERAGE(R56,V56,AA56,AF56,AK56),0)</f>
        <v>2</v>
      </c>
      <c r="AO56" s="392" t="str">
        <f t="shared" ref="AO56" si="232">IF(AN56&lt;1.5,"FUERTE",IF(AND(AN56&gt;=1.5,AN56&lt;2.5),"ACEPTABLE",IF(AN56&gt;=5,"INEXISTENTE","DÉBIL")))</f>
        <v>ACEPTABLE</v>
      </c>
      <c r="AP56" s="395">
        <f t="shared" ref="AP56" si="233">IF(O56=0,0,ROUND((O56*AN56),0))</f>
        <v>16</v>
      </c>
      <c r="AQ56" s="398" t="str">
        <f t="shared" ref="AQ56" si="234">IF(AP56&gt;=36,"GRAVE", IF(AP56&lt;=10, "LEVE", "MODERADO"))</f>
        <v>MODERADO</v>
      </c>
      <c r="AR56" s="445" t="s">
        <v>689</v>
      </c>
      <c r="AS56" s="445" t="s">
        <v>690</v>
      </c>
      <c r="AT56" s="259" t="s">
        <v>89</v>
      </c>
      <c r="AU56" s="259" t="s">
        <v>693</v>
      </c>
      <c r="AV56" s="260">
        <v>44561</v>
      </c>
      <c r="AW56" s="260"/>
      <c r="AX56" s="294"/>
      <c r="AY56" s="45"/>
      <c r="AZ56" s="45"/>
      <c r="BA56" s="45"/>
      <c r="BB56" s="46"/>
      <c r="BC56" s="46"/>
    </row>
    <row r="57" spans="1:55" s="96" customFormat="1" ht="64.5" customHeight="1" x14ac:dyDescent="0.2">
      <c r="A57" s="391"/>
      <c r="B57" s="510"/>
      <c r="C57" s="510"/>
      <c r="D57" s="315" t="s">
        <v>262</v>
      </c>
      <c r="E57" s="315" t="s">
        <v>32</v>
      </c>
      <c r="F57" s="314" t="s">
        <v>662</v>
      </c>
      <c r="G57" s="411"/>
      <c r="H57" s="417"/>
      <c r="I57" s="417"/>
      <c r="J57" s="411"/>
      <c r="K57" s="420"/>
      <c r="L57" s="423"/>
      <c r="M57" s="420"/>
      <c r="N57" s="423"/>
      <c r="O57" s="423"/>
      <c r="P57" s="145" t="s">
        <v>321</v>
      </c>
      <c r="Q57" s="146">
        <f t="shared" si="171"/>
        <v>1</v>
      </c>
      <c r="R57" s="426"/>
      <c r="S57" s="426"/>
      <c r="T57" s="316" t="s">
        <v>682</v>
      </c>
      <c r="U57" s="429"/>
      <c r="V57" s="432"/>
      <c r="W57" s="305">
        <f t="shared" si="172"/>
        <v>4</v>
      </c>
      <c r="X57" s="316" t="s">
        <v>324</v>
      </c>
      <c r="Y57" s="316"/>
      <c r="Z57" s="432"/>
      <c r="AA57" s="426"/>
      <c r="AB57" s="304">
        <f t="shared" si="173"/>
        <v>1</v>
      </c>
      <c r="AC57" s="316" t="s">
        <v>301</v>
      </c>
      <c r="AD57" s="316" t="s">
        <v>687</v>
      </c>
      <c r="AE57" s="432"/>
      <c r="AF57" s="426"/>
      <c r="AG57" s="304">
        <f t="shared" si="174"/>
        <v>1</v>
      </c>
      <c r="AH57" s="316" t="s">
        <v>298</v>
      </c>
      <c r="AI57" s="316" t="s">
        <v>313</v>
      </c>
      <c r="AJ57" s="432"/>
      <c r="AK57" s="426"/>
      <c r="AL57" s="304">
        <f t="shared" si="5"/>
        <v>4</v>
      </c>
      <c r="AM57" s="316" t="s">
        <v>529</v>
      </c>
      <c r="AN57" s="426"/>
      <c r="AO57" s="393"/>
      <c r="AP57" s="396"/>
      <c r="AQ57" s="399"/>
      <c r="AR57" s="434"/>
      <c r="AS57" s="434"/>
      <c r="AT57" s="47" t="s">
        <v>89</v>
      </c>
      <c r="AU57" s="47" t="s">
        <v>802</v>
      </c>
      <c r="AV57" s="95">
        <v>44561</v>
      </c>
      <c r="AW57" s="95"/>
      <c r="AX57" s="97"/>
      <c r="AY57" s="45"/>
      <c r="AZ57" s="45"/>
      <c r="BA57" s="45"/>
      <c r="BB57" s="46"/>
      <c r="BC57" s="46"/>
    </row>
    <row r="58" spans="1:55" s="96" customFormat="1" ht="64.5" customHeight="1" thickBot="1" x14ac:dyDescent="0.25">
      <c r="A58" s="392"/>
      <c r="B58" s="534"/>
      <c r="C58" s="534"/>
      <c r="D58" s="91" t="s">
        <v>263</v>
      </c>
      <c r="E58" s="91" t="s">
        <v>225</v>
      </c>
      <c r="F58" s="339" t="s">
        <v>663</v>
      </c>
      <c r="G58" s="412"/>
      <c r="H58" s="418"/>
      <c r="I58" s="418"/>
      <c r="J58" s="412"/>
      <c r="K58" s="421"/>
      <c r="L58" s="424"/>
      <c r="M58" s="421"/>
      <c r="N58" s="424"/>
      <c r="O58" s="424"/>
      <c r="P58" s="20" t="s">
        <v>321</v>
      </c>
      <c r="Q58" s="103">
        <f t="shared" si="171"/>
        <v>1</v>
      </c>
      <c r="R58" s="427"/>
      <c r="S58" s="427"/>
      <c r="T58" s="310" t="s">
        <v>683</v>
      </c>
      <c r="U58" s="430"/>
      <c r="V58" s="433"/>
      <c r="W58" s="311">
        <f t="shared" si="172"/>
        <v>4</v>
      </c>
      <c r="X58" s="310" t="s">
        <v>324</v>
      </c>
      <c r="Y58" s="310"/>
      <c r="Z58" s="433"/>
      <c r="AA58" s="427"/>
      <c r="AB58" s="309">
        <f t="shared" si="173"/>
        <v>1</v>
      </c>
      <c r="AC58" s="310" t="s">
        <v>301</v>
      </c>
      <c r="AD58" s="310" t="s">
        <v>687</v>
      </c>
      <c r="AE58" s="433"/>
      <c r="AF58" s="427"/>
      <c r="AG58" s="309">
        <f t="shared" si="174"/>
        <v>1</v>
      </c>
      <c r="AH58" s="310" t="s">
        <v>298</v>
      </c>
      <c r="AI58" s="310" t="s">
        <v>305</v>
      </c>
      <c r="AJ58" s="433"/>
      <c r="AK58" s="427"/>
      <c r="AL58" s="309">
        <f t="shared" si="5"/>
        <v>1</v>
      </c>
      <c r="AM58" s="310" t="s">
        <v>492</v>
      </c>
      <c r="AN58" s="427"/>
      <c r="AO58" s="394"/>
      <c r="AP58" s="397"/>
      <c r="AQ58" s="400"/>
      <c r="AR58" s="517"/>
      <c r="AS58" s="517"/>
      <c r="AT58" s="48" t="s">
        <v>89</v>
      </c>
      <c r="AU58" s="47" t="s">
        <v>694</v>
      </c>
      <c r="AV58" s="170">
        <v>44561</v>
      </c>
      <c r="AW58" s="170"/>
      <c r="AX58" s="98"/>
      <c r="AY58" s="45"/>
      <c r="AZ58" s="45"/>
      <c r="BA58" s="45"/>
      <c r="BB58" s="46"/>
      <c r="BC58" s="46"/>
    </row>
    <row r="59" spans="1:55" s="96" customFormat="1" ht="64.5" customHeight="1" x14ac:dyDescent="0.2">
      <c r="A59" s="390">
        <v>17</v>
      </c>
      <c r="B59" s="533" t="s">
        <v>178</v>
      </c>
      <c r="C59" s="533"/>
      <c r="D59" s="256" t="s">
        <v>262</v>
      </c>
      <c r="E59" s="256" t="s">
        <v>36</v>
      </c>
      <c r="F59" s="312" t="s">
        <v>664</v>
      </c>
      <c r="G59" s="410" t="s">
        <v>104</v>
      </c>
      <c r="H59" s="413" t="s">
        <v>675</v>
      </c>
      <c r="I59" s="416" t="s">
        <v>676</v>
      </c>
      <c r="J59" s="410" t="s">
        <v>674</v>
      </c>
      <c r="K59" s="419" t="s">
        <v>149</v>
      </c>
      <c r="L59" s="422">
        <f t="shared" ref="L59" si="235">IF(K59="ALTA",5,IF(K59="MEDIO ALTA",4,IF(K59="MEDIA",3,IF(K59="MEDIO BAJA",2,IF(K59="BAJA",1,0)))))</f>
        <v>2</v>
      </c>
      <c r="M59" s="419" t="s">
        <v>142</v>
      </c>
      <c r="N59" s="422">
        <f t="shared" ref="N59" si="236">IF(M59="ALTO",5,IF(M59="MEDIO ALTO",4,IF(M59="MEDIO",3,IF(M59="MEDIO BAJO",2,IF(M59="BAJO",1,0)))))</f>
        <v>4</v>
      </c>
      <c r="O59" s="422">
        <f t="shared" si="69"/>
        <v>8</v>
      </c>
      <c r="P59" s="257" t="s">
        <v>320</v>
      </c>
      <c r="Q59" s="258">
        <f t="shared" si="171"/>
        <v>2</v>
      </c>
      <c r="R59" s="425">
        <f t="shared" si="70"/>
        <v>1</v>
      </c>
      <c r="S59" s="425">
        <f t="shared" ref="S59" si="237">R59*0.6</f>
        <v>0.6</v>
      </c>
      <c r="T59" s="313" t="s">
        <v>684</v>
      </c>
      <c r="U59" s="428">
        <f t="shared" ref="U59" si="238">IF(P59="No_existen",5*$U$10,V59*$U$10)</f>
        <v>0.2</v>
      </c>
      <c r="V59" s="431">
        <f t="shared" ref="V59" si="239">ROUND(AVERAGEIF(W59:W61,"&gt;0"),0)</f>
        <v>4</v>
      </c>
      <c r="W59" s="307">
        <f t="shared" si="172"/>
        <v>4</v>
      </c>
      <c r="X59" s="313" t="s">
        <v>324</v>
      </c>
      <c r="Y59" s="313"/>
      <c r="Z59" s="431">
        <f t="shared" ref="Z59" si="240">IF(P59="No_existen",5*$Z$10,AA59*$Z$10)</f>
        <v>0.15</v>
      </c>
      <c r="AA59" s="425">
        <f t="shared" ref="AA59" si="241">ROUND(AVERAGEIF(AB59:AB61,"&gt;0"),0)</f>
        <v>1</v>
      </c>
      <c r="AB59" s="306">
        <f t="shared" si="173"/>
        <v>1</v>
      </c>
      <c r="AC59" s="313" t="s">
        <v>301</v>
      </c>
      <c r="AD59" s="313" t="s">
        <v>688</v>
      </c>
      <c r="AE59" s="431">
        <f t="shared" ref="AE59" si="242">IF(P59="No_existen",5*$AE$10,AF59*$AE$10)</f>
        <v>0.1</v>
      </c>
      <c r="AF59" s="425">
        <f t="shared" ref="AF59" si="243">ROUND(AVERAGEIF(AG59:AG61,"&gt;0"),0)</f>
        <v>1</v>
      </c>
      <c r="AG59" s="306">
        <f t="shared" si="174"/>
        <v>1</v>
      </c>
      <c r="AH59" s="313" t="s">
        <v>298</v>
      </c>
      <c r="AI59" s="313" t="s">
        <v>311</v>
      </c>
      <c r="AJ59" s="431">
        <f t="shared" ref="AJ59" si="244">IF(P59="No_existen",5*$AJ$10,AK59*$AJ$10)</f>
        <v>0.30000000000000004</v>
      </c>
      <c r="AK59" s="425">
        <f t="shared" ref="AK59" si="245">ROUND(AVERAGEIF(AL59:AL61,"&gt;0"),0)</f>
        <v>3</v>
      </c>
      <c r="AL59" s="306">
        <f t="shared" si="5"/>
        <v>4</v>
      </c>
      <c r="AM59" s="313" t="s">
        <v>529</v>
      </c>
      <c r="AN59" s="425">
        <f t="shared" ref="AN59" si="246">ROUND(AVERAGE(R59,V59,AA59,AF59,AK59),0)</f>
        <v>2</v>
      </c>
      <c r="AO59" s="392" t="str">
        <f t="shared" ref="AO59" si="247">IF(AN59&lt;1.5,"FUERTE",IF(AND(AN59&gt;=1.5,AN59&lt;2.5),"ACEPTABLE",IF(AN59&gt;=5,"INEXISTENTE","DÉBIL")))</f>
        <v>ACEPTABLE</v>
      </c>
      <c r="AP59" s="395">
        <f t="shared" ref="AP59" si="248">IF(O59=0,0,ROUND((O59*AN59),0))</f>
        <v>16</v>
      </c>
      <c r="AQ59" s="398" t="str">
        <f t="shared" ref="AQ59" si="249">IF(AP59&gt;=36,"GRAVE", IF(AP59&lt;=10, "LEVE", "MODERADO"))</f>
        <v>MODERADO</v>
      </c>
      <c r="AR59" s="445" t="s">
        <v>691</v>
      </c>
      <c r="AS59" s="445" t="s">
        <v>692</v>
      </c>
      <c r="AT59" s="259" t="s">
        <v>89</v>
      </c>
      <c r="AU59" s="47" t="s">
        <v>803</v>
      </c>
      <c r="AV59" s="260">
        <v>44561</v>
      </c>
      <c r="AW59" s="260"/>
      <c r="AX59" s="294"/>
      <c r="AY59" s="45"/>
      <c r="AZ59" s="45"/>
      <c r="BA59" s="45"/>
      <c r="BB59" s="46"/>
      <c r="BC59" s="46"/>
    </row>
    <row r="60" spans="1:55" s="96" customFormat="1" ht="64.5" customHeight="1" x14ac:dyDescent="0.2">
      <c r="A60" s="391"/>
      <c r="B60" s="510"/>
      <c r="C60" s="510"/>
      <c r="D60" s="315" t="s">
        <v>262</v>
      </c>
      <c r="E60" s="315" t="s">
        <v>36</v>
      </c>
      <c r="F60" s="314" t="s">
        <v>665</v>
      </c>
      <c r="G60" s="411"/>
      <c r="H60" s="417"/>
      <c r="I60" s="417"/>
      <c r="J60" s="411"/>
      <c r="K60" s="420"/>
      <c r="L60" s="423"/>
      <c r="M60" s="420"/>
      <c r="N60" s="423"/>
      <c r="O60" s="423"/>
      <c r="P60" s="145" t="s">
        <v>321</v>
      </c>
      <c r="Q60" s="146">
        <f t="shared" si="171"/>
        <v>1</v>
      </c>
      <c r="R60" s="426"/>
      <c r="S60" s="426"/>
      <c r="T60" s="316" t="s">
        <v>685</v>
      </c>
      <c r="U60" s="429"/>
      <c r="V60" s="432"/>
      <c r="W60" s="305">
        <f t="shared" si="172"/>
        <v>4</v>
      </c>
      <c r="X60" s="316" t="s">
        <v>324</v>
      </c>
      <c r="Y60" s="316"/>
      <c r="Z60" s="432"/>
      <c r="AA60" s="426"/>
      <c r="AB60" s="304">
        <f t="shared" si="173"/>
        <v>1</v>
      </c>
      <c r="AC60" s="316" t="s">
        <v>301</v>
      </c>
      <c r="AD60" s="316" t="s">
        <v>688</v>
      </c>
      <c r="AE60" s="432"/>
      <c r="AF60" s="426"/>
      <c r="AG60" s="304">
        <f t="shared" si="174"/>
        <v>1</v>
      </c>
      <c r="AH60" s="316" t="s">
        <v>298</v>
      </c>
      <c r="AI60" s="316" t="s">
        <v>307</v>
      </c>
      <c r="AJ60" s="432"/>
      <c r="AK60" s="426"/>
      <c r="AL60" s="304">
        <f t="shared" si="5"/>
        <v>1</v>
      </c>
      <c r="AM60" s="316" t="s">
        <v>492</v>
      </c>
      <c r="AN60" s="426"/>
      <c r="AO60" s="393"/>
      <c r="AP60" s="396"/>
      <c r="AQ60" s="399"/>
      <c r="AR60" s="434"/>
      <c r="AS60" s="434"/>
      <c r="AT60" s="47" t="s">
        <v>92</v>
      </c>
      <c r="AU60" s="47" t="s">
        <v>695</v>
      </c>
      <c r="AV60" s="95">
        <v>44561</v>
      </c>
      <c r="AW60" s="95"/>
      <c r="AX60" s="97"/>
      <c r="AY60" s="45"/>
      <c r="AZ60" s="45"/>
      <c r="BA60" s="45"/>
      <c r="BB60" s="46"/>
      <c r="BC60" s="46"/>
    </row>
    <row r="61" spans="1:55" s="96" customFormat="1" ht="64.5" customHeight="1" thickBot="1" x14ac:dyDescent="0.25">
      <c r="A61" s="392"/>
      <c r="B61" s="534"/>
      <c r="C61" s="534"/>
      <c r="D61" s="91" t="s">
        <v>263</v>
      </c>
      <c r="E61" s="91" t="s">
        <v>225</v>
      </c>
      <c r="F61" s="339" t="s">
        <v>666</v>
      </c>
      <c r="G61" s="412"/>
      <c r="H61" s="418"/>
      <c r="I61" s="418"/>
      <c r="J61" s="412"/>
      <c r="K61" s="421"/>
      <c r="L61" s="424"/>
      <c r="M61" s="421"/>
      <c r="N61" s="424"/>
      <c r="O61" s="424"/>
      <c r="P61" s="20" t="s">
        <v>321</v>
      </c>
      <c r="Q61" s="103">
        <f t="shared" si="171"/>
        <v>1</v>
      </c>
      <c r="R61" s="427"/>
      <c r="S61" s="427"/>
      <c r="T61" s="310" t="s">
        <v>686</v>
      </c>
      <c r="U61" s="430"/>
      <c r="V61" s="433"/>
      <c r="W61" s="311">
        <f t="shared" si="172"/>
        <v>4</v>
      </c>
      <c r="X61" s="310" t="s">
        <v>324</v>
      </c>
      <c r="Y61" s="310"/>
      <c r="Z61" s="433"/>
      <c r="AA61" s="427"/>
      <c r="AB61" s="309">
        <f t="shared" si="173"/>
        <v>1</v>
      </c>
      <c r="AC61" s="310" t="s">
        <v>301</v>
      </c>
      <c r="AD61" s="310" t="s">
        <v>687</v>
      </c>
      <c r="AE61" s="433"/>
      <c r="AF61" s="427"/>
      <c r="AG61" s="309">
        <f t="shared" si="174"/>
        <v>1</v>
      </c>
      <c r="AH61" s="310" t="s">
        <v>298</v>
      </c>
      <c r="AI61" s="310" t="s">
        <v>309</v>
      </c>
      <c r="AJ61" s="433"/>
      <c r="AK61" s="427"/>
      <c r="AL61" s="309">
        <f t="shared" si="5"/>
        <v>4</v>
      </c>
      <c r="AM61" s="310" t="s">
        <v>529</v>
      </c>
      <c r="AN61" s="427"/>
      <c r="AO61" s="394"/>
      <c r="AP61" s="397"/>
      <c r="AQ61" s="400"/>
      <c r="AR61" s="517"/>
      <c r="AS61" s="517"/>
      <c r="AT61" s="48" t="s">
        <v>89</v>
      </c>
      <c r="AU61" s="48" t="s">
        <v>696</v>
      </c>
      <c r="AV61" s="170">
        <v>44561</v>
      </c>
      <c r="AW61" s="170"/>
      <c r="AX61" s="98"/>
      <c r="AY61" s="45"/>
      <c r="AZ61" s="45"/>
      <c r="BA61" s="45"/>
      <c r="BB61" s="46"/>
      <c r="BC61" s="46"/>
    </row>
    <row r="62" spans="1:55" s="96" customFormat="1" ht="64.5" customHeight="1" x14ac:dyDescent="0.2">
      <c r="A62" s="390">
        <v>18</v>
      </c>
      <c r="B62" s="533" t="s">
        <v>178</v>
      </c>
      <c r="C62" s="533"/>
      <c r="D62" s="256" t="s">
        <v>262</v>
      </c>
      <c r="E62" s="256" t="s">
        <v>35</v>
      </c>
      <c r="F62" s="256" t="s">
        <v>667</v>
      </c>
      <c r="G62" s="410" t="s">
        <v>104</v>
      </c>
      <c r="H62" s="436" t="s">
        <v>804</v>
      </c>
      <c r="I62" s="416" t="s">
        <v>677</v>
      </c>
      <c r="J62" s="410" t="s">
        <v>678</v>
      </c>
      <c r="K62" s="419" t="s">
        <v>149</v>
      </c>
      <c r="L62" s="422">
        <f t="shared" ref="L62" si="250">IF(K62="ALTA",5,IF(K62="MEDIO ALTA",4,IF(K62="MEDIA",3,IF(K62="MEDIO BAJA",2,IF(K62="BAJA",1,0)))))</f>
        <v>2</v>
      </c>
      <c r="M62" s="419" t="s">
        <v>142</v>
      </c>
      <c r="N62" s="422">
        <f t="shared" ref="N62" si="251">IF(M62="ALTO",5,IF(M62="MEDIO ALTO",4,IF(M62="MEDIO",3,IF(M62="MEDIO BAJO",2,IF(M62="BAJO",1,0)))))</f>
        <v>4</v>
      </c>
      <c r="O62" s="422">
        <f t="shared" si="69"/>
        <v>8</v>
      </c>
      <c r="P62" s="257" t="s">
        <v>320</v>
      </c>
      <c r="Q62" s="258">
        <f t="shared" si="171"/>
        <v>2</v>
      </c>
      <c r="R62" s="425">
        <f t="shared" si="70"/>
        <v>2</v>
      </c>
      <c r="S62" s="425">
        <f t="shared" ref="S62" si="252">R62*0.6</f>
        <v>1.2</v>
      </c>
      <c r="T62" s="313" t="s">
        <v>697</v>
      </c>
      <c r="U62" s="428">
        <f t="shared" ref="U62" si="253">IF(P62="No_existen",5*$U$10,V62*$U$10)</f>
        <v>0.15000000000000002</v>
      </c>
      <c r="V62" s="431">
        <f t="shared" ref="V62" si="254">ROUND(AVERAGEIF(W62:W64,"&gt;0"),0)</f>
        <v>3</v>
      </c>
      <c r="W62" s="307">
        <f t="shared" si="172"/>
        <v>4</v>
      </c>
      <c r="X62" s="313" t="s">
        <v>324</v>
      </c>
      <c r="Y62" s="313"/>
      <c r="Z62" s="431">
        <f t="shared" ref="Z62" si="255">IF(P62="No_existen",5*$Z$10,AA62*$Z$10)</f>
        <v>0.15</v>
      </c>
      <c r="AA62" s="425">
        <f t="shared" ref="AA62" si="256">ROUND(AVERAGEIF(AB62:AB64,"&gt;0"),0)</f>
        <v>1</v>
      </c>
      <c r="AB62" s="306">
        <f t="shared" si="173"/>
        <v>1</v>
      </c>
      <c r="AC62" s="313" t="s">
        <v>301</v>
      </c>
      <c r="AD62" s="313" t="s">
        <v>687</v>
      </c>
      <c r="AE62" s="431">
        <f t="shared" ref="AE62" si="257">IF(P62="No_existen",5*$AE$10,AF62*$AE$10)</f>
        <v>0.1</v>
      </c>
      <c r="AF62" s="425">
        <f t="shared" ref="AF62" si="258">ROUND(AVERAGEIF(AG62:AG64,"&gt;0"),0)</f>
        <v>1</v>
      </c>
      <c r="AG62" s="306">
        <f t="shared" si="174"/>
        <v>1</v>
      </c>
      <c r="AH62" s="313" t="s">
        <v>298</v>
      </c>
      <c r="AI62" s="313" t="s">
        <v>311</v>
      </c>
      <c r="AJ62" s="431">
        <f t="shared" ref="AJ62" si="259">IF(P62="No_existen",5*$AJ$10,AK62*$AJ$10)</f>
        <v>0.2</v>
      </c>
      <c r="AK62" s="425">
        <f t="shared" ref="AK62" si="260">ROUND(AVERAGEIF(AL62:AL64,"&gt;0"),0)</f>
        <v>2</v>
      </c>
      <c r="AL62" s="306">
        <f t="shared" si="5"/>
        <v>4</v>
      </c>
      <c r="AM62" s="313" t="s">
        <v>529</v>
      </c>
      <c r="AN62" s="425">
        <f t="shared" ref="AN62" si="261">ROUND(AVERAGE(R62,V62,AA62,AF62,AK62),0)</f>
        <v>2</v>
      </c>
      <c r="AO62" s="392" t="str">
        <f t="shared" ref="AO62" si="262">IF(AN62&lt;1.5,"FUERTE",IF(AND(AN62&gt;=1.5,AN62&lt;2.5),"ACEPTABLE",IF(AN62&gt;=5,"INEXISTENTE","DÉBIL")))</f>
        <v>ACEPTABLE</v>
      </c>
      <c r="AP62" s="395">
        <f t="shared" ref="AP62" si="263">IF(O62=0,0,ROUND((O62*AN62),0))</f>
        <v>16</v>
      </c>
      <c r="AQ62" s="398" t="str">
        <f t="shared" ref="AQ62" si="264">IF(AP62&gt;=36,"GRAVE", IF(AP62&lt;=10, "LEVE", "MODERADO"))</f>
        <v>MODERADO</v>
      </c>
      <c r="AR62" s="445" t="s">
        <v>703</v>
      </c>
      <c r="AS62" s="445" t="s">
        <v>704</v>
      </c>
      <c r="AT62" s="259" t="s">
        <v>89</v>
      </c>
      <c r="AU62" s="47" t="s">
        <v>805</v>
      </c>
      <c r="AV62" s="260">
        <v>44347</v>
      </c>
      <c r="AW62" s="260"/>
      <c r="AX62" s="294"/>
      <c r="AY62" s="45"/>
      <c r="AZ62" s="45"/>
      <c r="BA62" s="45"/>
      <c r="BB62" s="46"/>
      <c r="BC62" s="46"/>
    </row>
    <row r="63" spans="1:55" s="96" customFormat="1" ht="64.5" customHeight="1" x14ac:dyDescent="0.2">
      <c r="A63" s="391"/>
      <c r="B63" s="510"/>
      <c r="C63" s="510"/>
      <c r="D63" s="315" t="s">
        <v>262</v>
      </c>
      <c r="E63" s="315" t="s">
        <v>227</v>
      </c>
      <c r="F63" s="315" t="s">
        <v>668</v>
      </c>
      <c r="G63" s="411"/>
      <c r="H63" s="437"/>
      <c r="I63" s="417"/>
      <c r="J63" s="411"/>
      <c r="K63" s="420"/>
      <c r="L63" s="423"/>
      <c r="M63" s="420"/>
      <c r="N63" s="423"/>
      <c r="O63" s="423"/>
      <c r="P63" s="145" t="s">
        <v>320</v>
      </c>
      <c r="Q63" s="146">
        <f t="shared" si="171"/>
        <v>2</v>
      </c>
      <c r="R63" s="426"/>
      <c r="S63" s="426"/>
      <c r="T63" s="316" t="s">
        <v>698</v>
      </c>
      <c r="U63" s="429"/>
      <c r="V63" s="432"/>
      <c r="W63" s="305">
        <f t="shared" si="172"/>
        <v>4</v>
      </c>
      <c r="X63" s="316" t="s">
        <v>324</v>
      </c>
      <c r="Y63" s="316"/>
      <c r="Z63" s="432"/>
      <c r="AA63" s="426"/>
      <c r="AB63" s="304">
        <f t="shared" si="173"/>
        <v>1</v>
      </c>
      <c r="AC63" s="316" t="s">
        <v>301</v>
      </c>
      <c r="AD63" s="316" t="s">
        <v>687</v>
      </c>
      <c r="AE63" s="432"/>
      <c r="AF63" s="426"/>
      <c r="AG63" s="304">
        <f t="shared" si="174"/>
        <v>1</v>
      </c>
      <c r="AH63" s="316" t="s">
        <v>298</v>
      </c>
      <c r="AI63" s="316" t="s">
        <v>305</v>
      </c>
      <c r="AJ63" s="432"/>
      <c r="AK63" s="426"/>
      <c r="AL63" s="304">
        <f t="shared" si="5"/>
        <v>1</v>
      </c>
      <c r="AM63" s="316" t="s">
        <v>492</v>
      </c>
      <c r="AN63" s="426"/>
      <c r="AO63" s="393"/>
      <c r="AP63" s="396"/>
      <c r="AQ63" s="399"/>
      <c r="AR63" s="434"/>
      <c r="AS63" s="434"/>
      <c r="AT63" s="47" t="s">
        <v>89</v>
      </c>
      <c r="AU63" s="47" t="s">
        <v>806</v>
      </c>
      <c r="AV63" s="95">
        <v>44255</v>
      </c>
      <c r="AW63" s="95"/>
      <c r="AX63" s="97" t="s">
        <v>705</v>
      </c>
      <c r="AY63" s="45"/>
      <c r="AZ63" s="45"/>
      <c r="BA63" s="45"/>
      <c r="BB63" s="46"/>
      <c r="BC63" s="46"/>
    </row>
    <row r="64" spans="1:55" s="96" customFormat="1" ht="64.5" customHeight="1" thickBot="1" x14ac:dyDescent="0.25">
      <c r="A64" s="392"/>
      <c r="B64" s="534"/>
      <c r="C64" s="534"/>
      <c r="D64" s="91" t="s">
        <v>262</v>
      </c>
      <c r="E64" s="91" t="s">
        <v>34</v>
      </c>
      <c r="F64" s="91" t="s">
        <v>669</v>
      </c>
      <c r="G64" s="412"/>
      <c r="H64" s="438"/>
      <c r="I64" s="418"/>
      <c r="J64" s="412"/>
      <c r="K64" s="421"/>
      <c r="L64" s="424"/>
      <c r="M64" s="421"/>
      <c r="N64" s="424"/>
      <c r="O64" s="424"/>
      <c r="P64" s="20" t="s">
        <v>321</v>
      </c>
      <c r="Q64" s="103">
        <f t="shared" si="171"/>
        <v>1</v>
      </c>
      <c r="R64" s="427"/>
      <c r="S64" s="427"/>
      <c r="T64" s="310" t="s">
        <v>699</v>
      </c>
      <c r="U64" s="430"/>
      <c r="V64" s="433"/>
      <c r="W64" s="311">
        <f t="shared" si="172"/>
        <v>2</v>
      </c>
      <c r="X64" s="310" t="s">
        <v>325</v>
      </c>
      <c r="Y64" s="310"/>
      <c r="Z64" s="433"/>
      <c r="AA64" s="427"/>
      <c r="AB64" s="309">
        <f t="shared" si="173"/>
        <v>1</v>
      </c>
      <c r="AC64" s="310" t="s">
        <v>301</v>
      </c>
      <c r="AD64" s="310" t="s">
        <v>687</v>
      </c>
      <c r="AE64" s="433"/>
      <c r="AF64" s="427"/>
      <c r="AG64" s="309">
        <f t="shared" si="174"/>
        <v>1</v>
      </c>
      <c r="AH64" s="310" t="s">
        <v>298</v>
      </c>
      <c r="AI64" s="310" t="s">
        <v>313</v>
      </c>
      <c r="AJ64" s="433"/>
      <c r="AK64" s="427"/>
      <c r="AL64" s="309">
        <f t="shared" si="5"/>
        <v>1</v>
      </c>
      <c r="AM64" s="310" t="s">
        <v>492</v>
      </c>
      <c r="AN64" s="427"/>
      <c r="AO64" s="394"/>
      <c r="AP64" s="397"/>
      <c r="AQ64" s="400"/>
      <c r="AR64" s="517"/>
      <c r="AS64" s="517"/>
      <c r="AT64" s="48"/>
      <c r="AU64" s="310"/>
      <c r="AV64" s="170"/>
      <c r="AW64" s="170"/>
      <c r="AX64" s="98"/>
      <c r="AY64" s="45"/>
      <c r="AZ64" s="45"/>
      <c r="BA64" s="45"/>
      <c r="BB64" s="46"/>
      <c r="BC64" s="46"/>
    </row>
    <row r="65" spans="1:55" s="96" customFormat="1" ht="64.5" customHeight="1" x14ac:dyDescent="0.2">
      <c r="A65" s="390">
        <v>19</v>
      </c>
      <c r="B65" s="533" t="s">
        <v>178</v>
      </c>
      <c r="C65" s="533"/>
      <c r="D65" s="256" t="s">
        <v>262</v>
      </c>
      <c r="E65" s="256" t="s">
        <v>227</v>
      </c>
      <c r="F65" s="312" t="s">
        <v>670</v>
      </c>
      <c r="G65" s="410" t="s">
        <v>104</v>
      </c>
      <c r="H65" s="453" t="s">
        <v>807</v>
      </c>
      <c r="I65" s="416" t="s">
        <v>679</v>
      </c>
      <c r="J65" s="410" t="s">
        <v>680</v>
      </c>
      <c r="K65" s="419" t="s">
        <v>103</v>
      </c>
      <c r="L65" s="422">
        <f t="shared" ref="L65" si="265">IF(K65="ALTA",5,IF(K65="MEDIO ALTA",4,IF(K65="MEDIA",3,IF(K65="MEDIO BAJA",2,IF(K65="BAJA",1,0)))))</f>
        <v>3</v>
      </c>
      <c r="M65" s="419" t="s">
        <v>142</v>
      </c>
      <c r="N65" s="422">
        <f t="shared" ref="N65" si="266">IF(M65="ALTO",5,IF(M65="MEDIO ALTO",4,IF(M65="MEDIO",3,IF(M65="MEDIO BAJO",2,IF(M65="BAJO",1,0)))))</f>
        <v>4</v>
      </c>
      <c r="O65" s="422">
        <f t="shared" si="69"/>
        <v>12</v>
      </c>
      <c r="P65" s="257" t="s">
        <v>321</v>
      </c>
      <c r="Q65" s="258">
        <f t="shared" si="171"/>
        <v>1</v>
      </c>
      <c r="R65" s="425">
        <f t="shared" si="70"/>
        <v>3</v>
      </c>
      <c r="S65" s="425">
        <f t="shared" ref="S65" si="267">R65*0.6</f>
        <v>1.7999999999999998</v>
      </c>
      <c r="T65" s="313" t="s">
        <v>700</v>
      </c>
      <c r="U65" s="428">
        <f t="shared" ref="U65" si="268">IF(P65="No_existen",5*$U$10,V65*$U$10)</f>
        <v>0.2</v>
      </c>
      <c r="V65" s="431">
        <f t="shared" ref="V65" si="269">ROUND(AVERAGEIF(W65:W67,"&gt;0"),0)</f>
        <v>4</v>
      </c>
      <c r="W65" s="307">
        <f t="shared" si="172"/>
        <v>4</v>
      </c>
      <c r="X65" s="313" t="s">
        <v>324</v>
      </c>
      <c r="Y65" s="313"/>
      <c r="Z65" s="431">
        <f t="shared" ref="Z65" si="270">IF(P65="No_existen",5*$Z$10,AA65*$Z$10)</f>
        <v>0.15</v>
      </c>
      <c r="AA65" s="425">
        <f t="shared" ref="AA65" si="271">ROUND(AVERAGEIF(AB65:AB67,"&gt;0"),0)</f>
        <v>1</v>
      </c>
      <c r="AB65" s="306">
        <f t="shared" si="173"/>
        <v>1</v>
      </c>
      <c r="AC65" s="313" t="s">
        <v>301</v>
      </c>
      <c r="AD65" s="313" t="s">
        <v>702</v>
      </c>
      <c r="AE65" s="431">
        <f t="shared" ref="AE65" si="272">IF(P65="No_existen",5*$AE$10,AF65*$AE$10)</f>
        <v>0.1</v>
      </c>
      <c r="AF65" s="425">
        <f t="shared" ref="AF65" si="273">ROUND(AVERAGEIF(AG65:AG67,"&gt;0"),0)</f>
        <v>1</v>
      </c>
      <c r="AG65" s="306">
        <f t="shared" si="174"/>
        <v>1</v>
      </c>
      <c r="AH65" s="313" t="s">
        <v>298</v>
      </c>
      <c r="AI65" s="313" t="s">
        <v>305</v>
      </c>
      <c r="AJ65" s="431">
        <f t="shared" ref="AJ65" si="274">IF(P65="No_existen",5*$AJ$10,AK65*$AJ$10)</f>
        <v>0.2</v>
      </c>
      <c r="AK65" s="425">
        <f t="shared" ref="AK65" si="275">ROUND(AVERAGEIF(AL65:AL67,"&gt;0"),0)</f>
        <v>2</v>
      </c>
      <c r="AL65" s="306">
        <f t="shared" si="5"/>
        <v>4</v>
      </c>
      <c r="AM65" s="313" t="s">
        <v>529</v>
      </c>
      <c r="AN65" s="425">
        <f t="shared" ref="AN65" si="276">ROUND(AVERAGE(R65,V65,AA65,AF65,AK65),0)</f>
        <v>2</v>
      </c>
      <c r="AO65" s="392" t="str">
        <f t="shared" ref="AO65" si="277">IF(AN65&lt;1.5,"FUERTE",IF(AND(AN65&gt;=1.5,AN65&lt;2.5),"ACEPTABLE",IF(AN65&gt;=5,"INEXISTENTE","DÉBIL")))</f>
        <v>ACEPTABLE</v>
      </c>
      <c r="AP65" s="395">
        <f t="shared" ref="AP65" si="278">IF(O65=0,0,ROUND((O65*AN65),0))</f>
        <v>24</v>
      </c>
      <c r="AQ65" s="398" t="str">
        <f t="shared" ref="AQ65" si="279">IF(AP65&gt;=36,"GRAVE", IF(AP65&lt;=10, "LEVE", "MODERADO"))</f>
        <v>MODERADO</v>
      </c>
      <c r="AR65" s="434" t="s">
        <v>809</v>
      </c>
      <c r="AS65" s="434" t="s">
        <v>810</v>
      </c>
      <c r="AT65" s="259" t="s">
        <v>89</v>
      </c>
      <c r="AU65" s="47" t="s">
        <v>811</v>
      </c>
      <c r="AV65" s="260"/>
      <c r="AW65" s="260"/>
      <c r="AX65" s="294"/>
      <c r="AY65" s="45"/>
      <c r="AZ65" s="45"/>
      <c r="BA65" s="45"/>
      <c r="BB65" s="46"/>
      <c r="BC65" s="46"/>
    </row>
    <row r="66" spans="1:55" s="96" customFormat="1" ht="64.5" customHeight="1" x14ac:dyDescent="0.2">
      <c r="A66" s="391"/>
      <c r="B66" s="510"/>
      <c r="C66" s="510"/>
      <c r="D66" s="315" t="s">
        <v>262</v>
      </c>
      <c r="E66" s="315" t="s">
        <v>35</v>
      </c>
      <c r="F66" s="314" t="s">
        <v>671</v>
      </c>
      <c r="G66" s="411"/>
      <c r="H66" s="454"/>
      <c r="I66" s="417"/>
      <c r="J66" s="411"/>
      <c r="K66" s="420"/>
      <c r="L66" s="423"/>
      <c r="M66" s="420"/>
      <c r="N66" s="423"/>
      <c r="O66" s="423"/>
      <c r="P66" s="145" t="s">
        <v>390</v>
      </c>
      <c r="Q66" s="146">
        <f t="shared" si="171"/>
        <v>4</v>
      </c>
      <c r="R66" s="426"/>
      <c r="S66" s="426"/>
      <c r="T66" s="316" t="s">
        <v>701</v>
      </c>
      <c r="U66" s="429"/>
      <c r="V66" s="432"/>
      <c r="W66" s="305">
        <f t="shared" si="172"/>
        <v>4</v>
      </c>
      <c r="X66" s="316" t="s">
        <v>324</v>
      </c>
      <c r="Y66" s="316"/>
      <c r="Z66" s="432"/>
      <c r="AA66" s="426"/>
      <c r="AB66" s="304">
        <f t="shared" si="173"/>
        <v>1</v>
      </c>
      <c r="AC66" s="316" t="s">
        <v>301</v>
      </c>
      <c r="AD66" s="316" t="s">
        <v>702</v>
      </c>
      <c r="AE66" s="432"/>
      <c r="AF66" s="426"/>
      <c r="AG66" s="304">
        <f t="shared" si="174"/>
        <v>1</v>
      </c>
      <c r="AH66" s="316" t="s">
        <v>298</v>
      </c>
      <c r="AI66" s="316" t="s">
        <v>306</v>
      </c>
      <c r="AJ66" s="432"/>
      <c r="AK66" s="426"/>
      <c r="AL66" s="304">
        <f t="shared" si="5"/>
        <v>1</v>
      </c>
      <c r="AM66" s="316" t="s">
        <v>492</v>
      </c>
      <c r="AN66" s="426"/>
      <c r="AO66" s="393"/>
      <c r="AP66" s="396"/>
      <c r="AQ66" s="399"/>
      <c r="AR66" s="434"/>
      <c r="AS66" s="434"/>
      <c r="AT66" s="47" t="s">
        <v>91</v>
      </c>
      <c r="AU66" s="47" t="s">
        <v>812</v>
      </c>
      <c r="AV66" s="95"/>
      <c r="AW66" s="95"/>
      <c r="AX66" s="97"/>
      <c r="AY66" s="45"/>
      <c r="AZ66" s="45"/>
      <c r="BA66" s="45"/>
      <c r="BB66" s="46"/>
      <c r="BC66" s="46"/>
    </row>
    <row r="67" spans="1:55" s="96" customFormat="1" ht="64.5" customHeight="1" thickBot="1" x14ac:dyDescent="0.25">
      <c r="A67" s="392"/>
      <c r="B67" s="534"/>
      <c r="C67" s="534"/>
      <c r="D67" s="91"/>
      <c r="E67" s="91"/>
      <c r="F67" s="91"/>
      <c r="G67" s="412"/>
      <c r="H67" s="455"/>
      <c r="I67" s="418"/>
      <c r="J67" s="412"/>
      <c r="K67" s="421"/>
      <c r="L67" s="424"/>
      <c r="M67" s="421"/>
      <c r="N67" s="424"/>
      <c r="O67" s="424"/>
      <c r="P67" s="20" t="s">
        <v>390</v>
      </c>
      <c r="Q67" s="103">
        <f t="shared" si="171"/>
        <v>4</v>
      </c>
      <c r="R67" s="427"/>
      <c r="S67" s="427"/>
      <c r="T67" s="371" t="s">
        <v>808</v>
      </c>
      <c r="U67" s="430"/>
      <c r="V67" s="433"/>
      <c r="W67" s="311">
        <f t="shared" si="172"/>
        <v>4</v>
      </c>
      <c r="X67" s="310" t="s">
        <v>324</v>
      </c>
      <c r="Y67" s="310"/>
      <c r="Z67" s="433"/>
      <c r="AA67" s="427"/>
      <c r="AB67" s="309">
        <f t="shared" si="173"/>
        <v>1</v>
      </c>
      <c r="AC67" s="371" t="s">
        <v>301</v>
      </c>
      <c r="AD67" s="371" t="s">
        <v>702</v>
      </c>
      <c r="AE67" s="433"/>
      <c r="AF67" s="427"/>
      <c r="AG67" s="309">
        <f t="shared" si="174"/>
        <v>1</v>
      </c>
      <c r="AH67" s="310" t="s">
        <v>298</v>
      </c>
      <c r="AI67" s="310" t="s">
        <v>313</v>
      </c>
      <c r="AJ67" s="433"/>
      <c r="AK67" s="427"/>
      <c r="AL67" s="309">
        <f t="shared" si="5"/>
        <v>1</v>
      </c>
      <c r="AM67" s="310" t="s">
        <v>492</v>
      </c>
      <c r="AN67" s="427"/>
      <c r="AO67" s="394"/>
      <c r="AP67" s="397"/>
      <c r="AQ67" s="400"/>
      <c r="AR67" s="434"/>
      <c r="AS67" s="434"/>
      <c r="AT67" s="48" t="s">
        <v>91</v>
      </c>
      <c r="AU67" s="47" t="s">
        <v>813</v>
      </c>
      <c r="AV67" s="170"/>
      <c r="AW67" s="170"/>
      <c r="AX67" s="98"/>
      <c r="AY67" s="45"/>
      <c r="AZ67" s="45"/>
      <c r="BA67" s="45"/>
      <c r="BB67" s="46"/>
      <c r="BC67" s="46"/>
    </row>
    <row r="68" spans="1:55" ht="63.75" customHeight="1" x14ac:dyDescent="0.2">
      <c r="A68" s="390">
        <v>20</v>
      </c>
      <c r="B68" s="509" t="s">
        <v>177</v>
      </c>
      <c r="C68" s="509"/>
      <c r="D68" s="328" t="s">
        <v>262</v>
      </c>
      <c r="E68" s="328" t="s">
        <v>35</v>
      </c>
      <c r="F68" s="302" t="s">
        <v>706</v>
      </c>
      <c r="G68" s="460" t="s">
        <v>108</v>
      </c>
      <c r="H68" s="554" t="s">
        <v>709</v>
      </c>
      <c r="I68" s="496" t="s">
        <v>710</v>
      </c>
      <c r="J68" s="472" t="s">
        <v>711</v>
      </c>
      <c r="K68" s="512" t="s">
        <v>126</v>
      </c>
      <c r="L68" s="513">
        <f t="shared" ref="L68:L80" si="280">IF(K68="ALTA",5,IF(K68="MEDIO ALTA",4,IF(K68="MEDIA",3,IF(K68="MEDIO BAJA",2,IF(K68="BAJA",1,0)))))</f>
        <v>1</v>
      </c>
      <c r="M68" s="512" t="s">
        <v>138</v>
      </c>
      <c r="N68" s="513">
        <f t="shared" ref="N68:N80" si="281">IF(M68="ALTO",5,IF(M68="MEDIO ALTO",4,IF(M68="MEDIO",3,IF(M68="MEDIO BAJO",2,IF(M68="BAJO",1,0)))))</f>
        <v>5</v>
      </c>
      <c r="O68" s="513">
        <f t="shared" ref="O68:O80" si="282">N68*L68</f>
        <v>5</v>
      </c>
      <c r="P68" s="329" t="s">
        <v>321</v>
      </c>
      <c r="Q68" s="330">
        <f t="shared" si="171"/>
        <v>1</v>
      </c>
      <c r="R68" s="486">
        <f t="shared" ref="R68:R80" si="283">ROUND(AVERAGEIF(Q68:Q70,"&gt;0"),0)</f>
        <v>1</v>
      </c>
      <c r="S68" s="486">
        <f t="shared" ref="S68:S80" si="284">R68*0.6</f>
        <v>0.6</v>
      </c>
      <c r="T68" s="303" t="s">
        <v>712</v>
      </c>
      <c r="U68" s="528">
        <f t="shared" ref="U68" si="285">IF(P68="No_existen",5*$U$10,V68*$U$10)</f>
        <v>0.05</v>
      </c>
      <c r="V68" s="452">
        <f t="shared" ref="V68:V80" si="286">ROUND(AVERAGEIF(W68:W70,"&gt;0"),0)</f>
        <v>1</v>
      </c>
      <c r="W68" s="331">
        <f t="shared" si="172"/>
        <v>2</v>
      </c>
      <c r="X68" s="303" t="s">
        <v>325</v>
      </c>
      <c r="Y68" s="303"/>
      <c r="Z68" s="452">
        <f t="shared" ref="Z68:Z74" si="287">IF(P68="No_existen",5*$Z$10,AA68*$Z$10)</f>
        <v>0.15</v>
      </c>
      <c r="AA68" s="486">
        <f t="shared" ref="AA68" si="288">ROUND(AVERAGEIF(AB68:AB70,"&gt;0"),0)</f>
        <v>1</v>
      </c>
      <c r="AB68" s="332">
        <f t="shared" si="173"/>
        <v>1</v>
      </c>
      <c r="AC68" s="303" t="s">
        <v>301</v>
      </c>
      <c r="AD68" s="303" t="s">
        <v>717</v>
      </c>
      <c r="AE68" s="452">
        <f t="shared" ref="AE68:AE80" si="289">IF(P68="No_existen",5*$AE$10,AF68*$AE$10)</f>
        <v>0.1</v>
      </c>
      <c r="AF68" s="486">
        <f t="shared" ref="AF68" si="290">ROUND(AVERAGEIF(AG68:AG70,"&gt;0"),0)</f>
        <v>1</v>
      </c>
      <c r="AG68" s="332">
        <f t="shared" si="174"/>
        <v>1</v>
      </c>
      <c r="AH68" s="303" t="s">
        <v>298</v>
      </c>
      <c r="AI68" s="303" t="s">
        <v>305</v>
      </c>
      <c r="AJ68" s="452">
        <f t="shared" ref="AJ68:AJ80" si="291">IF(P68="No_existen",5*$AJ$10,AK68*$AJ$10)</f>
        <v>0.1</v>
      </c>
      <c r="AK68" s="486">
        <f t="shared" ref="AK68" si="292">ROUND(AVERAGEIF(AL68:AL70,"&gt;0"),0)</f>
        <v>1</v>
      </c>
      <c r="AL68" s="332">
        <f t="shared" ref="AL68:AL82" si="293">IF(AM68="Preventivo",1,IF(AM68="Detectivo",4, IF(P68="No_existen",5,0)))</f>
        <v>1</v>
      </c>
      <c r="AM68" s="303" t="s">
        <v>492</v>
      </c>
      <c r="AN68" s="486">
        <f t="shared" ref="AN68:AN71" si="294">ROUND(AVERAGE(R68,V68,AA68,AF68,AK68),0)</f>
        <v>1</v>
      </c>
      <c r="AO68" s="519" t="str">
        <f t="shared" ref="AO68:AO80" si="295">IF(AN68&lt;1.5,"FUERTE",IF(AND(AN68&gt;=1.5,AN68&lt;2.5),"ACEPTABLE",IF(AN68&gt;=5,"INEXISTENTE","DÉBIL")))</f>
        <v>FUERTE</v>
      </c>
      <c r="AP68" s="523">
        <f t="shared" ref="AP68:AP80" si="296">IF(O68=0,0,ROUND((O68*AN68),0))</f>
        <v>5</v>
      </c>
      <c r="AQ68" s="524" t="str">
        <f t="shared" ref="AQ68:AQ80" si="297">IF(AP68&gt;=36,"GRAVE", IF(AP68&lt;=10, "LEVE", "MODERADO"))</f>
        <v>LEVE</v>
      </c>
      <c r="AR68" s="564" t="s">
        <v>719</v>
      </c>
      <c r="AS68" s="561">
        <v>0</v>
      </c>
      <c r="AT68" s="333" t="s">
        <v>88</v>
      </c>
      <c r="AU68" s="333"/>
      <c r="AV68" s="334"/>
      <c r="AW68" s="335"/>
      <c r="AX68" s="336"/>
    </row>
    <row r="69" spans="1:55" ht="63.75" customHeight="1" x14ac:dyDescent="0.2">
      <c r="A69" s="391"/>
      <c r="B69" s="510"/>
      <c r="C69" s="510"/>
      <c r="D69" s="315" t="s">
        <v>262</v>
      </c>
      <c r="E69" s="315" t="s">
        <v>32</v>
      </c>
      <c r="F69" s="314" t="s">
        <v>707</v>
      </c>
      <c r="G69" s="411"/>
      <c r="H69" s="536"/>
      <c r="I69" s="447"/>
      <c r="J69" s="441"/>
      <c r="K69" s="420"/>
      <c r="L69" s="423"/>
      <c r="M69" s="420"/>
      <c r="N69" s="423"/>
      <c r="O69" s="423"/>
      <c r="P69" s="145" t="s">
        <v>321</v>
      </c>
      <c r="Q69" s="146">
        <f t="shared" si="171"/>
        <v>1</v>
      </c>
      <c r="R69" s="426"/>
      <c r="S69" s="426"/>
      <c r="T69" s="316" t="s">
        <v>713</v>
      </c>
      <c r="U69" s="429"/>
      <c r="V69" s="432"/>
      <c r="W69" s="305">
        <f t="shared" si="172"/>
        <v>1</v>
      </c>
      <c r="X69" s="316" t="s">
        <v>326</v>
      </c>
      <c r="Y69" s="316" t="s">
        <v>715</v>
      </c>
      <c r="Z69" s="432"/>
      <c r="AA69" s="426"/>
      <c r="AB69" s="304">
        <f t="shared" si="173"/>
        <v>1</v>
      </c>
      <c r="AC69" s="316" t="s">
        <v>301</v>
      </c>
      <c r="AD69" s="316" t="s">
        <v>718</v>
      </c>
      <c r="AE69" s="432"/>
      <c r="AF69" s="426"/>
      <c r="AG69" s="304">
        <f t="shared" si="174"/>
        <v>1</v>
      </c>
      <c r="AH69" s="316" t="s">
        <v>298</v>
      </c>
      <c r="AI69" s="316" t="s">
        <v>309</v>
      </c>
      <c r="AJ69" s="432"/>
      <c r="AK69" s="426"/>
      <c r="AL69" s="304">
        <f t="shared" si="293"/>
        <v>1</v>
      </c>
      <c r="AM69" s="316" t="s">
        <v>492</v>
      </c>
      <c r="AN69" s="426"/>
      <c r="AO69" s="393"/>
      <c r="AP69" s="396"/>
      <c r="AQ69" s="399"/>
      <c r="AR69" s="562"/>
      <c r="AS69" s="562"/>
      <c r="AT69" s="47" t="s">
        <v>88</v>
      </c>
      <c r="AU69" s="47"/>
      <c r="AV69" s="95"/>
      <c r="AW69" s="222"/>
      <c r="AX69" s="97"/>
    </row>
    <row r="70" spans="1:55" ht="63.75" customHeight="1" thickBot="1" x14ac:dyDescent="0.25">
      <c r="A70" s="392"/>
      <c r="B70" s="534"/>
      <c r="C70" s="534"/>
      <c r="D70" s="91" t="s">
        <v>263</v>
      </c>
      <c r="E70" s="91" t="s">
        <v>37</v>
      </c>
      <c r="F70" s="339" t="s">
        <v>708</v>
      </c>
      <c r="G70" s="412"/>
      <c r="H70" s="555"/>
      <c r="I70" s="497"/>
      <c r="J70" s="473"/>
      <c r="K70" s="421"/>
      <c r="L70" s="424"/>
      <c r="M70" s="421"/>
      <c r="N70" s="424"/>
      <c r="O70" s="424"/>
      <c r="P70" s="20" t="s">
        <v>321</v>
      </c>
      <c r="Q70" s="103">
        <f t="shared" si="171"/>
        <v>1</v>
      </c>
      <c r="R70" s="427"/>
      <c r="S70" s="427"/>
      <c r="T70" s="310" t="s">
        <v>714</v>
      </c>
      <c r="U70" s="430"/>
      <c r="V70" s="433"/>
      <c r="W70" s="311">
        <f t="shared" si="172"/>
        <v>1</v>
      </c>
      <c r="X70" s="310" t="s">
        <v>326</v>
      </c>
      <c r="Y70" s="310" t="s">
        <v>716</v>
      </c>
      <c r="Z70" s="433"/>
      <c r="AA70" s="427"/>
      <c r="AB70" s="309">
        <f t="shared" si="173"/>
        <v>1</v>
      </c>
      <c r="AC70" s="310" t="s">
        <v>301</v>
      </c>
      <c r="AD70" s="310" t="s">
        <v>718</v>
      </c>
      <c r="AE70" s="433"/>
      <c r="AF70" s="427"/>
      <c r="AG70" s="309">
        <f t="shared" si="174"/>
        <v>1</v>
      </c>
      <c r="AH70" s="310" t="s">
        <v>298</v>
      </c>
      <c r="AI70" s="310" t="s">
        <v>313</v>
      </c>
      <c r="AJ70" s="433"/>
      <c r="AK70" s="427"/>
      <c r="AL70" s="309">
        <f t="shared" si="293"/>
        <v>1</v>
      </c>
      <c r="AM70" s="310" t="s">
        <v>492</v>
      </c>
      <c r="AN70" s="427"/>
      <c r="AO70" s="394"/>
      <c r="AP70" s="397"/>
      <c r="AQ70" s="400"/>
      <c r="AR70" s="563"/>
      <c r="AS70" s="563"/>
      <c r="AT70" s="48" t="s">
        <v>88</v>
      </c>
      <c r="AU70" s="48"/>
      <c r="AV70" s="170"/>
      <c r="AW70" s="228"/>
      <c r="AX70" s="98"/>
    </row>
    <row r="71" spans="1:55" ht="63.75" customHeight="1" x14ac:dyDescent="0.2">
      <c r="A71" s="390">
        <v>21</v>
      </c>
      <c r="B71" s="509" t="s">
        <v>177</v>
      </c>
      <c r="C71" s="509"/>
      <c r="D71" s="328" t="s">
        <v>262</v>
      </c>
      <c r="E71" s="328" t="s">
        <v>33</v>
      </c>
      <c r="F71" s="302" t="s">
        <v>720</v>
      </c>
      <c r="G71" s="460" t="s">
        <v>109</v>
      </c>
      <c r="H71" s="554" t="s">
        <v>721</v>
      </c>
      <c r="I71" s="496" t="s">
        <v>722</v>
      </c>
      <c r="J71" s="472" t="s">
        <v>723</v>
      </c>
      <c r="K71" s="512" t="s">
        <v>126</v>
      </c>
      <c r="L71" s="513">
        <f t="shared" si="280"/>
        <v>1</v>
      </c>
      <c r="M71" s="512" t="s">
        <v>138</v>
      </c>
      <c r="N71" s="513">
        <f t="shared" si="281"/>
        <v>5</v>
      </c>
      <c r="O71" s="513">
        <f t="shared" si="282"/>
        <v>5</v>
      </c>
      <c r="P71" s="329" t="s">
        <v>321</v>
      </c>
      <c r="Q71" s="330">
        <f t="shared" si="171"/>
        <v>1</v>
      </c>
      <c r="R71" s="486">
        <f t="shared" si="283"/>
        <v>1</v>
      </c>
      <c r="S71" s="486">
        <f t="shared" si="284"/>
        <v>0.6</v>
      </c>
      <c r="T71" s="303" t="s">
        <v>724</v>
      </c>
      <c r="U71" s="528">
        <f t="shared" ref="U71" si="298">IF(P71="No_existen",5*$U$10,V71*$U$10)</f>
        <v>0.2</v>
      </c>
      <c r="V71" s="452">
        <f t="shared" si="286"/>
        <v>4</v>
      </c>
      <c r="W71" s="331">
        <f t="shared" si="172"/>
        <v>4</v>
      </c>
      <c r="X71" s="303" t="s">
        <v>324</v>
      </c>
      <c r="Y71" s="303"/>
      <c r="Z71" s="452">
        <f t="shared" si="287"/>
        <v>0.15</v>
      </c>
      <c r="AA71" s="486">
        <f t="shared" ref="AA71" si="299">ROUND(AVERAGEIF(AB71:AB73,"&gt;0"),0)</f>
        <v>1</v>
      </c>
      <c r="AB71" s="332">
        <f t="shared" si="173"/>
        <v>1</v>
      </c>
      <c r="AC71" s="303" t="s">
        <v>301</v>
      </c>
      <c r="AD71" s="303" t="s">
        <v>717</v>
      </c>
      <c r="AE71" s="452">
        <f t="shared" si="289"/>
        <v>0.1</v>
      </c>
      <c r="AF71" s="486">
        <f t="shared" ref="AF71" si="300">ROUND(AVERAGEIF(AG71:AG73,"&gt;0"),0)</f>
        <v>1</v>
      </c>
      <c r="AG71" s="332">
        <f t="shared" si="174"/>
        <v>1</v>
      </c>
      <c r="AH71" s="303" t="s">
        <v>298</v>
      </c>
      <c r="AI71" s="303" t="s">
        <v>305</v>
      </c>
      <c r="AJ71" s="452">
        <f t="shared" si="291"/>
        <v>0.1</v>
      </c>
      <c r="AK71" s="486">
        <f t="shared" ref="AK71" si="301">ROUND(AVERAGEIF(AL71:AL73,"&gt;0"),0)</f>
        <v>1</v>
      </c>
      <c r="AL71" s="332">
        <f t="shared" si="293"/>
        <v>1</v>
      </c>
      <c r="AM71" s="303" t="s">
        <v>492</v>
      </c>
      <c r="AN71" s="486">
        <f t="shared" si="294"/>
        <v>2</v>
      </c>
      <c r="AO71" s="519" t="str">
        <f t="shared" si="295"/>
        <v>ACEPTABLE</v>
      </c>
      <c r="AP71" s="523">
        <f t="shared" si="296"/>
        <v>10</v>
      </c>
      <c r="AQ71" s="524" t="str">
        <f t="shared" si="297"/>
        <v>LEVE</v>
      </c>
      <c r="AR71" s="564" t="s">
        <v>727</v>
      </c>
      <c r="AS71" s="564" t="s">
        <v>728</v>
      </c>
      <c r="AT71" s="333" t="s">
        <v>88</v>
      </c>
      <c r="AU71" s="333"/>
      <c r="AV71" s="334"/>
      <c r="AW71" s="335"/>
      <c r="AX71" s="336"/>
    </row>
    <row r="72" spans="1:55" ht="63.75" customHeight="1" x14ac:dyDescent="0.2">
      <c r="A72" s="391"/>
      <c r="B72" s="510"/>
      <c r="C72" s="510"/>
      <c r="D72" s="315"/>
      <c r="E72" s="315"/>
      <c r="F72" s="315"/>
      <c r="G72" s="411"/>
      <c r="H72" s="536"/>
      <c r="I72" s="447"/>
      <c r="J72" s="441"/>
      <c r="K72" s="420"/>
      <c r="L72" s="423"/>
      <c r="M72" s="420"/>
      <c r="N72" s="423"/>
      <c r="O72" s="423"/>
      <c r="P72" s="145" t="s">
        <v>321</v>
      </c>
      <c r="Q72" s="146">
        <f t="shared" si="171"/>
        <v>1</v>
      </c>
      <c r="R72" s="426"/>
      <c r="S72" s="426"/>
      <c r="T72" s="316" t="s">
        <v>725</v>
      </c>
      <c r="U72" s="429"/>
      <c r="V72" s="432"/>
      <c r="W72" s="305">
        <f t="shared" si="172"/>
        <v>4</v>
      </c>
      <c r="X72" s="316" t="s">
        <v>324</v>
      </c>
      <c r="Y72" s="316"/>
      <c r="Z72" s="432"/>
      <c r="AA72" s="426"/>
      <c r="AB72" s="304">
        <f t="shared" si="173"/>
        <v>1</v>
      </c>
      <c r="AC72" s="316" t="s">
        <v>301</v>
      </c>
      <c r="AD72" s="316" t="s">
        <v>717</v>
      </c>
      <c r="AE72" s="432"/>
      <c r="AF72" s="426"/>
      <c r="AG72" s="304">
        <f t="shared" si="174"/>
        <v>1</v>
      </c>
      <c r="AH72" s="316" t="s">
        <v>298</v>
      </c>
      <c r="AI72" s="316" t="s">
        <v>305</v>
      </c>
      <c r="AJ72" s="432"/>
      <c r="AK72" s="426"/>
      <c r="AL72" s="304">
        <f t="shared" si="293"/>
        <v>1</v>
      </c>
      <c r="AM72" s="316" t="s">
        <v>492</v>
      </c>
      <c r="AN72" s="426"/>
      <c r="AO72" s="393"/>
      <c r="AP72" s="396"/>
      <c r="AQ72" s="399"/>
      <c r="AR72" s="562"/>
      <c r="AS72" s="562"/>
      <c r="AT72" s="47" t="s">
        <v>88</v>
      </c>
      <c r="AU72" s="47"/>
      <c r="AV72" s="95"/>
      <c r="AW72" s="222"/>
      <c r="AX72" s="97"/>
    </row>
    <row r="73" spans="1:55" ht="63.75" customHeight="1" thickBot="1" x14ac:dyDescent="0.25">
      <c r="A73" s="392"/>
      <c r="B73" s="534"/>
      <c r="C73" s="534"/>
      <c r="D73" s="91"/>
      <c r="E73" s="91"/>
      <c r="F73" s="91"/>
      <c r="G73" s="412"/>
      <c r="H73" s="555"/>
      <c r="I73" s="497"/>
      <c r="J73" s="473"/>
      <c r="K73" s="421"/>
      <c r="L73" s="424"/>
      <c r="M73" s="421"/>
      <c r="N73" s="424"/>
      <c r="O73" s="424"/>
      <c r="P73" s="20" t="s">
        <v>321</v>
      </c>
      <c r="Q73" s="103">
        <f t="shared" si="171"/>
        <v>1</v>
      </c>
      <c r="R73" s="427"/>
      <c r="S73" s="427"/>
      <c r="T73" s="310" t="s">
        <v>726</v>
      </c>
      <c r="U73" s="430"/>
      <c r="V73" s="433"/>
      <c r="W73" s="311">
        <f t="shared" si="172"/>
        <v>4</v>
      </c>
      <c r="X73" s="310" t="s">
        <v>324</v>
      </c>
      <c r="Y73" s="310"/>
      <c r="Z73" s="433"/>
      <c r="AA73" s="427"/>
      <c r="AB73" s="309">
        <f t="shared" si="173"/>
        <v>1</v>
      </c>
      <c r="AC73" s="310" t="s">
        <v>301</v>
      </c>
      <c r="AD73" s="310" t="s">
        <v>717</v>
      </c>
      <c r="AE73" s="433"/>
      <c r="AF73" s="427"/>
      <c r="AG73" s="309">
        <f t="shared" si="174"/>
        <v>1</v>
      </c>
      <c r="AH73" s="310" t="s">
        <v>298</v>
      </c>
      <c r="AI73" s="310" t="s">
        <v>305</v>
      </c>
      <c r="AJ73" s="433"/>
      <c r="AK73" s="427"/>
      <c r="AL73" s="309">
        <f t="shared" si="293"/>
        <v>1</v>
      </c>
      <c r="AM73" s="310" t="s">
        <v>492</v>
      </c>
      <c r="AN73" s="427"/>
      <c r="AO73" s="394"/>
      <c r="AP73" s="397"/>
      <c r="AQ73" s="400"/>
      <c r="AR73" s="563"/>
      <c r="AS73" s="563"/>
      <c r="AT73" s="48" t="s">
        <v>88</v>
      </c>
      <c r="AU73" s="48"/>
      <c r="AV73" s="170"/>
      <c r="AW73" s="228"/>
      <c r="AX73" s="98"/>
    </row>
    <row r="74" spans="1:55" ht="63.75" customHeight="1" x14ac:dyDescent="0.2">
      <c r="A74" s="390">
        <v>22</v>
      </c>
      <c r="B74" s="509" t="s">
        <v>177</v>
      </c>
      <c r="C74" s="509"/>
      <c r="D74" s="328" t="s">
        <v>262</v>
      </c>
      <c r="E74" s="328" t="s">
        <v>32</v>
      </c>
      <c r="F74" s="328" t="s">
        <v>729</v>
      </c>
      <c r="G74" s="460" t="s">
        <v>141</v>
      </c>
      <c r="H74" s="554" t="s">
        <v>730</v>
      </c>
      <c r="I74" s="496" t="s">
        <v>731</v>
      </c>
      <c r="J74" s="472" t="s">
        <v>732</v>
      </c>
      <c r="K74" s="512" t="s">
        <v>126</v>
      </c>
      <c r="L74" s="513">
        <f t="shared" si="280"/>
        <v>1</v>
      </c>
      <c r="M74" s="512" t="s">
        <v>138</v>
      </c>
      <c r="N74" s="513">
        <f t="shared" si="281"/>
        <v>5</v>
      </c>
      <c r="O74" s="513">
        <f t="shared" si="282"/>
        <v>5</v>
      </c>
      <c r="P74" s="329" t="s">
        <v>321</v>
      </c>
      <c r="Q74" s="330">
        <f t="shared" si="171"/>
        <v>1</v>
      </c>
      <c r="R74" s="486">
        <f t="shared" si="283"/>
        <v>1</v>
      </c>
      <c r="S74" s="486">
        <f t="shared" si="284"/>
        <v>0.6</v>
      </c>
      <c r="T74" s="303" t="s">
        <v>733</v>
      </c>
      <c r="U74" s="528">
        <f t="shared" ref="U74" si="302">IF(P74="No_existen",5*$U$10,V74*$U$10)</f>
        <v>0.2</v>
      </c>
      <c r="V74" s="452">
        <f t="shared" si="286"/>
        <v>4</v>
      </c>
      <c r="W74" s="331">
        <f t="shared" si="172"/>
        <v>4</v>
      </c>
      <c r="X74" s="303" t="s">
        <v>324</v>
      </c>
      <c r="Y74" s="303"/>
      <c r="Z74" s="452">
        <f t="shared" si="287"/>
        <v>0.15</v>
      </c>
      <c r="AA74" s="486">
        <f t="shared" ref="AA74" si="303">ROUND(AVERAGEIF(AB74:AB76,"&gt;0"),0)</f>
        <v>1</v>
      </c>
      <c r="AB74" s="332">
        <f t="shared" si="173"/>
        <v>1</v>
      </c>
      <c r="AC74" s="303" t="s">
        <v>301</v>
      </c>
      <c r="AD74" s="303" t="s">
        <v>734</v>
      </c>
      <c r="AE74" s="452">
        <f t="shared" si="289"/>
        <v>0.1</v>
      </c>
      <c r="AF74" s="486">
        <f t="shared" ref="AF74" si="304">ROUND(AVERAGEIF(AG74:AG76,"&gt;0"),0)</f>
        <v>1</v>
      </c>
      <c r="AG74" s="332">
        <f t="shared" si="174"/>
        <v>1</v>
      </c>
      <c r="AH74" s="303" t="s">
        <v>298</v>
      </c>
      <c r="AI74" s="303" t="s">
        <v>305</v>
      </c>
      <c r="AJ74" s="452">
        <f t="shared" si="291"/>
        <v>0.1</v>
      </c>
      <c r="AK74" s="486">
        <f t="shared" ref="AK74:AK80" si="305">ROUND(AVERAGEIF(AL74:AL76,"&gt;0"),0)</f>
        <v>1</v>
      </c>
      <c r="AL74" s="332">
        <f t="shared" si="293"/>
        <v>1</v>
      </c>
      <c r="AM74" s="303" t="s">
        <v>492</v>
      </c>
      <c r="AN74" s="486">
        <f t="shared" ref="AN74:AN77" si="306">ROUND(AVERAGE(R74,V74,AA74,AF74,AK74),0)</f>
        <v>2</v>
      </c>
      <c r="AO74" s="519" t="str">
        <f t="shared" si="295"/>
        <v>ACEPTABLE</v>
      </c>
      <c r="AP74" s="523">
        <f t="shared" si="296"/>
        <v>10</v>
      </c>
      <c r="AQ74" s="524" t="str">
        <f t="shared" si="297"/>
        <v>LEVE</v>
      </c>
      <c r="AR74" s="564" t="s">
        <v>735</v>
      </c>
      <c r="AS74" s="561">
        <v>0</v>
      </c>
      <c r="AT74" s="333" t="s">
        <v>88</v>
      </c>
      <c r="AU74" s="333"/>
      <c r="AV74" s="334"/>
      <c r="AW74" s="335"/>
      <c r="AX74" s="336"/>
    </row>
    <row r="75" spans="1:55" ht="63.75" customHeight="1" x14ac:dyDescent="0.2">
      <c r="A75" s="391"/>
      <c r="B75" s="510"/>
      <c r="C75" s="510"/>
      <c r="D75" s="315"/>
      <c r="E75" s="315"/>
      <c r="F75" s="315"/>
      <c r="G75" s="411"/>
      <c r="H75" s="536"/>
      <c r="I75" s="447"/>
      <c r="J75" s="441"/>
      <c r="K75" s="420"/>
      <c r="L75" s="423"/>
      <c r="M75" s="420"/>
      <c r="N75" s="423"/>
      <c r="O75" s="423"/>
      <c r="P75" s="145"/>
      <c r="Q75" s="146">
        <f t="shared" si="171"/>
        <v>0</v>
      </c>
      <c r="R75" s="426"/>
      <c r="S75" s="426"/>
      <c r="T75" s="316"/>
      <c r="U75" s="429"/>
      <c r="V75" s="432"/>
      <c r="W75" s="305">
        <f t="shared" si="172"/>
        <v>0</v>
      </c>
      <c r="X75" s="316"/>
      <c r="Y75" s="316"/>
      <c r="Z75" s="432"/>
      <c r="AA75" s="426"/>
      <c r="AB75" s="304">
        <f t="shared" si="173"/>
        <v>0</v>
      </c>
      <c r="AC75" s="316"/>
      <c r="AD75" s="316"/>
      <c r="AE75" s="432"/>
      <c r="AF75" s="426"/>
      <c r="AG75" s="304">
        <f t="shared" si="174"/>
        <v>0</v>
      </c>
      <c r="AH75" s="316"/>
      <c r="AI75" s="316"/>
      <c r="AJ75" s="432"/>
      <c r="AK75" s="426"/>
      <c r="AL75" s="304">
        <f t="shared" si="293"/>
        <v>0</v>
      </c>
      <c r="AM75" s="316"/>
      <c r="AN75" s="426"/>
      <c r="AO75" s="393"/>
      <c r="AP75" s="396"/>
      <c r="AQ75" s="399"/>
      <c r="AR75" s="562"/>
      <c r="AS75" s="562"/>
      <c r="AT75" s="47"/>
      <c r="AU75" s="47"/>
      <c r="AV75" s="95"/>
      <c r="AW75" s="222"/>
      <c r="AX75" s="97"/>
    </row>
    <row r="76" spans="1:55" ht="63.75" customHeight="1" thickBot="1" x14ac:dyDescent="0.25">
      <c r="A76" s="392"/>
      <c r="B76" s="534"/>
      <c r="C76" s="534"/>
      <c r="D76" s="91"/>
      <c r="E76" s="91"/>
      <c r="F76" s="91"/>
      <c r="G76" s="412"/>
      <c r="H76" s="555"/>
      <c r="I76" s="497"/>
      <c r="J76" s="473"/>
      <c r="K76" s="421"/>
      <c r="L76" s="424"/>
      <c r="M76" s="421"/>
      <c r="N76" s="424"/>
      <c r="O76" s="424"/>
      <c r="P76" s="20"/>
      <c r="Q76" s="103">
        <f t="shared" si="171"/>
        <v>0</v>
      </c>
      <c r="R76" s="427"/>
      <c r="S76" s="427"/>
      <c r="T76" s="310"/>
      <c r="U76" s="430"/>
      <c r="V76" s="433"/>
      <c r="W76" s="311">
        <f t="shared" si="172"/>
        <v>0</v>
      </c>
      <c r="X76" s="310"/>
      <c r="Y76" s="310"/>
      <c r="Z76" s="433"/>
      <c r="AA76" s="427"/>
      <c r="AB76" s="309">
        <f t="shared" si="173"/>
        <v>0</v>
      </c>
      <c r="AC76" s="310"/>
      <c r="AD76" s="310"/>
      <c r="AE76" s="433"/>
      <c r="AF76" s="427"/>
      <c r="AG76" s="309">
        <f t="shared" si="174"/>
        <v>0</v>
      </c>
      <c r="AH76" s="310"/>
      <c r="AI76" s="310"/>
      <c r="AJ76" s="433"/>
      <c r="AK76" s="427"/>
      <c r="AL76" s="309">
        <f t="shared" si="293"/>
        <v>0</v>
      </c>
      <c r="AM76" s="310"/>
      <c r="AN76" s="427"/>
      <c r="AO76" s="394"/>
      <c r="AP76" s="397"/>
      <c r="AQ76" s="400"/>
      <c r="AR76" s="563"/>
      <c r="AS76" s="563"/>
      <c r="AT76" s="48"/>
      <c r="AU76" s="48"/>
      <c r="AV76" s="170"/>
      <c r="AW76" s="228"/>
      <c r="AX76" s="98"/>
    </row>
    <row r="77" spans="1:55" ht="72.75" customHeight="1" x14ac:dyDescent="0.2">
      <c r="A77" s="390">
        <v>23</v>
      </c>
      <c r="B77" s="404" t="s">
        <v>177</v>
      </c>
      <c r="C77" s="405"/>
      <c r="D77" s="328" t="s">
        <v>262</v>
      </c>
      <c r="E77" s="328" t="s">
        <v>35</v>
      </c>
      <c r="F77" s="328" t="s">
        <v>736</v>
      </c>
      <c r="G77" s="460" t="s">
        <v>110</v>
      </c>
      <c r="H77" s="556" t="s">
        <v>737</v>
      </c>
      <c r="I77" s="460" t="s">
        <v>738</v>
      </c>
      <c r="J77" s="460" t="s">
        <v>739</v>
      </c>
      <c r="K77" s="512" t="s">
        <v>740</v>
      </c>
      <c r="L77" s="513">
        <f t="shared" si="280"/>
        <v>1</v>
      </c>
      <c r="M77" s="512" t="s">
        <v>142</v>
      </c>
      <c r="N77" s="513">
        <f t="shared" si="281"/>
        <v>4</v>
      </c>
      <c r="O77" s="513">
        <f t="shared" si="282"/>
        <v>4</v>
      </c>
      <c r="P77" s="329" t="s">
        <v>321</v>
      </c>
      <c r="Q77" s="330">
        <f t="shared" si="171"/>
        <v>1</v>
      </c>
      <c r="R77" s="486">
        <f t="shared" si="283"/>
        <v>1</v>
      </c>
      <c r="S77" s="486">
        <f t="shared" si="284"/>
        <v>0.6</v>
      </c>
      <c r="T77" s="303" t="s">
        <v>741</v>
      </c>
      <c r="U77" s="528">
        <f t="shared" ref="U77" si="307">IF(P77="No_existen",5*$U$10,V77*$U$10)</f>
        <v>0.2</v>
      </c>
      <c r="V77" s="452">
        <f t="shared" si="286"/>
        <v>4</v>
      </c>
      <c r="W77" s="331">
        <f t="shared" si="172"/>
        <v>4</v>
      </c>
      <c r="X77" s="303" t="s">
        <v>324</v>
      </c>
      <c r="Y77" s="303"/>
      <c r="Z77" s="452">
        <f t="shared" ref="Z77:Z80" si="308">IF(P77="No_existen",5*$Z$10,AA77*$Z$10)</f>
        <v>0.15</v>
      </c>
      <c r="AA77" s="486">
        <f t="shared" ref="AA77" si="309">ROUND(AVERAGEIF(AB77:AB79,"&gt;0"),0)</f>
        <v>1</v>
      </c>
      <c r="AB77" s="332">
        <f t="shared" si="173"/>
        <v>1</v>
      </c>
      <c r="AC77" s="303" t="s">
        <v>301</v>
      </c>
      <c r="AD77" s="303" t="s">
        <v>744</v>
      </c>
      <c r="AE77" s="452">
        <f t="shared" si="289"/>
        <v>0.1</v>
      </c>
      <c r="AF77" s="486">
        <f t="shared" ref="AF77" si="310">ROUND(AVERAGEIF(AG77:AG79,"&gt;0"),0)</f>
        <v>1</v>
      </c>
      <c r="AG77" s="332">
        <f t="shared" si="174"/>
        <v>1</v>
      </c>
      <c r="AH77" s="303" t="s">
        <v>298</v>
      </c>
      <c r="AI77" s="303" t="s">
        <v>312</v>
      </c>
      <c r="AJ77" s="452">
        <f t="shared" si="291"/>
        <v>0.30000000000000004</v>
      </c>
      <c r="AK77" s="486">
        <f t="shared" si="305"/>
        <v>3</v>
      </c>
      <c r="AL77" s="332">
        <f t="shared" si="293"/>
        <v>4</v>
      </c>
      <c r="AM77" s="303" t="s">
        <v>529</v>
      </c>
      <c r="AN77" s="486">
        <f t="shared" si="306"/>
        <v>2</v>
      </c>
      <c r="AO77" s="519" t="str">
        <f t="shared" si="295"/>
        <v>ACEPTABLE</v>
      </c>
      <c r="AP77" s="523">
        <f t="shared" si="296"/>
        <v>8</v>
      </c>
      <c r="AQ77" s="524" t="str">
        <f t="shared" si="297"/>
        <v>LEVE</v>
      </c>
      <c r="AR77" s="521" t="s">
        <v>745</v>
      </c>
      <c r="AS77" s="522">
        <v>0.01</v>
      </c>
      <c r="AT77" s="333" t="s">
        <v>88</v>
      </c>
      <c r="AU77" s="333"/>
      <c r="AV77" s="334"/>
      <c r="AW77" s="335"/>
      <c r="AX77" s="336"/>
    </row>
    <row r="78" spans="1:55" ht="63.75" customHeight="1" x14ac:dyDescent="0.2">
      <c r="A78" s="391"/>
      <c r="B78" s="406"/>
      <c r="C78" s="407"/>
      <c r="D78" s="315"/>
      <c r="E78" s="315"/>
      <c r="F78" s="315"/>
      <c r="G78" s="411"/>
      <c r="H78" s="417"/>
      <c r="I78" s="411"/>
      <c r="J78" s="411"/>
      <c r="K78" s="420"/>
      <c r="L78" s="423"/>
      <c r="M78" s="420"/>
      <c r="N78" s="423"/>
      <c r="O78" s="423"/>
      <c r="P78" s="145" t="s">
        <v>320</v>
      </c>
      <c r="Q78" s="146">
        <f t="shared" ref="Q78:Q109" si="311">IF(P78=$P$1048326,1,IF(P78=$P$1048322,5,IF(P78=$P$1048323,4,IF(P78=$P$1048324,3,IF(P78=$P$1048325,2,0)))))</f>
        <v>2</v>
      </c>
      <c r="R78" s="426"/>
      <c r="S78" s="426"/>
      <c r="T78" s="316" t="s">
        <v>742</v>
      </c>
      <c r="U78" s="429"/>
      <c r="V78" s="432"/>
      <c r="W78" s="305">
        <f t="shared" ref="W78:W109" si="312">IF(X78=$X$1048324,1,IF(X78=$X$1048323,2,IF(X78=$X$1048322,4,IF(P78="No_existen",5,0))))</f>
        <v>4</v>
      </c>
      <c r="X78" s="316" t="s">
        <v>324</v>
      </c>
      <c r="Y78" s="316"/>
      <c r="Z78" s="432"/>
      <c r="AA78" s="426"/>
      <c r="AB78" s="304">
        <f t="shared" ref="AB78:AB109" si="313">IF(AC78=$AD$1048323,1,IF(AC78=$AD$1048322,4,IF(P78="No_existen",5,0)))</f>
        <v>1</v>
      </c>
      <c r="AC78" s="316" t="s">
        <v>301</v>
      </c>
      <c r="AD78" s="316" t="s">
        <v>744</v>
      </c>
      <c r="AE78" s="432"/>
      <c r="AF78" s="426"/>
      <c r="AG78" s="304">
        <f t="shared" ref="AG78:AG109" si="314">IF(AH78=$AH$1048322,1,IF(AH78=$AH$1048323,4,IF(P78="No_existen",5,0)))</f>
        <v>1</v>
      </c>
      <c r="AH78" s="316" t="s">
        <v>298</v>
      </c>
      <c r="AI78" s="316" t="s">
        <v>306</v>
      </c>
      <c r="AJ78" s="432"/>
      <c r="AK78" s="426"/>
      <c r="AL78" s="304">
        <f t="shared" si="293"/>
        <v>1</v>
      </c>
      <c r="AM78" s="316" t="s">
        <v>492</v>
      </c>
      <c r="AN78" s="426"/>
      <c r="AO78" s="393"/>
      <c r="AP78" s="396"/>
      <c r="AQ78" s="399"/>
      <c r="AR78" s="434"/>
      <c r="AS78" s="434"/>
      <c r="AT78" s="47" t="s">
        <v>88</v>
      </c>
      <c r="AU78" s="47"/>
      <c r="AV78" s="95"/>
      <c r="AW78" s="222"/>
      <c r="AX78" s="97"/>
    </row>
    <row r="79" spans="1:55" ht="63.75" customHeight="1" thickBot="1" x14ac:dyDescent="0.25">
      <c r="A79" s="392"/>
      <c r="B79" s="408"/>
      <c r="C79" s="409"/>
      <c r="D79" s="317"/>
      <c r="E79" s="317"/>
      <c r="F79" s="317"/>
      <c r="G79" s="440"/>
      <c r="H79" s="448"/>
      <c r="I79" s="440"/>
      <c r="J79" s="440"/>
      <c r="K79" s="558"/>
      <c r="L79" s="557"/>
      <c r="M79" s="558"/>
      <c r="N79" s="557"/>
      <c r="O79" s="557"/>
      <c r="P79" s="318" t="s">
        <v>321</v>
      </c>
      <c r="Q79" s="319">
        <f t="shared" si="311"/>
        <v>1</v>
      </c>
      <c r="R79" s="559"/>
      <c r="S79" s="559"/>
      <c r="T79" s="320" t="s">
        <v>743</v>
      </c>
      <c r="U79" s="560"/>
      <c r="V79" s="541"/>
      <c r="W79" s="321">
        <f t="shared" si="312"/>
        <v>4</v>
      </c>
      <c r="X79" s="320" t="s">
        <v>324</v>
      </c>
      <c r="Y79" s="320"/>
      <c r="Z79" s="541"/>
      <c r="AA79" s="559"/>
      <c r="AB79" s="322">
        <f t="shared" si="313"/>
        <v>1</v>
      </c>
      <c r="AC79" s="320" t="s">
        <v>301</v>
      </c>
      <c r="AD79" s="320" t="s">
        <v>744</v>
      </c>
      <c r="AE79" s="541"/>
      <c r="AF79" s="559"/>
      <c r="AG79" s="322">
        <f t="shared" si="314"/>
        <v>1</v>
      </c>
      <c r="AH79" s="320" t="s">
        <v>298</v>
      </c>
      <c r="AI79" s="320" t="s">
        <v>313</v>
      </c>
      <c r="AJ79" s="541"/>
      <c r="AK79" s="559"/>
      <c r="AL79" s="322">
        <f t="shared" si="293"/>
        <v>4</v>
      </c>
      <c r="AM79" s="320" t="s">
        <v>529</v>
      </c>
      <c r="AN79" s="559"/>
      <c r="AO79" s="390"/>
      <c r="AP79" s="565"/>
      <c r="AQ79" s="566"/>
      <c r="AR79" s="449"/>
      <c r="AS79" s="449"/>
      <c r="AT79" s="323" t="s">
        <v>88</v>
      </c>
      <c r="AU79" s="323"/>
      <c r="AV79" s="324"/>
      <c r="AW79" s="325"/>
      <c r="AX79" s="326"/>
    </row>
    <row r="80" spans="1:55" ht="63.75" customHeight="1" x14ac:dyDescent="0.2">
      <c r="A80" s="390">
        <v>24</v>
      </c>
      <c r="B80" s="404" t="s">
        <v>478</v>
      </c>
      <c r="C80" s="405"/>
      <c r="D80" s="328" t="s">
        <v>262</v>
      </c>
      <c r="E80" s="328" t="s">
        <v>35</v>
      </c>
      <c r="F80" s="314" t="s">
        <v>746</v>
      </c>
      <c r="G80" s="460" t="s">
        <v>146</v>
      </c>
      <c r="H80" s="446" t="s">
        <v>750</v>
      </c>
      <c r="I80" s="448" t="s">
        <v>751</v>
      </c>
      <c r="J80" s="440" t="s">
        <v>752</v>
      </c>
      <c r="K80" s="512" t="s">
        <v>126</v>
      </c>
      <c r="L80" s="513">
        <f t="shared" si="280"/>
        <v>1</v>
      </c>
      <c r="M80" s="512" t="s">
        <v>138</v>
      </c>
      <c r="N80" s="513">
        <f t="shared" si="281"/>
        <v>5</v>
      </c>
      <c r="O80" s="513">
        <f t="shared" si="282"/>
        <v>5</v>
      </c>
      <c r="P80" s="329" t="s">
        <v>321</v>
      </c>
      <c r="Q80" s="330">
        <f t="shared" si="311"/>
        <v>1</v>
      </c>
      <c r="R80" s="486">
        <f t="shared" si="283"/>
        <v>1</v>
      </c>
      <c r="S80" s="486">
        <f t="shared" si="284"/>
        <v>0.6</v>
      </c>
      <c r="T80" s="340" t="s">
        <v>756</v>
      </c>
      <c r="U80" s="528">
        <f t="shared" ref="U80" si="315">IF(P80="No_existen",5*$U$10,V80*$U$10)</f>
        <v>0.1</v>
      </c>
      <c r="V80" s="452">
        <f t="shared" si="286"/>
        <v>2</v>
      </c>
      <c r="W80" s="331">
        <f t="shared" si="312"/>
        <v>2</v>
      </c>
      <c r="X80" s="303" t="s">
        <v>325</v>
      </c>
      <c r="Y80" s="303"/>
      <c r="Z80" s="452">
        <f t="shared" si="308"/>
        <v>0.15</v>
      </c>
      <c r="AA80" s="486">
        <f t="shared" ref="AA80" si="316">ROUND(AVERAGEIF(AB80:AB82,"&gt;0"),0)</f>
        <v>1</v>
      </c>
      <c r="AB80" s="332">
        <f t="shared" si="313"/>
        <v>1</v>
      </c>
      <c r="AC80" s="303" t="s">
        <v>301</v>
      </c>
      <c r="AD80" s="340" t="s">
        <v>761</v>
      </c>
      <c r="AE80" s="452">
        <f t="shared" si="289"/>
        <v>0.1</v>
      </c>
      <c r="AF80" s="486">
        <f t="shared" ref="AF80" si="317">ROUND(AVERAGEIF(AG80:AG82,"&gt;0"),0)</f>
        <v>1</v>
      </c>
      <c r="AG80" s="332">
        <f t="shared" si="314"/>
        <v>1</v>
      </c>
      <c r="AH80" s="303" t="s">
        <v>298</v>
      </c>
      <c r="AI80" s="303" t="s">
        <v>311</v>
      </c>
      <c r="AJ80" s="452">
        <f t="shared" si="291"/>
        <v>0.4</v>
      </c>
      <c r="AK80" s="486">
        <f t="shared" si="305"/>
        <v>4</v>
      </c>
      <c r="AL80" s="332">
        <f t="shared" si="293"/>
        <v>4</v>
      </c>
      <c r="AM80" s="303" t="s">
        <v>529</v>
      </c>
      <c r="AN80" s="486">
        <f t="shared" ref="AN80" si="318">ROUND(AVERAGE(R80,V80,AA80,AF80,AK80),0)</f>
        <v>2</v>
      </c>
      <c r="AO80" s="519" t="str">
        <f t="shared" si="295"/>
        <v>ACEPTABLE</v>
      </c>
      <c r="AP80" s="523">
        <f t="shared" si="296"/>
        <v>10</v>
      </c>
      <c r="AQ80" s="524" t="str">
        <f t="shared" si="297"/>
        <v>LEVE</v>
      </c>
      <c r="AR80" s="449" t="s">
        <v>763</v>
      </c>
      <c r="AS80" s="449" t="s">
        <v>764</v>
      </c>
      <c r="AT80" s="333" t="s">
        <v>88</v>
      </c>
      <c r="AU80" s="333"/>
      <c r="AV80" s="334"/>
      <c r="AW80" s="335"/>
      <c r="AX80" s="336"/>
    </row>
    <row r="81" spans="1:50" ht="63.75" customHeight="1" x14ac:dyDescent="0.2">
      <c r="A81" s="391"/>
      <c r="B81" s="406"/>
      <c r="C81" s="407"/>
      <c r="D81" s="315"/>
      <c r="E81" s="315"/>
      <c r="F81" s="342"/>
      <c r="G81" s="411"/>
      <c r="H81" s="447"/>
      <c r="I81" s="447"/>
      <c r="J81" s="441"/>
      <c r="K81" s="420"/>
      <c r="L81" s="423"/>
      <c r="M81" s="420"/>
      <c r="N81" s="423"/>
      <c r="O81" s="423"/>
      <c r="P81" s="145"/>
      <c r="Q81" s="146">
        <f t="shared" si="311"/>
        <v>0</v>
      </c>
      <c r="R81" s="426"/>
      <c r="S81" s="426"/>
      <c r="T81" s="341"/>
      <c r="U81" s="429"/>
      <c r="V81" s="432"/>
      <c r="W81" s="305">
        <f t="shared" si="312"/>
        <v>0</v>
      </c>
      <c r="X81" s="316"/>
      <c r="Y81" s="316"/>
      <c r="Z81" s="432"/>
      <c r="AA81" s="426"/>
      <c r="AB81" s="304">
        <f t="shared" si="313"/>
        <v>0</v>
      </c>
      <c r="AC81" s="316"/>
      <c r="AD81" s="341"/>
      <c r="AE81" s="432"/>
      <c r="AF81" s="426"/>
      <c r="AG81" s="304">
        <f t="shared" si="314"/>
        <v>0</v>
      </c>
      <c r="AH81" s="316"/>
      <c r="AI81" s="316"/>
      <c r="AJ81" s="432"/>
      <c r="AK81" s="426"/>
      <c r="AL81" s="304">
        <f t="shared" si="293"/>
        <v>0</v>
      </c>
      <c r="AM81" s="316"/>
      <c r="AN81" s="426"/>
      <c r="AO81" s="393"/>
      <c r="AP81" s="396"/>
      <c r="AQ81" s="399"/>
      <c r="AR81" s="444"/>
      <c r="AS81" s="444"/>
      <c r="AT81" s="47" t="s">
        <v>88</v>
      </c>
      <c r="AU81" s="47"/>
      <c r="AV81" s="95"/>
      <c r="AW81" s="222"/>
      <c r="AX81" s="97"/>
    </row>
    <row r="82" spans="1:50" ht="63.75" customHeight="1" thickBot="1" x14ac:dyDescent="0.25">
      <c r="A82" s="392"/>
      <c r="B82" s="408"/>
      <c r="C82" s="409"/>
      <c r="D82" s="91"/>
      <c r="E82" s="91"/>
      <c r="F82" s="314"/>
      <c r="G82" s="412"/>
      <c r="H82" s="416"/>
      <c r="I82" s="416"/>
      <c r="J82" s="410"/>
      <c r="K82" s="421"/>
      <c r="L82" s="424"/>
      <c r="M82" s="421"/>
      <c r="N82" s="424"/>
      <c r="O82" s="424"/>
      <c r="P82" s="20"/>
      <c r="Q82" s="103">
        <f t="shared" si="311"/>
        <v>0</v>
      </c>
      <c r="R82" s="427"/>
      <c r="S82" s="427"/>
      <c r="T82" s="341"/>
      <c r="U82" s="430"/>
      <c r="V82" s="433"/>
      <c r="W82" s="311">
        <f t="shared" si="312"/>
        <v>0</v>
      </c>
      <c r="X82" s="310"/>
      <c r="Y82" s="310"/>
      <c r="Z82" s="433"/>
      <c r="AA82" s="427"/>
      <c r="AB82" s="309">
        <f t="shared" si="313"/>
        <v>0</v>
      </c>
      <c r="AC82" s="310"/>
      <c r="AD82" s="341"/>
      <c r="AE82" s="433"/>
      <c r="AF82" s="427"/>
      <c r="AG82" s="309">
        <f t="shared" si="314"/>
        <v>0</v>
      </c>
      <c r="AH82" s="310"/>
      <c r="AI82" s="310"/>
      <c r="AJ82" s="433"/>
      <c r="AK82" s="427"/>
      <c r="AL82" s="309">
        <f t="shared" si="293"/>
        <v>0</v>
      </c>
      <c r="AM82" s="310"/>
      <c r="AN82" s="427"/>
      <c r="AO82" s="394"/>
      <c r="AP82" s="397"/>
      <c r="AQ82" s="400"/>
      <c r="AR82" s="445"/>
      <c r="AS82" s="445"/>
      <c r="AT82" s="48"/>
      <c r="AU82" s="48"/>
      <c r="AV82" s="170"/>
      <c r="AW82" s="228"/>
      <c r="AX82" s="98"/>
    </row>
    <row r="83" spans="1:50" ht="63.75" customHeight="1" x14ac:dyDescent="0.2">
      <c r="A83" s="390">
        <v>25</v>
      </c>
      <c r="B83" s="404" t="s">
        <v>478</v>
      </c>
      <c r="C83" s="405"/>
      <c r="D83" s="256" t="s">
        <v>262</v>
      </c>
      <c r="E83" s="256" t="s">
        <v>36</v>
      </c>
      <c r="F83" s="314" t="s">
        <v>747</v>
      </c>
      <c r="G83" s="410" t="s">
        <v>146</v>
      </c>
      <c r="H83" s="446" t="s">
        <v>753</v>
      </c>
      <c r="I83" s="448" t="s">
        <v>754</v>
      </c>
      <c r="J83" s="440" t="s">
        <v>755</v>
      </c>
      <c r="K83" s="419" t="s">
        <v>126</v>
      </c>
      <c r="L83" s="422">
        <f t="shared" ref="L83" si="319">IF(K83="ALTA",5,IF(K83="MEDIO ALTA",4,IF(K83="MEDIA",3,IF(K83="MEDIO BAJA",2,IF(K83="BAJA",1,0)))))</f>
        <v>1</v>
      </c>
      <c r="M83" s="419" t="s">
        <v>138</v>
      </c>
      <c r="N83" s="422">
        <f t="shared" ref="N83" si="320">IF(M83="ALTO",5,IF(M83="MEDIO ALTO",4,IF(M83="MEDIO",3,IF(M83="MEDIO BAJO",2,IF(M83="BAJO",1,0)))))</f>
        <v>5</v>
      </c>
      <c r="O83" s="422">
        <f t="shared" ref="O83" si="321">N83*L83</f>
        <v>5</v>
      </c>
      <c r="P83" s="257" t="s">
        <v>320</v>
      </c>
      <c r="Q83" s="258">
        <f t="shared" si="311"/>
        <v>2</v>
      </c>
      <c r="R83" s="425">
        <f t="shared" ref="R83" si="322">ROUND(AVERAGEIF(Q83:Q85,"&gt;0"),0)</f>
        <v>2</v>
      </c>
      <c r="S83" s="425">
        <f t="shared" ref="S83" si="323">R83*0.6</f>
        <v>1.2</v>
      </c>
      <c r="T83" s="341" t="s">
        <v>757</v>
      </c>
      <c r="U83" s="428">
        <f t="shared" ref="U83" si="324">IF(P83="No_existen",5*$U$10,V83*$U$10)</f>
        <v>0.1</v>
      </c>
      <c r="V83" s="431">
        <f t="shared" ref="V83" si="325">ROUND(AVERAGEIF(W83:W85,"&gt;0"),0)</f>
        <v>2</v>
      </c>
      <c r="W83" s="307">
        <f t="shared" si="312"/>
        <v>1</v>
      </c>
      <c r="X83" s="313" t="s">
        <v>326</v>
      </c>
      <c r="Y83" s="341" t="s">
        <v>759</v>
      </c>
      <c r="Z83" s="431">
        <f t="shared" ref="Z83" si="326">IF(P83="No_existen",5*$Z$10,AA83*$Z$10)</f>
        <v>0.15</v>
      </c>
      <c r="AA83" s="425">
        <f t="shared" ref="AA83" si="327">ROUND(AVERAGEIF(AB83:AB85,"&gt;0"),0)</f>
        <v>1</v>
      </c>
      <c r="AB83" s="306">
        <f t="shared" si="313"/>
        <v>1</v>
      </c>
      <c r="AC83" s="313" t="s">
        <v>301</v>
      </c>
      <c r="AD83" s="340" t="s">
        <v>762</v>
      </c>
      <c r="AE83" s="431">
        <f t="shared" ref="AE83" si="328">IF(P83="No_existen",5*$AE$10,AF83*$AE$10)</f>
        <v>0.1</v>
      </c>
      <c r="AF83" s="425">
        <f t="shared" ref="AF83" si="329">ROUND(AVERAGEIF(AG83:AG85,"&gt;0"),0)</f>
        <v>1</v>
      </c>
      <c r="AG83" s="306">
        <f t="shared" si="314"/>
        <v>1</v>
      </c>
      <c r="AH83" s="313" t="s">
        <v>298</v>
      </c>
      <c r="AI83" s="313" t="s">
        <v>305</v>
      </c>
      <c r="AJ83" s="431">
        <f t="shared" ref="AJ83" si="330">IF(P83="No_existen",5*$AJ$10,AK83*$AJ$10)</f>
        <v>0.30000000000000004</v>
      </c>
      <c r="AK83" s="425">
        <f t="shared" ref="AK83" si="331">ROUND(AVERAGEIF(AL83:AL85,"&gt;0"),0)</f>
        <v>3</v>
      </c>
      <c r="AL83" s="306">
        <f t="shared" ref="AL83:AL85" si="332">IF(AM83="Preventivo",1,IF(AM83="Detectivo",4, IF(P83="No_existen",5,0)))</f>
        <v>4</v>
      </c>
      <c r="AM83" s="313" t="s">
        <v>529</v>
      </c>
      <c r="AN83" s="425">
        <f t="shared" ref="AN83" si="333">ROUND(AVERAGE(R83,V83,AA83,AF83,AK83),0)</f>
        <v>2</v>
      </c>
      <c r="AO83" s="392" t="str">
        <f t="shared" ref="AO83" si="334">IF(AN83&lt;1.5,"FUERTE",IF(AND(AN83&gt;=1.5,AN83&lt;2.5),"ACEPTABLE",IF(AN83&gt;=5,"INEXISTENTE","DÉBIL")))</f>
        <v>ACEPTABLE</v>
      </c>
      <c r="AP83" s="395">
        <f t="shared" ref="AP83" si="335">IF(O83=0,0,ROUND((O83*AN83),0))</f>
        <v>10</v>
      </c>
      <c r="AQ83" s="398" t="str">
        <f t="shared" ref="AQ83" si="336">IF(AP83&gt;=36,"GRAVE", IF(AP83&lt;=10, "LEVE", "MODERADO"))</f>
        <v>LEVE</v>
      </c>
      <c r="AR83" s="449" t="s">
        <v>765</v>
      </c>
      <c r="AS83" s="449" t="s">
        <v>766</v>
      </c>
      <c r="AT83" s="259" t="s">
        <v>88</v>
      </c>
      <c r="AU83" s="259"/>
      <c r="AV83" s="260"/>
      <c r="AW83" s="327"/>
      <c r="AX83" s="294"/>
    </row>
    <row r="84" spans="1:50" ht="63.75" customHeight="1" x14ac:dyDescent="0.2">
      <c r="A84" s="391"/>
      <c r="B84" s="406"/>
      <c r="C84" s="407"/>
      <c r="D84" s="315" t="s">
        <v>262</v>
      </c>
      <c r="E84" s="315" t="s">
        <v>33</v>
      </c>
      <c r="F84" s="314" t="s">
        <v>748</v>
      </c>
      <c r="G84" s="411"/>
      <c r="H84" s="447"/>
      <c r="I84" s="447"/>
      <c r="J84" s="441"/>
      <c r="K84" s="420"/>
      <c r="L84" s="423"/>
      <c r="M84" s="420"/>
      <c r="N84" s="423"/>
      <c r="O84" s="423"/>
      <c r="P84" s="145" t="s">
        <v>320</v>
      </c>
      <c r="Q84" s="146">
        <f t="shared" si="311"/>
        <v>2</v>
      </c>
      <c r="R84" s="426"/>
      <c r="S84" s="426"/>
      <c r="T84" s="341" t="s">
        <v>748</v>
      </c>
      <c r="U84" s="429"/>
      <c r="V84" s="432"/>
      <c r="W84" s="305">
        <f t="shared" si="312"/>
        <v>1</v>
      </c>
      <c r="X84" s="316" t="s">
        <v>326</v>
      </c>
      <c r="Y84" s="341" t="s">
        <v>760</v>
      </c>
      <c r="Z84" s="432"/>
      <c r="AA84" s="426"/>
      <c r="AB84" s="304">
        <f t="shared" si="313"/>
        <v>1</v>
      </c>
      <c r="AC84" s="316" t="s">
        <v>301</v>
      </c>
      <c r="AD84" s="340" t="s">
        <v>762</v>
      </c>
      <c r="AE84" s="432"/>
      <c r="AF84" s="426"/>
      <c r="AG84" s="304">
        <f t="shared" si="314"/>
        <v>1</v>
      </c>
      <c r="AH84" s="316" t="s">
        <v>298</v>
      </c>
      <c r="AI84" s="316" t="s">
        <v>312</v>
      </c>
      <c r="AJ84" s="432"/>
      <c r="AK84" s="426"/>
      <c r="AL84" s="304">
        <f t="shared" si="332"/>
        <v>1</v>
      </c>
      <c r="AM84" s="316" t="s">
        <v>492</v>
      </c>
      <c r="AN84" s="426"/>
      <c r="AO84" s="393"/>
      <c r="AP84" s="396"/>
      <c r="AQ84" s="399"/>
      <c r="AR84" s="444"/>
      <c r="AS84" s="444"/>
      <c r="AT84" s="47" t="s">
        <v>88</v>
      </c>
      <c r="AU84" s="47"/>
      <c r="AV84" s="95"/>
      <c r="AW84" s="222"/>
      <c r="AX84" s="97"/>
    </row>
    <row r="85" spans="1:50" ht="63.75" customHeight="1" thickBot="1" x14ac:dyDescent="0.25">
      <c r="A85" s="392"/>
      <c r="B85" s="408"/>
      <c r="C85" s="409"/>
      <c r="D85" s="91" t="s">
        <v>262</v>
      </c>
      <c r="E85" s="91" t="s">
        <v>36</v>
      </c>
      <c r="F85" s="314" t="s">
        <v>749</v>
      </c>
      <c r="G85" s="412"/>
      <c r="H85" s="416"/>
      <c r="I85" s="416"/>
      <c r="J85" s="410"/>
      <c r="K85" s="421"/>
      <c r="L85" s="424"/>
      <c r="M85" s="421"/>
      <c r="N85" s="424"/>
      <c r="O85" s="424"/>
      <c r="P85" s="20" t="s">
        <v>320</v>
      </c>
      <c r="Q85" s="103">
        <f t="shared" si="311"/>
        <v>2</v>
      </c>
      <c r="R85" s="427"/>
      <c r="S85" s="427"/>
      <c r="T85" s="341" t="s">
        <v>758</v>
      </c>
      <c r="U85" s="430"/>
      <c r="V85" s="433"/>
      <c r="W85" s="388">
        <f t="shared" si="312"/>
        <v>4</v>
      </c>
      <c r="X85" s="310" t="s">
        <v>324</v>
      </c>
      <c r="Y85" s="310"/>
      <c r="Z85" s="433"/>
      <c r="AA85" s="427"/>
      <c r="AB85" s="309">
        <f t="shared" si="313"/>
        <v>1</v>
      </c>
      <c r="AC85" s="310" t="s">
        <v>301</v>
      </c>
      <c r="AD85" s="340" t="s">
        <v>762</v>
      </c>
      <c r="AE85" s="433"/>
      <c r="AF85" s="427"/>
      <c r="AG85" s="309">
        <f t="shared" si="314"/>
        <v>1</v>
      </c>
      <c r="AH85" s="310" t="s">
        <v>298</v>
      </c>
      <c r="AI85" s="310" t="s">
        <v>305</v>
      </c>
      <c r="AJ85" s="433"/>
      <c r="AK85" s="427"/>
      <c r="AL85" s="309">
        <f t="shared" si="332"/>
        <v>4</v>
      </c>
      <c r="AM85" s="310" t="s">
        <v>529</v>
      </c>
      <c r="AN85" s="427"/>
      <c r="AO85" s="394"/>
      <c r="AP85" s="397"/>
      <c r="AQ85" s="400"/>
      <c r="AR85" s="445"/>
      <c r="AS85" s="445"/>
      <c r="AT85" s="48"/>
      <c r="AU85" s="48"/>
      <c r="AV85" s="170"/>
      <c r="AW85" s="228"/>
      <c r="AX85" s="98"/>
    </row>
    <row r="86" spans="1:50" ht="30" customHeight="1" thickBot="1" x14ac:dyDescent="0.25">
      <c r="A86" s="390">
        <v>26</v>
      </c>
      <c r="B86" s="404" t="s">
        <v>478</v>
      </c>
      <c r="C86" s="405"/>
      <c r="D86" s="256" t="s">
        <v>262</v>
      </c>
      <c r="E86" s="256" t="s">
        <v>35</v>
      </c>
      <c r="F86" s="315" t="s">
        <v>767</v>
      </c>
      <c r="G86" s="410" t="s">
        <v>104</v>
      </c>
      <c r="H86" s="446" t="s">
        <v>768</v>
      </c>
      <c r="I86" s="448" t="s">
        <v>769</v>
      </c>
      <c r="J86" s="440" t="s">
        <v>770</v>
      </c>
      <c r="K86" s="419" t="s">
        <v>126</v>
      </c>
      <c r="L86" s="422">
        <f t="shared" ref="L86" si="337">IF(K86="ALTA",5,IF(K86="MEDIO ALTA",4,IF(K86="MEDIA",3,IF(K86="MEDIO BAJA",2,IF(K86="BAJA",1,0)))))</f>
        <v>1</v>
      </c>
      <c r="M86" s="419" t="s">
        <v>138</v>
      </c>
      <c r="N86" s="422">
        <f t="shared" ref="N86" si="338">IF(M86="ALTO",5,IF(M86="MEDIO ALTO",4,IF(M86="MEDIO",3,IF(M86="MEDIO BAJO",2,IF(M86="BAJO",1,0)))))</f>
        <v>5</v>
      </c>
      <c r="O86" s="422">
        <f t="shared" ref="O86" si="339">N86*L86</f>
        <v>5</v>
      </c>
      <c r="P86" s="257" t="s">
        <v>321</v>
      </c>
      <c r="Q86" s="258">
        <f t="shared" si="311"/>
        <v>1</v>
      </c>
      <c r="R86" s="425">
        <f t="shared" ref="R86" si="340">ROUND(AVERAGEIF(Q86:Q88,"&gt;0"),0)</f>
        <v>1</v>
      </c>
      <c r="S86" s="425">
        <f t="shared" ref="S86" si="341">R86*0.6</f>
        <v>0.6</v>
      </c>
      <c r="T86" s="341" t="s">
        <v>771</v>
      </c>
      <c r="U86" s="428">
        <f t="shared" ref="U86" si="342">IF(P86="No_existen",5*$U$10,V86*$U$10)</f>
        <v>0.05</v>
      </c>
      <c r="V86" s="431">
        <f t="shared" ref="V86" si="343">ROUND(AVERAGEIF(W86:W88,"&gt;0"),0)</f>
        <v>1</v>
      </c>
      <c r="W86" s="388">
        <f t="shared" si="312"/>
        <v>1</v>
      </c>
      <c r="X86" s="313" t="s">
        <v>326</v>
      </c>
      <c r="Y86" s="341" t="s">
        <v>772</v>
      </c>
      <c r="Z86" s="431">
        <f t="shared" ref="Z86" si="344">IF(P86="No_existen",5*$Z$10,AA86*$Z$10)</f>
        <v>0.15</v>
      </c>
      <c r="AA86" s="425">
        <f t="shared" ref="AA86" si="345">ROUND(AVERAGEIF(AB86:AB88,"&gt;0"),0)</f>
        <v>1</v>
      </c>
      <c r="AB86" s="306">
        <f t="shared" si="313"/>
        <v>1</v>
      </c>
      <c r="AC86" s="313" t="s">
        <v>301</v>
      </c>
      <c r="AD86" s="340" t="s">
        <v>773</v>
      </c>
      <c r="AE86" s="431">
        <f t="shared" ref="AE86" si="346">IF(P86="No_existen",5*$AE$10,AF86*$AE$10)</f>
        <v>0.1</v>
      </c>
      <c r="AF86" s="425">
        <f t="shared" ref="AF86" si="347">ROUND(AVERAGEIF(AG86:AG88,"&gt;0"),0)</f>
        <v>1</v>
      </c>
      <c r="AG86" s="386">
        <f t="shared" si="314"/>
        <v>1</v>
      </c>
      <c r="AH86" s="313" t="s">
        <v>298</v>
      </c>
      <c r="AI86" s="313" t="s">
        <v>306</v>
      </c>
      <c r="AJ86" s="431">
        <f t="shared" ref="AJ86" si="348">IF(P86="No_existen",5*$AJ$10,AK86*$AJ$10)</f>
        <v>0.1</v>
      </c>
      <c r="AK86" s="425">
        <f t="shared" ref="AK86" si="349">ROUND(AVERAGEIF(AL86:AL88,"&gt;0"),0)</f>
        <v>1</v>
      </c>
      <c r="AL86" s="306">
        <f t="shared" ref="AL86:AL143" si="350">IF(AM86="Preventivo",1,IF(AM86="Detectivo",4, IF(P86="No_existen",5,0)))</f>
        <v>1</v>
      </c>
      <c r="AM86" s="313" t="s">
        <v>492</v>
      </c>
      <c r="AN86" s="425">
        <f t="shared" ref="AN86" si="351">ROUND(AVERAGE(R86,V86,AA86,AF86,AK86),0)</f>
        <v>1</v>
      </c>
      <c r="AO86" s="450" t="str">
        <f t="shared" ref="AO86" si="352">IF(AN86&lt;1.5,"FUERTE",IF(AND(AN86&gt;=1.5,AN86&lt;2.5),"ACEPTABLE",IF(AN86&gt;=5,"INEXISTENTE","DÉBIL")))</f>
        <v>FUERTE</v>
      </c>
      <c r="AP86" s="395">
        <f t="shared" ref="AP86" si="353">IF(O86=0,0,ROUND((O86*AN86),0))</f>
        <v>5</v>
      </c>
      <c r="AQ86" s="398" t="str">
        <f t="shared" ref="AQ86" si="354">IF(AP86&gt;=36,"GRAVE", IF(AP86&lt;=10, "LEVE", "MODERADO"))</f>
        <v>LEVE</v>
      </c>
      <c r="AR86" s="449" t="s">
        <v>774</v>
      </c>
      <c r="AS86" s="443" t="s">
        <v>775</v>
      </c>
      <c r="AT86" s="259" t="s">
        <v>88</v>
      </c>
      <c r="AU86" s="259"/>
      <c r="AV86" s="260"/>
      <c r="AW86" s="327"/>
      <c r="AX86" s="294"/>
    </row>
    <row r="87" spans="1:50" ht="40.5" customHeight="1" thickBot="1" x14ac:dyDescent="0.25">
      <c r="A87" s="391"/>
      <c r="B87" s="406"/>
      <c r="C87" s="407"/>
      <c r="D87" s="315"/>
      <c r="E87" s="315"/>
      <c r="F87" s="315"/>
      <c r="G87" s="411"/>
      <c r="H87" s="447"/>
      <c r="I87" s="447"/>
      <c r="J87" s="441"/>
      <c r="K87" s="420"/>
      <c r="L87" s="423"/>
      <c r="M87" s="420"/>
      <c r="N87" s="423"/>
      <c r="O87" s="423"/>
      <c r="P87" s="145"/>
      <c r="Q87" s="146">
        <f t="shared" si="311"/>
        <v>0</v>
      </c>
      <c r="R87" s="426"/>
      <c r="S87" s="426"/>
      <c r="T87" s="316"/>
      <c r="U87" s="429"/>
      <c r="V87" s="432"/>
      <c r="W87" s="388">
        <f t="shared" si="312"/>
        <v>0</v>
      </c>
      <c r="X87" s="316"/>
      <c r="Y87" s="316"/>
      <c r="Z87" s="432"/>
      <c r="AA87" s="426"/>
      <c r="AB87" s="304">
        <f t="shared" si="313"/>
        <v>0</v>
      </c>
      <c r="AC87" s="316"/>
      <c r="AD87" s="316"/>
      <c r="AE87" s="432"/>
      <c r="AF87" s="426"/>
      <c r="AG87" s="386">
        <f t="shared" si="314"/>
        <v>0</v>
      </c>
      <c r="AH87" s="316"/>
      <c r="AI87" s="316"/>
      <c r="AJ87" s="432"/>
      <c r="AK87" s="426"/>
      <c r="AL87" s="304">
        <f t="shared" si="350"/>
        <v>0</v>
      </c>
      <c r="AM87" s="316"/>
      <c r="AN87" s="426"/>
      <c r="AO87" s="391"/>
      <c r="AP87" s="396"/>
      <c r="AQ87" s="399"/>
      <c r="AR87" s="444"/>
      <c r="AS87" s="444"/>
      <c r="AT87" s="47" t="s">
        <v>88</v>
      </c>
      <c r="AU87" s="47"/>
      <c r="AV87" s="95"/>
      <c r="AW87" s="222"/>
      <c r="AX87" s="97"/>
    </row>
    <row r="88" spans="1:50" ht="48.75" customHeight="1" thickBot="1" x14ac:dyDescent="0.25">
      <c r="A88" s="392"/>
      <c r="B88" s="408"/>
      <c r="C88" s="409"/>
      <c r="D88" s="91"/>
      <c r="E88" s="91"/>
      <c r="F88" s="91"/>
      <c r="G88" s="412"/>
      <c r="H88" s="416"/>
      <c r="I88" s="416"/>
      <c r="J88" s="410"/>
      <c r="K88" s="421"/>
      <c r="L88" s="424"/>
      <c r="M88" s="421"/>
      <c r="N88" s="424"/>
      <c r="O88" s="424"/>
      <c r="P88" s="20"/>
      <c r="Q88" s="103">
        <f t="shared" si="311"/>
        <v>0</v>
      </c>
      <c r="R88" s="427"/>
      <c r="S88" s="427"/>
      <c r="T88" s="310"/>
      <c r="U88" s="430"/>
      <c r="V88" s="433"/>
      <c r="W88" s="388">
        <f t="shared" si="312"/>
        <v>0</v>
      </c>
      <c r="X88" s="310"/>
      <c r="Y88" s="310"/>
      <c r="Z88" s="433"/>
      <c r="AA88" s="427"/>
      <c r="AB88" s="309">
        <f t="shared" si="313"/>
        <v>0</v>
      </c>
      <c r="AC88" s="310"/>
      <c r="AD88" s="310"/>
      <c r="AE88" s="433"/>
      <c r="AF88" s="427"/>
      <c r="AG88" s="386">
        <f t="shared" si="314"/>
        <v>0</v>
      </c>
      <c r="AH88" s="310"/>
      <c r="AI88" s="310"/>
      <c r="AJ88" s="433"/>
      <c r="AK88" s="427"/>
      <c r="AL88" s="309">
        <f t="shared" si="350"/>
        <v>0</v>
      </c>
      <c r="AM88" s="310"/>
      <c r="AN88" s="427"/>
      <c r="AO88" s="451"/>
      <c r="AP88" s="397"/>
      <c r="AQ88" s="400"/>
      <c r="AR88" s="445"/>
      <c r="AS88" s="445"/>
      <c r="AT88" s="48"/>
      <c r="AU88" s="48"/>
      <c r="AV88" s="170"/>
      <c r="AW88" s="228"/>
      <c r="AX88" s="98"/>
    </row>
    <row r="89" spans="1:50" ht="33" customHeight="1" thickBot="1" x14ac:dyDescent="0.25">
      <c r="A89" s="390">
        <v>27</v>
      </c>
      <c r="B89" s="404" t="s">
        <v>477</v>
      </c>
      <c r="C89" s="405"/>
      <c r="D89" s="315" t="s">
        <v>262</v>
      </c>
      <c r="E89" s="315" t="s">
        <v>35</v>
      </c>
      <c r="F89" s="314" t="s">
        <v>784</v>
      </c>
      <c r="G89" s="411" t="s">
        <v>110</v>
      </c>
      <c r="H89" s="436" t="s">
        <v>785</v>
      </c>
      <c r="I89" s="448" t="s">
        <v>786</v>
      </c>
      <c r="J89" s="440" t="s">
        <v>787</v>
      </c>
      <c r="K89" s="419" t="s">
        <v>103</v>
      </c>
      <c r="L89" s="422">
        <f t="shared" ref="L89" si="355">IF(K89="ALTA",5,IF(K89="MEDIO ALTA",4,IF(K89="MEDIA",3,IF(K89="MEDIO BAJA",2,IF(K89="BAJA",1,0)))))</f>
        <v>3</v>
      </c>
      <c r="M89" s="420" t="s">
        <v>143</v>
      </c>
      <c r="N89" s="422">
        <f t="shared" ref="N89" si="356">IF(M89="ALTO",5,IF(M89="MEDIO ALTO",4,IF(M89="MEDIO",3,IF(M89="MEDIO BAJO",2,IF(M89="BAJO",1,0)))))</f>
        <v>2</v>
      </c>
      <c r="O89" s="422">
        <f t="shared" ref="O89" si="357">N89*L89</f>
        <v>6</v>
      </c>
      <c r="P89" s="145" t="s">
        <v>320</v>
      </c>
      <c r="Q89" s="258">
        <f t="shared" si="311"/>
        <v>2</v>
      </c>
      <c r="R89" s="426">
        <f t="shared" ref="R89" si="358">ROUND(AVERAGEIF(Q89:Q91,"&gt;0"),0)</f>
        <v>2</v>
      </c>
      <c r="S89" s="426">
        <f t="shared" ref="S89" si="359">R89*0.6</f>
        <v>1.2</v>
      </c>
      <c r="T89" s="361" t="s">
        <v>792</v>
      </c>
      <c r="U89" s="428">
        <f t="shared" ref="U89" si="360">IF(P89="No_existen",5*$U$10,V89*$U$10)</f>
        <v>0.2</v>
      </c>
      <c r="V89" s="452">
        <f t="shared" ref="V89" si="361">ROUND(AVERAGEIF(W89:W91,"&gt;0"),0)</f>
        <v>4</v>
      </c>
      <c r="W89" s="388">
        <f t="shared" si="312"/>
        <v>4</v>
      </c>
      <c r="X89" s="361" t="s">
        <v>324</v>
      </c>
      <c r="Y89" s="313"/>
      <c r="Z89" s="431">
        <f t="shared" ref="Z89" si="362">IF(P89="No_existen",5*$Z$10,AA89*$Z$10)</f>
        <v>0.15</v>
      </c>
      <c r="AA89" s="425">
        <f t="shared" ref="AA89" si="363">ROUND(AVERAGEIF(AB89:AB91,"&gt;0"),0)</f>
        <v>1</v>
      </c>
      <c r="AB89" s="306">
        <f t="shared" si="313"/>
        <v>1</v>
      </c>
      <c r="AC89" s="361" t="s">
        <v>301</v>
      </c>
      <c r="AD89" s="361" t="s">
        <v>795</v>
      </c>
      <c r="AE89" s="432">
        <f t="shared" ref="AE89" si="364">IF(P89="No_existen",5*$AE$10,AF89*$AE$10)</f>
        <v>0.1</v>
      </c>
      <c r="AF89" s="426">
        <f t="shared" ref="AF89" si="365">ROUND(AVERAGEIF(AG89:AG91,"&gt;0"),0)</f>
        <v>1</v>
      </c>
      <c r="AG89" s="386">
        <f t="shared" si="314"/>
        <v>1</v>
      </c>
      <c r="AH89" s="361" t="s">
        <v>298</v>
      </c>
      <c r="AI89" s="361" t="s">
        <v>310</v>
      </c>
      <c r="AJ89" s="432">
        <f t="shared" ref="AJ89" si="366">IF(P89="No_existen",5*$AJ$10,AK89*$AJ$10)</f>
        <v>0.1</v>
      </c>
      <c r="AK89" s="426">
        <f t="shared" ref="AK89" si="367">ROUND(AVERAGEIF(AL89:AL91,"&gt;0"),0)</f>
        <v>1</v>
      </c>
      <c r="AL89" s="360">
        <f t="shared" si="350"/>
        <v>1</v>
      </c>
      <c r="AM89" s="361" t="s">
        <v>492</v>
      </c>
      <c r="AN89" s="425">
        <f t="shared" ref="AN89" si="368">ROUND(AVERAGE(R89,V89,AA89,AF89,AK89),0)</f>
        <v>2</v>
      </c>
      <c r="AO89" s="442" t="str">
        <f t="shared" ref="AO89" si="369">IF(AN89&lt;1.5,"FUERTE",IF(AND(AN89&gt;=1.5,AN89&lt;2.5),"ACEPTABLE",IF(AN89&gt;=5,"INEXISTENTE","DÉBIL")))</f>
        <v>ACEPTABLE</v>
      </c>
      <c r="AP89" s="395">
        <f t="shared" ref="AP89" si="370">IF(O89=0,0,ROUND((O89*AN89),0))</f>
        <v>12</v>
      </c>
      <c r="AQ89" s="398" t="str">
        <f t="shared" ref="AQ89" si="371">IF(AP89&gt;=36,"GRAVE", IF(AP89&lt;=10, "LEVE", "MODERADO"))</f>
        <v>MODERADO</v>
      </c>
      <c r="AR89" s="434" t="s">
        <v>797</v>
      </c>
      <c r="AS89" s="435">
        <v>1</v>
      </c>
      <c r="AT89" s="47" t="s">
        <v>89</v>
      </c>
      <c r="AU89" s="47" t="s">
        <v>798</v>
      </c>
      <c r="AV89" s="95">
        <v>44545</v>
      </c>
      <c r="AW89" s="327"/>
      <c r="AX89" s="294"/>
    </row>
    <row r="90" spans="1:50" ht="33" customHeight="1" thickBot="1" x14ac:dyDescent="0.25">
      <c r="A90" s="391"/>
      <c r="B90" s="406"/>
      <c r="C90" s="407"/>
      <c r="D90" s="315"/>
      <c r="E90" s="315"/>
      <c r="F90" s="314"/>
      <c r="G90" s="411"/>
      <c r="H90" s="437"/>
      <c r="I90" s="447"/>
      <c r="J90" s="441"/>
      <c r="K90" s="420"/>
      <c r="L90" s="423"/>
      <c r="M90" s="420"/>
      <c r="N90" s="423"/>
      <c r="O90" s="423"/>
      <c r="P90" s="145"/>
      <c r="Q90" s="146">
        <f t="shared" si="311"/>
        <v>0</v>
      </c>
      <c r="R90" s="426"/>
      <c r="S90" s="426"/>
      <c r="T90" s="361"/>
      <c r="U90" s="429"/>
      <c r="V90" s="432"/>
      <c r="W90" s="388">
        <f t="shared" si="312"/>
        <v>0</v>
      </c>
      <c r="X90" s="361"/>
      <c r="Y90" s="316"/>
      <c r="Z90" s="432"/>
      <c r="AA90" s="426"/>
      <c r="AB90" s="304">
        <f t="shared" si="313"/>
        <v>0</v>
      </c>
      <c r="AC90" s="361"/>
      <c r="AD90" s="361"/>
      <c r="AE90" s="432"/>
      <c r="AF90" s="426"/>
      <c r="AG90" s="386">
        <f t="shared" si="314"/>
        <v>0</v>
      </c>
      <c r="AH90" s="361"/>
      <c r="AI90" s="361"/>
      <c r="AJ90" s="432"/>
      <c r="AK90" s="426"/>
      <c r="AL90" s="360">
        <f t="shared" si="350"/>
        <v>0</v>
      </c>
      <c r="AM90" s="361"/>
      <c r="AN90" s="426"/>
      <c r="AO90" s="442"/>
      <c r="AP90" s="396"/>
      <c r="AQ90" s="399"/>
      <c r="AR90" s="434"/>
      <c r="AS90" s="434"/>
      <c r="AT90" s="47"/>
      <c r="AU90" s="47"/>
      <c r="AV90" s="95"/>
      <c r="AW90" s="222"/>
      <c r="AX90" s="97"/>
    </row>
    <row r="91" spans="1:50" ht="33" customHeight="1" thickBot="1" x14ac:dyDescent="0.25">
      <c r="A91" s="392"/>
      <c r="B91" s="408"/>
      <c r="C91" s="409"/>
      <c r="D91" s="315"/>
      <c r="E91" s="315"/>
      <c r="F91" s="314"/>
      <c r="G91" s="411"/>
      <c r="H91" s="438"/>
      <c r="I91" s="416"/>
      <c r="J91" s="410"/>
      <c r="K91" s="421"/>
      <c r="L91" s="424"/>
      <c r="M91" s="420"/>
      <c r="N91" s="424"/>
      <c r="O91" s="424"/>
      <c r="P91" s="145"/>
      <c r="Q91" s="103">
        <f t="shared" si="311"/>
        <v>0</v>
      </c>
      <c r="R91" s="426"/>
      <c r="S91" s="426"/>
      <c r="T91" s="361"/>
      <c r="U91" s="429"/>
      <c r="V91" s="432"/>
      <c r="W91" s="388">
        <f t="shared" si="312"/>
        <v>0</v>
      </c>
      <c r="X91" s="361"/>
      <c r="Y91" s="310"/>
      <c r="Z91" s="433"/>
      <c r="AA91" s="427"/>
      <c r="AB91" s="309">
        <f t="shared" si="313"/>
        <v>0</v>
      </c>
      <c r="AC91" s="361"/>
      <c r="AD91" s="361"/>
      <c r="AE91" s="432"/>
      <c r="AF91" s="426"/>
      <c r="AG91" s="386">
        <f t="shared" si="314"/>
        <v>0</v>
      </c>
      <c r="AH91" s="361"/>
      <c r="AI91" s="361"/>
      <c r="AJ91" s="432"/>
      <c r="AK91" s="426"/>
      <c r="AL91" s="360">
        <f t="shared" si="350"/>
        <v>0</v>
      </c>
      <c r="AM91" s="361"/>
      <c r="AN91" s="427"/>
      <c r="AO91" s="442"/>
      <c r="AP91" s="397"/>
      <c r="AQ91" s="400"/>
      <c r="AR91" s="434"/>
      <c r="AS91" s="434"/>
      <c r="AT91" s="47"/>
      <c r="AU91" s="47"/>
      <c r="AV91" s="95"/>
      <c r="AW91" s="228"/>
      <c r="AX91" s="98"/>
    </row>
    <row r="92" spans="1:50" ht="33" customHeight="1" thickBot="1" x14ac:dyDescent="0.25">
      <c r="A92" s="390">
        <v>28</v>
      </c>
      <c r="B92" s="404" t="s">
        <v>477</v>
      </c>
      <c r="C92" s="405"/>
      <c r="D92" s="315" t="s">
        <v>262</v>
      </c>
      <c r="E92" s="315" t="s">
        <v>35</v>
      </c>
      <c r="F92" s="373" t="s">
        <v>788</v>
      </c>
      <c r="G92" s="411" t="s">
        <v>110</v>
      </c>
      <c r="H92" s="453" t="s">
        <v>789</v>
      </c>
      <c r="I92" s="456" t="s">
        <v>790</v>
      </c>
      <c r="J92" s="457" t="s">
        <v>791</v>
      </c>
      <c r="K92" s="419" t="s">
        <v>149</v>
      </c>
      <c r="L92" s="422">
        <f t="shared" ref="L92" si="372">IF(K92="ALTA",5,IF(K92="MEDIO ALTA",4,IF(K92="MEDIA",3,IF(K92="MEDIO BAJA",2,IF(K92="BAJA",1,0)))))</f>
        <v>2</v>
      </c>
      <c r="M92" s="420" t="s">
        <v>139</v>
      </c>
      <c r="N92" s="422">
        <f t="shared" ref="N92" si="373">IF(M92="ALTO",5,IF(M92="MEDIO ALTO",4,IF(M92="MEDIO",3,IF(M92="MEDIO BAJO",2,IF(M92="BAJO",1,0)))))</f>
        <v>3</v>
      </c>
      <c r="O92" s="422">
        <f t="shared" ref="O92" si="374">N92*L92</f>
        <v>6</v>
      </c>
      <c r="P92" s="145" t="s">
        <v>320</v>
      </c>
      <c r="Q92" s="258">
        <f t="shared" si="311"/>
        <v>2</v>
      </c>
      <c r="R92" s="426">
        <f t="shared" ref="R92" si="375">ROUND(AVERAGEIF(Q92:Q94,"&gt;0"),0)</f>
        <v>2</v>
      </c>
      <c r="S92" s="426">
        <f t="shared" ref="S92" si="376">R92*0.6</f>
        <v>1.2</v>
      </c>
      <c r="T92" s="361" t="s">
        <v>793</v>
      </c>
      <c r="U92" s="428">
        <f t="shared" ref="U92" si="377">IF(P92="No_existen",5*$U$10,V92*$U$10)</f>
        <v>0.2</v>
      </c>
      <c r="V92" s="452">
        <f t="shared" ref="V92" si="378">ROUND(AVERAGEIF(W92:W94,"&gt;0"),0)</f>
        <v>4</v>
      </c>
      <c r="W92" s="388">
        <f t="shared" si="312"/>
        <v>4</v>
      </c>
      <c r="X92" s="361" t="s">
        <v>324</v>
      </c>
      <c r="Y92" s="313"/>
      <c r="Z92" s="431">
        <f t="shared" ref="Z92" si="379">IF(P92="No_existen",5*$Z$10,AA92*$Z$10)</f>
        <v>0.15</v>
      </c>
      <c r="AA92" s="425">
        <f t="shared" ref="AA92" si="380">ROUND(AVERAGEIF(AB92:AB94,"&gt;0"),0)</f>
        <v>1</v>
      </c>
      <c r="AB92" s="306">
        <f t="shared" si="313"/>
        <v>1</v>
      </c>
      <c r="AC92" s="361" t="s">
        <v>301</v>
      </c>
      <c r="AD92" s="361" t="s">
        <v>795</v>
      </c>
      <c r="AE92" s="432">
        <f t="shared" ref="AE92" si="381">IF(P92="No_existen",5*$AE$10,AF92*$AE$10)</f>
        <v>0.1</v>
      </c>
      <c r="AF92" s="426">
        <f t="shared" ref="AF92" si="382">ROUND(AVERAGEIF(AG92:AG94,"&gt;0"),0)</f>
        <v>1</v>
      </c>
      <c r="AG92" s="386">
        <f t="shared" si="314"/>
        <v>1</v>
      </c>
      <c r="AH92" s="361" t="s">
        <v>298</v>
      </c>
      <c r="AI92" s="361" t="s">
        <v>306</v>
      </c>
      <c r="AJ92" s="432">
        <f t="shared" ref="AJ92" si="383">IF(P92="No_existen",5*$AJ$10,AK92*$AJ$10)</f>
        <v>0.1</v>
      </c>
      <c r="AK92" s="426">
        <f t="shared" ref="AK92" si="384">ROUND(AVERAGEIF(AL92:AL94,"&gt;0"),0)</f>
        <v>1</v>
      </c>
      <c r="AL92" s="360">
        <f t="shared" si="350"/>
        <v>1</v>
      </c>
      <c r="AM92" s="361" t="s">
        <v>492</v>
      </c>
      <c r="AN92" s="425">
        <f t="shared" ref="AN92" si="385">ROUND(AVERAGE(R92,V92,AA92,AF92,AK92),0)</f>
        <v>2</v>
      </c>
      <c r="AO92" s="392" t="str">
        <f t="shared" ref="AO92" si="386">IF(AN92&lt;1.5,"FUERTE",IF(AND(AN92&gt;=1.5,AN92&lt;2.5),"ACEPTABLE",IF(AN92&gt;=5,"INEXISTENTE","DÉBIL")))</f>
        <v>ACEPTABLE</v>
      </c>
      <c r="AP92" s="395">
        <f t="shared" ref="AP92" si="387">IF(O92=0,0,ROUND((O92*AN92),0))</f>
        <v>12</v>
      </c>
      <c r="AQ92" s="398" t="str">
        <f t="shared" ref="AQ92" si="388">IF(AP92&gt;=36,"GRAVE", IF(AP92&lt;=10, "LEVE", "MODERADO"))</f>
        <v>MODERADO</v>
      </c>
      <c r="AR92" s="434" t="s">
        <v>799</v>
      </c>
      <c r="AS92" s="435">
        <v>1</v>
      </c>
      <c r="AT92" s="47" t="s">
        <v>89</v>
      </c>
      <c r="AU92" s="47" t="s">
        <v>800</v>
      </c>
      <c r="AV92" s="95">
        <v>44549</v>
      </c>
      <c r="AW92" s="327"/>
      <c r="AX92" s="294"/>
    </row>
    <row r="93" spans="1:50" ht="33" customHeight="1" thickBot="1" x14ac:dyDescent="0.25">
      <c r="A93" s="391"/>
      <c r="B93" s="406"/>
      <c r="C93" s="407"/>
      <c r="D93" s="315"/>
      <c r="E93" s="315"/>
      <c r="F93" s="373"/>
      <c r="G93" s="411"/>
      <c r="H93" s="454"/>
      <c r="I93" s="454"/>
      <c r="J93" s="458"/>
      <c r="K93" s="420"/>
      <c r="L93" s="423"/>
      <c r="M93" s="420"/>
      <c r="N93" s="423"/>
      <c r="O93" s="423"/>
      <c r="P93" s="145" t="s">
        <v>321</v>
      </c>
      <c r="Q93" s="146">
        <f t="shared" si="311"/>
        <v>1</v>
      </c>
      <c r="R93" s="426"/>
      <c r="S93" s="426"/>
      <c r="T93" s="361" t="s">
        <v>794</v>
      </c>
      <c r="U93" s="429"/>
      <c r="V93" s="432"/>
      <c r="W93" s="388">
        <f t="shared" si="312"/>
        <v>4</v>
      </c>
      <c r="X93" s="361" t="s">
        <v>324</v>
      </c>
      <c r="Y93" s="316"/>
      <c r="Z93" s="432"/>
      <c r="AA93" s="426"/>
      <c r="AB93" s="304">
        <f t="shared" si="313"/>
        <v>1</v>
      </c>
      <c r="AC93" s="361" t="s">
        <v>301</v>
      </c>
      <c r="AD93" s="361" t="s">
        <v>796</v>
      </c>
      <c r="AE93" s="432"/>
      <c r="AF93" s="426"/>
      <c r="AG93" s="386">
        <f t="shared" si="314"/>
        <v>1</v>
      </c>
      <c r="AH93" s="361" t="s">
        <v>298</v>
      </c>
      <c r="AI93" s="361" t="s">
        <v>309</v>
      </c>
      <c r="AJ93" s="432"/>
      <c r="AK93" s="426"/>
      <c r="AL93" s="360">
        <f t="shared" si="350"/>
        <v>1</v>
      </c>
      <c r="AM93" s="361" t="s">
        <v>492</v>
      </c>
      <c r="AN93" s="426"/>
      <c r="AO93" s="393"/>
      <c r="AP93" s="396"/>
      <c r="AQ93" s="399"/>
      <c r="AR93" s="434"/>
      <c r="AS93" s="434"/>
      <c r="AT93" s="47" t="s">
        <v>89</v>
      </c>
      <c r="AU93" s="47" t="s">
        <v>801</v>
      </c>
      <c r="AV93" s="95">
        <v>44549</v>
      </c>
      <c r="AW93" s="222"/>
      <c r="AX93" s="97"/>
    </row>
    <row r="94" spans="1:50" ht="33" customHeight="1" thickBot="1" x14ac:dyDescent="0.25">
      <c r="A94" s="392"/>
      <c r="B94" s="408"/>
      <c r="C94" s="409"/>
      <c r="D94" s="315"/>
      <c r="E94" s="315"/>
      <c r="F94" s="315"/>
      <c r="G94" s="411"/>
      <c r="H94" s="455"/>
      <c r="I94" s="455"/>
      <c r="J94" s="459"/>
      <c r="K94" s="421"/>
      <c r="L94" s="424"/>
      <c r="M94" s="420"/>
      <c r="N94" s="424"/>
      <c r="O94" s="424"/>
      <c r="P94" s="145"/>
      <c r="Q94" s="103">
        <f t="shared" si="311"/>
        <v>0</v>
      </c>
      <c r="R94" s="426"/>
      <c r="S94" s="426"/>
      <c r="T94" s="361"/>
      <c r="U94" s="429"/>
      <c r="V94" s="432"/>
      <c r="W94" s="388">
        <f t="shared" si="312"/>
        <v>0</v>
      </c>
      <c r="X94" s="361"/>
      <c r="Y94" s="310"/>
      <c r="Z94" s="433"/>
      <c r="AA94" s="427"/>
      <c r="AB94" s="309">
        <f t="shared" si="313"/>
        <v>0</v>
      </c>
      <c r="AC94" s="361"/>
      <c r="AD94" s="361"/>
      <c r="AE94" s="432"/>
      <c r="AF94" s="426"/>
      <c r="AG94" s="386">
        <f t="shared" si="314"/>
        <v>0</v>
      </c>
      <c r="AH94" s="361"/>
      <c r="AI94" s="361"/>
      <c r="AJ94" s="432"/>
      <c r="AK94" s="426"/>
      <c r="AL94" s="360">
        <f t="shared" si="350"/>
        <v>0</v>
      </c>
      <c r="AM94" s="361"/>
      <c r="AN94" s="427"/>
      <c r="AO94" s="394"/>
      <c r="AP94" s="397"/>
      <c r="AQ94" s="400"/>
      <c r="AR94" s="434"/>
      <c r="AS94" s="434"/>
      <c r="AT94" s="47"/>
      <c r="AU94" s="47"/>
      <c r="AV94" s="95"/>
      <c r="AW94" s="228"/>
      <c r="AX94" s="98"/>
    </row>
    <row r="95" spans="1:50" ht="42" customHeight="1" thickBot="1" x14ac:dyDescent="0.25">
      <c r="A95" s="390">
        <v>29</v>
      </c>
      <c r="B95" s="404" t="s">
        <v>161</v>
      </c>
      <c r="C95" s="405"/>
      <c r="D95" s="315" t="s">
        <v>262</v>
      </c>
      <c r="E95" s="315" t="s">
        <v>35</v>
      </c>
      <c r="F95" s="314" t="s">
        <v>922</v>
      </c>
      <c r="G95" s="411" t="s">
        <v>108</v>
      </c>
      <c r="H95" s="436" t="s">
        <v>924</v>
      </c>
      <c r="I95" s="439" t="s">
        <v>925</v>
      </c>
      <c r="J95" s="440" t="s">
        <v>926</v>
      </c>
      <c r="K95" s="419" t="s">
        <v>148</v>
      </c>
      <c r="L95" s="422">
        <f t="shared" ref="L95" si="389">IF(K95="ALTA",5,IF(K95="MEDIO ALTA",4,IF(K95="MEDIA",3,IF(K95="MEDIO BAJA",2,IF(K95="BAJA",1,0)))))</f>
        <v>4</v>
      </c>
      <c r="M95" s="420" t="s">
        <v>140</v>
      </c>
      <c r="N95" s="422">
        <f t="shared" ref="N95" si="390">IF(M95="ALTO",5,IF(M95="MEDIO ALTO",4,IF(M95="MEDIO",3,IF(M95="MEDIO BAJO",2,IF(M95="BAJO",1,0)))))</f>
        <v>1</v>
      </c>
      <c r="O95" s="422">
        <f t="shared" ref="O95" si="391">N95*L95</f>
        <v>4</v>
      </c>
      <c r="P95" s="145" t="s">
        <v>321</v>
      </c>
      <c r="Q95" s="258">
        <f t="shared" si="311"/>
        <v>1</v>
      </c>
      <c r="R95" s="426">
        <f t="shared" ref="R95" si="392">ROUND(AVERAGEIF(Q95:Q97,"&gt;0"),0)</f>
        <v>1</v>
      </c>
      <c r="S95" s="426">
        <f t="shared" ref="S95" si="393">R95*0.6</f>
        <v>0.6</v>
      </c>
      <c r="T95" s="387" t="s">
        <v>927</v>
      </c>
      <c r="U95" s="428">
        <f t="shared" ref="U95" si="394">IF(P95="No_existen",5*$U$10,V95*$U$10)</f>
        <v>0.2</v>
      </c>
      <c r="V95" s="431">
        <f t="shared" ref="V95" si="395">ROUND(AVERAGEIF(W95:W97,"&gt;0"),0)</f>
        <v>4</v>
      </c>
      <c r="W95" s="388">
        <f t="shared" si="312"/>
        <v>4</v>
      </c>
      <c r="X95" s="387" t="s">
        <v>324</v>
      </c>
      <c r="Y95" s="313"/>
      <c r="Z95" s="431">
        <f t="shared" ref="Z95" si="396">IF(P95="No_existen",5*$Z$10,AA95*$Z$10)</f>
        <v>0.15</v>
      </c>
      <c r="AA95" s="425">
        <f t="shared" ref="AA95" si="397">ROUND(AVERAGEIF(AB95:AB97,"&gt;0"),0)</f>
        <v>1</v>
      </c>
      <c r="AB95" s="306">
        <f t="shared" si="313"/>
        <v>1</v>
      </c>
      <c r="AC95" s="387" t="s">
        <v>301</v>
      </c>
      <c r="AD95" s="387" t="s">
        <v>928</v>
      </c>
      <c r="AE95" s="432">
        <f t="shared" ref="AE95" si="398">IF(P95="No_existen",5*$AE$10,AF95*$AE$10)</f>
        <v>0.1</v>
      </c>
      <c r="AF95" s="426">
        <f t="shared" ref="AF95" si="399">ROUND(AVERAGEIF(AG95:AG97,"&gt;0"),0)</f>
        <v>1</v>
      </c>
      <c r="AG95" s="386">
        <f t="shared" si="314"/>
        <v>1</v>
      </c>
      <c r="AH95" s="387" t="s">
        <v>298</v>
      </c>
      <c r="AI95" s="387" t="s">
        <v>313</v>
      </c>
      <c r="AJ95" s="432">
        <f t="shared" ref="AJ95" si="400">IF(P95="No_existen",5*$AJ$10,AK95*$AJ$10)</f>
        <v>0.1</v>
      </c>
      <c r="AK95" s="426">
        <f t="shared" ref="AK95" si="401">ROUND(AVERAGEIF(AL95:AL97,"&gt;0"),0)</f>
        <v>1</v>
      </c>
      <c r="AL95" s="385">
        <f t="shared" si="350"/>
        <v>1</v>
      </c>
      <c r="AM95" s="387" t="s">
        <v>492</v>
      </c>
      <c r="AN95" s="425">
        <f>ROUND(AVERAGE(R95,V95,AA95,AF95,AK95),0)</f>
        <v>2</v>
      </c>
      <c r="AO95" s="392" t="str">
        <f t="shared" ref="AO95" si="402">IF(AN95&lt;1.5,"FUERTE",IF(AND(AN95&gt;=1.5,AN95&lt;2.5),"ACEPTABLE",IF(AN95&gt;=5,"INEXISTENTE","DÉBIL")))</f>
        <v>ACEPTABLE</v>
      </c>
      <c r="AP95" s="395">
        <f t="shared" ref="AP95" si="403">IF(O95=0,0,ROUND((O95*AN95),0))</f>
        <v>8</v>
      </c>
      <c r="AQ95" s="398" t="str">
        <f t="shared" ref="AQ95" si="404">IF(AP95&gt;=36,"GRAVE", IF(AP95&lt;=10, "LEVE", "MODERADO"))</f>
        <v>LEVE</v>
      </c>
      <c r="AR95" s="434" t="s">
        <v>929</v>
      </c>
      <c r="AS95" s="401">
        <v>0</v>
      </c>
      <c r="AT95" s="259" t="s">
        <v>88</v>
      </c>
      <c r="AU95" s="259"/>
      <c r="AV95" s="260"/>
      <c r="AW95" s="327"/>
      <c r="AX95" s="294"/>
    </row>
    <row r="96" spans="1:50" ht="32.25" customHeight="1" thickBot="1" x14ac:dyDescent="0.25">
      <c r="A96" s="391"/>
      <c r="B96" s="406"/>
      <c r="C96" s="407"/>
      <c r="D96" s="315" t="s">
        <v>263</v>
      </c>
      <c r="E96" s="315" t="s">
        <v>39</v>
      </c>
      <c r="F96" s="314" t="s">
        <v>923</v>
      </c>
      <c r="G96" s="411"/>
      <c r="H96" s="437"/>
      <c r="I96" s="437"/>
      <c r="J96" s="441"/>
      <c r="K96" s="420"/>
      <c r="L96" s="423"/>
      <c r="M96" s="420"/>
      <c r="N96" s="423"/>
      <c r="O96" s="423"/>
      <c r="P96" s="145"/>
      <c r="Q96" s="146">
        <f t="shared" si="311"/>
        <v>0</v>
      </c>
      <c r="R96" s="426"/>
      <c r="S96" s="426"/>
      <c r="T96" s="387"/>
      <c r="U96" s="429"/>
      <c r="V96" s="432"/>
      <c r="W96" s="388">
        <f t="shared" si="312"/>
        <v>0</v>
      </c>
      <c r="X96" s="387"/>
      <c r="Y96" s="316"/>
      <c r="Z96" s="432"/>
      <c r="AA96" s="426"/>
      <c r="AB96" s="304">
        <f t="shared" si="313"/>
        <v>0</v>
      </c>
      <c r="AC96" s="387"/>
      <c r="AD96" s="387"/>
      <c r="AE96" s="432"/>
      <c r="AF96" s="426"/>
      <c r="AG96" s="386">
        <f t="shared" si="314"/>
        <v>0</v>
      </c>
      <c r="AH96" s="387"/>
      <c r="AI96" s="387"/>
      <c r="AJ96" s="432"/>
      <c r="AK96" s="426"/>
      <c r="AL96" s="385">
        <f t="shared" si="350"/>
        <v>0</v>
      </c>
      <c r="AM96" s="387"/>
      <c r="AN96" s="426"/>
      <c r="AO96" s="393"/>
      <c r="AP96" s="396"/>
      <c r="AQ96" s="399"/>
      <c r="AR96" s="434"/>
      <c r="AS96" s="402"/>
      <c r="AT96" s="47"/>
      <c r="AU96" s="47"/>
      <c r="AV96" s="95"/>
      <c r="AW96" s="222"/>
      <c r="AX96" s="97"/>
    </row>
    <row r="97" spans="1:50" ht="40.5" customHeight="1" thickBot="1" x14ac:dyDescent="0.25">
      <c r="A97" s="392"/>
      <c r="B97" s="408"/>
      <c r="C97" s="409"/>
      <c r="D97" s="91"/>
      <c r="E97" s="91"/>
      <c r="F97" s="91"/>
      <c r="G97" s="411"/>
      <c r="H97" s="438"/>
      <c r="I97" s="438"/>
      <c r="J97" s="410"/>
      <c r="K97" s="421"/>
      <c r="L97" s="424"/>
      <c r="M97" s="420"/>
      <c r="N97" s="424"/>
      <c r="O97" s="424"/>
      <c r="P97" s="145"/>
      <c r="Q97" s="103">
        <f t="shared" si="311"/>
        <v>0</v>
      </c>
      <c r="R97" s="426"/>
      <c r="S97" s="426"/>
      <c r="T97" s="387"/>
      <c r="U97" s="429"/>
      <c r="V97" s="432"/>
      <c r="W97" s="388">
        <f t="shared" si="312"/>
        <v>0</v>
      </c>
      <c r="X97" s="387"/>
      <c r="Y97" s="310"/>
      <c r="Z97" s="433"/>
      <c r="AA97" s="427"/>
      <c r="AB97" s="309">
        <f t="shared" si="313"/>
        <v>0</v>
      </c>
      <c r="AC97" s="387"/>
      <c r="AD97" s="387"/>
      <c r="AE97" s="432"/>
      <c r="AF97" s="426"/>
      <c r="AG97" s="386">
        <f t="shared" si="314"/>
        <v>0</v>
      </c>
      <c r="AH97" s="387"/>
      <c r="AI97" s="387"/>
      <c r="AJ97" s="432"/>
      <c r="AK97" s="426"/>
      <c r="AL97" s="385">
        <f t="shared" si="350"/>
        <v>0</v>
      </c>
      <c r="AM97" s="387"/>
      <c r="AN97" s="427"/>
      <c r="AO97" s="394"/>
      <c r="AP97" s="397"/>
      <c r="AQ97" s="400"/>
      <c r="AR97" s="434"/>
      <c r="AS97" s="403"/>
      <c r="AT97" s="48"/>
      <c r="AU97" s="48"/>
      <c r="AV97" s="170"/>
      <c r="AW97" s="228"/>
      <c r="AX97" s="98"/>
    </row>
    <row r="98" spans="1:50" ht="38.25" x14ac:dyDescent="0.2">
      <c r="A98" s="390">
        <v>30</v>
      </c>
      <c r="B98" s="404" t="s">
        <v>161</v>
      </c>
      <c r="C98" s="405"/>
      <c r="D98" s="315" t="s">
        <v>262</v>
      </c>
      <c r="E98" s="315" t="s">
        <v>35</v>
      </c>
      <c r="F98" s="373" t="s">
        <v>930</v>
      </c>
      <c r="G98" s="411" t="s">
        <v>108</v>
      </c>
      <c r="H98" s="453" t="s">
        <v>931</v>
      </c>
      <c r="I98" s="456" t="s">
        <v>932</v>
      </c>
      <c r="J98" s="440" t="s">
        <v>926</v>
      </c>
      <c r="K98" s="419" t="s">
        <v>147</v>
      </c>
      <c r="L98" s="422">
        <f t="shared" ref="L98" si="405">IF(K98="ALTA",5,IF(K98="MEDIO ALTA",4,IF(K98="MEDIA",3,IF(K98="MEDIO BAJA",2,IF(K98="BAJA",1,0)))))</f>
        <v>5</v>
      </c>
      <c r="M98" s="420" t="s">
        <v>140</v>
      </c>
      <c r="N98" s="422">
        <f t="shared" ref="N98" si="406">IF(M98="ALTO",5,IF(M98="MEDIO ALTO",4,IF(M98="MEDIO",3,IF(M98="MEDIO BAJO",2,IF(M98="BAJO",1,0)))))</f>
        <v>1</v>
      </c>
      <c r="O98" s="422">
        <f t="shared" ref="O98" si="407">N98*L98</f>
        <v>5</v>
      </c>
      <c r="P98" s="257" t="s">
        <v>320</v>
      </c>
      <c r="Q98" s="258">
        <f t="shared" si="311"/>
        <v>2</v>
      </c>
      <c r="R98" s="425">
        <f t="shared" ref="R98" si="408">ROUND(AVERAGEIF(Q98:Q100,"&gt;0"),0)</f>
        <v>2</v>
      </c>
      <c r="S98" s="425">
        <f t="shared" ref="S98" si="409">R98*0.6</f>
        <v>1.2</v>
      </c>
      <c r="T98" s="389" t="s">
        <v>933</v>
      </c>
      <c r="U98" s="428">
        <f t="shared" ref="U98" si="410">IF(P98="No_existen",5*$U$10,V98*$U$10)</f>
        <v>0.2</v>
      </c>
      <c r="V98" s="431">
        <f t="shared" ref="V98" si="411">ROUND(AVERAGEIF(W98:W100,"&gt;0"),0)</f>
        <v>4</v>
      </c>
      <c r="W98" s="307">
        <f t="shared" si="312"/>
        <v>4</v>
      </c>
      <c r="X98" s="313" t="s">
        <v>324</v>
      </c>
      <c r="Y98" s="313"/>
      <c r="Z98" s="431">
        <f t="shared" ref="Z98" si="412">IF(P98="No_existen",5*$Z$10,AA98*$Z$10)</f>
        <v>0.15</v>
      </c>
      <c r="AA98" s="425">
        <f t="shared" ref="AA98" si="413">ROUND(AVERAGEIF(AB98:AB100,"&gt;0"),0)</f>
        <v>1</v>
      </c>
      <c r="AB98" s="306">
        <f t="shared" si="313"/>
        <v>1</v>
      </c>
      <c r="AC98" s="313" t="s">
        <v>301</v>
      </c>
      <c r="AD98" s="389" t="s">
        <v>928</v>
      </c>
      <c r="AE98" s="431">
        <f t="shared" ref="AE98" si="414">IF(P98="No_existen",5*$AE$10,AF98*$AE$10)</f>
        <v>0.1</v>
      </c>
      <c r="AF98" s="425">
        <f t="shared" ref="AF98" si="415">ROUND(AVERAGEIF(AG98:AG100,"&gt;0"),0)</f>
        <v>1</v>
      </c>
      <c r="AG98" s="306">
        <f t="shared" si="314"/>
        <v>1</v>
      </c>
      <c r="AH98" s="389" t="s">
        <v>298</v>
      </c>
      <c r="AI98" s="389" t="s">
        <v>313</v>
      </c>
      <c r="AJ98" s="431">
        <f t="shared" ref="AJ98" si="416">IF(P98="No_existen",5*$AJ$10,AK98*$AJ$10)</f>
        <v>0.1</v>
      </c>
      <c r="AK98" s="425">
        <f t="shared" ref="AK98" si="417">ROUND(AVERAGEIF(AL98:AL100,"&gt;0"),0)</f>
        <v>1</v>
      </c>
      <c r="AL98" s="306">
        <f t="shared" si="350"/>
        <v>1</v>
      </c>
      <c r="AM98" s="313" t="s">
        <v>492</v>
      </c>
      <c r="AN98" s="425">
        <f t="shared" ref="AN98" si="418">ROUND(AVERAGE(R98,V98,AA98,AF98,AK98),0)</f>
        <v>2</v>
      </c>
      <c r="AO98" s="392" t="str">
        <f t="shared" ref="AO98" si="419">IF(AN98&lt;1.5,"FUERTE",IF(AND(AN98&gt;=1.5,AN98&lt;2.5),"ACEPTABLE",IF(AN98&gt;=5,"INEXISTENTE","DÉBIL")))</f>
        <v>ACEPTABLE</v>
      </c>
      <c r="AP98" s="395">
        <f t="shared" ref="AP98" si="420">IF(O98=0,0,ROUND((O98*AN98),0))</f>
        <v>10</v>
      </c>
      <c r="AQ98" s="398" t="str">
        <f t="shared" ref="AQ98" si="421">IF(AP98&gt;=36,"GRAVE", IF(AP98&lt;=10, "LEVE", "MODERADO"))</f>
        <v>LEVE</v>
      </c>
      <c r="AR98" s="434" t="s">
        <v>934</v>
      </c>
      <c r="AS98" s="434">
        <v>0</v>
      </c>
      <c r="AT98" s="259" t="s">
        <v>88</v>
      </c>
      <c r="AU98" s="259"/>
      <c r="AV98" s="260"/>
      <c r="AW98" s="327"/>
      <c r="AX98" s="294"/>
    </row>
    <row r="99" spans="1:50" ht="33" customHeight="1" x14ac:dyDescent="0.2">
      <c r="A99" s="391"/>
      <c r="B99" s="406"/>
      <c r="C99" s="407"/>
      <c r="D99" s="315" t="s">
        <v>263</v>
      </c>
      <c r="E99" s="315" t="s">
        <v>39</v>
      </c>
      <c r="F99" s="314" t="s">
        <v>923</v>
      </c>
      <c r="G99" s="411"/>
      <c r="H99" s="454"/>
      <c r="I99" s="454"/>
      <c r="J99" s="441"/>
      <c r="K99" s="420"/>
      <c r="L99" s="423"/>
      <c r="M99" s="420"/>
      <c r="N99" s="423"/>
      <c r="O99" s="423"/>
      <c r="P99" s="145" t="s">
        <v>320</v>
      </c>
      <c r="Q99" s="146">
        <f t="shared" si="311"/>
        <v>2</v>
      </c>
      <c r="R99" s="426"/>
      <c r="S99" s="426"/>
      <c r="T99" s="389" t="s">
        <v>927</v>
      </c>
      <c r="U99" s="429"/>
      <c r="V99" s="432"/>
      <c r="W99" s="305">
        <f t="shared" si="312"/>
        <v>4</v>
      </c>
      <c r="X99" s="316" t="s">
        <v>324</v>
      </c>
      <c r="Y99" s="316"/>
      <c r="Z99" s="432"/>
      <c r="AA99" s="426"/>
      <c r="AB99" s="304">
        <f t="shared" si="313"/>
        <v>1</v>
      </c>
      <c r="AC99" s="316" t="s">
        <v>301</v>
      </c>
      <c r="AD99" s="389" t="s">
        <v>928</v>
      </c>
      <c r="AE99" s="432"/>
      <c r="AF99" s="426"/>
      <c r="AG99" s="304">
        <f t="shared" si="314"/>
        <v>1</v>
      </c>
      <c r="AH99" s="389" t="s">
        <v>298</v>
      </c>
      <c r="AI99" s="389" t="s">
        <v>313</v>
      </c>
      <c r="AJ99" s="432"/>
      <c r="AK99" s="426"/>
      <c r="AL99" s="304">
        <f t="shared" si="350"/>
        <v>1</v>
      </c>
      <c r="AM99" s="316" t="s">
        <v>492</v>
      </c>
      <c r="AN99" s="426"/>
      <c r="AO99" s="393"/>
      <c r="AP99" s="396"/>
      <c r="AQ99" s="399"/>
      <c r="AR99" s="434"/>
      <c r="AS99" s="434"/>
      <c r="AT99" s="47"/>
      <c r="AU99" s="47"/>
      <c r="AV99" s="95"/>
      <c r="AW99" s="222"/>
      <c r="AX99" s="97"/>
    </row>
    <row r="100" spans="1:50" ht="33" customHeight="1" thickBot="1" x14ac:dyDescent="0.25">
      <c r="A100" s="392"/>
      <c r="B100" s="408"/>
      <c r="C100" s="409"/>
      <c r="D100" s="91"/>
      <c r="E100" s="91"/>
      <c r="F100" s="91"/>
      <c r="G100" s="411"/>
      <c r="H100" s="455"/>
      <c r="I100" s="455"/>
      <c r="J100" s="410"/>
      <c r="K100" s="421"/>
      <c r="L100" s="424"/>
      <c r="M100" s="420"/>
      <c r="N100" s="424"/>
      <c r="O100" s="424"/>
      <c r="P100" s="20"/>
      <c r="Q100" s="103">
        <f t="shared" si="311"/>
        <v>0</v>
      </c>
      <c r="R100" s="427"/>
      <c r="S100" s="427"/>
      <c r="T100" s="310"/>
      <c r="U100" s="429"/>
      <c r="V100" s="432"/>
      <c r="W100" s="311">
        <f t="shared" si="312"/>
        <v>0</v>
      </c>
      <c r="X100" s="310"/>
      <c r="Y100" s="310"/>
      <c r="Z100" s="433"/>
      <c r="AA100" s="427"/>
      <c r="AB100" s="309">
        <f t="shared" si="313"/>
        <v>0</v>
      </c>
      <c r="AC100" s="310"/>
      <c r="AD100" s="310"/>
      <c r="AE100" s="433"/>
      <c r="AF100" s="427"/>
      <c r="AG100" s="309">
        <f t="shared" si="314"/>
        <v>0</v>
      </c>
      <c r="AH100" s="310"/>
      <c r="AI100" s="310"/>
      <c r="AJ100" s="433"/>
      <c r="AK100" s="427"/>
      <c r="AL100" s="309">
        <f t="shared" si="350"/>
        <v>0</v>
      </c>
      <c r="AM100" s="310"/>
      <c r="AN100" s="427"/>
      <c r="AO100" s="394"/>
      <c r="AP100" s="397"/>
      <c r="AQ100" s="400"/>
      <c r="AR100" s="434"/>
      <c r="AS100" s="434"/>
      <c r="AT100" s="48"/>
      <c r="AU100" s="48"/>
      <c r="AV100" s="170"/>
      <c r="AW100" s="228"/>
      <c r="AX100" s="98"/>
    </row>
    <row r="101" spans="1:50" ht="33" customHeight="1" x14ac:dyDescent="0.2">
      <c r="A101" s="390">
        <v>31</v>
      </c>
      <c r="B101" s="404"/>
      <c r="C101" s="405"/>
      <c r="D101" s="256"/>
      <c r="E101" s="256"/>
      <c r="F101" s="256"/>
      <c r="G101" s="410"/>
      <c r="H101" s="413"/>
      <c r="I101" s="416"/>
      <c r="J101" s="410"/>
      <c r="K101" s="419"/>
      <c r="L101" s="422">
        <f t="shared" ref="L101" si="422">IF(K101="ALTA",5,IF(K101="MEDIO ALTA",4,IF(K101="MEDIA",3,IF(K101="MEDIO BAJA",2,IF(K101="BAJA",1,0)))))</f>
        <v>0</v>
      </c>
      <c r="M101" s="419"/>
      <c r="N101" s="422">
        <f t="shared" ref="N101" si="423">IF(M101="ALTO",5,IF(M101="MEDIO ALTO",4,IF(M101="MEDIO",3,IF(M101="MEDIO BAJO",2,IF(M101="BAJO",1,0)))))</f>
        <v>0</v>
      </c>
      <c r="O101" s="422">
        <f t="shared" ref="O101" si="424">N101*L101</f>
        <v>0</v>
      </c>
      <c r="P101" s="257"/>
      <c r="Q101" s="258">
        <f t="shared" si="311"/>
        <v>0</v>
      </c>
      <c r="R101" s="425" t="e">
        <f t="shared" ref="R101" si="425">ROUND(AVERAGEIF(Q101:Q103,"&gt;0"),0)</f>
        <v>#DIV/0!</v>
      </c>
      <c r="S101" s="425" t="e">
        <f t="shared" ref="S101" si="426">R101*0.6</f>
        <v>#DIV/0!</v>
      </c>
      <c r="T101" s="313"/>
      <c r="U101" s="428" t="e">
        <f t="shared" ref="U101" si="427">IF(P101="No_existen",5*$U$10,V101*$U$10)</f>
        <v>#DIV/0!</v>
      </c>
      <c r="V101" s="431" t="e">
        <f t="shared" ref="V101" si="428">ROUND(AVERAGEIF(W101:W103,"&gt;0"),0)</f>
        <v>#DIV/0!</v>
      </c>
      <c r="W101" s="307">
        <f t="shared" si="312"/>
        <v>0</v>
      </c>
      <c r="X101" s="313"/>
      <c r="Y101" s="313"/>
      <c r="Z101" s="431" t="e">
        <f t="shared" ref="Z101" si="429">IF(P101="No_existen",5*$Z$10,AA101*$Z$10)</f>
        <v>#DIV/0!</v>
      </c>
      <c r="AA101" s="425" t="e">
        <f t="shared" ref="AA101" si="430">ROUND(AVERAGEIF(AB101:AB103,"&gt;0"),0)</f>
        <v>#DIV/0!</v>
      </c>
      <c r="AB101" s="306">
        <f t="shared" si="313"/>
        <v>0</v>
      </c>
      <c r="AC101" s="313"/>
      <c r="AD101" s="313"/>
      <c r="AE101" s="431" t="e">
        <f t="shared" ref="AE101" si="431">IF(P101="No_existen",5*$AE$10,AF101*$AE$10)</f>
        <v>#DIV/0!</v>
      </c>
      <c r="AF101" s="425" t="e">
        <f t="shared" ref="AF101" si="432">ROUND(AVERAGEIF(AG101:AG103,"&gt;0"),0)</f>
        <v>#DIV/0!</v>
      </c>
      <c r="AG101" s="306">
        <f t="shared" si="314"/>
        <v>0</v>
      </c>
      <c r="AH101" s="313"/>
      <c r="AI101" s="313"/>
      <c r="AJ101" s="431" t="e">
        <f t="shared" ref="AJ101" si="433">IF(P101="No_existen",5*$AJ$10,AK101*$AJ$10)</f>
        <v>#DIV/0!</v>
      </c>
      <c r="AK101" s="425" t="e">
        <f t="shared" ref="AK101" si="434">ROUND(AVERAGEIF(AL101:AL103,"&gt;0"),0)</f>
        <v>#DIV/0!</v>
      </c>
      <c r="AL101" s="306">
        <f t="shared" si="350"/>
        <v>0</v>
      </c>
      <c r="AM101" s="313"/>
      <c r="AN101" s="425" t="e">
        <f t="shared" ref="AN101" si="435">ROUND(AVERAGE(R101,V101,AA101,AF101,AK101),0)</f>
        <v>#DIV/0!</v>
      </c>
      <c r="AO101" s="392" t="e">
        <f t="shared" ref="AO101" si="436">IF(AN101&lt;1.5,"FUERTE",IF(AND(AN101&gt;=1.5,AN101&lt;2.5),"ACEPTABLE",IF(AN101&gt;=5,"INEXISTENTE","DÉBIL")))</f>
        <v>#DIV/0!</v>
      </c>
      <c r="AP101" s="395">
        <f t="shared" ref="AP101" si="437">IF(O101=0,0,ROUND((O101*AN101),0))</f>
        <v>0</v>
      </c>
      <c r="AQ101" s="398" t="str">
        <f t="shared" ref="AQ101" si="438">IF(AP101&gt;=36,"GRAVE", IF(AP101&lt;=10, "LEVE", "MODERADO"))</f>
        <v>LEVE</v>
      </c>
      <c r="AR101" s="401"/>
      <c r="AS101" s="401"/>
      <c r="AT101" s="259"/>
      <c r="AU101" s="259"/>
      <c r="AV101" s="260"/>
      <c r="AW101" s="327"/>
      <c r="AX101" s="294"/>
    </row>
    <row r="102" spans="1:50" ht="33" customHeight="1" x14ac:dyDescent="0.2">
      <c r="A102" s="391"/>
      <c r="B102" s="406"/>
      <c r="C102" s="407"/>
      <c r="D102" s="315"/>
      <c r="E102" s="315"/>
      <c r="F102" s="315"/>
      <c r="G102" s="411"/>
      <c r="H102" s="414"/>
      <c r="I102" s="417"/>
      <c r="J102" s="411"/>
      <c r="K102" s="420"/>
      <c r="L102" s="423"/>
      <c r="M102" s="420"/>
      <c r="N102" s="423"/>
      <c r="O102" s="423"/>
      <c r="P102" s="145"/>
      <c r="Q102" s="146">
        <f t="shared" si="311"/>
        <v>0</v>
      </c>
      <c r="R102" s="426"/>
      <c r="S102" s="426"/>
      <c r="T102" s="316"/>
      <c r="U102" s="429"/>
      <c r="V102" s="432"/>
      <c r="W102" s="305">
        <f t="shared" si="312"/>
        <v>0</v>
      </c>
      <c r="X102" s="316"/>
      <c r="Y102" s="316"/>
      <c r="Z102" s="432"/>
      <c r="AA102" s="426"/>
      <c r="AB102" s="304">
        <f t="shared" si="313"/>
        <v>0</v>
      </c>
      <c r="AC102" s="316"/>
      <c r="AD102" s="316"/>
      <c r="AE102" s="432"/>
      <c r="AF102" s="426"/>
      <c r="AG102" s="304">
        <f t="shared" si="314"/>
        <v>0</v>
      </c>
      <c r="AH102" s="316"/>
      <c r="AI102" s="316"/>
      <c r="AJ102" s="432"/>
      <c r="AK102" s="426"/>
      <c r="AL102" s="304">
        <f t="shared" si="350"/>
        <v>0</v>
      </c>
      <c r="AM102" s="316"/>
      <c r="AN102" s="426"/>
      <c r="AO102" s="393"/>
      <c r="AP102" s="396"/>
      <c r="AQ102" s="399"/>
      <c r="AR102" s="402"/>
      <c r="AS102" s="402"/>
      <c r="AT102" s="47"/>
      <c r="AU102" s="47"/>
      <c r="AV102" s="95"/>
      <c r="AW102" s="222"/>
      <c r="AX102" s="97"/>
    </row>
    <row r="103" spans="1:50" ht="33" customHeight="1" thickBot="1" x14ac:dyDescent="0.25">
      <c r="A103" s="392"/>
      <c r="B103" s="408"/>
      <c r="C103" s="409"/>
      <c r="D103" s="91"/>
      <c r="E103" s="91"/>
      <c r="F103" s="91"/>
      <c r="G103" s="412"/>
      <c r="H103" s="415"/>
      <c r="I103" s="418"/>
      <c r="J103" s="412"/>
      <c r="K103" s="421"/>
      <c r="L103" s="424"/>
      <c r="M103" s="421"/>
      <c r="N103" s="424"/>
      <c r="O103" s="424"/>
      <c r="P103" s="20"/>
      <c r="Q103" s="103">
        <f t="shared" si="311"/>
        <v>0</v>
      </c>
      <c r="R103" s="427"/>
      <c r="S103" s="427"/>
      <c r="T103" s="310"/>
      <c r="U103" s="430"/>
      <c r="V103" s="433"/>
      <c r="W103" s="311">
        <f t="shared" si="312"/>
        <v>0</v>
      </c>
      <c r="X103" s="310"/>
      <c r="Y103" s="310"/>
      <c r="Z103" s="433"/>
      <c r="AA103" s="427"/>
      <c r="AB103" s="309">
        <f t="shared" si="313"/>
        <v>0</v>
      </c>
      <c r="AC103" s="310"/>
      <c r="AD103" s="310"/>
      <c r="AE103" s="433"/>
      <c r="AF103" s="427"/>
      <c r="AG103" s="309">
        <f t="shared" si="314"/>
        <v>0</v>
      </c>
      <c r="AH103" s="310"/>
      <c r="AI103" s="310"/>
      <c r="AJ103" s="433"/>
      <c r="AK103" s="427"/>
      <c r="AL103" s="309">
        <f t="shared" si="350"/>
        <v>0</v>
      </c>
      <c r="AM103" s="310"/>
      <c r="AN103" s="427"/>
      <c r="AO103" s="394"/>
      <c r="AP103" s="397"/>
      <c r="AQ103" s="400"/>
      <c r="AR103" s="403"/>
      <c r="AS103" s="403"/>
      <c r="AT103" s="48"/>
      <c r="AU103" s="48"/>
      <c r="AV103" s="170"/>
      <c r="AW103" s="228"/>
      <c r="AX103" s="98"/>
    </row>
    <row r="104" spans="1:50" ht="33" customHeight="1" x14ac:dyDescent="0.2">
      <c r="A104" s="390">
        <v>32</v>
      </c>
      <c r="B104" s="404"/>
      <c r="C104" s="405"/>
      <c r="D104" s="256"/>
      <c r="E104" s="256"/>
      <c r="F104" s="256"/>
      <c r="G104" s="410"/>
      <c r="H104" s="413"/>
      <c r="I104" s="416"/>
      <c r="J104" s="410"/>
      <c r="K104" s="419"/>
      <c r="L104" s="422">
        <f t="shared" ref="L104" si="439">IF(K104="ALTA",5,IF(K104="MEDIO ALTA",4,IF(K104="MEDIA",3,IF(K104="MEDIO BAJA",2,IF(K104="BAJA",1,0)))))</f>
        <v>0</v>
      </c>
      <c r="M104" s="419"/>
      <c r="N104" s="422">
        <f t="shared" ref="N104" si="440">IF(M104="ALTO",5,IF(M104="MEDIO ALTO",4,IF(M104="MEDIO",3,IF(M104="MEDIO BAJO",2,IF(M104="BAJO",1,0)))))</f>
        <v>0</v>
      </c>
      <c r="O104" s="422">
        <f t="shared" ref="O104" si="441">N104*L104</f>
        <v>0</v>
      </c>
      <c r="P104" s="257"/>
      <c r="Q104" s="258">
        <f t="shared" si="311"/>
        <v>0</v>
      </c>
      <c r="R104" s="425" t="e">
        <f t="shared" ref="R104" si="442">ROUND(AVERAGEIF(Q104:Q106,"&gt;0"),0)</f>
        <v>#DIV/0!</v>
      </c>
      <c r="S104" s="425" t="e">
        <f t="shared" ref="S104" si="443">R104*0.6</f>
        <v>#DIV/0!</v>
      </c>
      <c r="T104" s="313"/>
      <c r="U104" s="428" t="e">
        <f t="shared" ref="U104" si="444">IF(P104="No_existen",5*$U$10,V104*$U$10)</f>
        <v>#DIV/0!</v>
      </c>
      <c r="V104" s="431" t="e">
        <f t="shared" ref="V104" si="445">ROUND(AVERAGEIF(W104:W106,"&gt;0"),0)</f>
        <v>#DIV/0!</v>
      </c>
      <c r="W104" s="307">
        <f t="shared" si="312"/>
        <v>0</v>
      </c>
      <c r="X104" s="313"/>
      <c r="Y104" s="313"/>
      <c r="Z104" s="431" t="e">
        <f t="shared" ref="Z104" si="446">IF(P104="No_existen",5*$Z$10,AA104*$Z$10)</f>
        <v>#DIV/0!</v>
      </c>
      <c r="AA104" s="425" t="e">
        <f t="shared" ref="AA104" si="447">ROUND(AVERAGEIF(AB104:AB106,"&gt;0"),0)</f>
        <v>#DIV/0!</v>
      </c>
      <c r="AB104" s="306">
        <f t="shared" si="313"/>
        <v>0</v>
      </c>
      <c r="AC104" s="313"/>
      <c r="AD104" s="313"/>
      <c r="AE104" s="431" t="e">
        <f t="shared" ref="AE104" si="448">IF(P104="No_existen",5*$AE$10,AF104*$AE$10)</f>
        <v>#DIV/0!</v>
      </c>
      <c r="AF104" s="425" t="e">
        <f t="shared" ref="AF104" si="449">ROUND(AVERAGEIF(AG104:AG106,"&gt;0"),0)</f>
        <v>#DIV/0!</v>
      </c>
      <c r="AG104" s="306">
        <f t="shared" si="314"/>
        <v>0</v>
      </c>
      <c r="AH104" s="313"/>
      <c r="AI104" s="313"/>
      <c r="AJ104" s="431" t="e">
        <f t="shared" ref="AJ104" si="450">IF(P104="No_existen",5*$AJ$10,AK104*$AJ$10)</f>
        <v>#DIV/0!</v>
      </c>
      <c r="AK104" s="425" t="e">
        <f t="shared" ref="AK104" si="451">ROUND(AVERAGEIF(AL104:AL106,"&gt;0"),0)</f>
        <v>#DIV/0!</v>
      </c>
      <c r="AL104" s="306">
        <f t="shared" si="350"/>
        <v>0</v>
      </c>
      <c r="AM104" s="313"/>
      <c r="AN104" s="425" t="e">
        <f t="shared" ref="AN104" si="452">ROUND(AVERAGE(R104,V104,AA104,AF104,AK104),0)</f>
        <v>#DIV/0!</v>
      </c>
      <c r="AO104" s="392" t="e">
        <f t="shared" ref="AO104" si="453">IF(AN104&lt;1.5,"FUERTE",IF(AND(AN104&gt;=1.5,AN104&lt;2.5),"ACEPTABLE",IF(AN104&gt;=5,"INEXISTENTE","DÉBIL")))</f>
        <v>#DIV/0!</v>
      </c>
      <c r="AP104" s="395">
        <f t="shared" ref="AP104" si="454">IF(O104=0,0,ROUND((O104*AN104),0))</f>
        <v>0</v>
      </c>
      <c r="AQ104" s="398" t="str">
        <f t="shared" ref="AQ104" si="455">IF(AP104&gt;=36,"GRAVE", IF(AP104&lt;=10, "LEVE", "MODERADO"))</f>
        <v>LEVE</v>
      </c>
      <c r="AR104" s="401"/>
      <c r="AS104" s="401"/>
      <c r="AT104" s="259"/>
      <c r="AU104" s="259"/>
      <c r="AV104" s="260"/>
      <c r="AW104" s="327"/>
      <c r="AX104" s="294"/>
    </row>
    <row r="105" spans="1:50" ht="33" customHeight="1" x14ac:dyDescent="0.2">
      <c r="A105" s="391"/>
      <c r="B105" s="406"/>
      <c r="C105" s="407"/>
      <c r="D105" s="315"/>
      <c r="E105" s="315"/>
      <c r="F105" s="315"/>
      <c r="G105" s="411"/>
      <c r="H105" s="414"/>
      <c r="I105" s="417"/>
      <c r="J105" s="411"/>
      <c r="K105" s="420"/>
      <c r="L105" s="423"/>
      <c r="M105" s="420"/>
      <c r="N105" s="423"/>
      <c r="O105" s="423"/>
      <c r="P105" s="145"/>
      <c r="Q105" s="146">
        <f t="shared" si="311"/>
        <v>0</v>
      </c>
      <c r="R105" s="426"/>
      <c r="S105" s="426"/>
      <c r="T105" s="316"/>
      <c r="U105" s="429"/>
      <c r="V105" s="432"/>
      <c r="W105" s="305">
        <f t="shared" si="312"/>
        <v>0</v>
      </c>
      <c r="X105" s="316"/>
      <c r="Y105" s="316"/>
      <c r="Z105" s="432"/>
      <c r="AA105" s="426"/>
      <c r="AB105" s="304">
        <f t="shared" si="313"/>
        <v>0</v>
      </c>
      <c r="AC105" s="316"/>
      <c r="AD105" s="316"/>
      <c r="AE105" s="432"/>
      <c r="AF105" s="426"/>
      <c r="AG105" s="304">
        <f t="shared" si="314"/>
        <v>0</v>
      </c>
      <c r="AH105" s="316"/>
      <c r="AI105" s="316"/>
      <c r="AJ105" s="432"/>
      <c r="AK105" s="426"/>
      <c r="AL105" s="304">
        <f t="shared" si="350"/>
        <v>0</v>
      </c>
      <c r="AM105" s="316"/>
      <c r="AN105" s="426"/>
      <c r="AO105" s="393"/>
      <c r="AP105" s="396"/>
      <c r="AQ105" s="399"/>
      <c r="AR105" s="402"/>
      <c r="AS105" s="402"/>
      <c r="AT105" s="47"/>
      <c r="AU105" s="47"/>
      <c r="AV105" s="95"/>
      <c r="AW105" s="222"/>
      <c r="AX105" s="97"/>
    </row>
    <row r="106" spans="1:50" ht="33" customHeight="1" thickBot="1" x14ac:dyDescent="0.25">
      <c r="A106" s="392"/>
      <c r="B106" s="408"/>
      <c r="C106" s="409"/>
      <c r="D106" s="91"/>
      <c r="E106" s="91"/>
      <c r="F106" s="91"/>
      <c r="G106" s="412"/>
      <c r="H106" s="415"/>
      <c r="I106" s="418"/>
      <c r="J106" s="412"/>
      <c r="K106" s="421"/>
      <c r="L106" s="424"/>
      <c r="M106" s="421"/>
      <c r="N106" s="424"/>
      <c r="O106" s="424"/>
      <c r="P106" s="20"/>
      <c r="Q106" s="103">
        <f t="shared" si="311"/>
        <v>0</v>
      </c>
      <c r="R106" s="427"/>
      <c r="S106" s="427"/>
      <c r="T106" s="310"/>
      <c r="U106" s="430"/>
      <c r="V106" s="433"/>
      <c r="W106" s="311">
        <f t="shared" si="312"/>
        <v>0</v>
      </c>
      <c r="X106" s="310"/>
      <c r="Y106" s="310"/>
      <c r="Z106" s="433"/>
      <c r="AA106" s="427"/>
      <c r="AB106" s="309">
        <f t="shared" si="313"/>
        <v>0</v>
      </c>
      <c r="AC106" s="310"/>
      <c r="AD106" s="310"/>
      <c r="AE106" s="433"/>
      <c r="AF106" s="427"/>
      <c r="AG106" s="309">
        <f t="shared" si="314"/>
        <v>0</v>
      </c>
      <c r="AH106" s="310"/>
      <c r="AI106" s="310"/>
      <c r="AJ106" s="433"/>
      <c r="AK106" s="427"/>
      <c r="AL106" s="309">
        <f t="shared" si="350"/>
        <v>0</v>
      </c>
      <c r="AM106" s="310"/>
      <c r="AN106" s="427"/>
      <c r="AO106" s="394"/>
      <c r="AP106" s="397"/>
      <c r="AQ106" s="400"/>
      <c r="AR106" s="403"/>
      <c r="AS106" s="403"/>
      <c r="AT106" s="48"/>
      <c r="AU106" s="48"/>
      <c r="AV106" s="170"/>
      <c r="AW106" s="228"/>
      <c r="AX106" s="98"/>
    </row>
    <row r="107" spans="1:50" ht="33" customHeight="1" x14ac:dyDescent="0.2">
      <c r="A107" s="390">
        <v>33</v>
      </c>
      <c r="B107" s="404"/>
      <c r="C107" s="405"/>
      <c r="D107" s="256"/>
      <c r="E107" s="256"/>
      <c r="F107" s="256"/>
      <c r="G107" s="410"/>
      <c r="H107" s="413"/>
      <c r="I107" s="416"/>
      <c r="J107" s="410"/>
      <c r="K107" s="419"/>
      <c r="L107" s="422">
        <f t="shared" ref="L107" si="456">IF(K107="ALTA",5,IF(K107="MEDIO ALTA",4,IF(K107="MEDIA",3,IF(K107="MEDIO BAJA",2,IF(K107="BAJA",1,0)))))</f>
        <v>0</v>
      </c>
      <c r="M107" s="419"/>
      <c r="N107" s="422">
        <f t="shared" ref="N107" si="457">IF(M107="ALTO",5,IF(M107="MEDIO ALTO",4,IF(M107="MEDIO",3,IF(M107="MEDIO BAJO",2,IF(M107="BAJO",1,0)))))</f>
        <v>0</v>
      </c>
      <c r="O107" s="422">
        <f t="shared" ref="O107" si="458">N107*L107</f>
        <v>0</v>
      </c>
      <c r="P107" s="257"/>
      <c r="Q107" s="258">
        <f t="shared" si="311"/>
        <v>0</v>
      </c>
      <c r="R107" s="425" t="e">
        <f t="shared" ref="R107" si="459">ROUND(AVERAGEIF(Q107:Q109,"&gt;0"),0)</f>
        <v>#DIV/0!</v>
      </c>
      <c r="S107" s="425" t="e">
        <f t="shared" ref="S107" si="460">R107*0.6</f>
        <v>#DIV/0!</v>
      </c>
      <c r="T107" s="313"/>
      <c r="U107" s="428" t="e">
        <f t="shared" ref="U107" si="461">IF(P107="No_existen",5*$U$10,V107*$U$10)</f>
        <v>#DIV/0!</v>
      </c>
      <c r="V107" s="431" t="e">
        <f t="shared" ref="V107" si="462">ROUND(AVERAGEIF(W107:W109,"&gt;0"),0)</f>
        <v>#DIV/0!</v>
      </c>
      <c r="W107" s="307">
        <f t="shared" si="312"/>
        <v>0</v>
      </c>
      <c r="X107" s="313"/>
      <c r="Y107" s="313"/>
      <c r="Z107" s="431" t="e">
        <f t="shared" ref="Z107" si="463">IF(P107="No_existen",5*$Z$10,AA107*$Z$10)</f>
        <v>#DIV/0!</v>
      </c>
      <c r="AA107" s="425" t="e">
        <f t="shared" ref="AA107" si="464">ROUND(AVERAGEIF(AB107:AB109,"&gt;0"),0)</f>
        <v>#DIV/0!</v>
      </c>
      <c r="AB107" s="306">
        <f t="shared" si="313"/>
        <v>0</v>
      </c>
      <c r="AC107" s="313"/>
      <c r="AD107" s="313"/>
      <c r="AE107" s="431" t="e">
        <f t="shared" ref="AE107" si="465">IF(P107="No_existen",5*$AE$10,AF107*$AE$10)</f>
        <v>#DIV/0!</v>
      </c>
      <c r="AF107" s="425" t="e">
        <f t="shared" ref="AF107" si="466">ROUND(AVERAGEIF(AG107:AG109,"&gt;0"),0)</f>
        <v>#DIV/0!</v>
      </c>
      <c r="AG107" s="306">
        <f t="shared" si="314"/>
        <v>0</v>
      </c>
      <c r="AH107" s="313"/>
      <c r="AI107" s="313"/>
      <c r="AJ107" s="431" t="e">
        <f t="shared" ref="AJ107" si="467">IF(P107="No_existen",5*$AJ$10,AK107*$AJ$10)</f>
        <v>#DIV/0!</v>
      </c>
      <c r="AK107" s="425" t="e">
        <f t="shared" ref="AK107" si="468">ROUND(AVERAGEIF(AL107:AL109,"&gt;0"),0)</f>
        <v>#DIV/0!</v>
      </c>
      <c r="AL107" s="306">
        <f t="shared" si="350"/>
        <v>0</v>
      </c>
      <c r="AM107" s="313"/>
      <c r="AN107" s="425" t="e">
        <f t="shared" ref="AN107" si="469">ROUND(AVERAGE(R107,V107,AA107,AF107,AK107),0)</f>
        <v>#DIV/0!</v>
      </c>
      <c r="AO107" s="392" t="e">
        <f t="shared" ref="AO107" si="470">IF(AN107&lt;1.5,"FUERTE",IF(AND(AN107&gt;=1.5,AN107&lt;2.5),"ACEPTABLE",IF(AN107&gt;=5,"INEXISTENTE","DÉBIL")))</f>
        <v>#DIV/0!</v>
      </c>
      <c r="AP107" s="395">
        <f t="shared" ref="AP107" si="471">IF(O107=0,0,ROUND((O107*AN107),0))</f>
        <v>0</v>
      </c>
      <c r="AQ107" s="398" t="str">
        <f t="shared" ref="AQ107" si="472">IF(AP107&gt;=36,"GRAVE", IF(AP107&lt;=10, "LEVE", "MODERADO"))</f>
        <v>LEVE</v>
      </c>
      <c r="AR107" s="401"/>
      <c r="AS107" s="401"/>
      <c r="AT107" s="259"/>
      <c r="AU107" s="259"/>
      <c r="AV107" s="260"/>
      <c r="AW107" s="327"/>
      <c r="AX107" s="294"/>
    </row>
    <row r="108" spans="1:50" ht="33" customHeight="1" x14ac:dyDescent="0.2">
      <c r="A108" s="391"/>
      <c r="B108" s="406"/>
      <c r="C108" s="407"/>
      <c r="D108" s="315"/>
      <c r="E108" s="315"/>
      <c r="F108" s="315"/>
      <c r="G108" s="411"/>
      <c r="H108" s="414"/>
      <c r="I108" s="417"/>
      <c r="J108" s="411"/>
      <c r="K108" s="420"/>
      <c r="L108" s="423"/>
      <c r="M108" s="420"/>
      <c r="N108" s="423"/>
      <c r="O108" s="423"/>
      <c r="P108" s="145"/>
      <c r="Q108" s="146">
        <f t="shared" si="311"/>
        <v>0</v>
      </c>
      <c r="R108" s="426"/>
      <c r="S108" s="426"/>
      <c r="T108" s="316"/>
      <c r="U108" s="429"/>
      <c r="V108" s="432"/>
      <c r="W108" s="305">
        <f t="shared" si="312"/>
        <v>0</v>
      </c>
      <c r="X108" s="316"/>
      <c r="Y108" s="316"/>
      <c r="Z108" s="432"/>
      <c r="AA108" s="426"/>
      <c r="AB108" s="304">
        <f t="shared" si="313"/>
        <v>0</v>
      </c>
      <c r="AC108" s="316"/>
      <c r="AD108" s="316"/>
      <c r="AE108" s="432"/>
      <c r="AF108" s="426"/>
      <c r="AG108" s="304">
        <f t="shared" si="314"/>
        <v>0</v>
      </c>
      <c r="AH108" s="316"/>
      <c r="AI108" s="316"/>
      <c r="AJ108" s="432"/>
      <c r="AK108" s="426"/>
      <c r="AL108" s="304">
        <f t="shared" si="350"/>
        <v>0</v>
      </c>
      <c r="AM108" s="316"/>
      <c r="AN108" s="426"/>
      <c r="AO108" s="393"/>
      <c r="AP108" s="396"/>
      <c r="AQ108" s="399"/>
      <c r="AR108" s="402"/>
      <c r="AS108" s="402"/>
      <c r="AT108" s="47"/>
      <c r="AU108" s="47"/>
      <c r="AV108" s="95"/>
      <c r="AW108" s="222"/>
      <c r="AX108" s="97"/>
    </row>
    <row r="109" spans="1:50" ht="33" customHeight="1" thickBot="1" x14ac:dyDescent="0.25">
      <c r="A109" s="392"/>
      <c r="B109" s="408"/>
      <c r="C109" s="409"/>
      <c r="D109" s="91"/>
      <c r="E109" s="91"/>
      <c r="F109" s="91"/>
      <c r="G109" s="412"/>
      <c r="H109" s="415"/>
      <c r="I109" s="418"/>
      <c r="J109" s="412"/>
      <c r="K109" s="421"/>
      <c r="L109" s="424"/>
      <c r="M109" s="421"/>
      <c r="N109" s="424"/>
      <c r="O109" s="424"/>
      <c r="P109" s="20"/>
      <c r="Q109" s="103">
        <f t="shared" si="311"/>
        <v>0</v>
      </c>
      <c r="R109" s="427"/>
      <c r="S109" s="427"/>
      <c r="T109" s="310"/>
      <c r="U109" s="430"/>
      <c r="V109" s="433"/>
      <c r="W109" s="311">
        <f t="shared" si="312"/>
        <v>0</v>
      </c>
      <c r="X109" s="310"/>
      <c r="Y109" s="310"/>
      <c r="Z109" s="433"/>
      <c r="AA109" s="427"/>
      <c r="AB109" s="309">
        <f t="shared" si="313"/>
        <v>0</v>
      </c>
      <c r="AC109" s="310"/>
      <c r="AD109" s="310"/>
      <c r="AE109" s="433"/>
      <c r="AF109" s="427"/>
      <c r="AG109" s="309">
        <f t="shared" si="314"/>
        <v>0</v>
      </c>
      <c r="AH109" s="310"/>
      <c r="AI109" s="310"/>
      <c r="AJ109" s="433"/>
      <c r="AK109" s="427"/>
      <c r="AL109" s="309">
        <f t="shared" si="350"/>
        <v>0</v>
      </c>
      <c r="AM109" s="310"/>
      <c r="AN109" s="427"/>
      <c r="AO109" s="394"/>
      <c r="AP109" s="397"/>
      <c r="AQ109" s="400"/>
      <c r="AR109" s="403"/>
      <c r="AS109" s="403"/>
      <c r="AT109" s="48"/>
      <c r="AU109" s="48"/>
      <c r="AV109" s="170"/>
      <c r="AW109" s="228"/>
      <c r="AX109" s="98"/>
    </row>
    <row r="110" spans="1:50" ht="33" customHeight="1" x14ac:dyDescent="0.2">
      <c r="A110" s="390">
        <v>34</v>
      </c>
      <c r="B110" s="404"/>
      <c r="C110" s="405"/>
      <c r="D110" s="256"/>
      <c r="E110" s="256"/>
      <c r="F110" s="256"/>
      <c r="G110" s="410"/>
      <c r="H110" s="413"/>
      <c r="I110" s="416"/>
      <c r="J110" s="410"/>
      <c r="K110" s="419"/>
      <c r="L110" s="422">
        <f t="shared" ref="L110" si="473">IF(K110="ALTA",5,IF(K110="MEDIO ALTA",4,IF(K110="MEDIA",3,IF(K110="MEDIO BAJA",2,IF(K110="BAJA",1,0)))))</f>
        <v>0</v>
      </c>
      <c r="M110" s="419"/>
      <c r="N110" s="422">
        <f t="shared" ref="N110" si="474">IF(M110="ALTO",5,IF(M110="MEDIO ALTO",4,IF(M110="MEDIO",3,IF(M110="MEDIO BAJO",2,IF(M110="BAJO",1,0)))))</f>
        <v>0</v>
      </c>
      <c r="O110" s="422">
        <f t="shared" ref="O110" si="475">N110*L110</f>
        <v>0</v>
      </c>
      <c r="P110" s="257"/>
      <c r="Q110" s="258">
        <f t="shared" ref="Q110:Q141" si="476">IF(P110=$P$1048326,1,IF(P110=$P$1048322,5,IF(P110=$P$1048323,4,IF(P110=$P$1048324,3,IF(P110=$P$1048325,2,0)))))</f>
        <v>0</v>
      </c>
      <c r="R110" s="425" t="e">
        <f t="shared" ref="R110" si="477">ROUND(AVERAGEIF(Q110:Q112,"&gt;0"),0)</f>
        <v>#DIV/0!</v>
      </c>
      <c r="S110" s="425" t="e">
        <f t="shared" ref="S110" si="478">R110*0.6</f>
        <v>#DIV/0!</v>
      </c>
      <c r="T110" s="313"/>
      <c r="U110" s="428" t="e">
        <f t="shared" ref="U110" si="479">IF(P110="No_existen",5*$U$10,V110*$U$10)</f>
        <v>#DIV/0!</v>
      </c>
      <c r="V110" s="431" t="e">
        <f t="shared" ref="V110" si="480">ROUND(AVERAGEIF(W110:W112,"&gt;0"),0)</f>
        <v>#DIV/0!</v>
      </c>
      <c r="W110" s="307">
        <f t="shared" ref="W110:W141" si="481">IF(X110=$X$1048324,1,IF(X110=$X$1048323,2,IF(X110=$X$1048322,4,IF(P110="No_existen",5,0))))</f>
        <v>0</v>
      </c>
      <c r="X110" s="313"/>
      <c r="Y110" s="313"/>
      <c r="Z110" s="431" t="e">
        <f t="shared" ref="Z110" si="482">IF(P110="No_existen",5*$Z$10,AA110*$Z$10)</f>
        <v>#DIV/0!</v>
      </c>
      <c r="AA110" s="425" t="e">
        <f t="shared" ref="AA110" si="483">ROUND(AVERAGEIF(AB110:AB112,"&gt;0"),0)</f>
        <v>#DIV/0!</v>
      </c>
      <c r="AB110" s="306">
        <f t="shared" ref="AB110:AB141" si="484">IF(AC110=$AD$1048323,1,IF(AC110=$AD$1048322,4,IF(P110="No_existen",5,0)))</f>
        <v>0</v>
      </c>
      <c r="AC110" s="313"/>
      <c r="AD110" s="313"/>
      <c r="AE110" s="431" t="e">
        <f t="shared" ref="AE110" si="485">IF(P110="No_existen",5*$AE$10,AF110*$AE$10)</f>
        <v>#DIV/0!</v>
      </c>
      <c r="AF110" s="425" t="e">
        <f t="shared" ref="AF110" si="486">ROUND(AVERAGEIF(AG110:AG112,"&gt;0"),0)</f>
        <v>#DIV/0!</v>
      </c>
      <c r="AG110" s="306">
        <f t="shared" ref="AG110:AG141" si="487">IF(AH110=$AH$1048322,1,IF(AH110=$AH$1048323,4,IF(P110="No_existen",5,0)))</f>
        <v>0</v>
      </c>
      <c r="AH110" s="313"/>
      <c r="AI110" s="313"/>
      <c r="AJ110" s="431" t="e">
        <f t="shared" ref="AJ110" si="488">IF(P110="No_existen",5*$AJ$10,AK110*$AJ$10)</f>
        <v>#DIV/0!</v>
      </c>
      <c r="AK110" s="425" t="e">
        <f t="shared" ref="AK110" si="489">ROUND(AVERAGEIF(AL110:AL112,"&gt;0"),0)</f>
        <v>#DIV/0!</v>
      </c>
      <c r="AL110" s="306">
        <f t="shared" si="350"/>
        <v>0</v>
      </c>
      <c r="AM110" s="313"/>
      <c r="AN110" s="425" t="e">
        <f t="shared" ref="AN110" si="490">ROUND(AVERAGE(R110,V110,AA110,AF110,AK110),0)</f>
        <v>#DIV/0!</v>
      </c>
      <c r="AO110" s="392" t="e">
        <f t="shared" ref="AO110" si="491">IF(AN110&lt;1.5,"FUERTE",IF(AND(AN110&gt;=1.5,AN110&lt;2.5),"ACEPTABLE",IF(AN110&gt;=5,"INEXISTENTE","DÉBIL")))</f>
        <v>#DIV/0!</v>
      </c>
      <c r="AP110" s="395">
        <f t="shared" ref="AP110" si="492">IF(O110=0,0,ROUND((O110*AN110),0))</f>
        <v>0</v>
      </c>
      <c r="AQ110" s="398" t="str">
        <f t="shared" ref="AQ110" si="493">IF(AP110&gt;=36,"GRAVE", IF(AP110&lt;=10, "LEVE", "MODERADO"))</f>
        <v>LEVE</v>
      </c>
      <c r="AR110" s="401"/>
      <c r="AS110" s="401"/>
      <c r="AT110" s="259"/>
      <c r="AU110" s="259"/>
      <c r="AV110" s="260"/>
      <c r="AW110" s="327"/>
      <c r="AX110" s="294"/>
    </row>
    <row r="111" spans="1:50" ht="33" customHeight="1" x14ac:dyDescent="0.2">
      <c r="A111" s="391"/>
      <c r="B111" s="406"/>
      <c r="C111" s="407"/>
      <c r="D111" s="315"/>
      <c r="E111" s="315"/>
      <c r="F111" s="315"/>
      <c r="G111" s="411"/>
      <c r="H111" s="414"/>
      <c r="I111" s="417"/>
      <c r="J111" s="411"/>
      <c r="K111" s="420"/>
      <c r="L111" s="423"/>
      <c r="M111" s="420"/>
      <c r="N111" s="423"/>
      <c r="O111" s="423"/>
      <c r="P111" s="145"/>
      <c r="Q111" s="146">
        <f t="shared" si="476"/>
        <v>0</v>
      </c>
      <c r="R111" s="426"/>
      <c r="S111" s="426"/>
      <c r="T111" s="316"/>
      <c r="U111" s="429"/>
      <c r="V111" s="432"/>
      <c r="W111" s="305">
        <f t="shared" si="481"/>
        <v>0</v>
      </c>
      <c r="X111" s="316"/>
      <c r="Y111" s="316"/>
      <c r="Z111" s="432"/>
      <c r="AA111" s="426"/>
      <c r="AB111" s="304">
        <f t="shared" si="484"/>
        <v>0</v>
      </c>
      <c r="AC111" s="316"/>
      <c r="AD111" s="316"/>
      <c r="AE111" s="432"/>
      <c r="AF111" s="426"/>
      <c r="AG111" s="304">
        <f t="shared" si="487"/>
        <v>0</v>
      </c>
      <c r="AH111" s="316"/>
      <c r="AI111" s="316"/>
      <c r="AJ111" s="432"/>
      <c r="AK111" s="426"/>
      <c r="AL111" s="304">
        <f t="shared" si="350"/>
        <v>0</v>
      </c>
      <c r="AM111" s="316"/>
      <c r="AN111" s="426"/>
      <c r="AO111" s="393"/>
      <c r="AP111" s="396"/>
      <c r="AQ111" s="399"/>
      <c r="AR111" s="402"/>
      <c r="AS111" s="402"/>
      <c r="AT111" s="47"/>
      <c r="AU111" s="47"/>
      <c r="AV111" s="95"/>
      <c r="AW111" s="222"/>
      <c r="AX111" s="97"/>
    </row>
    <row r="112" spans="1:50" ht="33" customHeight="1" thickBot="1" x14ac:dyDescent="0.25">
      <c r="A112" s="392"/>
      <c r="B112" s="408"/>
      <c r="C112" s="409"/>
      <c r="D112" s="91"/>
      <c r="E112" s="91"/>
      <c r="F112" s="91"/>
      <c r="G112" s="412"/>
      <c r="H112" s="415"/>
      <c r="I112" s="418"/>
      <c r="J112" s="412"/>
      <c r="K112" s="421"/>
      <c r="L112" s="424"/>
      <c r="M112" s="421"/>
      <c r="N112" s="424"/>
      <c r="O112" s="424"/>
      <c r="P112" s="20"/>
      <c r="Q112" s="103">
        <f t="shared" si="476"/>
        <v>0</v>
      </c>
      <c r="R112" s="427"/>
      <c r="S112" s="427"/>
      <c r="T112" s="310"/>
      <c r="U112" s="430"/>
      <c r="V112" s="433"/>
      <c r="W112" s="311">
        <f t="shared" si="481"/>
        <v>0</v>
      </c>
      <c r="X112" s="310"/>
      <c r="Y112" s="310"/>
      <c r="Z112" s="433"/>
      <c r="AA112" s="427"/>
      <c r="AB112" s="309">
        <f t="shared" si="484"/>
        <v>0</v>
      </c>
      <c r="AC112" s="310"/>
      <c r="AD112" s="310"/>
      <c r="AE112" s="433"/>
      <c r="AF112" s="427"/>
      <c r="AG112" s="309">
        <f t="shared" si="487"/>
        <v>0</v>
      </c>
      <c r="AH112" s="310"/>
      <c r="AI112" s="310"/>
      <c r="AJ112" s="433"/>
      <c r="AK112" s="427"/>
      <c r="AL112" s="309">
        <f t="shared" si="350"/>
        <v>0</v>
      </c>
      <c r="AM112" s="310"/>
      <c r="AN112" s="427"/>
      <c r="AO112" s="394"/>
      <c r="AP112" s="397"/>
      <c r="AQ112" s="400"/>
      <c r="AR112" s="403"/>
      <c r="AS112" s="403"/>
      <c r="AT112" s="48"/>
      <c r="AU112" s="48"/>
      <c r="AV112" s="170"/>
      <c r="AW112" s="228"/>
      <c r="AX112" s="98"/>
    </row>
    <row r="113" spans="1:50" ht="33" customHeight="1" x14ac:dyDescent="0.2">
      <c r="A113" s="390">
        <v>35</v>
      </c>
      <c r="B113" s="404"/>
      <c r="C113" s="405"/>
      <c r="D113" s="256"/>
      <c r="E113" s="256"/>
      <c r="F113" s="256"/>
      <c r="G113" s="410"/>
      <c r="H113" s="413"/>
      <c r="I113" s="416"/>
      <c r="J113" s="410"/>
      <c r="K113" s="419"/>
      <c r="L113" s="422">
        <f t="shared" ref="L113" si="494">IF(K113="ALTA",5,IF(K113="MEDIO ALTA",4,IF(K113="MEDIA",3,IF(K113="MEDIO BAJA",2,IF(K113="BAJA",1,0)))))</f>
        <v>0</v>
      </c>
      <c r="M113" s="419"/>
      <c r="N113" s="422">
        <f t="shared" ref="N113" si="495">IF(M113="ALTO",5,IF(M113="MEDIO ALTO",4,IF(M113="MEDIO",3,IF(M113="MEDIO BAJO",2,IF(M113="BAJO",1,0)))))</f>
        <v>0</v>
      </c>
      <c r="O113" s="422">
        <f t="shared" ref="O113" si="496">N113*L113</f>
        <v>0</v>
      </c>
      <c r="P113" s="257"/>
      <c r="Q113" s="258">
        <f t="shared" si="476"/>
        <v>0</v>
      </c>
      <c r="R113" s="425" t="e">
        <f t="shared" ref="R113" si="497">ROUND(AVERAGEIF(Q113:Q115,"&gt;0"),0)</f>
        <v>#DIV/0!</v>
      </c>
      <c r="S113" s="425" t="e">
        <f t="shared" ref="S113" si="498">R113*0.6</f>
        <v>#DIV/0!</v>
      </c>
      <c r="T113" s="313"/>
      <c r="U113" s="428" t="e">
        <f t="shared" ref="U113" si="499">IF(P113="No_existen",5*$U$10,V113*$U$10)</f>
        <v>#DIV/0!</v>
      </c>
      <c r="V113" s="431" t="e">
        <f t="shared" ref="V113" si="500">ROUND(AVERAGEIF(W113:W115,"&gt;0"),0)</f>
        <v>#DIV/0!</v>
      </c>
      <c r="W113" s="307">
        <f t="shared" si="481"/>
        <v>0</v>
      </c>
      <c r="X113" s="313"/>
      <c r="Y113" s="313"/>
      <c r="Z113" s="431" t="e">
        <f t="shared" ref="Z113" si="501">IF(P113="No_existen",5*$Z$10,AA113*$Z$10)</f>
        <v>#DIV/0!</v>
      </c>
      <c r="AA113" s="425" t="e">
        <f t="shared" ref="AA113" si="502">ROUND(AVERAGEIF(AB113:AB115,"&gt;0"),0)</f>
        <v>#DIV/0!</v>
      </c>
      <c r="AB113" s="306">
        <f t="shared" si="484"/>
        <v>0</v>
      </c>
      <c r="AC113" s="313"/>
      <c r="AD113" s="313"/>
      <c r="AE113" s="431" t="e">
        <f t="shared" ref="AE113" si="503">IF(P113="No_existen",5*$AE$10,AF113*$AE$10)</f>
        <v>#DIV/0!</v>
      </c>
      <c r="AF113" s="425" t="e">
        <f t="shared" ref="AF113" si="504">ROUND(AVERAGEIF(AG113:AG115,"&gt;0"),0)</f>
        <v>#DIV/0!</v>
      </c>
      <c r="AG113" s="306">
        <f t="shared" si="487"/>
        <v>0</v>
      </c>
      <c r="AH113" s="313"/>
      <c r="AI113" s="313"/>
      <c r="AJ113" s="431" t="e">
        <f t="shared" ref="AJ113" si="505">IF(P113="No_existen",5*$AJ$10,AK113*$AJ$10)</f>
        <v>#DIV/0!</v>
      </c>
      <c r="AK113" s="425" t="e">
        <f t="shared" ref="AK113" si="506">ROUND(AVERAGEIF(AL113:AL115,"&gt;0"),0)</f>
        <v>#DIV/0!</v>
      </c>
      <c r="AL113" s="306">
        <f t="shared" si="350"/>
        <v>0</v>
      </c>
      <c r="AM113" s="313"/>
      <c r="AN113" s="425" t="e">
        <f t="shared" ref="AN113" si="507">ROUND(AVERAGE(R113,V113,AA113,AF113,AK113),0)</f>
        <v>#DIV/0!</v>
      </c>
      <c r="AO113" s="392" t="e">
        <f t="shared" ref="AO113" si="508">IF(AN113&lt;1.5,"FUERTE",IF(AND(AN113&gt;=1.5,AN113&lt;2.5),"ACEPTABLE",IF(AN113&gt;=5,"INEXISTENTE","DÉBIL")))</f>
        <v>#DIV/0!</v>
      </c>
      <c r="AP113" s="395">
        <f t="shared" ref="AP113" si="509">IF(O113=0,0,ROUND((O113*AN113),0))</f>
        <v>0</v>
      </c>
      <c r="AQ113" s="398" t="str">
        <f t="shared" ref="AQ113" si="510">IF(AP113&gt;=36,"GRAVE", IF(AP113&lt;=10, "LEVE", "MODERADO"))</f>
        <v>LEVE</v>
      </c>
      <c r="AR113" s="401"/>
      <c r="AS113" s="401"/>
      <c r="AT113" s="259"/>
      <c r="AU113" s="259"/>
      <c r="AV113" s="260"/>
      <c r="AW113" s="327"/>
      <c r="AX113" s="294"/>
    </row>
    <row r="114" spans="1:50" ht="33" customHeight="1" x14ac:dyDescent="0.2">
      <c r="A114" s="391"/>
      <c r="B114" s="406"/>
      <c r="C114" s="407"/>
      <c r="D114" s="315"/>
      <c r="E114" s="315"/>
      <c r="F114" s="315"/>
      <c r="G114" s="411"/>
      <c r="H114" s="414"/>
      <c r="I114" s="417"/>
      <c r="J114" s="411"/>
      <c r="K114" s="420"/>
      <c r="L114" s="423"/>
      <c r="M114" s="420"/>
      <c r="N114" s="423"/>
      <c r="O114" s="423"/>
      <c r="P114" s="145"/>
      <c r="Q114" s="146">
        <f t="shared" si="476"/>
        <v>0</v>
      </c>
      <c r="R114" s="426"/>
      <c r="S114" s="426"/>
      <c r="T114" s="316"/>
      <c r="U114" s="429"/>
      <c r="V114" s="432"/>
      <c r="W114" s="305">
        <f t="shared" si="481"/>
        <v>0</v>
      </c>
      <c r="X114" s="316"/>
      <c r="Y114" s="316"/>
      <c r="Z114" s="432"/>
      <c r="AA114" s="426"/>
      <c r="AB114" s="304">
        <f t="shared" si="484"/>
        <v>0</v>
      </c>
      <c r="AC114" s="316"/>
      <c r="AD114" s="316"/>
      <c r="AE114" s="432"/>
      <c r="AF114" s="426"/>
      <c r="AG114" s="304">
        <f t="shared" si="487"/>
        <v>0</v>
      </c>
      <c r="AH114" s="316"/>
      <c r="AI114" s="316"/>
      <c r="AJ114" s="432"/>
      <c r="AK114" s="426"/>
      <c r="AL114" s="304">
        <f t="shared" si="350"/>
        <v>0</v>
      </c>
      <c r="AM114" s="316"/>
      <c r="AN114" s="426"/>
      <c r="AO114" s="393"/>
      <c r="AP114" s="396"/>
      <c r="AQ114" s="399"/>
      <c r="AR114" s="402"/>
      <c r="AS114" s="402"/>
      <c r="AT114" s="47"/>
      <c r="AU114" s="47"/>
      <c r="AV114" s="95"/>
      <c r="AW114" s="222"/>
      <c r="AX114" s="97"/>
    </row>
    <row r="115" spans="1:50" ht="33" customHeight="1" thickBot="1" x14ac:dyDescent="0.25">
      <c r="A115" s="392"/>
      <c r="B115" s="408"/>
      <c r="C115" s="409"/>
      <c r="D115" s="91"/>
      <c r="E115" s="91"/>
      <c r="F115" s="91"/>
      <c r="G115" s="412"/>
      <c r="H115" s="415"/>
      <c r="I115" s="418"/>
      <c r="J115" s="412"/>
      <c r="K115" s="421"/>
      <c r="L115" s="424"/>
      <c r="M115" s="421"/>
      <c r="N115" s="424"/>
      <c r="O115" s="424"/>
      <c r="P115" s="20"/>
      <c r="Q115" s="103">
        <f t="shared" si="476"/>
        <v>0</v>
      </c>
      <c r="R115" s="427"/>
      <c r="S115" s="427"/>
      <c r="T115" s="310"/>
      <c r="U115" s="430"/>
      <c r="V115" s="433"/>
      <c r="W115" s="311">
        <f t="shared" si="481"/>
        <v>0</v>
      </c>
      <c r="X115" s="310"/>
      <c r="Y115" s="310"/>
      <c r="Z115" s="433"/>
      <c r="AA115" s="427"/>
      <c r="AB115" s="309">
        <f t="shared" si="484"/>
        <v>0</v>
      </c>
      <c r="AC115" s="310"/>
      <c r="AD115" s="310"/>
      <c r="AE115" s="433"/>
      <c r="AF115" s="427"/>
      <c r="AG115" s="309">
        <f t="shared" si="487"/>
        <v>0</v>
      </c>
      <c r="AH115" s="310"/>
      <c r="AI115" s="310"/>
      <c r="AJ115" s="433"/>
      <c r="AK115" s="427"/>
      <c r="AL115" s="309">
        <f t="shared" si="350"/>
        <v>0</v>
      </c>
      <c r="AM115" s="310"/>
      <c r="AN115" s="427"/>
      <c r="AO115" s="394"/>
      <c r="AP115" s="397"/>
      <c r="AQ115" s="400"/>
      <c r="AR115" s="403"/>
      <c r="AS115" s="403"/>
      <c r="AT115" s="48"/>
      <c r="AU115" s="48"/>
      <c r="AV115" s="170"/>
      <c r="AW115" s="228"/>
      <c r="AX115" s="98"/>
    </row>
    <row r="116" spans="1:50" ht="33" customHeight="1" x14ac:dyDescent="0.2">
      <c r="A116" s="390">
        <v>36</v>
      </c>
      <c r="B116" s="404"/>
      <c r="C116" s="405"/>
      <c r="D116" s="256"/>
      <c r="E116" s="256"/>
      <c r="F116" s="256"/>
      <c r="G116" s="410"/>
      <c r="H116" s="413"/>
      <c r="I116" s="416"/>
      <c r="J116" s="410"/>
      <c r="K116" s="419"/>
      <c r="L116" s="422">
        <f t="shared" ref="L116" si="511">IF(K116="ALTA",5,IF(K116="MEDIO ALTA",4,IF(K116="MEDIA",3,IF(K116="MEDIO BAJA",2,IF(K116="BAJA",1,0)))))</f>
        <v>0</v>
      </c>
      <c r="M116" s="419"/>
      <c r="N116" s="422">
        <f t="shared" ref="N116" si="512">IF(M116="ALTO",5,IF(M116="MEDIO ALTO",4,IF(M116="MEDIO",3,IF(M116="MEDIO BAJO",2,IF(M116="BAJO",1,0)))))</f>
        <v>0</v>
      </c>
      <c r="O116" s="422">
        <f t="shared" ref="O116" si="513">N116*L116</f>
        <v>0</v>
      </c>
      <c r="P116" s="257"/>
      <c r="Q116" s="258">
        <f t="shared" si="476"/>
        <v>0</v>
      </c>
      <c r="R116" s="425" t="e">
        <f t="shared" ref="R116" si="514">ROUND(AVERAGEIF(Q116:Q118,"&gt;0"),0)</f>
        <v>#DIV/0!</v>
      </c>
      <c r="S116" s="425" t="e">
        <f t="shared" ref="S116" si="515">R116*0.6</f>
        <v>#DIV/0!</v>
      </c>
      <c r="T116" s="313"/>
      <c r="U116" s="428" t="e">
        <f t="shared" ref="U116" si="516">IF(P116="No_existen",5*$U$10,V116*$U$10)</f>
        <v>#DIV/0!</v>
      </c>
      <c r="V116" s="431" t="e">
        <f t="shared" ref="V116" si="517">ROUND(AVERAGEIF(W116:W118,"&gt;0"),0)</f>
        <v>#DIV/0!</v>
      </c>
      <c r="W116" s="307">
        <f t="shared" si="481"/>
        <v>0</v>
      </c>
      <c r="X116" s="313"/>
      <c r="Y116" s="313"/>
      <c r="Z116" s="431" t="e">
        <f t="shared" ref="Z116" si="518">IF(P116="No_existen",5*$Z$10,AA116*$Z$10)</f>
        <v>#DIV/0!</v>
      </c>
      <c r="AA116" s="425" t="e">
        <f t="shared" ref="AA116" si="519">ROUND(AVERAGEIF(AB116:AB118,"&gt;0"),0)</f>
        <v>#DIV/0!</v>
      </c>
      <c r="AB116" s="306">
        <f t="shared" si="484"/>
        <v>0</v>
      </c>
      <c r="AC116" s="313"/>
      <c r="AD116" s="313"/>
      <c r="AE116" s="431" t="e">
        <f t="shared" ref="AE116" si="520">IF(P116="No_existen",5*$AE$10,AF116*$AE$10)</f>
        <v>#DIV/0!</v>
      </c>
      <c r="AF116" s="425" t="e">
        <f t="shared" ref="AF116" si="521">ROUND(AVERAGEIF(AG116:AG118,"&gt;0"),0)</f>
        <v>#DIV/0!</v>
      </c>
      <c r="AG116" s="306">
        <f t="shared" si="487"/>
        <v>0</v>
      </c>
      <c r="AH116" s="313"/>
      <c r="AI116" s="313"/>
      <c r="AJ116" s="431" t="e">
        <f t="shared" ref="AJ116" si="522">IF(P116="No_existen",5*$AJ$10,AK116*$AJ$10)</f>
        <v>#DIV/0!</v>
      </c>
      <c r="AK116" s="425" t="e">
        <f t="shared" ref="AK116" si="523">ROUND(AVERAGEIF(AL116:AL118,"&gt;0"),0)</f>
        <v>#DIV/0!</v>
      </c>
      <c r="AL116" s="306">
        <f t="shared" si="350"/>
        <v>0</v>
      </c>
      <c r="AM116" s="313"/>
      <c r="AN116" s="425" t="e">
        <f t="shared" ref="AN116" si="524">ROUND(AVERAGE(R116,V116,AA116,AF116,AK116),0)</f>
        <v>#DIV/0!</v>
      </c>
      <c r="AO116" s="392" t="e">
        <f t="shared" ref="AO116" si="525">IF(AN116&lt;1.5,"FUERTE",IF(AND(AN116&gt;=1.5,AN116&lt;2.5),"ACEPTABLE",IF(AN116&gt;=5,"INEXISTENTE","DÉBIL")))</f>
        <v>#DIV/0!</v>
      </c>
      <c r="AP116" s="395">
        <f t="shared" ref="AP116" si="526">IF(O116=0,0,ROUND((O116*AN116),0))</f>
        <v>0</v>
      </c>
      <c r="AQ116" s="398" t="str">
        <f t="shared" ref="AQ116" si="527">IF(AP116&gt;=36,"GRAVE", IF(AP116&lt;=10, "LEVE", "MODERADO"))</f>
        <v>LEVE</v>
      </c>
      <c r="AR116" s="401"/>
      <c r="AS116" s="401"/>
      <c r="AT116" s="259"/>
      <c r="AU116" s="259"/>
      <c r="AV116" s="260"/>
      <c r="AW116" s="327"/>
      <c r="AX116" s="294"/>
    </row>
    <row r="117" spans="1:50" ht="33" customHeight="1" x14ac:dyDescent="0.2">
      <c r="A117" s="391"/>
      <c r="B117" s="406"/>
      <c r="C117" s="407"/>
      <c r="D117" s="315"/>
      <c r="E117" s="315"/>
      <c r="F117" s="315"/>
      <c r="G117" s="411"/>
      <c r="H117" s="414"/>
      <c r="I117" s="417"/>
      <c r="J117" s="411"/>
      <c r="K117" s="420"/>
      <c r="L117" s="423"/>
      <c r="M117" s="420"/>
      <c r="N117" s="423"/>
      <c r="O117" s="423"/>
      <c r="P117" s="145"/>
      <c r="Q117" s="146">
        <f t="shared" si="476"/>
        <v>0</v>
      </c>
      <c r="R117" s="426"/>
      <c r="S117" s="426"/>
      <c r="T117" s="316"/>
      <c r="U117" s="429"/>
      <c r="V117" s="432"/>
      <c r="W117" s="305">
        <f t="shared" si="481"/>
        <v>0</v>
      </c>
      <c r="X117" s="316"/>
      <c r="Y117" s="316"/>
      <c r="Z117" s="432"/>
      <c r="AA117" s="426"/>
      <c r="AB117" s="304">
        <f t="shared" si="484"/>
        <v>0</v>
      </c>
      <c r="AC117" s="316"/>
      <c r="AD117" s="316"/>
      <c r="AE117" s="432"/>
      <c r="AF117" s="426"/>
      <c r="AG117" s="304">
        <f t="shared" si="487"/>
        <v>0</v>
      </c>
      <c r="AH117" s="316"/>
      <c r="AI117" s="316"/>
      <c r="AJ117" s="432"/>
      <c r="AK117" s="426"/>
      <c r="AL117" s="304">
        <f t="shared" si="350"/>
        <v>0</v>
      </c>
      <c r="AM117" s="316"/>
      <c r="AN117" s="426"/>
      <c r="AO117" s="393"/>
      <c r="AP117" s="396"/>
      <c r="AQ117" s="399"/>
      <c r="AR117" s="402"/>
      <c r="AS117" s="402"/>
      <c r="AT117" s="47"/>
      <c r="AU117" s="47"/>
      <c r="AV117" s="95"/>
      <c r="AW117" s="222"/>
      <c r="AX117" s="97"/>
    </row>
    <row r="118" spans="1:50" ht="33" customHeight="1" thickBot="1" x14ac:dyDescent="0.25">
      <c r="A118" s="392"/>
      <c r="B118" s="408"/>
      <c r="C118" s="409"/>
      <c r="D118" s="91"/>
      <c r="E118" s="91"/>
      <c r="F118" s="91"/>
      <c r="G118" s="412"/>
      <c r="H118" s="415"/>
      <c r="I118" s="418"/>
      <c r="J118" s="412"/>
      <c r="K118" s="421"/>
      <c r="L118" s="424"/>
      <c r="M118" s="421"/>
      <c r="N118" s="424"/>
      <c r="O118" s="424"/>
      <c r="P118" s="20"/>
      <c r="Q118" s="103">
        <f t="shared" si="476"/>
        <v>0</v>
      </c>
      <c r="R118" s="427"/>
      <c r="S118" s="427"/>
      <c r="T118" s="310"/>
      <c r="U118" s="430"/>
      <c r="V118" s="433"/>
      <c r="W118" s="311">
        <f t="shared" si="481"/>
        <v>0</v>
      </c>
      <c r="X118" s="310"/>
      <c r="Y118" s="310"/>
      <c r="Z118" s="433"/>
      <c r="AA118" s="427"/>
      <c r="AB118" s="309">
        <f t="shared" si="484"/>
        <v>0</v>
      </c>
      <c r="AC118" s="310"/>
      <c r="AD118" s="310"/>
      <c r="AE118" s="433"/>
      <c r="AF118" s="427"/>
      <c r="AG118" s="309">
        <f t="shared" si="487"/>
        <v>0</v>
      </c>
      <c r="AH118" s="310"/>
      <c r="AI118" s="310"/>
      <c r="AJ118" s="433"/>
      <c r="AK118" s="427"/>
      <c r="AL118" s="309">
        <f t="shared" si="350"/>
        <v>0</v>
      </c>
      <c r="AM118" s="310"/>
      <c r="AN118" s="427"/>
      <c r="AO118" s="394"/>
      <c r="AP118" s="397"/>
      <c r="AQ118" s="400"/>
      <c r="AR118" s="403"/>
      <c r="AS118" s="403"/>
      <c r="AT118" s="48"/>
      <c r="AU118" s="48"/>
      <c r="AV118" s="170"/>
      <c r="AW118" s="228"/>
      <c r="AX118" s="98"/>
    </row>
    <row r="119" spans="1:50" ht="33" customHeight="1" x14ac:dyDescent="0.2">
      <c r="A119" s="390">
        <v>37</v>
      </c>
      <c r="B119" s="404"/>
      <c r="C119" s="405"/>
      <c r="D119" s="256"/>
      <c r="E119" s="256"/>
      <c r="F119" s="256"/>
      <c r="G119" s="410"/>
      <c r="H119" s="413"/>
      <c r="I119" s="416"/>
      <c r="J119" s="410"/>
      <c r="K119" s="419"/>
      <c r="L119" s="422">
        <f t="shared" ref="L119" si="528">IF(K119="ALTA",5,IF(K119="MEDIO ALTA",4,IF(K119="MEDIA",3,IF(K119="MEDIO BAJA",2,IF(K119="BAJA",1,0)))))</f>
        <v>0</v>
      </c>
      <c r="M119" s="419"/>
      <c r="N119" s="422">
        <f t="shared" ref="N119" si="529">IF(M119="ALTO",5,IF(M119="MEDIO ALTO",4,IF(M119="MEDIO",3,IF(M119="MEDIO BAJO",2,IF(M119="BAJO",1,0)))))</f>
        <v>0</v>
      </c>
      <c r="O119" s="422">
        <f t="shared" ref="O119" si="530">N119*L119</f>
        <v>0</v>
      </c>
      <c r="P119" s="257"/>
      <c r="Q119" s="258">
        <f t="shared" si="476"/>
        <v>0</v>
      </c>
      <c r="R119" s="425" t="e">
        <f t="shared" ref="R119" si="531">ROUND(AVERAGEIF(Q119:Q121,"&gt;0"),0)</f>
        <v>#DIV/0!</v>
      </c>
      <c r="S119" s="425" t="e">
        <f t="shared" ref="S119" si="532">R119*0.6</f>
        <v>#DIV/0!</v>
      </c>
      <c r="T119" s="313"/>
      <c r="U119" s="428" t="e">
        <f t="shared" ref="U119" si="533">IF(P119="No_existen",5*$U$10,V119*$U$10)</f>
        <v>#DIV/0!</v>
      </c>
      <c r="V119" s="431" t="e">
        <f t="shared" ref="V119" si="534">ROUND(AVERAGEIF(W119:W121,"&gt;0"),0)</f>
        <v>#DIV/0!</v>
      </c>
      <c r="W119" s="307">
        <f t="shared" si="481"/>
        <v>0</v>
      </c>
      <c r="X119" s="313"/>
      <c r="Y119" s="313"/>
      <c r="Z119" s="431" t="e">
        <f t="shared" ref="Z119" si="535">IF(P119="No_existen",5*$Z$10,AA119*$Z$10)</f>
        <v>#DIV/0!</v>
      </c>
      <c r="AA119" s="425" t="e">
        <f t="shared" ref="AA119" si="536">ROUND(AVERAGEIF(AB119:AB121,"&gt;0"),0)</f>
        <v>#DIV/0!</v>
      </c>
      <c r="AB119" s="306">
        <f t="shared" si="484"/>
        <v>0</v>
      </c>
      <c r="AC119" s="313"/>
      <c r="AD119" s="313"/>
      <c r="AE119" s="431" t="e">
        <f t="shared" ref="AE119" si="537">IF(P119="No_existen",5*$AE$10,AF119*$AE$10)</f>
        <v>#DIV/0!</v>
      </c>
      <c r="AF119" s="425" t="e">
        <f t="shared" ref="AF119" si="538">ROUND(AVERAGEIF(AG119:AG121,"&gt;0"),0)</f>
        <v>#DIV/0!</v>
      </c>
      <c r="AG119" s="306">
        <f t="shared" si="487"/>
        <v>0</v>
      </c>
      <c r="AH119" s="313"/>
      <c r="AI119" s="313"/>
      <c r="AJ119" s="431" t="e">
        <f t="shared" ref="AJ119" si="539">IF(P119="No_existen",5*$AJ$10,AK119*$AJ$10)</f>
        <v>#DIV/0!</v>
      </c>
      <c r="AK119" s="425" t="e">
        <f t="shared" ref="AK119" si="540">ROUND(AVERAGEIF(AL119:AL121,"&gt;0"),0)</f>
        <v>#DIV/0!</v>
      </c>
      <c r="AL119" s="306">
        <f t="shared" si="350"/>
        <v>0</v>
      </c>
      <c r="AM119" s="313"/>
      <c r="AN119" s="425" t="e">
        <f t="shared" ref="AN119" si="541">ROUND(AVERAGE(R119,V119,AA119,AF119,AK119),0)</f>
        <v>#DIV/0!</v>
      </c>
      <c r="AO119" s="392" t="e">
        <f t="shared" ref="AO119" si="542">IF(AN119&lt;1.5,"FUERTE",IF(AND(AN119&gt;=1.5,AN119&lt;2.5),"ACEPTABLE",IF(AN119&gt;=5,"INEXISTENTE","DÉBIL")))</f>
        <v>#DIV/0!</v>
      </c>
      <c r="AP119" s="395">
        <f t="shared" ref="AP119" si="543">IF(O119=0,0,ROUND((O119*AN119),0))</f>
        <v>0</v>
      </c>
      <c r="AQ119" s="398" t="str">
        <f t="shared" ref="AQ119" si="544">IF(AP119&gt;=36,"GRAVE", IF(AP119&lt;=10, "LEVE", "MODERADO"))</f>
        <v>LEVE</v>
      </c>
      <c r="AR119" s="401"/>
      <c r="AS119" s="401"/>
      <c r="AT119" s="259"/>
      <c r="AU119" s="259"/>
      <c r="AV119" s="260"/>
      <c r="AW119" s="327"/>
      <c r="AX119" s="294"/>
    </row>
    <row r="120" spans="1:50" ht="33" customHeight="1" x14ac:dyDescent="0.2">
      <c r="A120" s="391"/>
      <c r="B120" s="406"/>
      <c r="C120" s="407"/>
      <c r="D120" s="315"/>
      <c r="E120" s="315"/>
      <c r="F120" s="315"/>
      <c r="G120" s="411"/>
      <c r="H120" s="414"/>
      <c r="I120" s="417"/>
      <c r="J120" s="411"/>
      <c r="K120" s="420"/>
      <c r="L120" s="423"/>
      <c r="M120" s="420"/>
      <c r="N120" s="423"/>
      <c r="O120" s="423"/>
      <c r="P120" s="145"/>
      <c r="Q120" s="146">
        <f t="shared" si="476"/>
        <v>0</v>
      </c>
      <c r="R120" s="426"/>
      <c r="S120" s="426"/>
      <c r="T120" s="316"/>
      <c r="U120" s="429"/>
      <c r="V120" s="432"/>
      <c r="W120" s="305">
        <f t="shared" si="481"/>
        <v>0</v>
      </c>
      <c r="X120" s="316"/>
      <c r="Y120" s="316"/>
      <c r="Z120" s="432"/>
      <c r="AA120" s="426"/>
      <c r="AB120" s="304">
        <f t="shared" si="484"/>
        <v>0</v>
      </c>
      <c r="AC120" s="316"/>
      <c r="AD120" s="316"/>
      <c r="AE120" s="432"/>
      <c r="AF120" s="426"/>
      <c r="AG120" s="304">
        <f t="shared" si="487"/>
        <v>0</v>
      </c>
      <c r="AH120" s="316"/>
      <c r="AI120" s="316"/>
      <c r="AJ120" s="432"/>
      <c r="AK120" s="426"/>
      <c r="AL120" s="304">
        <f t="shared" si="350"/>
        <v>0</v>
      </c>
      <c r="AM120" s="316"/>
      <c r="AN120" s="426"/>
      <c r="AO120" s="393"/>
      <c r="AP120" s="396"/>
      <c r="AQ120" s="399"/>
      <c r="AR120" s="402"/>
      <c r="AS120" s="402"/>
      <c r="AT120" s="47"/>
      <c r="AU120" s="47"/>
      <c r="AV120" s="95"/>
      <c r="AW120" s="222"/>
      <c r="AX120" s="97"/>
    </row>
    <row r="121" spans="1:50" ht="33" customHeight="1" thickBot="1" x14ac:dyDescent="0.25">
      <c r="A121" s="392"/>
      <c r="B121" s="408"/>
      <c r="C121" s="409"/>
      <c r="D121" s="91"/>
      <c r="E121" s="91"/>
      <c r="F121" s="91"/>
      <c r="G121" s="412"/>
      <c r="H121" s="415"/>
      <c r="I121" s="418"/>
      <c r="J121" s="412"/>
      <c r="K121" s="421"/>
      <c r="L121" s="424"/>
      <c r="M121" s="421"/>
      <c r="N121" s="424"/>
      <c r="O121" s="424"/>
      <c r="P121" s="20"/>
      <c r="Q121" s="103">
        <f t="shared" si="476"/>
        <v>0</v>
      </c>
      <c r="R121" s="427"/>
      <c r="S121" s="427"/>
      <c r="T121" s="310"/>
      <c r="U121" s="430"/>
      <c r="V121" s="433"/>
      <c r="W121" s="311">
        <f t="shared" si="481"/>
        <v>0</v>
      </c>
      <c r="X121" s="310"/>
      <c r="Y121" s="310"/>
      <c r="Z121" s="433"/>
      <c r="AA121" s="427"/>
      <c r="AB121" s="309">
        <f t="shared" si="484"/>
        <v>0</v>
      </c>
      <c r="AC121" s="310"/>
      <c r="AD121" s="310"/>
      <c r="AE121" s="433"/>
      <c r="AF121" s="427"/>
      <c r="AG121" s="309">
        <f t="shared" si="487"/>
        <v>0</v>
      </c>
      <c r="AH121" s="310"/>
      <c r="AI121" s="310"/>
      <c r="AJ121" s="433"/>
      <c r="AK121" s="427"/>
      <c r="AL121" s="309">
        <f t="shared" si="350"/>
        <v>0</v>
      </c>
      <c r="AM121" s="310"/>
      <c r="AN121" s="427"/>
      <c r="AO121" s="394"/>
      <c r="AP121" s="397"/>
      <c r="AQ121" s="400"/>
      <c r="AR121" s="403"/>
      <c r="AS121" s="403"/>
      <c r="AT121" s="48"/>
      <c r="AU121" s="48"/>
      <c r="AV121" s="170"/>
      <c r="AW121" s="228"/>
      <c r="AX121" s="98"/>
    </row>
    <row r="122" spans="1:50" ht="33" customHeight="1" x14ac:dyDescent="0.2">
      <c r="A122" s="390">
        <v>38</v>
      </c>
      <c r="B122" s="404"/>
      <c r="C122" s="405"/>
      <c r="D122" s="256"/>
      <c r="E122" s="256"/>
      <c r="F122" s="256"/>
      <c r="G122" s="410"/>
      <c r="H122" s="413"/>
      <c r="I122" s="416"/>
      <c r="J122" s="410"/>
      <c r="K122" s="419"/>
      <c r="L122" s="422">
        <f t="shared" ref="L122" si="545">IF(K122="ALTA",5,IF(K122="MEDIO ALTA",4,IF(K122="MEDIA",3,IF(K122="MEDIO BAJA",2,IF(K122="BAJA",1,0)))))</f>
        <v>0</v>
      </c>
      <c r="M122" s="419"/>
      <c r="N122" s="422">
        <f t="shared" ref="N122" si="546">IF(M122="ALTO",5,IF(M122="MEDIO ALTO",4,IF(M122="MEDIO",3,IF(M122="MEDIO BAJO",2,IF(M122="BAJO",1,0)))))</f>
        <v>0</v>
      </c>
      <c r="O122" s="422">
        <f t="shared" ref="O122" si="547">N122*L122</f>
        <v>0</v>
      </c>
      <c r="P122" s="257"/>
      <c r="Q122" s="258">
        <f t="shared" si="476"/>
        <v>0</v>
      </c>
      <c r="R122" s="425" t="e">
        <f t="shared" ref="R122" si="548">ROUND(AVERAGEIF(Q122:Q124,"&gt;0"),0)</f>
        <v>#DIV/0!</v>
      </c>
      <c r="S122" s="425" t="e">
        <f t="shared" ref="S122" si="549">R122*0.6</f>
        <v>#DIV/0!</v>
      </c>
      <c r="T122" s="313"/>
      <c r="U122" s="428" t="e">
        <f t="shared" ref="U122" si="550">IF(P122="No_existen",5*$U$10,V122*$U$10)</f>
        <v>#DIV/0!</v>
      </c>
      <c r="V122" s="431" t="e">
        <f t="shared" ref="V122" si="551">ROUND(AVERAGEIF(W122:W124,"&gt;0"),0)</f>
        <v>#DIV/0!</v>
      </c>
      <c r="W122" s="307">
        <f t="shared" si="481"/>
        <v>0</v>
      </c>
      <c r="X122" s="313"/>
      <c r="Y122" s="313"/>
      <c r="Z122" s="431" t="e">
        <f t="shared" ref="Z122" si="552">IF(P122="No_existen",5*$Z$10,AA122*$Z$10)</f>
        <v>#DIV/0!</v>
      </c>
      <c r="AA122" s="425" t="e">
        <f t="shared" ref="AA122" si="553">ROUND(AVERAGEIF(AB122:AB124,"&gt;0"),0)</f>
        <v>#DIV/0!</v>
      </c>
      <c r="AB122" s="306">
        <f t="shared" si="484"/>
        <v>0</v>
      </c>
      <c r="AC122" s="313"/>
      <c r="AD122" s="313"/>
      <c r="AE122" s="431" t="e">
        <f t="shared" ref="AE122" si="554">IF(P122="No_existen",5*$AE$10,AF122*$AE$10)</f>
        <v>#DIV/0!</v>
      </c>
      <c r="AF122" s="425" t="e">
        <f t="shared" ref="AF122" si="555">ROUND(AVERAGEIF(AG122:AG124,"&gt;0"),0)</f>
        <v>#DIV/0!</v>
      </c>
      <c r="AG122" s="306">
        <f t="shared" si="487"/>
        <v>0</v>
      </c>
      <c r="AH122" s="313"/>
      <c r="AI122" s="313"/>
      <c r="AJ122" s="431" t="e">
        <f t="shared" ref="AJ122" si="556">IF(P122="No_existen",5*$AJ$10,AK122*$AJ$10)</f>
        <v>#DIV/0!</v>
      </c>
      <c r="AK122" s="425" t="e">
        <f t="shared" ref="AK122" si="557">ROUND(AVERAGEIF(AL122:AL124,"&gt;0"),0)</f>
        <v>#DIV/0!</v>
      </c>
      <c r="AL122" s="306">
        <f t="shared" si="350"/>
        <v>0</v>
      </c>
      <c r="AM122" s="313"/>
      <c r="AN122" s="425" t="e">
        <f t="shared" ref="AN122" si="558">ROUND(AVERAGE(R122,V122,AA122,AF122,AK122),0)</f>
        <v>#DIV/0!</v>
      </c>
      <c r="AO122" s="392" t="e">
        <f t="shared" ref="AO122" si="559">IF(AN122&lt;1.5,"FUERTE",IF(AND(AN122&gt;=1.5,AN122&lt;2.5),"ACEPTABLE",IF(AN122&gt;=5,"INEXISTENTE","DÉBIL")))</f>
        <v>#DIV/0!</v>
      </c>
      <c r="AP122" s="395">
        <f t="shared" ref="AP122" si="560">IF(O122=0,0,ROUND((O122*AN122),0))</f>
        <v>0</v>
      </c>
      <c r="AQ122" s="398" t="str">
        <f t="shared" ref="AQ122" si="561">IF(AP122&gt;=36,"GRAVE", IF(AP122&lt;=10, "LEVE", "MODERADO"))</f>
        <v>LEVE</v>
      </c>
      <c r="AR122" s="401"/>
      <c r="AS122" s="401"/>
      <c r="AT122" s="259"/>
      <c r="AU122" s="259"/>
      <c r="AV122" s="260"/>
      <c r="AW122" s="327"/>
      <c r="AX122" s="294"/>
    </row>
    <row r="123" spans="1:50" ht="33" customHeight="1" x14ac:dyDescent="0.2">
      <c r="A123" s="391"/>
      <c r="B123" s="406"/>
      <c r="C123" s="407"/>
      <c r="D123" s="315"/>
      <c r="E123" s="315"/>
      <c r="F123" s="315"/>
      <c r="G123" s="411"/>
      <c r="H123" s="414"/>
      <c r="I123" s="417"/>
      <c r="J123" s="411"/>
      <c r="K123" s="420"/>
      <c r="L123" s="423"/>
      <c r="M123" s="420"/>
      <c r="N123" s="423"/>
      <c r="O123" s="423"/>
      <c r="P123" s="145"/>
      <c r="Q123" s="146">
        <f t="shared" si="476"/>
        <v>0</v>
      </c>
      <c r="R123" s="426"/>
      <c r="S123" s="426"/>
      <c r="T123" s="316"/>
      <c r="U123" s="429"/>
      <c r="V123" s="432"/>
      <c r="W123" s="305">
        <f t="shared" si="481"/>
        <v>0</v>
      </c>
      <c r="X123" s="316"/>
      <c r="Y123" s="316"/>
      <c r="Z123" s="432"/>
      <c r="AA123" s="426"/>
      <c r="AB123" s="304">
        <f t="shared" si="484"/>
        <v>0</v>
      </c>
      <c r="AC123" s="316"/>
      <c r="AD123" s="316"/>
      <c r="AE123" s="432"/>
      <c r="AF123" s="426"/>
      <c r="AG123" s="304">
        <f t="shared" si="487"/>
        <v>0</v>
      </c>
      <c r="AH123" s="316"/>
      <c r="AI123" s="316"/>
      <c r="AJ123" s="432"/>
      <c r="AK123" s="426"/>
      <c r="AL123" s="304">
        <f t="shared" si="350"/>
        <v>0</v>
      </c>
      <c r="AM123" s="316"/>
      <c r="AN123" s="426"/>
      <c r="AO123" s="393"/>
      <c r="AP123" s="396"/>
      <c r="AQ123" s="399"/>
      <c r="AR123" s="402"/>
      <c r="AS123" s="402"/>
      <c r="AT123" s="47"/>
      <c r="AU123" s="47"/>
      <c r="AV123" s="95"/>
      <c r="AW123" s="222"/>
      <c r="AX123" s="97"/>
    </row>
    <row r="124" spans="1:50" ht="33" customHeight="1" thickBot="1" x14ac:dyDescent="0.25">
      <c r="A124" s="392"/>
      <c r="B124" s="408"/>
      <c r="C124" s="409"/>
      <c r="D124" s="91"/>
      <c r="E124" s="91"/>
      <c r="F124" s="91"/>
      <c r="G124" s="412"/>
      <c r="H124" s="415"/>
      <c r="I124" s="418"/>
      <c r="J124" s="412"/>
      <c r="K124" s="421"/>
      <c r="L124" s="424"/>
      <c r="M124" s="421"/>
      <c r="N124" s="424"/>
      <c r="O124" s="424"/>
      <c r="P124" s="20"/>
      <c r="Q124" s="103">
        <f t="shared" si="476"/>
        <v>0</v>
      </c>
      <c r="R124" s="427"/>
      <c r="S124" s="427"/>
      <c r="T124" s="310"/>
      <c r="U124" s="430"/>
      <c r="V124" s="433"/>
      <c r="W124" s="311">
        <f t="shared" si="481"/>
        <v>0</v>
      </c>
      <c r="X124" s="310"/>
      <c r="Y124" s="310"/>
      <c r="Z124" s="433"/>
      <c r="AA124" s="427"/>
      <c r="AB124" s="309">
        <f t="shared" si="484"/>
        <v>0</v>
      </c>
      <c r="AC124" s="310"/>
      <c r="AD124" s="310"/>
      <c r="AE124" s="433"/>
      <c r="AF124" s="427"/>
      <c r="AG124" s="309">
        <f t="shared" si="487"/>
        <v>0</v>
      </c>
      <c r="AH124" s="310"/>
      <c r="AI124" s="310"/>
      <c r="AJ124" s="433"/>
      <c r="AK124" s="427"/>
      <c r="AL124" s="309">
        <f t="shared" si="350"/>
        <v>0</v>
      </c>
      <c r="AM124" s="310"/>
      <c r="AN124" s="427"/>
      <c r="AO124" s="394"/>
      <c r="AP124" s="397"/>
      <c r="AQ124" s="400"/>
      <c r="AR124" s="403"/>
      <c r="AS124" s="403"/>
      <c r="AT124" s="48"/>
      <c r="AU124" s="48"/>
      <c r="AV124" s="170"/>
      <c r="AW124" s="228"/>
      <c r="AX124" s="98"/>
    </row>
    <row r="125" spans="1:50" ht="33" customHeight="1" x14ac:dyDescent="0.2">
      <c r="A125" s="390">
        <v>39</v>
      </c>
      <c r="B125" s="404"/>
      <c r="C125" s="405"/>
      <c r="D125" s="256"/>
      <c r="E125" s="256"/>
      <c r="F125" s="256"/>
      <c r="G125" s="410"/>
      <c r="H125" s="413"/>
      <c r="I125" s="416"/>
      <c r="J125" s="410"/>
      <c r="K125" s="419"/>
      <c r="L125" s="422">
        <f t="shared" ref="L125" si="562">IF(K125="ALTA",5,IF(K125="MEDIO ALTA",4,IF(K125="MEDIA",3,IF(K125="MEDIO BAJA",2,IF(K125="BAJA",1,0)))))</f>
        <v>0</v>
      </c>
      <c r="M125" s="419"/>
      <c r="N125" s="422">
        <f t="shared" ref="N125" si="563">IF(M125="ALTO",5,IF(M125="MEDIO ALTO",4,IF(M125="MEDIO",3,IF(M125="MEDIO BAJO",2,IF(M125="BAJO",1,0)))))</f>
        <v>0</v>
      </c>
      <c r="O125" s="422">
        <f t="shared" ref="O125" si="564">N125*L125</f>
        <v>0</v>
      </c>
      <c r="P125" s="257"/>
      <c r="Q125" s="258">
        <f t="shared" si="476"/>
        <v>0</v>
      </c>
      <c r="R125" s="425" t="e">
        <f t="shared" ref="R125" si="565">ROUND(AVERAGEIF(Q125:Q127,"&gt;0"),0)</f>
        <v>#DIV/0!</v>
      </c>
      <c r="S125" s="425" t="e">
        <f t="shared" ref="S125" si="566">R125*0.6</f>
        <v>#DIV/0!</v>
      </c>
      <c r="T125" s="313"/>
      <c r="U125" s="428" t="e">
        <f t="shared" ref="U125" si="567">IF(P125="No_existen",5*$U$10,V125*$U$10)</f>
        <v>#DIV/0!</v>
      </c>
      <c r="V125" s="431" t="e">
        <f t="shared" ref="V125" si="568">ROUND(AVERAGEIF(W125:W127,"&gt;0"),0)</f>
        <v>#DIV/0!</v>
      </c>
      <c r="W125" s="307">
        <f t="shared" si="481"/>
        <v>0</v>
      </c>
      <c r="X125" s="313"/>
      <c r="Y125" s="313"/>
      <c r="Z125" s="431" t="e">
        <f t="shared" ref="Z125" si="569">IF(P125="No_existen",5*$Z$10,AA125*$Z$10)</f>
        <v>#DIV/0!</v>
      </c>
      <c r="AA125" s="425" t="e">
        <f t="shared" ref="AA125" si="570">ROUND(AVERAGEIF(AB125:AB127,"&gt;0"),0)</f>
        <v>#DIV/0!</v>
      </c>
      <c r="AB125" s="306">
        <f t="shared" si="484"/>
        <v>0</v>
      </c>
      <c r="AC125" s="313"/>
      <c r="AD125" s="313"/>
      <c r="AE125" s="431" t="e">
        <f t="shared" ref="AE125" si="571">IF(P125="No_existen",5*$AE$10,AF125*$AE$10)</f>
        <v>#DIV/0!</v>
      </c>
      <c r="AF125" s="425" t="e">
        <f t="shared" ref="AF125" si="572">ROUND(AVERAGEIF(AG125:AG127,"&gt;0"),0)</f>
        <v>#DIV/0!</v>
      </c>
      <c r="AG125" s="306">
        <f t="shared" si="487"/>
        <v>0</v>
      </c>
      <c r="AH125" s="313"/>
      <c r="AI125" s="313"/>
      <c r="AJ125" s="431" t="e">
        <f t="shared" ref="AJ125" si="573">IF(P125="No_existen",5*$AJ$10,AK125*$AJ$10)</f>
        <v>#DIV/0!</v>
      </c>
      <c r="AK125" s="425" t="e">
        <f t="shared" ref="AK125" si="574">ROUND(AVERAGEIF(AL125:AL127,"&gt;0"),0)</f>
        <v>#DIV/0!</v>
      </c>
      <c r="AL125" s="306">
        <f t="shared" si="350"/>
        <v>0</v>
      </c>
      <c r="AM125" s="313"/>
      <c r="AN125" s="425" t="e">
        <f t="shared" ref="AN125" si="575">ROUND(AVERAGE(R125,V125,AA125,AF125,AK125),0)</f>
        <v>#DIV/0!</v>
      </c>
      <c r="AO125" s="392" t="e">
        <f t="shared" ref="AO125" si="576">IF(AN125&lt;1.5,"FUERTE",IF(AND(AN125&gt;=1.5,AN125&lt;2.5),"ACEPTABLE",IF(AN125&gt;=5,"INEXISTENTE","DÉBIL")))</f>
        <v>#DIV/0!</v>
      </c>
      <c r="AP125" s="395">
        <f t="shared" ref="AP125" si="577">IF(O125=0,0,ROUND((O125*AN125),0))</f>
        <v>0</v>
      </c>
      <c r="AQ125" s="398" t="str">
        <f t="shared" ref="AQ125" si="578">IF(AP125&gt;=36,"GRAVE", IF(AP125&lt;=10, "LEVE", "MODERADO"))</f>
        <v>LEVE</v>
      </c>
      <c r="AR125" s="401"/>
      <c r="AS125" s="401"/>
      <c r="AT125" s="259"/>
      <c r="AU125" s="259"/>
      <c r="AV125" s="260"/>
      <c r="AW125" s="327"/>
      <c r="AX125" s="294"/>
    </row>
    <row r="126" spans="1:50" ht="33" customHeight="1" x14ac:dyDescent="0.2">
      <c r="A126" s="391"/>
      <c r="B126" s="406"/>
      <c r="C126" s="407"/>
      <c r="D126" s="315"/>
      <c r="E126" s="315"/>
      <c r="F126" s="315"/>
      <c r="G126" s="411"/>
      <c r="H126" s="414"/>
      <c r="I126" s="417"/>
      <c r="J126" s="411"/>
      <c r="K126" s="420"/>
      <c r="L126" s="423"/>
      <c r="M126" s="420"/>
      <c r="N126" s="423"/>
      <c r="O126" s="423"/>
      <c r="P126" s="145"/>
      <c r="Q126" s="146">
        <f t="shared" si="476"/>
        <v>0</v>
      </c>
      <c r="R126" s="426"/>
      <c r="S126" s="426"/>
      <c r="T126" s="316"/>
      <c r="U126" s="429"/>
      <c r="V126" s="432"/>
      <c r="W126" s="305">
        <f t="shared" si="481"/>
        <v>0</v>
      </c>
      <c r="X126" s="316"/>
      <c r="Y126" s="316"/>
      <c r="Z126" s="432"/>
      <c r="AA126" s="426"/>
      <c r="AB126" s="304">
        <f t="shared" si="484"/>
        <v>0</v>
      </c>
      <c r="AC126" s="316"/>
      <c r="AD126" s="316"/>
      <c r="AE126" s="432"/>
      <c r="AF126" s="426"/>
      <c r="AG126" s="304">
        <f t="shared" si="487"/>
        <v>0</v>
      </c>
      <c r="AH126" s="316"/>
      <c r="AI126" s="316"/>
      <c r="AJ126" s="432"/>
      <c r="AK126" s="426"/>
      <c r="AL126" s="304">
        <f t="shared" si="350"/>
        <v>0</v>
      </c>
      <c r="AM126" s="316"/>
      <c r="AN126" s="426"/>
      <c r="AO126" s="393"/>
      <c r="AP126" s="396"/>
      <c r="AQ126" s="399"/>
      <c r="AR126" s="402"/>
      <c r="AS126" s="402"/>
      <c r="AT126" s="47"/>
      <c r="AU126" s="47"/>
      <c r="AV126" s="95"/>
      <c r="AW126" s="222"/>
      <c r="AX126" s="97"/>
    </row>
    <row r="127" spans="1:50" ht="33" customHeight="1" thickBot="1" x14ac:dyDescent="0.25">
      <c r="A127" s="392"/>
      <c r="B127" s="408"/>
      <c r="C127" s="409"/>
      <c r="D127" s="91"/>
      <c r="E127" s="91"/>
      <c r="F127" s="91"/>
      <c r="G127" s="412"/>
      <c r="H127" s="415"/>
      <c r="I127" s="418"/>
      <c r="J127" s="412"/>
      <c r="K127" s="421"/>
      <c r="L127" s="424"/>
      <c r="M127" s="421"/>
      <c r="N127" s="424"/>
      <c r="O127" s="424"/>
      <c r="P127" s="20"/>
      <c r="Q127" s="103">
        <f t="shared" si="476"/>
        <v>0</v>
      </c>
      <c r="R127" s="427"/>
      <c r="S127" s="427"/>
      <c r="T127" s="310"/>
      <c r="U127" s="430"/>
      <c r="V127" s="433"/>
      <c r="W127" s="311">
        <f t="shared" si="481"/>
        <v>0</v>
      </c>
      <c r="X127" s="310"/>
      <c r="Y127" s="310"/>
      <c r="Z127" s="433"/>
      <c r="AA127" s="427"/>
      <c r="AB127" s="309">
        <f t="shared" si="484"/>
        <v>0</v>
      </c>
      <c r="AC127" s="310"/>
      <c r="AD127" s="310"/>
      <c r="AE127" s="433"/>
      <c r="AF127" s="427"/>
      <c r="AG127" s="309">
        <f t="shared" si="487"/>
        <v>0</v>
      </c>
      <c r="AH127" s="310"/>
      <c r="AI127" s="310"/>
      <c r="AJ127" s="433"/>
      <c r="AK127" s="427"/>
      <c r="AL127" s="309">
        <f t="shared" si="350"/>
        <v>0</v>
      </c>
      <c r="AM127" s="310"/>
      <c r="AN127" s="427"/>
      <c r="AO127" s="394"/>
      <c r="AP127" s="397"/>
      <c r="AQ127" s="400"/>
      <c r="AR127" s="403"/>
      <c r="AS127" s="403"/>
      <c r="AT127" s="48"/>
      <c r="AU127" s="48"/>
      <c r="AV127" s="170"/>
      <c r="AW127" s="228"/>
      <c r="AX127" s="98"/>
    </row>
    <row r="128" spans="1:50" ht="33" customHeight="1" x14ac:dyDescent="0.2">
      <c r="A128" s="390">
        <v>40</v>
      </c>
      <c r="B128" s="404"/>
      <c r="C128" s="405"/>
      <c r="D128" s="256"/>
      <c r="E128" s="256"/>
      <c r="F128" s="256"/>
      <c r="G128" s="410"/>
      <c r="H128" s="413"/>
      <c r="I128" s="416"/>
      <c r="J128" s="410"/>
      <c r="K128" s="419"/>
      <c r="L128" s="422">
        <f t="shared" ref="L128" si="579">IF(K128="ALTA",5,IF(K128="MEDIO ALTA",4,IF(K128="MEDIA",3,IF(K128="MEDIO BAJA",2,IF(K128="BAJA",1,0)))))</f>
        <v>0</v>
      </c>
      <c r="M128" s="419"/>
      <c r="N128" s="422">
        <f t="shared" ref="N128" si="580">IF(M128="ALTO",5,IF(M128="MEDIO ALTO",4,IF(M128="MEDIO",3,IF(M128="MEDIO BAJO",2,IF(M128="BAJO",1,0)))))</f>
        <v>0</v>
      </c>
      <c r="O128" s="422">
        <f t="shared" ref="O128" si="581">N128*L128</f>
        <v>0</v>
      </c>
      <c r="P128" s="257"/>
      <c r="Q128" s="258">
        <f t="shared" si="476"/>
        <v>0</v>
      </c>
      <c r="R128" s="425" t="e">
        <f t="shared" ref="R128" si="582">ROUND(AVERAGEIF(Q128:Q130,"&gt;0"),0)</f>
        <v>#DIV/0!</v>
      </c>
      <c r="S128" s="425" t="e">
        <f t="shared" ref="S128" si="583">R128*0.6</f>
        <v>#DIV/0!</v>
      </c>
      <c r="T128" s="313"/>
      <c r="U128" s="428" t="e">
        <f t="shared" ref="U128" si="584">IF(P128="No_existen",5*$U$10,V128*$U$10)</f>
        <v>#DIV/0!</v>
      </c>
      <c r="V128" s="431" t="e">
        <f t="shared" ref="V128" si="585">ROUND(AVERAGEIF(W128:W130,"&gt;0"),0)</f>
        <v>#DIV/0!</v>
      </c>
      <c r="W128" s="307">
        <f t="shared" si="481"/>
        <v>0</v>
      </c>
      <c r="X128" s="313"/>
      <c r="Y128" s="313"/>
      <c r="Z128" s="431" t="e">
        <f t="shared" ref="Z128" si="586">IF(P128="No_existen",5*$Z$10,AA128*$Z$10)</f>
        <v>#DIV/0!</v>
      </c>
      <c r="AA128" s="425" t="e">
        <f t="shared" ref="AA128" si="587">ROUND(AVERAGEIF(AB128:AB130,"&gt;0"),0)</f>
        <v>#DIV/0!</v>
      </c>
      <c r="AB128" s="306">
        <f t="shared" si="484"/>
        <v>0</v>
      </c>
      <c r="AC128" s="313"/>
      <c r="AD128" s="313"/>
      <c r="AE128" s="431" t="e">
        <f t="shared" ref="AE128" si="588">IF(P128="No_existen",5*$AE$10,AF128*$AE$10)</f>
        <v>#DIV/0!</v>
      </c>
      <c r="AF128" s="425" t="e">
        <f t="shared" ref="AF128" si="589">ROUND(AVERAGEIF(AG128:AG130,"&gt;0"),0)</f>
        <v>#DIV/0!</v>
      </c>
      <c r="AG128" s="306">
        <f t="shared" si="487"/>
        <v>0</v>
      </c>
      <c r="AH128" s="313"/>
      <c r="AI128" s="313"/>
      <c r="AJ128" s="431" t="e">
        <f t="shared" ref="AJ128" si="590">IF(P128="No_existen",5*$AJ$10,AK128*$AJ$10)</f>
        <v>#DIV/0!</v>
      </c>
      <c r="AK128" s="425" t="e">
        <f t="shared" ref="AK128" si="591">ROUND(AVERAGEIF(AL128:AL130,"&gt;0"),0)</f>
        <v>#DIV/0!</v>
      </c>
      <c r="AL128" s="306">
        <f t="shared" si="350"/>
        <v>0</v>
      </c>
      <c r="AM128" s="313"/>
      <c r="AN128" s="425" t="e">
        <f t="shared" ref="AN128" si="592">ROUND(AVERAGE(R128,V128,AA128,AF128,AK128),0)</f>
        <v>#DIV/0!</v>
      </c>
      <c r="AO128" s="392" t="e">
        <f t="shared" ref="AO128" si="593">IF(AN128&lt;1.5,"FUERTE",IF(AND(AN128&gt;=1.5,AN128&lt;2.5),"ACEPTABLE",IF(AN128&gt;=5,"INEXISTENTE","DÉBIL")))</f>
        <v>#DIV/0!</v>
      </c>
      <c r="AP128" s="395">
        <f t="shared" ref="AP128" si="594">IF(O128=0,0,ROUND((O128*AN128),0))</f>
        <v>0</v>
      </c>
      <c r="AQ128" s="398" t="str">
        <f t="shared" ref="AQ128" si="595">IF(AP128&gt;=36,"GRAVE", IF(AP128&lt;=10, "LEVE", "MODERADO"))</f>
        <v>LEVE</v>
      </c>
      <c r="AR128" s="401"/>
      <c r="AS128" s="401"/>
      <c r="AT128" s="259"/>
      <c r="AU128" s="259"/>
      <c r="AV128" s="260"/>
      <c r="AW128" s="327"/>
      <c r="AX128" s="294"/>
    </row>
    <row r="129" spans="1:50" ht="33" customHeight="1" x14ac:dyDescent="0.2">
      <c r="A129" s="391"/>
      <c r="B129" s="406"/>
      <c r="C129" s="407"/>
      <c r="D129" s="315"/>
      <c r="E129" s="315"/>
      <c r="F129" s="315"/>
      <c r="G129" s="411"/>
      <c r="H129" s="414"/>
      <c r="I129" s="417"/>
      <c r="J129" s="411"/>
      <c r="K129" s="420"/>
      <c r="L129" s="423"/>
      <c r="M129" s="420"/>
      <c r="N129" s="423"/>
      <c r="O129" s="423"/>
      <c r="P129" s="145"/>
      <c r="Q129" s="146">
        <f t="shared" si="476"/>
        <v>0</v>
      </c>
      <c r="R129" s="426"/>
      <c r="S129" s="426"/>
      <c r="T129" s="316"/>
      <c r="U129" s="429"/>
      <c r="V129" s="432"/>
      <c r="W129" s="305">
        <f t="shared" si="481"/>
        <v>0</v>
      </c>
      <c r="X129" s="316"/>
      <c r="Y129" s="316"/>
      <c r="Z129" s="432"/>
      <c r="AA129" s="426"/>
      <c r="AB129" s="304">
        <f t="shared" si="484"/>
        <v>0</v>
      </c>
      <c r="AC129" s="316"/>
      <c r="AD129" s="316"/>
      <c r="AE129" s="432"/>
      <c r="AF129" s="426"/>
      <c r="AG129" s="304">
        <f t="shared" si="487"/>
        <v>0</v>
      </c>
      <c r="AH129" s="316"/>
      <c r="AI129" s="316"/>
      <c r="AJ129" s="432"/>
      <c r="AK129" s="426"/>
      <c r="AL129" s="304">
        <f t="shared" si="350"/>
        <v>0</v>
      </c>
      <c r="AM129" s="316"/>
      <c r="AN129" s="426"/>
      <c r="AO129" s="393"/>
      <c r="AP129" s="396"/>
      <c r="AQ129" s="399"/>
      <c r="AR129" s="402"/>
      <c r="AS129" s="402"/>
      <c r="AT129" s="47"/>
      <c r="AU129" s="47"/>
      <c r="AV129" s="95"/>
      <c r="AW129" s="222"/>
      <c r="AX129" s="97"/>
    </row>
    <row r="130" spans="1:50" ht="33" customHeight="1" thickBot="1" x14ac:dyDescent="0.25">
      <c r="A130" s="392"/>
      <c r="B130" s="408"/>
      <c r="C130" s="409"/>
      <c r="D130" s="91"/>
      <c r="E130" s="91"/>
      <c r="F130" s="91"/>
      <c r="G130" s="412"/>
      <c r="H130" s="415"/>
      <c r="I130" s="418"/>
      <c r="J130" s="412"/>
      <c r="K130" s="421"/>
      <c r="L130" s="424"/>
      <c r="M130" s="421"/>
      <c r="N130" s="424"/>
      <c r="O130" s="424"/>
      <c r="P130" s="20"/>
      <c r="Q130" s="103">
        <f t="shared" si="476"/>
        <v>0</v>
      </c>
      <c r="R130" s="427"/>
      <c r="S130" s="427"/>
      <c r="T130" s="310"/>
      <c r="U130" s="430"/>
      <c r="V130" s="433"/>
      <c r="W130" s="311">
        <f t="shared" si="481"/>
        <v>0</v>
      </c>
      <c r="X130" s="310"/>
      <c r="Y130" s="310"/>
      <c r="Z130" s="433"/>
      <c r="AA130" s="427"/>
      <c r="AB130" s="309">
        <f t="shared" si="484"/>
        <v>0</v>
      </c>
      <c r="AC130" s="310"/>
      <c r="AD130" s="310"/>
      <c r="AE130" s="433"/>
      <c r="AF130" s="427"/>
      <c r="AG130" s="309">
        <f t="shared" si="487"/>
        <v>0</v>
      </c>
      <c r="AH130" s="310"/>
      <c r="AI130" s="310"/>
      <c r="AJ130" s="433"/>
      <c r="AK130" s="427"/>
      <c r="AL130" s="309">
        <f t="shared" si="350"/>
        <v>0</v>
      </c>
      <c r="AM130" s="310"/>
      <c r="AN130" s="427"/>
      <c r="AO130" s="394"/>
      <c r="AP130" s="397"/>
      <c r="AQ130" s="400"/>
      <c r="AR130" s="403"/>
      <c r="AS130" s="403"/>
      <c r="AT130" s="48"/>
      <c r="AU130" s="48"/>
      <c r="AV130" s="170"/>
      <c r="AW130" s="228"/>
      <c r="AX130" s="98"/>
    </row>
    <row r="131" spans="1:50" ht="33" customHeight="1" x14ac:dyDescent="0.2">
      <c r="A131" s="390">
        <v>41</v>
      </c>
      <c r="B131" s="404"/>
      <c r="C131" s="405"/>
      <c r="D131" s="256"/>
      <c r="E131" s="256"/>
      <c r="F131" s="256"/>
      <c r="G131" s="410"/>
      <c r="H131" s="413"/>
      <c r="I131" s="416"/>
      <c r="J131" s="410"/>
      <c r="K131" s="419"/>
      <c r="L131" s="422">
        <f t="shared" ref="L131" si="596">IF(K131="ALTA",5,IF(K131="MEDIO ALTA",4,IF(K131="MEDIA",3,IF(K131="MEDIO BAJA",2,IF(K131="BAJA",1,0)))))</f>
        <v>0</v>
      </c>
      <c r="M131" s="419"/>
      <c r="N131" s="422">
        <f t="shared" ref="N131" si="597">IF(M131="ALTO",5,IF(M131="MEDIO ALTO",4,IF(M131="MEDIO",3,IF(M131="MEDIO BAJO",2,IF(M131="BAJO",1,0)))))</f>
        <v>0</v>
      </c>
      <c r="O131" s="422">
        <f t="shared" ref="O131" si="598">N131*L131</f>
        <v>0</v>
      </c>
      <c r="P131" s="257"/>
      <c r="Q131" s="258">
        <f t="shared" si="476"/>
        <v>0</v>
      </c>
      <c r="R131" s="425" t="e">
        <f t="shared" ref="R131" si="599">ROUND(AVERAGEIF(Q131:Q133,"&gt;0"),0)</f>
        <v>#DIV/0!</v>
      </c>
      <c r="S131" s="425" t="e">
        <f t="shared" ref="S131" si="600">R131*0.6</f>
        <v>#DIV/0!</v>
      </c>
      <c r="T131" s="313"/>
      <c r="U131" s="428" t="e">
        <f t="shared" ref="U131" si="601">IF(P131="No_existen",5*$U$10,V131*$U$10)</f>
        <v>#DIV/0!</v>
      </c>
      <c r="V131" s="431" t="e">
        <f t="shared" ref="V131" si="602">ROUND(AVERAGEIF(W131:W133,"&gt;0"),0)</f>
        <v>#DIV/0!</v>
      </c>
      <c r="W131" s="307">
        <f t="shared" si="481"/>
        <v>0</v>
      </c>
      <c r="X131" s="313"/>
      <c r="Y131" s="313"/>
      <c r="Z131" s="431" t="e">
        <f t="shared" ref="Z131" si="603">IF(P131="No_existen",5*$Z$10,AA131*$Z$10)</f>
        <v>#DIV/0!</v>
      </c>
      <c r="AA131" s="425" t="e">
        <f t="shared" ref="AA131" si="604">ROUND(AVERAGEIF(AB131:AB133,"&gt;0"),0)</f>
        <v>#DIV/0!</v>
      </c>
      <c r="AB131" s="306">
        <f t="shared" si="484"/>
        <v>0</v>
      </c>
      <c r="AC131" s="313"/>
      <c r="AD131" s="313"/>
      <c r="AE131" s="431" t="e">
        <f t="shared" ref="AE131" si="605">IF(P131="No_existen",5*$AE$10,AF131*$AE$10)</f>
        <v>#DIV/0!</v>
      </c>
      <c r="AF131" s="425" t="e">
        <f t="shared" ref="AF131" si="606">ROUND(AVERAGEIF(AG131:AG133,"&gt;0"),0)</f>
        <v>#DIV/0!</v>
      </c>
      <c r="AG131" s="306">
        <f t="shared" si="487"/>
        <v>0</v>
      </c>
      <c r="AH131" s="313"/>
      <c r="AI131" s="313"/>
      <c r="AJ131" s="431" t="e">
        <f t="shared" ref="AJ131" si="607">IF(P131="No_existen",5*$AJ$10,AK131*$AJ$10)</f>
        <v>#DIV/0!</v>
      </c>
      <c r="AK131" s="425" t="e">
        <f t="shared" ref="AK131" si="608">ROUND(AVERAGEIF(AL131:AL133,"&gt;0"),0)</f>
        <v>#DIV/0!</v>
      </c>
      <c r="AL131" s="306">
        <f t="shared" si="350"/>
        <v>0</v>
      </c>
      <c r="AM131" s="313"/>
      <c r="AN131" s="425" t="e">
        <f t="shared" ref="AN131" si="609">ROUND(AVERAGE(R131,V131,AA131,AF131,AK131),0)</f>
        <v>#DIV/0!</v>
      </c>
      <c r="AO131" s="392" t="e">
        <f t="shared" ref="AO131" si="610">IF(AN131&lt;1.5,"FUERTE",IF(AND(AN131&gt;=1.5,AN131&lt;2.5),"ACEPTABLE",IF(AN131&gt;=5,"INEXISTENTE","DÉBIL")))</f>
        <v>#DIV/0!</v>
      </c>
      <c r="AP131" s="395">
        <f t="shared" ref="AP131" si="611">IF(O131=0,0,ROUND((O131*AN131),0))</f>
        <v>0</v>
      </c>
      <c r="AQ131" s="398" t="str">
        <f t="shared" ref="AQ131" si="612">IF(AP131&gt;=36,"GRAVE", IF(AP131&lt;=10, "LEVE", "MODERADO"))</f>
        <v>LEVE</v>
      </c>
      <c r="AR131" s="401"/>
      <c r="AS131" s="401"/>
      <c r="AT131" s="259"/>
      <c r="AU131" s="259"/>
      <c r="AV131" s="260"/>
      <c r="AW131" s="327"/>
      <c r="AX131" s="294"/>
    </row>
    <row r="132" spans="1:50" ht="33" customHeight="1" x14ac:dyDescent="0.2">
      <c r="A132" s="391"/>
      <c r="B132" s="406"/>
      <c r="C132" s="407"/>
      <c r="D132" s="315"/>
      <c r="E132" s="315"/>
      <c r="F132" s="315"/>
      <c r="G132" s="411"/>
      <c r="H132" s="414"/>
      <c r="I132" s="417"/>
      <c r="J132" s="411"/>
      <c r="K132" s="420"/>
      <c r="L132" s="423"/>
      <c r="M132" s="420"/>
      <c r="N132" s="423"/>
      <c r="O132" s="423"/>
      <c r="P132" s="145"/>
      <c r="Q132" s="146">
        <f t="shared" si="476"/>
        <v>0</v>
      </c>
      <c r="R132" s="426"/>
      <c r="S132" s="426"/>
      <c r="T132" s="316"/>
      <c r="U132" s="429"/>
      <c r="V132" s="432"/>
      <c r="W132" s="305">
        <f t="shared" si="481"/>
        <v>0</v>
      </c>
      <c r="X132" s="316"/>
      <c r="Y132" s="316"/>
      <c r="Z132" s="432"/>
      <c r="AA132" s="426"/>
      <c r="AB132" s="304">
        <f t="shared" si="484"/>
        <v>0</v>
      </c>
      <c r="AC132" s="316"/>
      <c r="AD132" s="316"/>
      <c r="AE132" s="432"/>
      <c r="AF132" s="426"/>
      <c r="AG132" s="304">
        <f t="shared" si="487"/>
        <v>0</v>
      </c>
      <c r="AH132" s="316"/>
      <c r="AI132" s="316"/>
      <c r="AJ132" s="432"/>
      <c r="AK132" s="426"/>
      <c r="AL132" s="304">
        <f t="shared" si="350"/>
        <v>0</v>
      </c>
      <c r="AM132" s="316"/>
      <c r="AN132" s="426"/>
      <c r="AO132" s="393"/>
      <c r="AP132" s="396"/>
      <c r="AQ132" s="399"/>
      <c r="AR132" s="402"/>
      <c r="AS132" s="402"/>
      <c r="AT132" s="47"/>
      <c r="AU132" s="47"/>
      <c r="AV132" s="95"/>
      <c r="AW132" s="222"/>
      <c r="AX132" s="97"/>
    </row>
    <row r="133" spans="1:50" ht="33" customHeight="1" thickBot="1" x14ac:dyDescent="0.25">
      <c r="A133" s="392"/>
      <c r="B133" s="408"/>
      <c r="C133" s="409"/>
      <c r="D133" s="91"/>
      <c r="E133" s="91"/>
      <c r="F133" s="91"/>
      <c r="G133" s="412"/>
      <c r="H133" s="415"/>
      <c r="I133" s="418"/>
      <c r="J133" s="412"/>
      <c r="K133" s="421"/>
      <c r="L133" s="424"/>
      <c r="M133" s="421"/>
      <c r="N133" s="424"/>
      <c r="O133" s="424"/>
      <c r="P133" s="20"/>
      <c r="Q133" s="103">
        <f t="shared" si="476"/>
        <v>0</v>
      </c>
      <c r="R133" s="427"/>
      <c r="S133" s="427"/>
      <c r="T133" s="310"/>
      <c r="U133" s="430"/>
      <c r="V133" s="433"/>
      <c r="W133" s="311">
        <f t="shared" si="481"/>
        <v>0</v>
      </c>
      <c r="X133" s="310"/>
      <c r="Y133" s="310"/>
      <c r="Z133" s="433"/>
      <c r="AA133" s="427"/>
      <c r="AB133" s="309">
        <f t="shared" si="484"/>
        <v>0</v>
      </c>
      <c r="AC133" s="310"/>
      <c r="AD133" s="310"/>
      <c r="AE133" s="433"/>
      <c r="AF133" s="427"/>
      <c r="AG133" s="309">
        <f t="shared" si="487"/>
        <v>0</v>
      </c>
      <c r="AH133" s="310"/>
      <c r="AI133" s="310"/>
      <c r="AJ133" s="433"/>
      <c r="AK133" s="427"/>
      <c r="AL133" s="309">
        <f t="shared" si="350"/>
        <v>0</v>
      </c>
      <c r="AM133" s="310"/>
      <c r="AN133" s="427"/>
      <c r="AO133" s="394"/>
      <c r="AP133" s="397"/>
      <c r="AQ133" s="400"/>
      <c r="AR133" s="403"/>
      <c r="AS133" s="403"/>
      <c r="AT133" s="48"/>
      <c r="AU133" s="48"/>
      <c r="AV133" s="170"/>
      <c r="AW133" s="228"/>
      <c r="AX133" s="98"/>
    </row>
    <row r="134" spans="1:50" ht="33" customHeight="1" x14ac:dyDescent="0.2">
      <c r="A134" s="390">
        <v>42</v>
      </c>
      <c r="B134" s="404"/>
      <c r="C134" s="405"/>
      <c r="D134" s="256"/>
      <c r="E134" s="256"/>
      <c r="F134" s="256"/>
      <c r="G134" s="410"/>
      <c r="H134" s="413"/>
      <c r="I134" s="416"/>
      <c r="J134" s="410"/>
      <c r="K134" s="419"/>
      <c r="L134" s="422">
        <f t="shared" ref="L134" si="613">IF(K134="ALTA",5,IF(K134="MEDIO ALTA",4,IF(K134="MEDIA",3,IF(K134="MEDIO BAJA",2,IF(K134="BAJA",1,0)))))</f>
        <v>0</v>
      </c>
      <c r="M134" s="419"/>
      <c r="N134" s="422">
        <f t="shared" ref="N134" si="614">IF(M134="ALTO",5,IF(M134="MEDIO ALTO",4,IF(M134="MEDIO",3,IF(M134="MEDIO BAJO",2,IF(M134="BAJO",1,0)))))</f>
        <v>0</v>
      </c>
      <c r="O134" s="422">
        <f t="shared" ref="O134" si="615">N134*L134</f>
        <v>0</v>
      </c>
      <c r="P134" s="257"/>
      <c r="Q134" s="258">
        <f t="shared" si="476"/>
        <v>0</v>
      </c>
      <c r="R134" s="425" t="e">
        <f t="shared" ref="R134" si="616">ROUND(AVERAGEIF(Q134:Q136,"&gt;0"),0)</f>
        <v>#DIV/0!</v>
      </c>
      <c r="S134" s="425" t="e">
        <f t="shared" ref="S134" si="617">R134*0.6</f>
        <v>#DIV/0!</v>
      </c>
      <c r="T134" s="313"/>
      <c r="U134" s="428" t="e">
        <f t="shared" ref="U134" si="618">IF(P134="No_existen",5*$U$10,V134*$U$10)</f>
        <v>#DIV/0!</v>
      </c>
      <c r="V134" s="431" t="e">
        <f t="shared" ref="V134" si="619">ROUND(AVERAGEIF(W134:W136,"&gt;0"),0)</f>
        <v>#DIV/0!</v>
      </c>
      <c r="W134" s="307">
        <f t="shared" si="481"/>
        <v>0</v>
      </c>
      <c r="X134" s="313"/>
      <c r="Y134" s="313"/>
      <c r="Z134" s="431" t="e">
        <f t="shared" ref="Z134" si="620">IF(P134="No_existen",5*$Z$10,AA134*$Z$10)</f>
        <v>#DIV/0!</v>
      </c>
      <c r="AA134" s="425" t="e">
        <f t="shared" ref="AA134" si="621">ROUND(AVERAGEIF(AB134:AB136,"&gt;0"),0)</f>
        <v>#DIV/0!</v>
      </c>
      <c r="AB134" s="306">
        <f t="shared" si="484"/>
        <v>0</v>
      </c>
      <c r="AC134" s="313"/>
      <c r="AD134" s="313"/>
      <c r="AE134" s="431" t="e">
        <f t="shared" ref="AE134" si="622">IF(P134="No_existen",5*$AE$10,AF134*$AE$10)</f>
        <v>#DIV/0!</v>
      </c>
      <c r="AF134" s="425" t="e">
        <f t="shared" ref="AF134" si="623">ROUND(AVERAGEIF(AG134:AG136,"&gt;0"),0)</f>
        <v>#DIV/0!</v>
      </c>
      <c r="AG134" s="306">
        <f t="shared" si="487"/>
        <v>0</v>
      </c>
      <c r="AH134" s="313"/>
      <c r="AI134" s="313"/>
      <c r="AJ134" s="431" t="e">
        <f t="shared" ref="AJ134" si="624">IF(P134="No_existen",5*$AJ$10,AK134*$AJ$10)</f>
        <v>#DIV/0!</v>
      </c>
      <c r="AK134" s="425" t="e">
        <f t="shared" ref="AK134" si="625">ROUND(AVERAGEIF(AL134:AL136,"&gt;0"),0)</f>
        <v>#DIV/0!</v>
      </c>
      <c r="AL134" s="306">
        <f t="shared" si="350"/>
        <v>0</v>
      </c>
      <c r="AM134" s="313"/>
      <c r="AN134" s="425" t="e">
        <f t="shared" ref="AN134" si="626">ROUND(AVERAGE(R134,V134,AA134,AF134,AK134),0)</f>
        <v>#DIV/0!</v>
      </c>
      <c r="AO134" s="392" t="e">
        <f t="shared" ref="AO134" si="627">IF(AN134&lt;1.5,"FUERTE",IF(AND(AN134&gt;=1.5,AN134&lt;2.5),"ACEPTABLE",IF(AN134&gt;=5,"INEXISTENTE","DÉBIL")))</f>
        <v>#DIV/0!</v>
      </c>
      <c r="AP134" s="395">
        <f t="shared" ref="AP134" si="628">IF(O134=0,0,ROUND((O134*AN134),0))</f>
        <v>0</v>
      </c>
      <c r="AQ134" s="398" t="str">
        <f t="shared" ref="AQ134" si="629">IF(AP134&gt;=36,"GRAVE", IF(AP134&lt;=10, "LEVE", "MODERADO"))</f>
        <v>LEVE</v>
      </c>
      <c r="AR134" s="401"/>
      <c r="AS134" s="401"/>
      <c r="AT134" s="259"/>
      <c r="AU134" s="259"/>
      <c r="AV134" s="260"/>
      <c r="AW134" s="327"/>
      <c r="AX134" s="294"/>
    </row>
    <row r="135" spans="1:50" ht="33" customHeight="1" x14ac:dyDescent="0.2">
      <c r="A135" s="391"/>
      <c r="B135" s="406"/>
      <c r="C135" s="407"/>
      <c r="D135" s="315"/>
      <c r="E135" s="315"/>
      <c r="F135" s="315"/>
      <c r="G135" s="411"/>
      <c r="H135" s="414"/>
      <c r="I135" s="417"/>
      <c r="J135" s="411"/>
      <c r="K135" s="420"/>
      <c r="L135" s="423"/>
      <c r="M135" s="420"/>
      <c r="N135" s="423"/>
      <c r="O135" s="423"/>
      <c r="P135" s="145"/>
      <c r="Q135" s="146">
        <f t="shared" si="476"/>
        <v>0</v>
      </c>
      <c r="R135" s="426"/>
      <c r="S135" s="426"/>
      <c r="T135" s="316"/>
      <c r="U135" s="429"/>
      <c r="V135" s="432"/>
      <c r="W135" s="305">
        <f t="shared" si="481"/>
        <v>0</v>
      </c>
      <c r="X135" s="316"/>
      <c r="Y135" s="316"/>
      <c r="Z135" s="432"/>
      <c r="AA135" s="426"/>
      <c r="AB135" s="304">
        <f t="shared" si="484"/>
        <v>0</v>
      </c>
      <c r="AC135" s="316"/>
      <c r="AD135" s="316"/>
      <c r="AE135" s="432"/>
      <c r="AF135" s="426"/>
      <c r="AG135" s="304">
        <f t="shared" si="487"/>
        <v>0</v>
      </c>
      <c r="AH135" s="316"/>
      <c r="AI135" s="316"/>
      <c r="AJ135" s="432"/>
      <c r="AK135" s="426"/>
      <c r="AL135" s="304">
        <f t="shared" si="350"/>
        <v>0</v>
      </c>
      <c r="AM135" s="316"/>
      <c r="AN135" s="426"/>
      <c r="AO135" s="393"/>
      <c r="AP135" s="396"/>
      <c r="AQ135" s="399"/>
      <c r="AR135" s="402"/>
      <c r="AS135" s="402"/>
      <c r="AT135" s="47"/>
      <c r="AU135" s="47"/>
      <c r="AV135" s="95"/>
      <c r="AW135" s="222"/>
      <c r="AX135" s="97"/>
    </row>
    <row r="136" spans="1:50" ht="33" customHeight="1" thickBot="1" x14ac:dyDescent="0.25">
      <c r="A136" s="392"/>
      <c r="B136" s="408"/>
      <c r="C136" s="409"/>
      <c r="D136" s="91"/>
      <c r="E136" s="91"/>
      <c r="F136" s="91"/>
      <c r="G136" s="412"/>
      <c r="H136" s="415"/>
      <c r="I136" s="418"/>
      <c r="J136" s="412"/>
      <c r="K136" s="421"/>
      <c r="L136" s="424"/>
      <c r="M136" s="421"/>
      <c r="N136" s="424"/>
      <c r="O136" s="424"/>
      <c r="P136" s="20"/>
      <c r="Q136" s="103">
        <f t="shared" si="476"/>
        <v>0</v>
      </c>
      <c r="R136" s="427"/>
      <c r="S136" s="427"/>
      <c r="T136" s="310"/>
      <c r="U136" s="430"/>
      <c r="V136" s="433"/>
      <c r="W136" s="311">
        <f t="shared" si="481"/>
        <v>0</v>
      </c>
      <c r="X136" s="310"/>
      <c r="Y136" s="310"/>
      <c r="Z136" s="433"/>
      <c r="AA136" s="427"/>
      <c r="AB136" s="309">
        <f t="shared" si="484"/>
        <v>0</v>
      </c>
      <c r="AC136" s="310"/>
      <c r="AD136" s="310"/>
      <c r="AE136" s="433"/>
      <c r="AF136" s="427"/>
      <c r="AG136" s="309">
        <f t="shared" si="487"/>
        <v>0</v>
      </c>
      <c r="AH136" s="310"/>
      <c r="AI136" s="310"/>
      <c r="AJ136" s="433"/>
      <c r="AK136" s="427"/>
      <c r="AL136" s="309">
        <f t="shared" si="350"/>
        <v>0</v>
      </c>
      <c r="AM136" s="310"/>
      <c r="AN136" s="427"/>
      <c r="AO136" s="394"/>
      <c r="AP136" s="397"/>
      <c r="AQ136" s="400"/>
      <c r="AR136" s="403"/>
      <c r="AS136" s="403"/>
      <c r="AT136" s="48"/>
      <c r="AU136" s="48"/>
      <c r="AV136" s="170"/>
      <c r="AW136" s="228"/>
      <c r="AX136" s="98"/>
    </row>
    <row r="137" spans="1:50" ht="33" customHeight="1" x14ac:dyDescent="0.2">
      <c r="A137" s="390">
        <v>43</v>
      </c>
      <c r="B137" s="404"/>
      <c r="C137" s="405"/>
      <c r="D137" s="256"/>
      <c r="E137" s="256"/>
      <c r="F137" s="256"/>
      <c r="G137" s="410"/>
      <c r="H137" s="413"/>
      <c r="I137" s="416"/>
      <c r="J137" s="410"/>
      <c r="K137" s="419"/>
      <c r="L137" s="422">
        <f t="shared" ref="L137" si="630">IF(K137="ALTA",5,IF(K137="MEDIO ALTA",4,IF(K137="MEDIA",3,IF(K137="MEDIO BAJA",2,IF(K137="BAJA",1,0)))))</f>
        <v>0</v>
      </c>
      <c r="M137" s="419"/>
      <c r="N137" s="422">
        <f t="shared" ref="N137" si="631">IF(M137="ALTO",5,IF(M137="MEDIO ALTO",4,IF(M137="MEDIO",3,IF(M137="MEDIO BAJO",2,IF(M137="BAJO",1,0)))))</f>
        <v>0</v>
      </c>
      <c r="O137" s="422">
        <f t="shared" ref="O137" si="632">N137*L137</f>
        <v>0</v>
      </c>
      <c r="P137" s="257"/>
      <c r="Q137" s="258">
        <f t="shared" si="476"/>
        <v>0</v>
      </c>
      <c r="R137" s="425" t="e">
        <f t="shared" ref="R137" si="633">ROUND(AVERAGEIF(Q137:Q139,"&gt;0"),0)</f>
        <v>#DIV/0!</v>
      </c>
      <c r="S137" s="425" t="e">
        <f t="shared" ref="S137" si="634">R137*0.6</f>
        <v>#DIV/0!</v>
      </c>
      <c r="T137" s="313"/>
      <c r="U137" s="428" t="e">
        <f t="shared" ref="U137" si="635">IF(P137="No_existen",5*$U$10,V137*$U$10)</f>
        <v>#DIV/0!</v>
      </c>
      <c r="V137" s="431" t="e">
        <f t="shared" ref="V137" si="636">ROUND(AVERAGEIF(W137:W139,"&gt;0"),0)</f>
        <v>#DIV/0!</v>
      </c>
      <c r="W137" s="307">
        <f t="shared" si="481"/>
        <v>0</v>
      </c>
      <c r="X137" s="313"/>
      <c r="Y137" s="313"/>
      <c r="Z137" s="431" t="e">
        <f t="shared" ref="Z137" si="637">IF(P137="No_existen",5*$Z$10,AA137*$Z$10)</f>
        <v>#DIV/0!</v>
      </c>
      <c r="AA137" s="425" t="e">
        <f t="shared" ref="AA137" si="638">ROUND(AVERAGEIF(AB137:AB139,"&gt;0"),0)</f>
        <v>#DIV/0!</v>
      </c>
      <c r="AB137" s="306">
        <f t="shared" si="484"/>
        <v>0</v>
      </c>
      <c r="AC137" s="313"/>
      <c r="AD137" s="313"/>
      <c r="AE137" s="431" t="e">
        <f t="shared" ref="AE137" si="639">IF(P137="No_existen",5*$AE$10,AF137*$AE$10)</f>
        <v>#DIV/0!</v>
      </c>
      <c r="AF137" s="425" t="e">
        <f t="shared" ref="AF137" si="640">ROUND(AVERAGEIF(AG137:AG139,"&gt;0"),0)</f>
        <v>#DIV/0!</v>
      </c>
      <c r="AG137" s="306">
        <f t="shared" si="487"/>
        <v>0</v>
      </c>
      <c r="AH137" s="313"/>
      <c r="AI137" s="313"/>
      <c r="AJ137" s="431" t="e">
        <f t="shared" ref="AJ137" si="641">IF(P137="No_existen",5*$AJ$10,AK137*$AJ$10)</f>
        <v>#DIV/0!</v>
      </c>
      <c r="AK137" s="425" t="e">
        <f t="shared" ref="AK137" si="642">ROUND(AVERAGEIF(AL137:AL139,"&gt;0"),0)</f>
        <v>#DIV/0!</v>
      </c>
      <c r="AL137" s="306">
        <f t="shared" si="350"/>
        <v>0</v>
      </c>
      <c r="AM137" s="313"/>
      <c r="AN137" s="425" t="e">
        <f t="shared" ref="AN137" si="643">ROUND(AVERAGE(R137,V137,AA137,AF137,AK137),0)</f>
        <v>#DIV/0!</v>
      </c>
      <c r="AO137" s="392" t="e">
        <f t="shared" ref="AO137" si="644">IF(AN137&lt;1.5,"FUERTE",IF(AND(AN137&gt;=1.5,AN137&lt;2.5),"ACEPTABLE",IF(AN137&gt;=5,"INEXISTENTE","DÉBIL")))</f>
        <v>#DIV/0!</v>
      </c>
      <c r="AP137" s="395">
        <f t="shared" ref="AP137" si="645">IF(O137=0,0,ROUND((O137*AN137),0))</f>
        <v>0</v>
      </c>
      <c r="AQ137" s="398" t="str">
        <f t="shared" ref="AQ137" si="646">IF(AP137&gt;=36,"GRAVE", IF(AP137&lt;=10, "LEVE", "MODERADO"))</f>
        <v>LEVE</v>
      </c>
      <c r="AR137" s="401"/>
      <c r="AS137" s="401"/>
      <c r="AT137" s="259"/>
      <c r="AU137" s="259"/>
      <c r="AV137" s="260"/>
      <c r="AW137" s="327"/>
      <c r="AX137" s="294"/>
    </row>
    <row r="138" spans="1:50" ht="33" customHeight="1" x14ac:dyDescent="0.2">
      <c r="A138" s="391"/>
      <c r="B138" s="406"/>
      <c r="C138" s="407"/>
      <c r="D138" s="315"/>
      <c r="E138" s="315"/>
      <c r="F138" s="315"/>
      <c r="G138" s="411"/>
      <c r="H138" s="414"/>
      <c r="I138" s="417"/>
      <c r="J138" s="411"/>
      <c r="K138" s="420"/>
      <c r="L138" s="423"/>
      <c r="M138" s="420"/>
      <c r="N138" s="423"/>
      <c r="O138" s="423"/>
      <c r="P138" s="145"/>
      <c r="Q138" s="146">
        <f t="shared" si="476"/>
        <v>0</v>
      </c>
      <c r="R138" s="426"/>
      <c r="S138" s="426"/>
      <c r="T138" s="316"/>
      <c r="U138" s="429"/>
      <c r="V138" s="432"/>
      <c r="W138" s="305">
        <f t="shared" si="481"/>
        <v>0</v>
      </c>
      <c r="X138" s="316"/>
      <c r="Y138" s="316"/>
      <c r="Z138" s="432"/>
      <c r="AA138" s="426"/>
      <c r="AB138" s="304">
        <f t="shared" si="484"/>
        <v>0</v>
      </c>
      <c r="AC138" s="316"/>
      <c r="AD138" s="316"/>
      <c r="AE138" s="432"/>
      <c r="AF138" s="426"/>
      <c r="AG138" s="304">
        <f t="shared" si="487"/>
        <v>0</v>
      </c>
      <c r="AH138" s="316"/>
      <c r="AI138" s="316"/>
      <c r="AJ138" s="432"/>
      <c r="AK138" s="426"/>
      <c r="AL138" s="304">
        <f t="shared" si="350"/>
        <v>0</v>
      </c>
      <c r="AM138" s="316"/>
      <c r="AN138" s="426"/>
      <c r="AO138" s="393"/>
      <c r="AP138" s="396"/>
      <c r="AQ138" s="399"/>
      <c r="AR138" s="402"/>
      <c r="AS138" s="402"/>
      <c r="AT138" s="47"/>
      <c r="AU138" s="47"/>
      <c r="AV138" s="95"/>
      <c r="AW138" s="222"/>
      <c r="AX138" s="97"/>
    </row>
    <row r="139" spans="1:50" ht="33" customHeight="1" thickBot="1" x14ac:dyDescent="0.25">
      <c r="A139" s="392"/>
      <c r="B139" s="408"/>
      <c r="C139" s="409"/>
      <c r="D139" s="91"/>
      <c r="E139" s="91"/>
      <c r="F139" s="91"/>
      <c r="G139" s="412"/>
      <c r="H139" s="415"/>
      <c r="I139" s="418"/>
      <c r="J139" s="412"/>
      <c r="K139" s="421"/>
      <c r="L139" s="424"/>
      <c r="M139" s="421"/>
      <c r="N139" s="424"/>
      <c r="O139" s="424"/>
      <c r="P139" s="20"/>
      <c r="Q139" s="103">
        <f t="shared" si="476"/>
        <v>0</v>
      </c>
      <c r="R139" s="427"/>
      <c r="S139" s="427"/>
      <c r="T139" s="310"/>
      <c r="U139" s="430"/>
      <c r="V139" s="433"/>
      <c r="W139" s="311">
        <f t="shared" si="481"/>
        <v>0</v>
      </c>
      <c r="X139" s="310"/>
      <c r="Y139" s="310"/>
      <c r="Z139" s="433"/>
      <c r="AA139" s="427"/>
      <c r="AB139" s="309">
        <f t="shared" si="484"/>
        <v>0</v>
      </c>
      <c r="AC139" s="310"/>
      <c r="AD139" s="310"/>
      <c r="AE139" s="433"/>
      <c r="AF139" s="427"/>
      <c r="AG139" s="309">
        <f t="shared" si="487"/>
        <v>0</v>
      </c>
      <c r="AH139" s="310"/>
      <c r="AI139" s="310"/>
      <c r="AJ139" s="433"/>
      <c r="AK139" s="427"/>
      <c r="AL139" s="309">
        <f t="shared" si="350"/>
        <v>0</v>
      </c>
      <c r="AM139" s="310"/>
      <c r="AN139" s="427"/>
      <c r="AO139" s="394"/>
      <c r="AP139" s="397"/>
      <c r="AQ139" s="400"/>
      <c r="AR139" s="403"/>
      <c r="AS139" s="403"/>
      <c r="AT139" s="48"/>
      <c r="AU139" s="48"/>
      <c r="AV139" s="170"/>
      <c r="AW139" s="228"/>
      <c r="AX139" s="98"/>
    </row>
    <row r="140" spans="1:50" ht="33" customHeight="1" x14ac:dyDescent="0.2">
      <c r="A140" s="390">
        <v>44</v>
      </c>
      <c r="B140" s="404"/>
      <c r="C140" s="405"/>
      <c r="D140" s="256"/>
      <c r="E140" s="256"/>
      <c r="F140" s="256"/>
      <c r="G140" s="410"/>
      <c r="H140" s="413"/>
      <c r="I140" s="416"/>
      <c r="J140" s="410"/>
      <c r="K140" s="419"/>
      <c r="L140" s="422">
        <f t="shared" ref="L140" si="647">IF(K140="ALTA",5,IF(K140="MEDIO ALTA",4,IF(K140="MEDIA",3,IF(K140="MEDIO BAJA",2,IF(K140="BAJA",1,0)))))</f>
        <v>0</v>
      </c>
      <c r="M140" s="419"/>
      <c r="N140" s="422">
        <f t="shared" ref="N140" si="648">IF(M140="ALTO",5,IF(M140="MEDIO ALTO",4,IF(M140="MEDIO",3,IF(M140="MEDIO BAJO",2,IF(M140="BAJO",1,0)))))</f>
        <v>0</v>
      </c>
      <c r="O140" s="422">
        <f t="shared" ref="O140" si="649">N140*L140</f>
        <v>0</v>
      </c>
      <c r="P140" s="257"/>
      <c r="Q140" s="258">
        <f t="shared" si="476"/>
        <v>0</v>
      </c>
      <c r="R140" s="425" t="e">
        <f t="shared" ref="R140" si="650">ROUND(AVERAGEIF(Q140:Q142,"&gt;0"),0)</f>
        <v>#DIV/0!</v>
      </c>
      <c r="S140" s="425" t="e">
        <f t="shared" ref="S140" si="651">R140*0.6</f>
        <v>#DIV/0!</v>
      </c>
      <c r="T140" s="313"/>
      <c r="U140" s="428" t="e">
        <f t="shared" ref="U140" si="652">IF(P140="No_existen",5*$U$10,V140*$U$10)</f>
        <v>#DIV/0!</v>
      </c>
      <c r="V140" s="431" t="e">
        <f t="shared" ref="V140" si="653">ROUND(AVERAGEIF(W140:W142,"&gt;0"),0)</f>
        <v>#DIV/0!</v>
      </c>
      <c r="W140" s="307">
        <f t="shared" si="481"/>
        <v>0</v>
      </c>
      <c r="X140" s="313"/>
      <c r="Y140" s="313"/>
      <c r="Z140" s="431" t="e">
        <f t="shared" ref="Z140" si="654">IF(P140="No_existen",5*$Z$10,AA140*$Z$10)</f>
        <v>#DIV/0!</v>
      </c>
      <c r="AA140" s="425" t="e">
        <f t="shared" ref="AA140" si="655">ROUND(AVERAGEIF(AB140:AB142,"&gt;0"),0)</f>
        <v>#DIV/0!</v>
      </c>
      <c r="AB140" s="306">
        <f t="shared" si="484"/>
        <v>0</v>
      </c>
      <c r="AC140" s="313"/>
      <c r="AD140" s="313"/>
      <c r="AE140" s="431" t="e">
        <f t="shared" ref="AE140" si="656">IF(P140="No_existen",5*$AE$10,AF140*$AE$10)</f>
        <v>#DIV/0!</v>
      </c>
      <c r="AF140" s="425" t="e">
        <f t="shared" ref="AF140" si="657">ROUND(AVERAGEIF(AG140:AG142,"&gt;0"),0)</f>
        <v>#DIV/0!</v>
      </c>
      <c r="AG140" s="306">
        <f t="shared" si="487"/>
        <v>0</v>
      </c>
      <c r="AH140" s="313"/>
      <c r="AI140" s="313"/>
      <c r="AJ140" s="431" t="e">
        <f t="shared" ref="AJ140" si="658">IF(P140="No_existen",5*$AJ$10,AK140*$AJ$10)</f>
        <v>#DIV/0!</v>
      </c>
      <c r="AK140" s="425" t="e">
        <f t="shared" ref="AK140" si="659">ROUND(AVERAGEIF(AL140:AL142,"&gt;0"),0)</f>
        <v>#DIV/0!</v>
      </c>
      <c r="AL140" s="306">
        <f t="shared" si="350"/>
        <v>0</v>
      </c>
      <c r="AM140" s="313"/>
      <c r="AN140" s="425" t="e">
        <f t="shared" ref="AN140" si="660">ROUND(AVERAGE(R140,V140,AA140,AF140,AK140),0)</f>
        <v>#DIV/0!</v>
      </c>
      <c r="AO140" s="392" t="e">
        <f t="shared" ref="AO140" si="661">IF(AN140&lt;1.5,"FUERTE",IF(AND(AN140&gt;=1.5,AN140&lt;2.5),"ACEPTABLE",IF(AN140&gt;=5,"INEXISTENTE","DÉBIL")))</f>
        <v>#DIV/0!</v>
      </c>
      <c r="AP140" s="395">
        <f t="shared" ref="AP140" si="662">IF(O140=0,0,ROUND((O140*AN140),0))</f>
        <v>0</v>
      </c>
      <c r="AQ140" s="398" t="str">
        <f t="shared" ref="AQ140" si="663">IF(AP140&gt;=36,"GRAVE", IF(AP140&lt;=10, "LEVE", "MODERADO"))</f>
        <v>LEVE</v>
      </c>
      <c r="AR140" s="401"/>
      <c r="AS140" s="401"/>
      <c r="AT140" s="259"/>
      <c r="AU140" s="259"/>
      <c r="AV140" s="260"/>
      <c r="AW140" s="327"/>
      <c r="AX140" s="294"/>
    </row>
    <row r="141" spans="1:50" ht="33" customHeight="1" x14ac:dyDescent="0.2">
      <c r="A141" s="391"/>
      <c r="B141" s="406"/>
      <c r="C141" s="407"/>
      <c r="D141" s="315"/>
      <c r="E141" s="315"/>
      <c r="F141" s="315"/>
      <c r="G141" s="411"/>
      <c r="H141" s="414"/>
      <c r="I141" s="417"/>
      <c r="J141" s="411"/>
      <c r="K141" s="420"/>
      <c r="L141" s="423"/>
      <c r="M141" s="420"/>
      <c r="N141" s="423"/>
      <c r="O141" s="423"/>
      <c r="P141" s="145"/>
      <c r="Q141" s="146">
        <f t="shared" si="476"/>
        <v>0</v>
      </c>
      <c r="R141" s="426"/>
      <c r="S141" s="426"/>
      <c r="T141" s="316"/>
      <c r="U141" s="429"/>
      <c r="V141" s="432"/>
      <c r="W141" s="305">
        <f t="shared" si="481"/>
        <v>0</v>
      </c>
      <c r="X141" s="316"/>
      <c r="Y141" s="316"/>
      <c r="Z141" s="432"/>
      <c r="AA141" s="426"/>
      <c r="AB141" s="304">
        <f t="shared" si="484"/>
        <v>0</v>
      </c>
      <c r="AC141" s="316"/>
      <c r="AD141" s="316"/>
      <c r="AE141" s="432"/>
      <c r="AF141" s="426"/>
      <c r="AG141" s="304">
        <f t="shared" si="487"/>
        <v>0</v>
      </c>
      <c r="AH141" s="316"/>
      <c r="AI141" s="316"/>
      <c r="AJ141" s="432"/>
      <c r="AK141" s="426"/>
      <c r="AL141" s="304">
        <f t="shared" si="350"/>
        <v>0</v>
      </c>
      <c r="AM141" s="316"/>
      <c r="AN141" s="426"/>
      <c r="AO141" s="393"/>
      <c r="AP141" s="396"/>
      <c r="AQ141" s="399"/>
      <c r="AR141" s="402"/>
      <c r="AS141" s="402"/>
      <c r="AT141" s="47"/>
      <c r="AU141" s="47"/>
      <c r="AV141" s="95"/>
      <c r="AW141" s="222"/>
      <c r="AX141" s="97"/>
    </row>
    <row r="142" spans="1:50" ht="33" customHeight="1" thickBot="1" x14ac:dyDescent="0.25">
      <c r="A142" s="392"/>
      <c r="B142" s="408"/>
      <c r="C142" s="409"/>
      <c r="D142" s="91"/>
      <c r="E142" s="91"/>
      <c r="F142" s="91"/>
      <c r="G142" s="412"/>
      <c r="H142" s="415"/>
      <c r="I142" s="418"/>
      <c r="J142" s="412"/>
      <c r="K142" s="421"/>
      <c r="L142" s="424"/>
      <c r="M142" s="421"/>
      <c r="N142" s="424"/>
      <c r="O142" s="424"/>
      <c r="P142" s="20"/>
      <c r="Q142" s="103">
        <f t="shared" ref="Q142:Q143" si="664">IF(P142=$P$1048326,1,IF(P142=$P$1048322,5,IF(P142=$P$1048323,4,IF(P142=$P$1048324,3,IF(P142=$P$1048325,2,0)))))</f>
        <v>0</v>
      </c>
      <c r="R142" s="427"/>
      <c r="S142" s="427"/>
      <c r="T142" s="310"/>
      <c r="U142" s="430"/>
      <c r="V142" s="433"/>
      <c r="W142" s="311">
        <f t="shared" ref="W142:W143" si="665">IF(X142=$X$1048324,1,IF(X142=$X$1048323,2,IF(X142=$X$1048322,4,IF(P142="No_existen",5,0))))</f>
        <v>0</v>
      </c>
      <c r="X142" s="310"/>
      <c r="Y142" s="310"/>
      <c r="Z142" s="433"/>
      <c r="AA142" s="427"/>
      <c r="AB142" s="309">
        <f t="shared" ref="AB142:AB143" si="666">IF(AC142=$AD$1048323,1,IF(AC142=$AD$1048322,4,IF(P142="No_existen",5,0)))</f>
        <v>0</v>
      </c>
      <c r="AC142" s="310"/>
      <c r="AD142" s="310"/>
      <c r="AE142" s="433"/>
      <c r="AF142" s="427"/>
      <c r="AG142" s="309">
        <f t="shared" ref="AG142:AG143" si="667">IF(AH142=$AH$1048322,1,IF(AH142=$AH$1048323,4,IF(P142="No_existen",5,0)))</f>
        <v>0</v>
      </c>
      <c r="AH142" s="310"/>
      <c r="AI142" s="310"/>
      <c r="AJ142" s="433"/>
      <c r="AK142" s="427"/>
      <c r="AL142" s="309">
        <f t="shared" si="350"/>
        <v>0</v>
      </c>
      <c r="AM142" s="310"/>
      <c r="AN142" s="427"/>
      <c r="AO142" s="394"/>
      <c r="AP142" s="397"/>
      <c r="AQ142" s="400"/>
      <c r="AR142" s="403"/>
      <c r="AS142" s="403"/>
      <c r="AT142" s="48"/>
      <c r="AU142" s="48"/>
      <c r="AV142" s="170"/>
      <c r="AW142" s="228"/>
      <c r="AX142" s="98"/>
    </row>
    <row r="143" spans="1:50" ht="33" customHeight="1" x14ac:dyDescent="0.2">
      <c r="A143" s="390">
        <v>45</v>
      </c>
      <c r="B143" s="404"/>
      <c r="C143" s="405"/>
      <c r="D143" s="256"/>
      <c r="E143" s="256"/>
      <c r="F143" s="256"/>
      <c r="G143" s="410"/>
      <c r="H143" s="413"/>
      <c r="I143" s="416"/>
      <c r="J143" s="410"/>
      <c r="K143" s="419"/>
      <c r="L143" s="422">
        <f t="shared" ref="L143" si="668">IF(K143="ALTA",5,IF(K143="MEDIO ALTA",4,IF(K143="MEDIA",3,IF(K143="MEDIO BAJA",2,IF(K143="BAJA",1,0)))))</f>
        <v>0</v>
      </c>
      <c r="M143" s="419"/>
      <c r="N143" s="422">
        <f t="shared" ref="N143" si="669">IF(M143="ALTO",5,IF(M143="MEDIO ALTO",4,IF(M143="MEDIO",3,IF(M143="MEDIO BAJO",2,IF(M143="BAJO",1,0)))))</f>
        <v>0</v>
      </c>
      <c r="O143" s="422">
        <f t="shared" ref="O143" si="670">N143*L143</f>
        <v>0</v>
      </c>
      <c r="P143" s="257"/>
      <c r="Q143" s="258">
        <f t="shared" si="664"/>
        <v>0</v>
      </c>
      <c r="R143" s="425" t="e">
        <f t="shared" ref="R143" si="671">ROUND(AVERAGEIF(Q143:Q145,"&gt;0"),0)</f>
        <v>#DIV/0!</v>
      </c>
      <c r="S143" s="425" t="e">
        <f t="shared" ref="S143" si="672">R143*0.6</f>
        <v>#DIV/0!</v>
      </c>
      <c r="T143" s="313"/>
      <c r="U143" s="428" t="e">
        <f t="shared" ref="U143" si="673">IF(P143="No_existen",5*$U$10,V143*$U$10)</f>
        <v>#DIV/0!</v>
      </c>
      <c r="V143" s="431" t="e">
        <f t="shared" ref="V143" si="674">ROUND(AVERAGEIF(W143:W145,"&gt;0"),0)</f>
        <v>#DIV/0!</v>
      </c>
      <c r="W143" s="307">
        <f t="shared" si="665"/>
        <v>0</v>
      </c>
      <c r="X143" s="313"/>
      <c r="Y143" s="313"/>
      <c r="Z143" s="431" t="e">
        <f t="shared" ref="Z143" si="675">IF(P143="No_existen",5*$Z$10,AA143*$Z$10)</f>
        <v>#DIV/0!</v>
      </c>
      <c r="AA143" s="425" t="e">
        <f t="shared" ref="AA143" si="676">ROUND(AVERAGEIF(AB143:AB145,"&gt;0"),0)</f>
        <v>#DIV/0!</v>
      </c>
      <c r="AB143" s="306">
        <f t="shared" si="666"/>
        <v>0</v>
      </c>
      <c r="AC143" s="313"/>
      <c r="AD143" s="313"/>
      <c r="AE143" s="431" t="e">
        <f t="shared" ref="AE143" si="677">IF(P143="No_existen",5*$AE$10,AF143*$AE$10)</f>
        <v>#DIV/0!</v>
      </c>
      <c r="AF143" s="425" t="e">
        <f t="shared" ref="AF143" si="678">ROUND(AVERAGEIF(AG143:AG145,"&gt;0"),0)</f>
        <v>#DIV/0!</v>
      </c>
      <c r="AG143" s="306">
        <f t="shared" si="667"/>
        <v>0</v>
      </c>
      <c r="AH143" s="313"/>
      <c r="AI143" s="313"/>
      <c r="AJ143" s="431" t="e">
        <f t="shared" ref="AJ143" si="679">IF(P143="No_existen",5*$AJ$10,AK143*$AJ$10)</f>
        <v>#DIV/0!</v>
      </c>
      <c r="AK143" s="425" t="e">
        <f t="shared" ref="AK143" si="680">ROUND(AVERAGEIF(AL143:AL145,"&gt;0"),0)</f>
        <v>#DIV/0!</v>
      </c>
      <c r="AL143" s="306">
        <f t="shared" si="350"/>
        <v>0</v>
      </c>
      <c r="AM143" s="313"/>
      <c r="AN143" s="425" t="e">
        <f t="shared" ref="AN143" si="681">ROUND(AVERAGE(R143,V143,AA143,AF143,AK143),0)</f>
        <v>#DIV/0!</v>
      </c>
      <c r="AO143" s="392" t="e">
        <f t="shared" ref="AO143" si="682">IF(AN143&lt;1.5,"FUERTE",IF(AND(AN143&gt;=1.5,AN143&lt;2.5),"ACEPTABLE",IF(AN143&gt;=5,"INEXISTENTE","DÉBIL")))</f>
        <v>#DIV/0!</v>
      </c>
      <c r="AP143" s="395">
        <f t="shared" ref="AP143" si="683">IF(O143=0,0,ROUND((O143*AN143),0))</f>
        <v>0</v>
      </c>
      <c r="AQ143" s="398" t="str">
        <f t="shared" ref="AQ143" si="684">IF(AP143&gt;=36,"GRAVE", IF(AP143&lt;=10, "LEVE", "MODERADO"))</f>
        <v>LEVE</v>
      </c>
      <c r="AR143" s="401"/>
      <c r="AS143" s="401"/>
      <c r="AT143" s="259"/>
      <c r="AU143" s="259"/>
      <c r="AV143" s="260"/>
      <c r="AW143" s="327"/>
      <c r="AX143" s="294"/>
    </row>
    <row r="144" spans="1:50" ht="33" customHeight="1" x14ac:dyDescent="0.2">
      <c r="A144" s="391"/>
      <c r="B144" s="406"/>
      <c r="C144" s="407"/>
      <c r="D144" s="315"/>
      <c r="E144" s="315"/>
      <c r="F144" s="315"/>
      <c r="G144" s="411"/>
      <c r="H144" s="414"/>
      <c r="I144" s="417"/>
      <c r="J144" s="411"/>
      <c r="K144" s="420"/>
      <c r="L144" s="423"/>
      <c r="M144" s="420"/>
      <c r="N144" s="423"/>
      <c r="O144" s="423"/>
      <c r="P144" s="145"/>
      <c r="Q144" s="146">
        <f t="shared" ref="Q144:Q207" si="685">IF(P144=$P$1048326,1,IF(P144=$P$1048322,5,IF(P144=$P$1048323,4,IF(P144=$P$1048324,3,IF(P144=$P$1048325,2,0)))))</f>
        <v>0</v>
      </c>
      <c r="R144" s="426"/>
      <c r="S144" s="426"/>
      <c r="T144" s="316"/>
      <c r="U144" s="429"/>
      <c r="V144" s="432"/>
      <c r="W144" s="305">
        <f t="shared" ref="W144:W207" si="686">IF(X144=$X$1048324,1,IF(X144=$X$1048323,2,IF(X144=$X$1048322,4,IF(P144="No_existen",5,0))))</f>
        <v>0</v>
      </c>
      <c r="X144" s="316"/>
      <c r="Y144" s="316"/>
      <c r="Z144" s="432"/>
      <c r="AA144" s="426"/>
      <c r="AB144" s="304">
        <f t="shared" ref="AB144:AB207" si="687">IF(AC144=$AD$1048323,1,IF(AC144=$AD$1048322,4,IF(P144="No_existen",5,0)))</f>
        <v>0</v>
      </c>
      <c r="AC144" s="316"/>
      <c r="AD144" s="316"/>
      <c r="AE144" s="432"/>
      <c r="AF144" s="426"/>
      <c r="AG144" s="304">
        <f t="shared" ref="AG144:AG207" si="688">IF(AH144=$AH$1048322,1,IF(AH144=$AH$1048323,4,IF(P144="No_existen",5,0)))</f>
        <v>0</v>
      </c>
      <c r="AH144" s="316"/>
      <c r="AI144" s="316"/>
      <c r="AJ144" s="432"/>
      <c r="AK144" s="426"/>
      <c r="AL144" s="304">
        <f t="shared" ref="AL144:AL207" si="689">IF(AM144="Preventivo",1,IF(AM144="Detectivo",4, IF(P144="No_existen",5,0)))</f>
        <v>0</v>
      </c>
      <c r="AM144" s="316"/>
      <c r="AN144" s="426"/>
      <c r="AO144" s="393"/>
      <c r="AP144" s="396"/>
      <c r="AQ144" s="399"/>
      <c r="AR144" s="402"/>
      <c r="AS144" s="402"/>
      <c r="AT144" s="47"/>
      <c r="AU144" s="47"/>
      <c r="AV144" s="95"/>
      <c r="AW144" s="222"/>
      <c r="AX144" s="97"/>
    </row>
    <row r="145" spans="1:50" ht="33" customHeight="1" thickBot="1" x14ac:dyDescent="0.25">
      <c r="A145" s="392"/>
      <c r="B145" s="408"/>
      <c r="C145" s="409"/>
      <c r="D145" s="91"/>
      <c r="E145" s="91"/>
      <c r="F145" s="91"/>
      <c r="G145" s="412"/>
      <c r="H145" s="415"/>
      <c r="I145" s="418"/>
      <c r="J145" s="412"/>
      <c r="K145" s="421"/>
      <c r="L145" s="424"/>
      <c r="M145" s="421"/>
      <c r="N145" s="424"/>
      <c r="O145" s="424"/>
      <c r="P145" s="20"/>
      <c r="Q145" s="103">
        <f t="shared" si="685"/>
        <v>0</v>
      </c>
      <c r="R145" s="427"/>
      <c r="S145" s="427"/>
      <c r="T145" s="310"/>
      <c r="U145" s="430"/>
      <c r="V145" s="433"/>
      <c r="W145" s="311">
        <f t="shared" si="686"/>
        <v>0</v>
      </c>
      <c r="X145" s="310"/>
      <c r="Y145" s="310"/>
      <c r="Z145" s="433"/>
      <c r="AA145" s="427"/>
      <c r="AB145" s="309">
        <f t="shared" si="687"/>
        <v>0</v>
      </c>
      <c r="AC145" s="310"/>
      <c r="AD145" s="310"/>
      <c r="AE145" s="433"/>
      <c r="AF145" s="427"/>
      <c r="AG145" s="309">
        <f t="shared" si="688"/>
        <v>0</v>
      </c>
      <c r="AH145" s="310"/>
      <c r="AI145" s="310"/>
      <c r="AJ145" s="433"/>
      <c r="AK145" s="427"/>
      <c r="AL145" s="309">
        <f t="shared" si="689"/>
        <v>0</v>
      </c>
      <c r="AM145" s="310"/>
      <c r="AN145" s="427"/>
      <c r="AO145" s="394"/>
      <c r="AP145" s="397"/>
      <c r="AQ145" s="400"/>
      <c r="AR145" s="403"/>
      <c r="AS145" s="403"/>
      <c r="AT145" s="48"/>
      <c r="AU145" s="48"/>
      <c r="AV145" s="170"/>
      <c r="AW145" s="228"/>
      <c r="AX145" s="98"/>
    </row>
    <row r="146" spans="1:50" ht="33" customHeight="1" x14ac:dyDescent="0.2">
      <c r="A146" s="390">
        <v>46</v>
      </c>
      <c r="B146" s="404"/>
      <c r="C146" s="405"/>
      <c r="D146" s="256"/>
      <c r="E146" s="256"/>
      <c r="F146" s="256"/>
      <c r="G146" s="410"/>
      <c r="H146" s="413"/>
      <c r="I146" s="416"/>
      <c r="J146" s="410"/>
      <c r="K146" s="419"/>
      <c r="L146" s="422">
        <f t="shared" ref="L146" si="690">IF(K146="ALTA",5,IF(K146="MEDIO ALTA",4,IF(K146="MEDIA",3,IF(K146="MEDIO BAJA",2,IF(K146="BAJA",1,0)))))</f>
        <v>0</v>
      </c>
      <c r="M146" s="419"/>
      <c r="N146" s="422">
        <f t="shared" ref="N146" si="691">IF(M146="ALTO",5,IF(M146="MEDIO ALTO",4,IF(M146="MEDIO",3,IF(M146="MEDIO BAJO",2,IF(M146="BAJO",1,0)))))</f>
        <v>0</v>
      </c>
      <c r="O146" s="422">
        <f t="shared" ref="O146" si="692">N146*L146</f>
        <v>0</v>
      </c>
      <c r="P146" s="257"/>
      <c r="Q146" s="258">
        <f t="shared" si="685"/>
        <v>0</v>
      </c>
      <c r="R146" s="425" t="e">
        <f t="shared" ref="R146" si="693">ROUND(AVERAGEIF(Q146:Q148,"&gt;0"),0)</f>
        <v>#DIV/0!</v>
      </c>
      <c r="S146" s="425" t="e">
        <f t="shared" ref="S146" si="694">R146*0.6</f>
        <v>#DIV/0!</v>
      </c>
      <c r="T146" s="313"/>
      <c r="U146" s="428" t="e">
        <f t="shared" ref="U146" si="695">IF(P146="No_existen",5*$U$10,V146*$U$10)</f>
        <v>#DIV/0!</v>
      </c>
      <c r="V146" s="431" t="e">
        <f t="shared" ref="V146" si="696">ROUND(AVERAGEIF(W146:W148,"&gt;0"),0)</f>
        <v>#DIV/0!</v>
      </c>
      <c r="W146" s="307">
        <f t="shared" si="686"/>
        <v>0</v>
      </c>
      <c r="X146" s="313"/>
      <c r="Y146" s="313"/>
      <c r="Z146" s="431" t="e">
        <f t="shared" ref="Z146" si="697">IF(P146="No_existen",5*$Z$10,AA146*$Z$10)</f>
        <v>#DIV/0!</v>
      </c>
      <c r="AA146" s="425" t="e">
        <f t="shared" ref="AA146" si="698">ROUND(AVERAGEIF(AB146:AB148,"&gt;0"),0)</f>
        <v>#DIV/0!</v>
      </c>
      <c r="AB146" s="306">
        <f t="shared" si="687"/>
        <v>0</v>
      </c>
      <c r="AC146" s="313"/>
      <c r="AD146" s="313"/>
      <c r="AE146" s="431" t="e">
        <f t="shared" ref="AE146" si="699">IF(P146="No_existen",5*$AE$10,AF146*$AE$10)</f>
        <v>#DIV/0!</v>
      </c>
      <c r="AF146" s="425" t="e">
        <f t="shared" ref="AF146" si="700">ROUND(AVERAGEIF(AG146:AG148,"&gt;0"),0)</f>
        <v>#DIV/0!</v>
      </c>
      <c r="AG146" s="306">
        <f t="shared" si="688"/>
        <v>0</v>
      </c>
      <c r="AH146" s="313"/>
      <c r="AI146" s="313"/>
      <c r="AJ146" s="431" t="e">
        <f t="shared" ref="AJ146" si="701">IF(P146="No_existen",5*$AJ$10,AK146*$AJ$10)</f>
        <v>#DIV/0!</v>
      </c>
      <c r="AK146" s="425" t="e">
        <f t="shared" ref="AK146" si="702">ROUND(AVERAGEIF(AL146:AL148,"&gt;0"),0)</f>
        <v>#DIV/0!</v>
      </c>
      <c r="AL146" s="306">
        <f t="shared" si="689"/>
        <v>0</v>
      </c>
      <c r="AM146" s="313"/>
      <c r="AN146" s="425" t="e">
        <f t="shared" ref="AN146" si="703">ROUND(AVERAGE(R146,V146,AA146,AF146,AK146),0)</f>
        <v>#DIV/0!</v>
      </c>
      <c r="AO146" s="392" t="e">
        <f t="shared" ref="AO146" si="704">IF(AN146&lt;1.5,"FUERTE",IF(AND(AN146&gt;=1.5,AN146&lt;2.5),"ACEPTABLE",IF(AN146&gt;=5,"INEXISTENTE","DÉBIL")))</f>
        <v>#DIV/0!</v>
      </c>
      <c r="AP146" s="395">
        <f t="shared" ref="AP146" si="705">IF(O146=0,0,ROUND((O146*AN146),0))</f>
        <v>0</v>
      </c>
      <c r="AQ146" s="398" t="str">
        <f t="shared" ref="AQ146" si="706">IF(AP146&gt;=36,"GRAVE", IF(AP146&lt;=10, "LEVE", "MODERADO"))</f>
        <v>LEVE</v>
      </c>
      <c r="AR146" s="401"/>
      <c r="AS146" s="401"/>
      <c r="AT146" s="259"/>
      <c r="AU146" s="259"/>
      <c r="AV146" s="260"/>
      <c r="AW146" s="327"/>
      <c r="AX146" s="294"/>
    </row>
    <row r="147" spans="1:50" ht="33" customHeight="1" x14ac:dyDescent="0.2">
      <c r="A147" s="391"/>
      <c r="B147" s="406"/>
      <c r="C147" s="407"/>
      <c r="D147" s="315"/>
      <c r="E147" s="315"/>
      <c r="F147" s="315"/>
      <c r="G147" s="411"/>
      <c r="H147" s="414"/>
      <c r="I147" s="417"/>
      <c r="J147" s="411"/>
      <c r="K147" s="420"/>
      <c r="L147" s="423"/>
      <c r="M147" s="420"/>
      <c r="N147" s="423"/>
      <c r="O147" s="423"/>
      <c r="P147" s="145"/>
      <c r="Q147" s="146">
        <f t="shared" si="685"/>
        <v>0</v>
      </c>
      <c r="R147" s="426"/>
      <c r="S147" s="426"/>
      <c r="T147" s="316"/>
      <c r="U147" s="429"/>
      <c r="V147" s="432"/>
      <c r="W147" s="305">
        <f t="shared" si="686"/>
        <v>0</v>
      </c>
      <c r="X147" s="316"/>
      <c r="Y147" s="316"/>
      <c r="Z147" s="432"/>
      <c r="AA147" s="426"/>
      <c r="AB147" s="304">
        <f t="shared" si="687"/>
        <v>0</v>
      </c>
      <c r="AC147" s="316"/>
      <c r="AD147" s="316"/>
      <c r="AE147" s="432"/>
      <c r="AF147" s="426"/>
      <c r="AG147" s="304">
        <f t="shared" si="688"/>
        <v>0</v>
      </c>
      <c r="AH147" s="316"/>
      <c r="AI147" s="316"/>
      <c r="AJ147" s="432"/>
      <c r="AK147" s="426"/>
      <c r="AL147" s="304">
        <f t="shared" si="689"/>
        <v>0</v>
      </c>
      <c r="AM147" s="316"/>
      <c r="AN147" s="426"/>
      <c r="AO147" s="393"/>
      <c r="AP147" s="396"/>
      <c r="AQ147" s="399"/>
      <c r="AR147" s="402"/>
      <c r="AS147" s="402"/>
      <c r="AT147" s="47"/>
      <c r="AU147" s="47"/>
      <c r="AV147" s="95"/>
      <c r="AW147" s="222"/>
      <c r="AX147" s="97"/>
    </row>
    <row r="148" spans="1:50" ht="33" customHeight="1" thickBot="1" x14ac:dyDescent="0.25">
      <c r="A148" s="392"/>
      <c r="B148" s="408"/>
      <c r="C148" s="409"/>
      <c r="D148" s="91"/>
      <c r="E148" s="91"/>
      <c r="F148" s="91"/>
      <c r="G148" s="412"/>
      <c r="H148" s="415"/>
      <c r="I148" s="418"/>
      <c r="J148" s="412"/>
      <c r="K148" s="421"/>
      <c r="L148" s="424"/>
      <c r="M148" s="421"/>
      <c r="N148" s="424"/>
      <c r="O148" s="424"/>
      <c r="P148" s="20"/>
      <c r="Q148" s="103">
        <f t="shared" si="685"/>
        <v>0</v>
      </c>
      <c r="R148" s="427"/>
      <c r="S148" s="427"/>
      <c r="T148" s="310"/>
      <c r="U148" s="430"/>
      <c r="V148" s="433"/>
      <c r="W148" s="311">
        <f t="shared" si="686"/>
        <v>0</v>
      </c>
      <c r="X148" s="310"/>
      <c r="Y148" s="310"/>
      <c r="Z148" s="433"/>
      <c r="AA148" s="427"/>
      <c r="AB148" s="309">
        <f t="shared" si="687"/>
        <v>0</v>
      </c>
      <c r="AC148" s="310"/>
      <c r="AD148" s="310"/>
      <c r="AE148" s="433"/>
      <c r="AF148" s="427"/>
      <c r="AG148" s="309">
        <f t="shared" si="688"/>
        <v>0</v>
      </c>
      <c r="AH148" s="310"/>
      <c r="AI148" s="310"/>
      <c r="AJ148" s="433"/>
      <c r="AK148" s="427"/>
      <c r="AL148" s="309">
        <f t="shared" si="689"/>
        <v>0</v>
      </c>
      <c r="AM148" s="310"/>
      <c r="AN148" s="427"/>
      <c r="AO148" s="394"/>
      <c r="AP148" s="397"/>
      <c r="AQ148" s="400"/>
      <c r="AR148" s="403"/>
      <c r="AS148" s="403"/>
      <c r="AT148" s="48"/>
      <c r="AU148" s="48"/>
      <c r="AV148" s="170"/>
      <c r="AW148" s="228"/>
      <c r="AX148" s="98"/>
    </row>
    <row r="149" spans="1:50" ht="33" customHeight="1" x14ac:dyDescent="0.2">
      <c r="A149" s="390">
        <v>47</v>
      </c>
      <c r="B149" s="404"/>
      <c r="C149" s="405"/>
      <c r="D149" s="256"/>
      <c r="E149" s="256"/>
      <c r="F149" s="256"/>
      <c r="G149" s="410"/>
      <c r="H149" s="413"/>
      <c r="I149" s="416"/>
      <c r="J149" s="410"/>
      <c r="K149" s="419"/>
      <c r="L149" s="422">
        <f t="shared" ref="L149" si="707">IF(K149="ALTA",5,IF(K149="MEDIO ALTA",4,IF(K149="MEDIA",3,IF(K149="MEDIO BAJA",2,IF(K149="BAJA",1,0)))))</f>
        <v>0</v>
      </c>
      <c r="M149" s="419"/>
      <c r="N149" s="422">
        <f t="shared" ref="N149" si="708">IF(M149="ALTO",5,IF(M149="MEDIO ALTO",4,IF(M149="MEDIO",3,IF(M149="MEDIO BAJO",2,IF(M149="BAJO",1,0)))))</f>
        <v>0</v>
      </c>
      <c r="O149" s="422">
        <f t="shared" ref="O149" si="709">N149*L149</f>
        <v>0</v>
      </c>
      <c r="P149" s="257"/>
      <c r="Q149" s="258">
        <f t="shared" si="685"/>
        <v>0</v>
      </c>
      <c r="R149" s="425" t="e">
        <f t="shared" ref="R149" si="710">ROUND(AVERAGEIF(Q149:Q151,"&gt;0"),0)</f>
        <v>#DIV/0!</v>
      </c>
      <c r="S149" s="425" t="e">
        <f t="shared" ref="S149" si="711">R149*0.6</f>
        <v>#DIV/0!</v>
      </c>
      <c r="T149" s="313"/>
      <c r="U149" s="428" t="e">
        <f t="shared" ref="U149" si="712">IF(P149="No_existen",5*$U$10,V149*$U$10)</f>
        <v>#DIV/0!</v>
      </c>
      <c r="V149" s="431" t="e">
        <f t="shared" ref="V149" si="713">ROUND(AVERAGEIF(W149:W151,"&gt;0"),0)</f>
        <v>#DIV/0!</v>
      </c>
      <c r="W149" s="307">
        <f t="shared" si="686"/>
        <v>0</v>
      </c>
      <c r="X149" s="313"/>
      <c r="Y149" s="313"/>
      <c r="Z149" s="431" t="e">
        <f t="shared" ref="Z149" si="714">IF(P149="No_existen",5*$Z$10,AA149*$Z$10)</f>
        <v>#DIV/0!</v>
      </c>
      <c r="AA149" s="425" t="e">
        <f t="shared" ref="AA149" si="715">ROUND(AVERAGEIF(AB149:AB151,"&gt;0"),0)</f>
        <v>#DIV/0!</v>
      </c>
      <c r="AB149" s="306">
        <f t="shared" si="687"/>
        <v>0</v>
      </c>
      <c r="AC149" s="313"/>
      <c r="AD149" s="313"/>
      <c r="AE149" s="431" t="e">
        <f t="shared" ref="AE149" si="716">IF(P149="No_existen",5*$AE$10,AF149*$AE$10)</f>
        <v>#DIV/0!</v>
      </c>
      <c r="AF149" s="425" t="e">
        <f t="shared" ref="AF149" si="717">ROUND(AVERAGEIF(AG149:AG151,"&gt;0"),0)</f>
        <v>#DIV/0!</v>
      </c>
      <c r="AG149" s="306">
        <f t="shared" si="688"/>
        <v>0</v>
      </c>
      <c r="AH149" s="313"/>
      <c r="AI149" s="313"/>
      <c r="AJ149" s="431" t="e">
        <f t="shared" ref="AJ149" si="718">IF(P149="No_existen",5*$AJ$10,AK149*$AJ$10)</f>
        <v>#DIV/0!</v>
      </c>
      <c r="AK149" s="425" t="e">
        <f t="shared" ref="AK149" si="719">ROUND(AVERAGEIF(AL149:AL151,"&gt;0"),0)</f>
        <v>#DIV/0!</v>
      </c>
      <c r="AL149" s="306">
        <f t="shared" si="689"/>
        <v>0</v>
      </c>
      <c r="AM149" s="313"/>
      <c r="AN149" s="425" t="e">
        <f t="shared" ref="AN149" si="720">ROUND(AVERAGE(R149,V149,AA149,AF149,AK149),0)</f>
        <v>#DIV/0!</v>
      </c>
      <c r="AO149" s="392" t="e">
        <f t="shared" ref="AO149" si="721">IF(AN149&lt;1.5,"FUERTE",IF(AND(AN149&gt;=1.5,AN149&lt;2.5),"ACEPTABLE",IF(AN149&gt;=5,"INEXISTENTE","DÉBIL")))</f>
        <v>#DIV/0!</v>
      </c>
      <c r="AP149" s="395">
        <f t="shared" ref="AP149" si="722">IF(O149=0,0,ROUND((O149*AN149),0))</f>
        <v>0</v>
      </c>
      <c r="AQ149" s="398" t="str">
        <f t="shared" ref="AQ149" si="723">IF(AP149&gt;=36,"GRAVE", IF(AP149&lt;=10, "LEVE", "MODERADO"))</f>
        <v>LEVE</v>
      </c>
      <c r="AR149" s="401"/>
      <c r="AS149" s="401"/>
      <c r="AT149" s="259"/>
      <c r="AU149" s="259"/>
      <c r="AV149" s="260"/>
      <c r="AW149" s="327"/>
      <c r="AX149" s="294"/>
    </row>
    <row r="150" spans="1:50" ht="33" customHeight="1" x14ac:dyDescent="0.2">
      <c r="A150" s="391"/>
      <c r="B150" s="406"/>
      <c r="C150" s="407"/>
      <c r="D150" s="315"/>
      <c r="E150" s="315"/>
      <c r="F150" s="315"/>
      <c r="G150" s="411"/>
      <c r="H150" s="414"/>
      <c r="I150" s="417"/>
      <c r="J150" s="411"/>
      <c r="K150" s="420"/>
      <c r="L150" s="423"/>
      <c r="M150" s="420"/>
      <c r="N150" s="423"/>
      <c r="O150" s="423"/>
      <c r="P150" s="145"/>
      <c r="Q150" s="146">
        <f t="shared" si="685"/>
        <v>0</v>
      </c>
      <c r="R150" s="426"/>
      <c r="S150" s="426"/>
      <c r="T150" s="316"/>
      <c r="U150" s="429"/>
      <c r="V150" s="432"/>
      <c r="W150" s="305">
        <f t="shared" si="686"/>
        <v>0</v>
      </c>
      <c r="X150" s="316"/>
      <c r="Y150" s="316"/>
      <c r="Z150" s="432"/>
      <c r="AA150" s="426"/>
      <c r="AB150" s="304">
        <f t="shared" si="687"/>
        <v>0</v>
      </c>
      <c r="AC150" s="316"/>
      <c r="AD150" s="316"/>
      <c r="AE150" s="432"/>
      <c r="AF150" s="426"/>
      <c r="AG150" s="304">
        <f t="shared" si="688"/>
        <v>0</v>
      </c>
      <c r="AH150" s="316"/>
      <c r="AI150" s="316"/>
      <c r="AJ150" s="432"/>
      <c r="AK150" s="426"/>
      <c r="AL150" s="304">
        <f t="shared" si="689"/>
        <v>0</v>
      </c>
      <c r="AM150" s="316"/>
      <c r="AN150" s="426"/>
      <c r="AO150" s="393"/>
      <c r="AP150" s="396"/>
      <c r="AQ150" s="399"/>
      <c r="AR150" s="402"/>
      <c r="AS150" s="402"/>
      <c r="AT150" s="47"/>
      <c r="AU150" s="47"/>
      <c r="AV150" s="95"/>
      <c r="AW150" s="222"/>
      <c r="AX150" s="97"/>
    </row>
    <row r="151" spans="1:50" ht="33" customHeight="1" thickBot="1" x14ac:dyDescent="0.25">
      <c r="A151" s="392"/>
      <c r="B151" s="408"/>
      <c r="C151" s="409"/>
      <c r="D151" s="91"/>
      <c r="E151" s="91"/>
      <c r="F151" s="91"/>
      <c r="G151" s="412"/>
      <c r="H151" s="415"/>
      <c r="I151" s="418"/>
      <c r="J151" s="412"/>
      <c r="K151" s="421"/>
      <c r="L151" s="424"/>
      <c r="M151" s="421"/>
      <c r="N151" s="424"/>
      <c r="O151" s="424"/>
      <c r="P151" s="20"/>
      <c r="Q151" s="103">
        <f t="shared" si="685"/>
        <v>0</v>
      </c>
      <c r="R151" s="427"/>
      <c r="S151" s="427"/>
      <c r="T151" s="310"/>
      <c r="U151" s="430"/>
      <c r="V151" s="433"/>
      <c r="W151" s="311">
        <f t="shared" si="686"/>
        <v>0</v>
      </c>
      <c r="X151" s="310"/>
      <c r="Y151" s="310"/>
      <c r="Z151" s="433"/>
      <c r="AA151" s="427"/>
      <c r="AB151" s="309">
        <f t="shared" si="687"/>
        <v>0</v>
      </c>
      <c r="AC151" s="310"/>
      <c r="AD151" s="310"/>
      <c r="AE151" s="433"/>
      <c r="AF151" s="427"/>
      <c r="AG151" s="309">
        <f t="shared" si="688"/>
        <v>0</v>
      </c>
      <c r="AH151" s="310"/>
      <c r="AI151" s="310"/>
      <c r="AJ151" s="433"/>
      <c r="AK151" s="427"/>
      <c r="AL151" s="309">
        <f t="shared" si="689"/>
        <v>0</v>
      </c>
      <c r="AM151" s="310"/>
      <c r="AN151" s="427"/>
      <c r="AO151" s="394"/>
      <c r="AP151" s="397"/>
      <c r="AQ151" s="400"/>
      <c r="AR151" s="403"/>
      <c r="AS151" s="403"/>
      <c r="AT151" s="48"/>
      <c r="AU151" s="48"/>
      <c r="AV151" s="170"/>
      <c r="AW151" s="228"/>
      <c r="AX151" s="98"/>
    </row>
    <row r="152" spans="1:50" ht="33" customHeight="1" x14ac:dyDescent="0.2">
      <c r="A152" s="390">
        <v>48</v>
      </c>
      <c r="B152" s="404"/>
      <c r="C152" s="405"/>
      <c r="D152" s="256"/>
      <c r="E152" s="256"/>
      <c r="F152" s="256"/>
      <c r="G152" s="410"/>
      <c r="H152" s="413"/>
      <c r="I152" s="416"/>
      <c r="J152" s="410"/>
      <c r="K152" s="419"/>
      <c r="L152" s="422">
        <f t="shared" ref="L152" si="724">IF(K152="ALTA",5,IF(K152="MEDIO ALTA",4,IF(K152="MEDIA",3,IF(K152="MEDIO BAJA",2,IF(K152="BAJA",1,0)))))</f>
        <v>0</v>
      </c>
      <c r="M152" s="419"/>
      <c r="N152" s="422">
        <f t="shared" ref="N152" si="725">IF(M152="ALTO",5,IF(M152="MEDIO ALTO",4,IF(M152="MEDIO",3,IF(M152="MEDIO BAJO",2,IF(M152="BAJO",1,0)))))</f>
        <v>0</v>
      </c>
      <c r="O152" s="422">
        <f t="shared" ref="O152" si="726">N152*L152</f>
        <v>0</v>
      </c>
      <c r="P152" s="257"/>
      <c r="Q152" s="258">
        <f t="shared" si="685"/>
        <v>0</v>
      </c>
      <c r="R152" s="425" t="e">
        <f t="shared" ref="R152" si="727">ROUND(AVERAGEIF(Q152:Q154,"&gt;0"),0)</f>
        <v>#DIV/0!</v>
      </c>
      <c r="S152" s="425" t="e">
        <f t="shared" ref="S152" si="728">R152*0.6</f>
        <v>#DIV/0!</v>
      </c>
      <c r="T152" s="313"/>
      <c r="U152" s="428" t="e">
        <f t="shared" ref="U152" si="729">IF(P152="No_existen",5*$U$10,V152*$U$10)</f>
        <v>#DIV/0!</v>
      </c>
      <c r="V152" s="431" t="e">
        <f t="shared" ref="V152" si="730">ROUND(AVERAGEIF(W152:W154,"&gt;0"),0)</f>
        <v>#DIV/0!</v>
      </c>
      <c r="W152" s="307">
        <f t="shared" si="686"/>
        <v>0</v>
      </c>
      <c r="X152" s="313"/>
      <c r="Y152" s="313"/>
      <c r="Z152" s="431" t="e">
        <f t="shared" ref="Z152" si="731">IF(P152="No_existen",5*$Z$10,AA152*$Z$10)</f>
        <v>#DIV/0!</v>
      </c>
      <c r="AA152" s="425" t="e">
        <f t="shared" ref="AA152" si="732">ROUND(AVERAGEIF(AB152:AB154,"&gt;0"),0)</f>
        <v>#DIV/0!</v>
      </c>
      <c r="AB152" s="306">
        <f t="shared" si="687"/>
        <v>0</v>
      </c>
      <c r="AC152" s="313"/>
      <c r="AD152" s="313"/>
      <c r="AE152" s="431" t="e">
        <f t="shared" ref="AE152" si="733">IF(P152="No_existen",5*$AE$10,AF152*$AE$10)</f>
        <v>#DIV/0!</v>
      </c>
      <c r="AF152" s="425" t="e">
        <f t="shared" ref="AF152" si="734">ROUND(AVERAGEIF(AG152:AG154,"&gt;0"),0)</f>
        <v>#DIV/0!</v>
      </c>
      <c r="AG152" s="306">
        <f t="shared" si="688"/>
        <v>0</v>
      </c>
      <c r="AH152" s="313"/>
      <c r="AI152" s="313"/>
      <c r="AJ152" s="431" t="e">
        <f t="shared" ref="AJ152" si="735">IF(P152="No_existen",5*$AJ$10,AK152*$AJ$10)</f>
        <v>#DIV/0!</v>
      </c>
      <c r="AK152" s="425" t="e">
        <f t="shared" ref="AK152" si="736">ROUND(AVERAGEIF(AL152:AL154,"&gt;0"),0)</f>
        <v>#DIV/0!</v>
      </c>
      <c r="AL152" s="306">
        <f t="shared" si="689"/>
        <v>0</v>
      </c>
      <c r="AM152" s="313"/>
      <c r="AN152" s="425" t="e">
        <f t="shared" ref="AN152" si="737">ROUND(AVERAGE(R152,V152,AA152,AF152,AK152),0)</f>
        <v>#DIV/0!</v>
      </c>
      <c r="AO152" s="392" t="e">
        <f t="shared" ref="AO152" si="738">IF(AN152&lt;1.5,"FUERTE",IF(AND(AN152&gt;=1.5,AN152&lt;2.5),"ACEPTABLE",IF(AN152&gt;=5,"INEXISTENTE","DÉBIL")))</f>
        <v>#DIV/0!</v>
      </c>
      <c r="AP152" s="395">
        <f t="shared" ref="AP152" si="739">IF(O152=0,0,ROUND((O152*AN152),0))</f>
        <v>0</v>
      </c>
      <c r="AQ152" s="398" t="str">
        <f t="shared" ref="AQ152" si="740">IF(AP152&gt;=36,"GRAVE", IF(AP152&lt;=10, "LEVE", "MODERADO"))</f>
        <v>LEVE</v>
      </c>
      <c r="AR152" s="401"/>
      <c r="AS152" s="401"/>
      <c r="AT152" s="259"/>
      <c r="AU152" s="259"/>
      <c r="AV152" s="260"/>
      <c r="AW152" s="327"/>
      <c r="AX152" s="294"/>
    </row>
    <row r="153" spans="1:50" ht="33" customHeight="1" x14ac:dyDescent="0.2">
      <c r="A153" s="391"/>
      <c r="B153" s="406"/>
      <c r="C153" s="407"/>
      <c r="D153" s="315"/>
      <c r="E153" s="315"/>
      <c r="F153" s="315"/>
      <c r="G153" s="411"/>
      <c r="H153" s="414"/>
      <c r="I153" s="417"/>
      <c r="J153" s="411"/>
      <c r="K153" s="420"/>
      <c r="L153" s="423"/>
      <c r="M153" s="420"/>
      <c r="N153" s="423"/>
      <c r="O153" s="423"/>
      <c r="P153" s="145"/>
      <c r="Q153" s="146">
        <f t="shared" si="685"/>
        <v>0</v>
      </c>
      <c r="R153" s="426"/>
      <c r="S153" s="426"/>
      <c r="T153" s="316"/>
      <c r="U153" s="429"/>
      <c r="V153" s="432"/>
      <c r="W153" s="305">
        <f t="shared" si="686"/>
        <v>0</v>
      </c>
      <c r="X153" s="316"/>
      <c r="Y153" s="316"/>
      <c r="Z153" s="432"/>
      <c r="AA153" s="426"/>
      <c r="AB153" s="304">
        <f t="shared" si="687"/>
        <v>0</v>
      </c>
      <c r="AC153" s="316"/>
      <c r="AD153" s="316"/>
      <c r="AE153" s="432"/>
      <c r="AF153" s="426"/>
      <c r="AG153" s="304">
        <f t="shared" si="688"/>
        <v>0</v>
      </c>
      <c r="AH153" s="316"/>
      <c r="AI153" s="316"/>
      <c r="AJ153" s="432"/>
      <c r="AK153" s="426"/>
      <c r="AL153" s="304">
        <f t="shared" si="689"/>
        <v>0</v>
      </c>
      <c r="AM153" s="316"/>
      <c r="AN153" s="426"/>
      <c r="AO153" s="393"/>
      <c r="AP153" s="396"/>
      <c r="AQ153" s="399"/>
      <c r="AR153" s="402"/>
      <c r="AS153" s="402"/>
      <c r="AT153" s="47"/>
      <c r="AU153" s="47"/>
      <c r="AV153" s="95"/>
      <c r="AW153" s="222"/>
      <c r="AX153" s="97"/>
    </row>
    <row r="154" spans="1:50" ht="33" customHeight="1" thickBot="1" x14ac:dyDescent="0.25">
      <c r="A154" s="392"/>
      <c r="B154" s="408"/>
      <c r="C154" s="409"/>
      <c r="D154" s="91"/>
      <c r="E154" s="91"/>
      <c r="F154" s="91"/>
      <c r="G154" s="412"/>
      <c r="H154" s="415"/>
      <c r="I154" s="418"/>
      <c r="J154" s="412"/>
      <c r="K154" s="421"/>
      <c r="L154" s="424"/>
      <c r="M154" s="421"/>
      <c r="N154" s="424"/>
      <c r="O154" s="424"/>
      <c r="P154" s="20"/>
      <c r="Q154" s="103">
        <f t="shared" si="685"/>
        <v>0</v>
      </c>
      <c r="R154" s="427"/>
      <c r="S154" s="427"/>
      <c r="T154" s="310"/>
      <c r="U154" s="430"/>
      <c r="V154" s="433"/>
      <c r="W154" s="311">
        <f t="shared" si="686"/>
        <v>0</v>
      </c>
      <c r="X154" s="310"/>
      <c r="Y154" s="310"/>
      <c r="Z154" s="433"/>
      <c r="AA154" s="427"/>
      <c r="AB154" s="309">
        <f t="shared" si="687"/>
        <v>0</v>
      </c>
      <c r="AC154" s="310"/>
      <c r="AD154" s="310"/>
      <c r="AE154" s="433"/>
      <c r="AF154" s="427"/>
      <c r="AG154" s="309">
        <f t="shared" si="688"/>
        <v>0</v>
      </c>
      <c r="AH154" s="310"/>
      <c r="AI154" s="310"/>
      <c r="AJ154" s="433"/>
      <c r="AK154" s="427"/>
      <c r="AL154" s="309">
        <f t="shared" si="689"/>
        <v>0</v>
      </c>
      <c r="AM154" s="310"/>
      <c r="AN154" s="427"/>
      <c r="AO154" s="394"/>
      <c r="AP154" s="397"/>
      <c r="AQ154" s="400"/>
      <c r="AR154" s="403"/>
      <c r="AS154" s="403"/>
      <c r="AT154" s="48"/>
      <c r="AU154" s="48"/>
      <c r="AV154" s="170"/>
      <c r="AW154" s="228"/>
      <c r="AX154" s="98"/>
    </row>
    <row r="155" spans="1:50" ht="33" customHeight="1" x14ac:dyDescent="0.2">
      <c r="A155" s="390">
        <v>49</v>
      </c>
      <c r="B155" s="404"/>
      <c r="C155" s="405"/>
      <c r="D155" s="256"/>
      <c r="E155" s="256"/>
      <c r="F155" s="256"/>
      <c r="G155" s="410"/>
      <c r="H155" s="413"/>
      <c r="I155" s="416"/>
      <c r="J155" s="410"/>
      <c r="K155" s="419"/>
      <c r="L155" s="422">
        <f t="shared" ref="L155" si="741">IF(K155="ALTA",5,IF(K155="MEDIO ALTA",4,IF(K155="MEDIA",3,IF(K155="MEDIO BAJA",2,IF(K155="BAJA",1,0)))))</f>
        <v>0</v>
      </c>
      <c r="M155" s="419"/>
      <c r="N155" s="422">
        <f t="shared" ref="N155" si="742">IF(M155="ALTO",5,IF(M155="MEDIO ALTO",4,IF(M155="MEDIO",3,IF(M155="MEDIO BAJO",2,IF(M155="BAJO",1,0)))))</f>
        <v>0</v>
      </c>
      <c r="O155" s="422">
        <f t="shared" ref="O155" si="743">N155*L155</f>
        <v>0</v>
      </c>
      <c r="P155" s="257"/>
      <c r="Q155" s="258">
        <f t="shared" si="685"/>
        <v>0</v>
      </c>
      <c r="R155" s="425" t="e">
        <f t="shared" ref="R155" si="744">ROUND(AVERAGEIF(Q155:Q157,"&gt;0"),0)</f>
        <v>#DIV/0!</v>
      </c>
      <c r="S155" s="425" t="e">
        <f t="shared" ref="S155" si="745">R155*0.6</f>
        <v>#DIV/0!</v>
      </c>
      <c r="T155" s="313"/>
      <c r="U155" s="428" t="e">
        <f t="shared" ref="U155" si="746">IF(P155="No_existen",5*$U$10,V155*$U$10)</f>
        <v>#DIV/0!</v>
      </c>
      <c r="V155" s="431" t="e">
        <f t="shared" ref="V155" si="747">ROUND(AVERAGEIF(W155:W157,"&gt;0"),0)</f>
        <v>#DIV/0!</v>
      </c>
      <c r="W155" s="307">
        <f t="shared" si="686"/>
        <v>0</v>
      </c>
      <c r="X155" s="313"/>
      <c r="Y155" s="313"/>
      <c r="Z155" s="431" t="e">
        <f t="shared" ref="Z155" si="748">IF(P155="No_existen",5*$Z$10,AA155*$Z$10)</f>
        <v>#DIV/0!</v>
      </c>
      <c r="AA155" s="425" t="e">
        <f t="shared" ref="AA155" si="749">ROUND(AVERAGEIF(AB155:AB157,"&gt;0"),0)</f>
        <v>#DIV/0!</v>
      </c>
      <c r="AB155" s="306">
        <f t="shared" si="687"/>
        <v>0</v>
      </c>
      <c r="AC155" s="313"/>
      <c r="AD155" s="313"/>
      <c r="AE155" s="431" t="e">
        <f t="shared" ref="AE155" si="750">IF(P155="No_existen",5*$AE$10,AF155*$AE$10)</f>
        <v>#DIV/0!</v>
      </c>
      <c r="AF155" s="425" t="e">
        <f t="shared" ref="AF155" si="751">ROUND(AVERAGEIF(AG155:AG157,"&gt;0"),0)</f>
        <v>#DIV/0!</v>
      </c>
      <c r="AG155" s="306">
        <f t="shared" si="688"/>
        <v>0</v>
      </c>
      <c r="AH155" s="313"/>
      <c r="AI155" s="313"/>
      <c r="AJ155" s="431" t="e">
        <f t="shared" ref="AJ155" si="752">IF(P155="No_existen",5*$AJ$10,AK155*$AJ$10)</f>
        <v>#DIV/0!</v>
      </c>
      <c r="AK155" s="425" t="e">
        <f t="shared" ref="AK155" si="753">ROUND(AVERAGEIF(AL155:AL157,"&gt;0"),0)</f>
        <v>#DIV/0!</v>
      </c>
      <c r="AL155" s="306">
        <f t="shared" si="689"/>
        <v>0</v>
      </c>
      <c r="AM155" s="313"/>
      <c r="AN155" s="425" t="e">
        <f t="shared" ref="AN155" si="754">ROUND(AVERAGE(R155,V155,AA155,AF155,AK155),0)</f>
        <v>#DIV/0!</v>
      </c>
      <c r="AO155" s="392" t="e">
        <f t="shared" ref="AO155" si="755">IF(AN155&lt;1.5,"FUERTE",IF(AND(AN155&gt;=1.5,AN155&lt;2.5),"ACEPTABLE",IF(AN155&gt;=5,"INEXISTENTE","DÉBIL")))</f>
        <v>#DIV/0!</v>
      </c>
      <c r="AP155" s="395">
        <f t="shared" ref="AP155" si="756">IF(O155=0,0,ROUND((O155*AN155),0))</f>
        <v>0</v>
      </c>
      <c r="AQ155" s="398" t="str">
        <f t="shared" ref="AQ155" si="757">IF(AP155&gt;=36,"GRAVE", IF(AP155&lt;=10, "LEVE", "MODERADO"))</f>
        <v>LEVE</v>
      </c>
      <c r="AR155" s="401"/>
      <c r="AS155" s="401"/>
      <c r="AT155" s="259"/>
      <c r="AU155" s="259"/>
      <c r="AV155" s="260"/>
      <c r="AW155" s="327"/>
      <c r="AX155" s="294"/>
    </row>
    <row r="156" spans="1:50" ht="33" customHeight="1" x14ac:dyDescent="0.2">
      <c r="A156" s="391"/>
      <c r="B156" s="406"/>
      <c r="C156" s="407"/>
      <c r="D156" s="315"/>
      <c r="E156" s="315"/>
      <c r="F156" s="315"/>
      <c r="G156" s="411"/>
      <c r="H156" s="414"/>
      <c r="I156" s="417"/>
      <c r="J156" s="411"/>
      <c r="K156" s="420"/>
      <c r="L156" s="423"/>
      <c r="M156" s="420"/>
      <c r="N156" s="423"/>
      <c r="O156" s="423"/>
      <c r="P156" s="145"/>
      <c r="Q156" s="146">
        <f t="shared" si="685"/>
        <v>0</v>
      </c>
      <c r="R156" s="426"/>
      <c r="S156" s="426"/>
      <c r="T156" s="316"/>
      <c r="U156" s="429"/>
      <c r="V156" s="432"/>
      <c r="W156" s="305">
        <f t="shared" si="686"/>
        <v>0</v>
      </c>
      <c r="X156" s="316"/>
      <c r="Y156" s="316"/>
      <c r="Z156" s="432"/>
      <c r="AA156" s="426"/>
      <c r="AB156" s="304">
        <f t="shared" si="687"/>
        <v>0</v>
      </c>
      <c r="AC156" s="316"/>
      <c r="AD156" s="316"/>
      <c r="AE156" s="432"/>
      <c r="AF156" s="426"/>
      <c r="AG156" s="304">
        <f t="shared" si="688"/>
        <v>0</v>
      </c>
      <c r="AH156" s="316"/>
      <c r="AI156" s="316"/>
      <c r="AJ156" s="432"/>
      <c r="AK156" s="426"/>
      <c r="AL156" s="304">
        <f t="shared" si="689"/>
        <v>0</v>
      </c>
      <c r="AM156" s="316"/>
      <c r="AN156" s="426"/>
      <c r="AO156" s="393"/>
      <c r="AP156" s="396"/>
      <c r="AQ156" s="399"/>
      <c r="AR156" s="402"/>
      <c r="AS156" s="402"/>
      <c r="AT156" s="47"/>
      <c r="AU156" s="47"/>
      <c r="AV156" s="95"/>
      <c r="AW156" s="222"/>
      <c r="AX156" s="97"/>
    </row>
    <row r="157" spans="1:50" ht="33" customHeight="1" thickBot="1" x14ac:dyDescent="0.25">
      <c r="A157" s="392"/>
      <c r="B157" s="408"/>
      <c r="C157" s="409"/>
      <c r="D157" s="91"/>
      <c r="E157" s="91"/>
      <c r="F157" s="91"/>
      <c r="G157" s="412"/>
      <c r="H157" s="415"/>
      <c r="I157" s="418"/>
      <c r="J157" s="412"/>
      <c r="K157" s="421"/>
      <c r="L157" s="424"/>
      <c r="M157" s="421"/>
      <c r="N157" s="424"/>
      <c r="O157" s="424"/>
      <c r="P157" s="20"/>
      <c r="Q157" s="103">
        <f t="shared" si="685"/>
        <v>0</v>
      </c>
      <c r="R157" s="427"/>
      <c r="S157" s="427"/>
      <c r="T157" s="310"/>
      <c r="U157" s="430"/>
      <c r="V157" s="433"/>
      <c r="W157" s="311">
        <f t="shared" si="686"/>
        <v>0</v>
      </c>
      <c r="X157" s="310"/>
      <c r="Y157" s="310"/>
      <c r="Z157" s="433"/>
      <c r="AA157" s="427"/>
      <c r="AB157" s="309">
        <f t="shared" si="687"/>
        <v>0</v>
      </c>
      <c r="AC157" s="310"/>
      <c r="AD157" s="310"/>
      <c r="AE157" s="433"/>
      <c r="AF157" s="427"/>
      <c r="AG157" s="309">
        <f t="shared" si="688"/>
        <v>0</v>
      </c>
      <c r="AH157" s="310"/>
      <c r="AI157" s="310"/>
      <c r="AJ157" s="433"/>
      <c r="AK157" s="427"/>
      <c r="AL157" s="309">
        <f t="shared" si="689"/>
        <v>0</v>
      </c>
      <c r="AM157" s="310"/>
      <c r="AN157" s="427"/>
      <c r="AO157" s="394"/>
      <c r="AP157" s="397"/>
      <c r="AQ157" s="400"/>
      <c r="AR157" s="403"/>
      <c r="AS157" s="403"/>
      <c r="AT157" s="48"/>
      <c r="AU157" s="48"/>
      <c r="AV157" s="170"/>
      <c r="AW157" s="228"/>
      <c r="AX157" s="98"/>
    </row>
    <row r="158" spans="1:50" ht="33" customHeight="1" x14ac:dyDescent="0.2">
      <c r="A158" s="390">
        <v>50</v>
      </c>
      <c r="B158" s="404"/>
      <c r="C158" s="405"/>
      <c r="D158" s="256"/>
      <c r="E158" s="256"/>
      <c r="F158" s="256"/>
      <c r="G158" s="410"/>
      <c r="H158" s="413"/>
      <c r="I158" s="416"/>
      <c r="J158" s="410"/>
      <c r="K158" s="419"/>
      <c r="L158" s="422">
        <f t="shared" ref="L158" si="758">IF(K158="ALTA",5,IF(K158="MEDIO ALTA",4,IF(K158="MEDIA",3,IF(K158="MEDIO BAJA",2,IF(K158="BAJA",1,0)))))</f>
        <v>0</v>
      </c>
      <c r="M158" s="419"/>
      <c r="N158" s="422">
        <f t="shared" ref="N158" si="759">IF(M158="ALTO",5,IF(M158="MEDIO ALTO",4,IF(M158="MEDIO",3,IF(M158="MEDIO BAJO",2,IF(M158="BAJO",1,0)))))</f>
        <v>0</v>
      </c>
      <c r="O158" s="422">
        <f t="shared" ref="O158" si="760">N158*L158</f>
        <v>0</v>
      </c>
      <c r="P158" s="257"/>
      <c r="Q158" s="258">
        <f t="shared" si="685"/>
        <v>0</v>
      </c>
      <c r="R158" s="425" t="e">
        <f t="shared" ref="R158" si="761">ROUND(AVERAGEIF(Q158:Q160,"&gt;0"),0)</f>
        <v>#DIV/0!</v>
      </c>
      <c r="S158" s="425" t="e">
        <f t="shared" ref="S158" si="762">R158*0.6</f>
        <v>#DIV/0!</v>
      </c>
      <c r="T158" s="313"/>
      <c r="U158" s="428" t="e">
        <f t="shared" ref="U158" si="763">IF(P158="No_existen",5*$U$10,V158*$U$10)</f>
        <v>#DIV/0!</v>
      </c>
      <c r="V158" s="431" t="e">
        <f t="shared" ref="V158" si="764">ROUND(AVERAGEIF(W158:W160,"&gt;0"),0)</f>
        <v>#DIV/0!</v>
      </c>
      <c r="W158" s="307">
        <f t="shared" si="686"/>
        <v>0</v>
      </c>
      <c r="X158" s="313"/>
      <c r="Y158" s="313"/>
      <c r="Z158" s="431" t="e">
        <f t="shared" ref="Z158" si="765">IF(P158="No_existen",5*$Z$10,AA158*$Z$10)</f>
        <v>#DIV/0!</v>
      </c>
      <c r="AA158" s="425" t="e">
        <f t="shared" ref="AA158" si="766">ROUND(AVERAGEIF(AB158:AB160,"&gt;0"),0)</f>
        <v>#DIV/0!</v>
      </c>
      <c r="AB158" s="306">
        <f t="shared" si="687"/>
        <v>0</v>
      </c>
      <c r="AC158" s="313"/>
      <c r="AD158" s="313"/>
      <c r="AE158" s="431" t="e">
        <f t="shared" ref="AE158" si="767">IF(P158="No_existen",5*$AE$10,AF158*$AE$10)</f>
        <v>#DIV/0!</v>
      </c>
      <c r="AF158" s="425" t="e">
        <f t="shared" ref="AF158" si="768">ROUND(AVERAGEIF(AG158:AG160,"&gt;0"),0)</f>
        <v>#DIV/0!</v>
      </c>
      <c r="AG158" s="306">
        <f t="shared" si="688"/>
        <v>0</v>
      </c>
      <c r="AH158" s="313"/>
      <c r="AI158" s="313"/>
      <c r="AJ158" s="431" t="e">
        <f t="shared" ref="AJ158" si="769">IF(P158="No_existen",5*$AJ$10,AK158*$AJ$10)</f>
        <v>#DIV/0!</v>
      </c>
      <c r="AK158" s="425" t="e">
        <f t="shared" ref="AK158" si="770">ROUND(AVERAGEIF(AL158:AL160,"&gt;0"),0)</f>
        <v>#DIV/0!</v>
      </c>
      <c r="AL158" s="306">
        <f t="shared" si="689"/>
        <v>0</v>
      </c>
      <c r="AM158" s="313"/>
      <c r="AN158" s="425" t="e">
        <f t="shared" ref="AN158" si="771">ROUND(AVERAGE(R158,V158,AA158,AF158,AK158),0)</f>
        <v>#DIV/0!</v>
      </c>
      <c r="AO158" s="392" t="e">
        <f t="shared" ref="AO158" si="772">IF(AN158&lt;1.5,"FUERTE",IF(AND(AN158&gt;=1.5,AN158&lt;2.5),"ACEPTABLE",IF(AN158&gt;=5,"INEXISTENTE","DÉBIL")))</f>
        <v>#DIV/0!</v>
      </c>
      <c r="AP158" s="395">
        <f t="shared" ref="AP158" si="773">IF(O158=0,0,ROUND((O158*AN158),0))</f>
        <v>0</v>
      </c>
      <c r="AQ158" s="398" t="str">
        <f t="shared" ref="AQ158" si="774">IF(AP158&gt;=36,"GRAVE", IF(AP158&lt;=10, "LEVE", "MODERADO"))</f>
        <v>LEVE</v>
      </c>
      <c r="AR158" s="401"/>
      <c r="AS158" s="401"/>
      <c r="AT158" s="259"/>
      <c r="AU158" s="259"/>
      <c r="AV158" s="260"/>
      <c r="AW158" s="327"/>
      <c r="AX158" s="294"/>
    </row>
    <row r="159" spans="1:50" ht="33" customHeight="1" x14ac:dyDescent="0.2">
      <c r="A159" s="391"/>
      <c r="B159" s="406"/>
      <c r="C159" s="407"/>
      <c r="D159" s="315"/>
      <c r="E159" s="315"/>
      <c r="F159" s="315"/>
      <c r="G159" s="411"/>
      <c r="H159" s="414"/>
      <c r="I159" s="417"/>
      <c r="J159" s="411"/>
      <c r="K159" s="420"/>
      <c r="L159" s="423"/>
      <c r="M159" s="420"/>
      <c r="N159" s="423"/>
      <c r="O159" s="423"/>
      <c r="P159" s="145"/>
      <c r="Q159" s="146">
        <f t="shared" si="685"/>
        <v>0</v>
      </c>
      <c r="R159" s="426"/>
      <c r="S159" s="426"/>
      <c r="T159" s="316"/>
      <c r="U159" s="429"/>
      <c r="V159" s="432"/>
      <c r="W159" s="305">
        <f t="shared" si="686"/>
        <v>0</v>
      </c>
      <c r="X159" s="316"/>
      <c r="Y159" s="316"/>
      <c r="Z159" s="432"/>
      <c r="AA159" s="426"/>
      <c r="AB159" s="304">
        <f t="shared" si="687"/>
        <v>0</v>
      </c>
      <c r="AC159" s="316"/>
      <c r="AD159" s="316"/>
      <c r="AE159" s="432"/>
      <c r="AF159" s="426"/>
      <c r="AG159" s="304">
        <f t="shared" si="688"/>
        <v>0</v>
      </c>
      <c r="AH159" s="316"/>
      <c r="AI159" s="316"/>
      <c r="AJ159" s="432"/>
      <c r="AK159" s="426"/>
      <c r="AL159" s="304">
        <f t="shared" si="689"/>
        <v>0</v>
      </c>
      <c r="AM159" s="316"/>
      <c r="AN159" s="426"/>
      <c r="AO159" s="393"/>
      <c r="AP159" s="396"/>
      <c r="AQ159" s="399"/>
      <c r="AR159" s="402"/>
      <c r="AS159" s="402"/>
      <c r="AT159" s="47"/>
      <c r="AU159" s="47"/>
      <c r="AV159" s="95"/>
      <c r="AW159" s="222"/>
      <c r="AX159" s="97"/>
    </row>
    <row r="160" spans="1:50" ht="33" customHeight="1" thickBot="1" x14ac:dyDescent="0.25">
      <c r="A160" s="392"/>
      <c r="B160" s="408"/>
      <c r="C160" s="409"/>
      <c r="D160" s="91"/>
      <c r="E160" s="91"/>
      <c r="F160" s="91"/>
      <c r="G160" s="412"/>
      <c r="H160" s="415"/>
      <c r="I160" s="418"/>
      <c r="J160" s="412"/>
      <c r="K160" s="421"/>
      <c r="L160" s="424"/>
      <c r="M160" s="421"/>
      <c r="N160" s="424"/>
      <c r="O160" s="424"/>
      <c r="P160" s="20"/>
      <c r="Q160" s="103">
        <f t="shared" si="685"/>
        <v>0</v>
      </c>
      <c r="R160" s="427"/>
      <c r="S160" s="427"/>
      <c r="T160" s="310"/>
      <c r="U160" s="430"/>
      <c r="V160" s="433"/>
      <c r="W160" s="311">
        <f t="shared" si="686"/>
        <v>0</v>
      </c>
      <c r="X160" s="310"/>
      <c r="Y160" s="310"/>
      <c r="Z160" s="433"/>
      <c r="AA160" s="427"/>
      <c r="AB160" s="309">
        <f t="shared" si="687"/>
        <v>0</v>
      </c>
      <c r="AC160" s="310"/>
      <c r="AD160" s="310"/>
      <c r="AE160" s="433"/>
      <c r="AF160" s="427"/>
      <c r="AG160" s="309">
        <f t="shared" si="688"/>
        <v>0</v>
      </c>
      <c r="AH160" s="310"/>
      <c r="AI160" s="310"/>
      <c r="AJ160" s="433"/>
      <c r="AK160" s="427"/>
      <c r="AL160" s="309">
        <f t="shared" si="689"/>
        <v>0</v>
      </c>
      <c r="AM160" s="310"/>
      <c r="AN160" s="427"/>
      <c r="AO160" s="394"/>
      <c r="AP160" s="397"/>
      <c r="AQ160" s="400"/>
      <c r="AR160" s="403"/>
      <c r="AS160" s="403"/>
      <c r="AT160" s="48"/>
      <c r="AU160" s="48"/>
      <c r="AV160" s="170"/>
      <c r="AW160" s="228"/>
      <c r="AX160" s="98"/>
    </row>
    <row r="161" spans="1:50" ht="33" customHeight="1" x14ac:dyDescent="0.2">
      <c r="A161" s="390">
        <v>51</v>
      </c>
      <c r="B161" s="404"/>
      <c r="C161" s="405"/>
      <c r="D161" s="256"/>
      <c r="E161" s="256"/>
      <c r="F161" s="256"/>
      <c r="G161" s="410"/>
      <c r="H161" s="413"/>
      <c r="I161" s="416"/>
      <c r="J161" s="410"/>
      <c r="K161" s="419"/>
      <c r="L161" s="422">
        <f t="shared" ref="L161" si="775">IF(K161="ALTA",5,IF(K161="MEDIO ALTA",4,IF(K161="MEDIA",3,IF(K161="MEDIO BAJA",2,IF(K161="BAJA",1,0)))))</f>
        <v>0</v>
      </c>
      <c r="M161" s="419"/>
      <c r="N161" s="422">
        <f t="shared" ref="N161" si="776">IF(M161="ALTO",5,IF(M161="MEDIO ALTO",4,IF(M161="MEDIO",3,IF(M161="MEDIO BAJO",2,IF(M161="BAJO",1,0)))))</f>
        <v>0</v>
      </c>
      <c r="O161" s="422">
        <f t="shared" ref="O161" si="777">N161*L161</f>
        <v>0</v>
      </c>
      <c r="P161" s="257"/>
      <c r="Q161" s="258">
        <f t="shared" si="685"/>
        <v>0</v>
      </c>
      <c r="R161" s="425" t="e">
        <f t="shared" ref="R161" si="778">ROUND(AVERAGEIF(Q161:Q163,"&gt;0"),0)</f>
        <v>#DIV/0!</v>
      </c>
      <c r="S161" s="425" t="e">
        <f t="shared" ref="S161" si="779">R161*0.6</f>
        <v>#DIV/0!</v>
      </c>
      <c r="T161" s="313"/>
      <c r="U161" s="428" t="e">
        <f t="shared" ref="U161" si="780">IF(P161="No_existen",5*$U$10,V161*$U$10)</f>
        <v>#DIV/0!</v>
      </c>
      <c r="V161" s="431" t="e">
        <f t="shared" ref="V161" si="781">ROUND(AVERAGEIF(W161:W163,"&gt;0"),0)</f>
        <v>#DIV/0!</v>
      </c>
      <c r="W161" s="307">
        <f t="shared" si="686"/>
        <v>0</v>
      </c>
      <c r="X161" s="313"/>
      <c r="Y161" s="313"/>
      <c r="Z161" s="431" t="e">
        <f t="shared" ref="Z161" si="782">IF(P161="No_existen",5*$Z$10,AA161*$Z$10)</f>
        <v>#DIV/0!</v>
      </c>
      <c r="AA161" s="425" t="e">
        <f t="shared" ref="AA161" si="783">ROUND(AVERAGEIF(AB161:AB163,"&gt;0"),0)</f>
        <v>#DIV/0!</v>
      </c>
      <c r="AB161" s="306">
        <f t="shared" si="687"/>
        <v>0</v>
      </c>
      <c r="AC161" s="313"/>
      <c r="AD161" s="313"/>
      <c r="AE161" s="431" t="e">
        <f t="shared" ref="AE161" si="784">IF(P161="No_existen",5*$AE$10,AF161*$AE$10)</f>
        <v>#DIV/0!</v>
      </c>
      <c r="AF161" s="425" t="e">
        <f t="shared" ref="AF161" si="785">ROUND(AVERAGEIF(AG161:AG163,"&gt;0"),0)</f>
        <v>#DIV/0!</v>
      </c>
      <c r="AG161" s="306">
        <f t="shared" si="688"/>
        <v>0</v>
      </c>
      <c r="AH161" s="313"/>
      <c r="AI161" s="313"/>
      <c r="AJ161" s="431" t="e">
        <f t="shared" ref="AJ161" si="786">IF(P161="No_existen",5*$AJ$10,AK161*$AJ$10)</f>
        <v>#DIV/0!</v>
      </c>
      <c r="AK161" s="425" t="e">
        <f t="shared" ref="AK161" si="787">ROUND(AVERAGEIF(AL161:AL163,"&gt;0"),0)</f>
        <v>#DIV/0!</v>
      </c>
      <c r="AL161" s="306">
        <f t="shared" si="689"/>
        <v>0</v>
      </c>
      <c r="AM161" s="313"/>
      <c r="AN161" s="425" t="e">
        <f t="shared" ref="AN161" si="788">ROUND(AVERAGE(R161,V161,AA161,AF161,AK161),0)</f>
        <v>#DIV/0!</v>
      </c>
      <c r="AO161" s="392" t="e">
        <f t="shared" ref="AO161" si="789">IF(AN161&lt;1.5,"FUERTE",IF(AND(AN161&gt;=1.5,AN161&lt;2.5),"ACEPTABLE",IF(AN161&gt;=5,"INEXISTENTE","DÉBIL")))</f>
        <v>#DIV/0!</v>
      </c>
      <c r="AP161" s="395">
        <f t="shared" ref="AP161" si="790">IF(O161=0,0,ROUND((O161*AN161),0))</f>
        <v>0</v>
      </c>
      <c r="AQ161" s="398" t="str">
        <f t="shared" ref="AQ161" si="791">IF(AP161&gt;=36,"GRAVE", IF(AP161&lt;=10, "LEVE", "MODERADO"))</f>
        <v>LEVE</v>
      </c>
      <c r="AR161" s="401"/>
      <c r="AS161" s="401"/>
      <c r="AT161" s="259"/>
      <c r="AU161" s="259"/>
      <c r="AV161" s="260"/>
      <c r="AW161" s="327"/>
      <c r="AX161" s="294"/>
    </row>
    <row r="162" spans="1:50" ht="33" customHeight="1" x14ac:dyDescent="0.2">
      <c r="A162" s="391"/>
      <c r="B162" s="406"/>
      <c r="C162" s="407"/>
      <c r="D162" s="315"/>
      <c r="E162" s="315"/>
      <c r="F162" s="315"/>
      <c r="G162" s="411"/>
      <c r="H162" s="414"/>
      <c r="I162" s="417"/>
      <c r="J162" s="411"/>
      <c r="K162" s="420"/>
      <c r="L162" s="423"/>
      <c r="M162" s="420"/>
      <c r="N162" s="423"/>
      <c r="O162" s="423"/>
      <c r="P162" s="145"/>
      <c r="Q162" s="146">
        <f t="shared" si="685"/>
        <v>0</v>
      </c>
      <c r="R162" s="426"/>
      <c r="S162" s="426"/>
      <c r="T162" s="316"/>
      <c r="U162" s="429"/>
      <c r="V162" s="432"/>
      <c r="W162" s="305">
        <f t="shared" si="686"/>
        <v>0</v>
      </c>
      <c r="X162" s="316"/>
      <c r="Y162" s="316"/>
      <c r="Z162" s="432"/>
      <c r="AA162" s="426"/>
      <c r="AB162" s="304">
        <f t="shared" si="687"/>
        <v>0</v>
      </c>
      <c r="AC162" s="316"/>
      <c r="AD162" s="316"/>
      <c r="AE162" s="432"/>
      <c r="AF162" s="426"/>
      <c r="AG162" s="304">
        <f t="shared" si="688"/>
        <v>0</v>
      </c>
      <c r="AH162" s="316"/>
      <c r="AI162" s="316"/>
      <c r="AJ162" s="432"/>
      <c r="AK162" s="426"/>
      <c r="AL162" s="304">
        <f t="shared" si="689"/>
        <v>0</v>
      </c>
      <c r="AM162" s="316"/>
      <c r="AN162" s="426"/>
      <c r="AO162" s="393"/>
      <c r="AP162" s="396"/>
      <c r="AQ162" s="399"/>
      <c r="AR162" s="402"/>
      <c r="AS162" s="402"/>
      <c r="AT162" s="47"/>
      <c r="AU162" s="47"/>
      <c r="AV162" s="95"/>
      <c r="AW162" s="222"/>
      <c r="AX162" s="97"/>
    </row>
    <row r="163" spans="1:50" ht="33" customHeight="1" thickBot="1" x14ac:dyDescent="0.25">
      <c r="A163" s="392"/>
      <c r="B163" s="408"/>
      <c r="C163" s="409"/>
      <c r="D163" s="91"/>
      <c r="E163" s="91"/>
      <c r="F163" s="91"/>
      <c r="G163" s="412"/>
      <c r="H163" s="415"/>
      <c r="I163" s="418"/>
      <c r="J163" s="412"/>
      <c r="K163" s="421"/>
      <c r="L163" s="424"/>
      <c r="M163" s="421"/>
      <c r="N163" s="424"/>
      <c r="O163" s="424"/>
      <c r="P163" s="20"/>
      <c r="Q163" s="103">
        <f t="shared" si="685"/>
        <v>0</v>
      </c>
      <c r="R163" s="427"/>
      <c r="S163" s="427"/>
      <c r="T163" s="310"/>
      <c r="U163" s="430"/>
      <c r="V163" s="433"/>
      <c r="W163" s="311">
        <f t="shared" si="686"/>
        <v>0</v>
      </c>
      <c r="X163" s="310"/>
      <c r="Y163" s="310"/>
      <c r="Z163" s="433"/>
      <c r="AA163" s="427"/>
      <c r="AB163" s="309">
        <f t="shared" si="687"/>
        <v>0</v>
      </c>
      <c r="AC163" s="310"/>
      <c r="AD163" s="310"/>
      <c r="AE163" s="433"/>
      <c r="AF163" s="427"/>
      <c r="AG163" s="309">
        <f t="shared" si="688"/>
        <v>0</v>
      </c>
      <c r="AH163" s="310"/>
      <c r="AI163" s="310"/>
      <c r="AJ163" s="433"/>
      <c r="AK163" s="427"/>
      <c r="AL163" s="309">
        <f t="shared" si="689"/>
        <v>0</v>
      </c>
      <c r="AM163" s="310"/>
      <c r="AN163" s="427"/>
      <c r="AO163" s="394"/>
      <c r="AP163" s="397"/>
      <c r="AQ163" s="400"/>
      <c r="AR163" s="403"/>
      <c r="AS163" s="403"/>
      <c r="AT163" s="48"/>
      <c r="AU163" s="48"/>
      <c r="AV163" s="170"/>
      <c r="AW163" s="228"/>
      <c r="AX163" s="98"/>
    </row>
    <row r="164" spans="1:50" ht="33" customHeight="1" x14ac:dyDescent="0.2">
      <c r="A164" s="390">
        <v>52</v>
      </c>
      <c r="B164" s="404"/>
      <c r="C164" s="405"/>
      <c r="D164" s="256"/>
      <c r="E164" s="256"/>
      <c r="F164" s="256"/>
      <c r="G164" s="410"/>
      <c r="H164" s="413"/>
      <c r="I164" s="416"/>
      <c r="J164" s="410"/>
      <c r="K164" s="419"/>
      <c r="L164" s="422">
        <f t="shared" ref="L164" si="792">IF(K164="ALTA",5,IF(K164="MEDIO ALTA",4,IF(K164="MEDIA",3,IF(K164="MEDIO BAJA",2,IF(K164="BAJA",1,0)))))</f>
        <v>0</v>
      </c>
      <c r="M164" s="419"/>
      <c r="N164" s="422">
        <f t="shared" ref="N164" si="793">IF(M164="ALTO",5,IF(M164="MEDIO ALTO",4,IF(M164="MEDIO",3,IF(M164="MEDIO BAJO",2,IF(M164="BAJO",1,0)))))</f>
        <v>0</v>
      </c>
      <c r="O164" s="422">
        <f t="shared" ref="O164" si="794">N164*L164</f>
        <v>0</v>
      </c>
      <c r="P164" s="257"/>
      <c r="Q164" s="258">
        <f t="shared" si="685"/>
        <v>0</v>
      </c>
      <c r="R164" s="425" t="e">
        <f t="shared" ref="R164" si="795">ROUND(AVERAGEIF(Q164:Q166,"&gt;0"),0)</f>
        <v>#DIV/0!</v>
      </c>
      <c r="S164" s="425" t="e">
        <f t="shared" ref="S164" si="796">R164*0.6</f>
        <v>#DIV/0!</v>
      </c>
      <c r="T164" s="313"/>
      <c r="U164" s="428" t="e">
        <f t="shared" ref="U164" si="797">IF(P164="No_existen",5*$U$10,V164*$U$10)</f>
        <v>#DIV/0!</v>
      </c>
      <c r="V164" s="431" t="e">
        <f t="shared" ref="V164" si="798">ROUND(AVERAGEIF(W164:W166,"&gt;0"),0)</f>
        <v>#DIV/0!</v>
      </c>
      <c r="W164" s="307">
        <f t="shared" si="686"/>
        <v>0</v>
      </c>
      <c r="X164" s="313"/>
      <c r="Y164" s="313"/>
      <c r="Z164" s="431" t="e">
        <f t="shared" ref="Z164" si="799">IF(P164="No_existen",5*$Z$10,AA164*$Z$10)</f>
        <v>#DIV/0!</v>
      </c>
      <c r="AA164" s="425" t="e">
        <f t="shared" ref="AA164" si="800">ROUND(AVERAGEIF(AB164:AB166,"&gt;0"),0)</f>
        <v>#DIV/0!</v>
      </c>
      <c r="AB164" s="306">
        <f t="shared" si="687"/>
        <v>0</v>
      </c>
      <c r="AC164" s="313"/>
      <c r="AD164" s="313"/>
      <c r="AE164" s="431" t="e">
        <f t="shared" ref="AE164" si="801">IF(P164="No_existen",5*$AE$10,AF164*$AE$10)</f>
        <v>#DIV/0!</v>
      </c>
      <c r="AF164" s="425" t="e">
        <f t="shared" ref="AF164" si="802">ROUND(AVERAGEIF(AG164:AG166,"&gt;0"),0)</f>
        <v>#DIV/0!</v>
      </c>
      <c r="AG164" s="306">
        <f t="shared" si="688"/>
        <v>0</v>
      </c>
      <c r="AH164" s="313"/>
      <c r="AI164" s="313"/>
      <c r="AJ164" s="431" t="e">
        <f t="shared" ref="AJ164" si="803">IF(P164="No_existen",5*$AJ$10,AK164*$AJ$10)</f>
        <v>#DIV/0!</v>
      </c>
      <c r="AK164" s="425" t="e">
        <f t="shared" ref="AK164" si="804">ROUND(AVERAGEIF(AL164:AL166,"&gt;0"),0)</f>
        <v>#DIV/0!</v>
      </c>
      <c r="AL164" s="306">
        <f t="shared" si="689"/>
        <v>0</v>
      </c>
      <c r="AM164" s="313"/>
      <c r="AN164" s="425" t="e">
        <f t="shared" ref="AN164" si="805">ROUND(AVERAGE(R164,V164,AA164,AF164,AK164),0)</f>
        <v>#DIV/0!</v>
      </c>
      <c r="AO164" s="392" t="e">
        <f t="shared" ref="AO164" si="806">IF(AN164&lt;1.5,"FUERTE",IF(AND(AN164&gt;=1.5,AN164&lt;2.5),"ACEPTABLE",IF(AN164&gt;=5,"INEXISTENTE","DÉBIL")))</f>
        <v>#DIV/0!</v>
      </c>
      <c r="AP164" s="395">
        <f t="shared" ref="AP164" si="807">IF(O164=0,0,ROUND((O164*AN164),0))</f>
        <v>0</v>
      </c>
      <c r="AQ164" s="398" t="str">
        <f t="shared" ref="AQ164" si="808">IF(AP164&gt;=36,"GRAVE", IF(AP164&lt;=10, "LEVE", "MODERADO"))</f>
        <v>LEVE</v>
      </c>
      <c r="AR164" s="401"/>
      <c r="AS164" s="401"/>
      <c r="AT164" s="259"/>
      <c r="AU164" s="259"/>
      <c r="AV164" s="260"/>
      <c r="AW164" s="327"/>
      <c r="AX164" s="294"/>
    </row>
    <row r="165" spans="1:50" ht="33" customHeight="1" x14ac:dyDescent="0.2">
      <c r="A165" s="391"/>
      <c r="B165" s="406"/>
      <c r="C165" s="407"/>
      <c r="D165" s="315"/>
      <c r="E165" s="315"/>
      <c r="F165" s="315"/>
      <c r="G165" s="411"/>
      <c r="H165" s="414"/>
      <c r="I165" s="417"/>
      <c r="J165" s="411"/>
      <c r="K165" s="420"/>
      <c r="L165" s="423"/>
      <c r="M165" s="420"/>
      <c r="N165" s="423"/>
      <c r="O165" s="423"/>
      <c r="P165" s="145"/>
      <c r="Q165" s="146">
        <f t="shared" si="685"/>
        <v>0</v>
      </c>
      <c r="R165" s="426"/>
      <c r="S165" s="426"/>
      <c r="T165" s="316"/>
      <c r="U165" s="429"/>
      <c r="V165" s="432"/>
      <c r="W165" s="305">
        <f t="shared" si="686"/>
        <v>0</v>
      </c>
      <c r="X165" s="316"/>
      <c r="Y165" s="316"/>
      <c r="Z165" s="432"/>
      <c r="AA165" s="426"/>
      <c r="AB165" s="304">
        <f t="shared" si="687"/>
        <v>0</v>
      </c>
      <c r="AC165" s="316"/>
      <c r="AD165" s="316"/>
      <c r="AE165" s="432"/>
      <c r="AF165" s="426"/>
      <c r="AG165" s="304">
        <f t="shared" si="688"/>
        <v>0</v>
      </c>
      <c r="AH165" s="316"/>
      <c r="AI165" s="316"/>
      <c r="AJ165" s="432"/>
      <c r="AK165" s="426"/>
      <c r="AL165" s="304">
        <f t="shared" si="689"/>
        <v>0</v>
      </c>
      <c r="AM165" s="316"/>
      <c r="AN165" s="426"/>
      <c r="AO165" s="393"/>
      <c r="AP165" s="396"/>
      <c r="AQ165" s="399"/>
      <c r="AR165" s="402"/>
      <c r="AS165" s="402"/>
      <c r="AT165" s="47"/>
      <c r="AU165" s="47"/>
      <c r="AV165" s="95"/>
      <c r="AW165" s="222"/>
      <c r="AX165" s="97"/>
    </row>
    <row r="166" spans="1:50" ht="33" customHeight="1" thickBot="1" x14ac:dyDescent="0.25">
      <c r="A166" s="392"/>
      <c r="B166" s="408"/>
      <c r="C166" s="409"/>
      <c r="D166" s="91"/>
      <c r="E166" s="91"/>
      <c r="F166" s="91"/>
      <c r="G166" s="412"/>
      <c r="H166" s="415"/>
      <c r="I166" s="418"/>
      <c r="J166" s="412"/>
      <c r="K166" s="421"/>
      <c r="L166" s="424"/>
      <c r="M166" s="421"/>
      <c r="N166" s="424"/>
      <c r="O166" s="424"/>
      <c r="P166" s="20"/>
      <c r="Q166" s="103">
        <f t="shared" si="685"/>
        <v>0</v>
      </c>
      <c r="R166" s="427"/>
      <c r="S166" s="427"/>
      <c r="T166" s="310"/>
      <c r="U166" s="430"/>
      <c r="V166" s="433"/>
      <c r="W166" s="311">
        <f t="shared" si="686"/>
        <v>0</v>
      </c>
      <c r="X166" s="310"/>
      <c r="Y166" s="310"/>
      <c r="Z166" s="433"/>
      <c r="AA166" s="427"/>
      <c r="AB166" s="309">
        <f t="shared" si="687"/>
        <v>0</v>
      </c>
      <c r="AC166" s="310"/>
      <c r="AD166" s="310"/>
      <c r="AE166" s="433"/>
      <c r="AF166" s="427"/>
      <c r="AG166" s="309">
        <f t="shared" si="688"/>
        <v>0</v>
      </c>
      <c r="AH166" s="310"/>
      <c r="AI166" s="310"/>
      <c r="AJ166" s="433"/>
      <c r="AK166" s="427"/>
      <c r="AL166" s="309">
        <f t="shared" si="689"/>
        <v>0</v>
      </c>
      <c r="AM166" s="310"/>
      <c r="AN166" s="427"/>
      <c r="AO166" s="394"/>
      <c r="AP166" s="397"/>
      <c r="AQ166" s="400"/>
      <c r="AR166" s="403"/>
      <c r="AS166" s="403"/>
      <c r="AT166" s="48"/>
      <c r="AU166" s="48"/>
      <c r="AV166" s="170"/>
      <c r="AW166" s="228"/>
      <c r="AX166" s="98"/>
    </row>
    <row r="167" spans="1:50" ht="33" customHeight="1" x14ac:dyDescent="0.2">
      <c r="A167" s="390">
        <v>53</v>
      </c>
      <c r="B167" s="404"/>
      <c r="C167" s="405"/>
      <c r="D167" s="256"/>
      <c r="E167" s="256"/>
      <c r="F167" s="256"/>
      <c r="G167" s="410"/>
      <c r="H167" s="413"/>
      <c r="I167" s="416"/>
      <c r="J167" s="410"/>
      <c r="K167" s="419"/>
      <c r="L167" s="422">
        <f t="shared" ref="L167" si="809">IF(K167="ALTA",5,IF(K167="MEDIO ALTA",4,IF(K167="MEDIA",3,IF(K167="MEDIO BAJA",2,IF(K167="BAJA",1,0)))))</f>
        <v>0</v>
      </c>
      <c r="M167" s="419"/>
      <c r="N167" s="422">
        <f t="shared" ref="N167" si="810">IF(M167="ALTO",5,IF(M167="MEDIO ALTO",4,IF(M167="MEDIO",3,IF(M167="MEDIO BAJO",2,IF(M167="BAJO",1,0)))))</f>
        <v>0</v>
      </c>
      <c r="O167" s="422">
        <f t="shared" ref="O167" si="811">N167*L167</f>
        <v>0</v>
      </c>
      <c r="P167" s="257"/>
      <c r="Q167" s="258">
        <f t="shared" si="685"/>
        <v>0</v>
      </c>
      <c r="R167" s="425" t="e">
        <f t="shared" ref="R167" si="812">ROUND(AVERAGEIF(Q167:Q169,"&gt;0"),0)</f>
        <v>#DIV/0!</v>
      </c>
      <c r="S167" s="425" t="e">
        <f t="shared" ref="S167" si="813">R167*0.6</f>
        <v>#DIV/0!</v>
      </c>
      <c r="T167" s="313"/>
      <c r="U167" s="428" t="e">
        <f t="shared" ref="U167" si="814">IF(P167="No_existen",5*$U$10,V167*$U$10)</f>
        <v>#DIV/0!</v>
      </c>
      <c r="V167" s="431" t="e">
        <f t="shared" ref="V167" si="815">ROUND(AVERAGEIF(W167:W169,"&gt;0"),0)</f>
        <v>#DIV/0!</v>
      </c>
      <c r="W167" s="307">
        <f t="shared" si="686"/>
        <v>0</v>
      </c>
      <c r="X167" s="313"/>
      <c r="Y167" s="313"/>
      <c r="Z167" s="431" t="e">
        <f t="shared" ref="Z167" si="816">IF(P167="No_existen",5*$Z$10,AA167*$Z$10)</f>
        <v>#DIV/0!</v>
      </c>
      <c r="AA167" s="425" t="e">
        <f t="shared" ref="AA167" si="817">ROUND(AVERAGEIF(AB167:AB169,"&gt;0"),0)</f>
        <v>#DIV/0!</v>
      </c>
      <c r="AB167" s="306">
        <f t="shared" si="687"/>
        <v>0</v>
      </c>
      <c r="AC167" s="313"/>
      <c r="AD167" s="313"/>
      <c r="AE167" s="431" t="e">
        <f t="shared" ref="AE167" si="818">IF(P167="No_existen",5*$AE$10,AF167*$AE$10)</f>
        <v>#DIV/0!</v>
      </c>
      <c r="AF167" s="425" t="e">
        <f t="shared" ref="AF167" si="819">ROUND(AVERAGEIF(AG167:AG169,"&gt;0"),0)</f>
        <v>#DIV/0!</v>
      </c>
      <c r="AG167" s="306">
        <f t="shared" si="688"/>
        <v>0</v>
      </c>
      <c r="AH167" s="313"/>
      <c r="AI167" s="313"/>
      <c r="AJ167" s="431" t="e">
        <f t="shared" ref="AJ167" si="820">IF(P167="No_existen",5*$AJ$10,AK167*$AJ$10)</f>
        <v>#DIV/0!</v>
      </c>
      <c r="AK167" s="425" t="e">
        <f t="shared" ref="AK167" si="821">ROUND(AVERAGEIF(AL167:AL169,"&gt;0"),0)</f>
        <v>#DIV/0!</v>
      </c>
      <c r="AL167" s="306">
        <f t="shared" si="689"/>
        <v>0</v>
      </c>
      <c r="AM167" s="313"/>
      <c r="AN167" s="425" t="e">
        <f t="shared" ref="AN167" si="822">ROUND(AVERAGE(R167,V167,AA167,AF167,AK167),0)</f>
        <v>#DIV/0!</v>
      </c>
      <c r="AO167" s="392" t="e">
        <f t="shared" ref="AO167" si="823">IF(AN167&lt;1.5,"FUERTE",IF(AND(AN167&gt;=1.5,AN167&lt;2.5),"ACEPTABLE",IF(AN167&gt;=5,"INEXISTENTE","DÉBIL")))</f>
        <v>#DIV/0!</v>
      </c>
      <c r="AP167" s="395">
        <f t="shared" ref="AP167" si="824">IF(O167=0,0,ROUND((O167*AN167),0))</f>
        <v>0</v>
      </c>
      <c r="AQ167" s="398" t="str">
        <f t="shared" ref="AQ167" si="825">IF(AP167&gt;=36,"GRAVE", IF(AP167&lt;=10, "LEVE", "MODERADO"))</f>
        <v>LEVE</v>
      </c>
      <c r="AR167" s="401"/>
      <c r="AS167" s="401"/>
      <c r="AT167" s="259"/>
      <c r="AU167" s="259"/>
      <c r="AV167" s="260"/>
      <c r="AW167" s="327"/>
      <c r="AX167" s="294"/>
    </row>
    <row r="168" spans="1:50" ht="33" customHeight="1" x14ac:dyDescent="0.2">
      <c r="A168" s="391"/>
      <c r="B168" s="406"/>
      <c r="C168" s="407"/>
      <c r="D168" s="315"/>
      <c r="E168" s="315"/>
      <c r="F168" s="315"/>
      <c r="G168" s="411"/>
      <c r="H168" s="414"/>
      <c r="I168" s="417"/>
      <c r="J168" s="411"/>
      <c r="K168" s="420"/>
      <c r="L168" s="423"/>
      <c r="M168" s="420"/>
      <c r="N168" s="423"/>
      <c r="O168" s="423"/>
      <c r="P168" s="145"/>
      <c r="Q168" s="146">
        <f t="shared" si="685"/>
        <v>0</v>
      </c>
      <c r="R168" s="426"/>
      <c r="S168" s="426"/>
      <c r="T168" s="316"/>
      <c r="U168" s="429"/>
      <c r="V168" s="432"/>
      <c r="W168" s="305">
        <f t="shared" si="686"/>
        <v>0</v>
      </c>
      <c r="X168" s="316"/>
      <c r="Y168" s="316"/>
      <c r="Z168" s="432"/>
      <c r="AA168" s="426"/>
      <c r="AB168" s="304">
        <f t="shared" si="687"/>
        <v>0</v>
      </c>
      <c r="AC168" s="316"/>
      <c r="AD168" s="316"/>
      <c r="AE168" s="432"/>
      <c r="AF168" s="426"/>
      <c r="AG168" s="304">
        <f t="shared" si="688"/>
        <v>0</v>
      </c>
      <c r="AH168" s="316"/>
      <c r="AI168" s="316"/>
      <c r="AJ168" s="432"/>
      <c r="AK168" s="426"/>
      <c r="AL168" s="304">
        <f t="shared" si="689"/>
        <v>0</v>
      </c>
      <c r="AM168" s="316"/>
      <c r="AN168" s="426"/>
      <c r="AO168" s="393"/>
      <c r="AP168" s="396"/>
      <c r="AQ168" s="399"/>
      <c r="AR168" s="402"/>
      <c r="AS168" s="402"/>
      <c r="AT168" s="47"/>
      <c r="AU168" s="47"/>
      <c r="AV168" s="95"/>
      <c r="AW168" s="222"/>
      <c r="AX168" s="97"/>
    </row>
    <row r="169" spans="1:50" ht="33" customHeight="1" thickBot="1" x14ac:dyDescent="0.25">
      <c r="A169" s="392"/>
      <c r="B169" s="408"/>
      <c r="C169" s="409"/>
      <c r="D169" s="91"/>
      <c r="E169" s="91"/>
      <c r="F169" s="91"/>
      <c r="G169" s="412"/>
      <c r="H169" s="415"/>
      <c r="I169" s="418"/>
      <c r="J169" s="412"/>
      <c r="K169" s="421"/>
      <c r="L169" s="424"/>
      <c r="M169" s="421"/>
      <c r="N169" s="424"/>
      <c r="O169" s="424"/>
      <c r="P169" s="20"/>
      <c r="Q169" s="103">
        <f t="shared" si="685"/>
        <v>0</v>
      </c>
      <c r="R169" s="427"/>
      <c r="S169" s="427"/>
      <c r="T169" s="310"/>
      <c r="U169" s="430"/>
      <c r="V169" s="433"/>
      <c r="W169" s="311">
        <f t="shared" si="686"/>
        <v>0</v>
      </c>
      <c r="X169" s="310"/>
      <c r="Y169" s="310"/>
      <c r="Z169" s="433"/>
      <c r="AA169" s="427"/>
      <c r="AB169" s="309">
        <f t="shared" si="687"/>
        <v>0</v>
      </c>
      <c r="AC169" s="310"/>
      <c r="AD169" s="310"/>
      <c r="AE169" s="433"/>
      <c r="AF169" s="427"/>
      <c r="AG169" s="309">
        <f t="shared" si="688"/>
        <v>0</v>
      </c>
      <c r="AH169" s="310"/>
      <c r="AI169" s="310"/>
      <c r="AJ169" s="433"/>
      <c r="AK169" s="427"/>
      <c r="AL169" s="309">
        <f t="shared" si="689"/>
        <v>0</v>
      </c>
      <c r="AM169" s="310"/>
      <c r="AN169" s="427"/>
      <c r="AO169" s="394"/>
      <c r="AP169" s="397"/>
      <c r="AQ169" s="400"/>
      <c r="AR169" s="403"/>
      <c r="AS169" s="403"/>
      <c r="AT169" s="48"/>
      <c r="AU169" s="48"/>
      <c r="AV169" s="170"/>
      <c r="AW169" s="228"/>
      <c r="AX169" s="98"/>
    </row>
    <row r="170" spans="1:50" ht="33" customHeight="1" x14ac:dyDescent="0.2">
      <c r="A170" s="390">
        <v>54</v>
      </c>
      <c r="B170" s="404"/>
      <c r="C170" s="405"/>
      <c r="D170" s="256"/>
      <c r="E170" s="256"/>
      <c r="F170" s="256"/>
      <c r="G170" s="410"/>
      <c r="H170" s="413"/>
      <c r="I170" s="416"/>
      <c r="J170" s="410"/>
      <c r="K170" s="419"/>
      <c r="L170" s="422">
        <f t="shared" ref="L170" si="826">IF(K170="ALTA",5,IF(K170="MEDIO ALTA",4,IF(K170="MEDIA",3,IF(K170="MEDIO BAJA",2,IF(K170="BAJA",1,0)))))</f>
        <v>0</v>
      </c>
      <c r="M170" s="419"/>
      <c r="N170" s="422">
        <f t="shared" ref="N170" si="827">IF(M170="ALTO",5,IF(M170="MEDIO ALTO",4,IF(M170="MEDIO",3,IF(M170="MEDIO BAJO",2,IF(M170="BAJO",1,0)))))</f>
        <v>0</v>
      </c>
      <c r="O170" s="422">
        <f t="shared" ref="O170" si="828">N170*L170</f>
        <v>0</v>
      </c>
      <c r="P170" s="257"/>
      <c r="Q170" s="258">
        <f t="shared" si="685"/>
        <v>0</v>
      </c>
      <c r="R170" s="425" t="e">
        <f t="shared" ref="R170" si="829">ROUND(AVERAGEIF(Q170:Q172,"&gt;0"),0)</f>
        <v>#DIV/0!</v>
      </c>
      <c r="S170" s="425" t="e">
        <f t="shared" ref="S170" si="830">R170*0.6</f>
        <v>#DIV/0!</v>
      </c>
      <c r="T170" s="313"/>
      <c r="U170" s="428" t="e">
        <f t="shared" ref="U170" si="831">IF(P170="No_existen",5*$U$10,V170*$U$10)</f>
        <v>#DIV/0!</v>
      </c>
      <c r="V170" s="431" t="e">
        <f t="shared" ref="V170" si="832">ROUND(AVERAGEIF(W170:W172,"&gt;0"),0)</f>
        <v>#DIV/0!</v>
      </c>
      <c r="W170" s="307">
        <f t="shared" si="686"/>
        <v>0</v>
      </c>
      <c r="X170" s="313"/>
      <c r="Y170" s="313"/>
      <c r="Z170" s="431" t="e">
        <f t="shared" ref="Z170" si="833">IF(P170="No_existen",5*$Z$10,AA170*$Z$10)</f>
        <v>#DIV/0!</v>
      </c>
      <c r="AA170" s="425" t="e">
        <f t="shared" ref="AA170" si="834">ROUND(AVERAGEIF(AB170:AB172,"&gt;0"),0)</f>
        <v>#DIV/0!</v>
      </c>
      <c r="AB170" s="306">
        <f t="shared" si="687"/>
        <v>0</v>
      </c>
      <c r="AC170" s="313"/>
      <c r="AD170" s="313"/>
      <c r="AE170" s="431" t="e">
        <f t="shared" ref="AE170" si="835">IF(P170="No_existen",5*$AE$10,AF170*$AE$10)</f>
        <v>#DIV/0!</v>
      </c>
      <c r="AF170" s="425" t="e">
        <f t="shared" ref="AF170" si="836">ROUND(AVERAGEIF(AG170:AG172,"&gt;0"),0)</f>
        <v>#DIV/0!</v>
      </c>
      <c r="AG170" s="306">
        <f t="shared" si="688"/>
        <v>0</v>
      </c>
      <c r="AH170" s="313"/>
      <c r="AI170" s="313"/>
      <c r="AJ170" s="431" t="e">
        <f t="shared" ref="AJ170" si="837">IF(P170="No_existen",5*$AJ$10,AK170*$AJ$10)</f>
        <v>#DIV/0!</v>
      </c>
      <c r="AK170" s="425" t="e">
        <f t="shared" ref="AK170" si="838">ROUND(AVERAGEIF(AL170:AL172,"&gt;0"),0)</f>
        <v>#DIV/0!</v>
      </c>
      <c r="AL170" s="306">
        <f t="shared" si="689"/>
        <v>0</v>
      </c>
      <c r="AM170" s="313"/>
      <c r="AN170" s="425" t="e">
        <f t="shared" ref="AN170" si="839">ROUND(AVERAGE(R170,V170,AA170,AF170,AK170),0)</f>
        <v>#DIV/0!</v>
      </c>
      <c r="AO170" s="392" t="e">
        <f t="shared" ref="AO170" si="840">IF(AN170&lt;1.5,"FUERTE",IF(AND(AN170&gt;=1.5,AN170&lt;2.5),"ACEPTABLE",IF(AN170&gt;=5,"INEXISTENTE","DÉBIL")))</f>
        <v>#DIV/0!</v>
      </c>
      <c r="AP170" s="395">
        <f t="shared" ref="AP170" si="841">IF(O170=0,0,ROUND((O170*AN170),0))</f>
        <v>0</v>
      </c>
      <c r="AQ170" s="398" t="str">
        <f t="shared" ref="AQ170" si="842">IF(AP170&gt;=36,"GRAVE", IF(AP170&lt;=10, "LEVE", "MODERADO"))</f>
        <v>LEVE</v>
      </c>
      <c r="AR170" s="401"/>
      <c r="AS170" s="401"/>
      <c r="AT170" s="259"/>
      <c r="AU170" s="259"/>
      <c r="AV170" s="260"/>
      <c r="AW170" s="327"/>
      <c r="AX170" s="294"/>
    </row>
    <row r="171" spans="1:50" ht="33" customHeight="1" x14ac:dyDescent="0.2">
      <c r="A171" s="391"/>
      <c r="B171" s="406"/>
      <c r="C171" s="407"/>
      <c r="D171" s="315"/>
      <c r="E171" s="315"/>
      <c r="F171" s="315"/>
      <c r="G171" s="411"/>
      <c r="H171" s="414"/>
      <c r="I171" s="417"/>
      <c r="J171" s="411"/>
      <c r="K171" s="420"/>
      <c r="L171" s="423"/>
      <c r="M171" s="420"/>
      <c r="N171" s="423"/>
      <c r="O171" s="423"/>
      <c r="P171" s="145"/>
      <c r="Q171" s="146">
        <f t="shared" si="685"/>
        <v>0</v>
      </c>
      <c r="R171" s="426"/>
      <c r="S171" s="426"/>
      <c r="T171" s="316"/>
      <c r="U171" s="429"/>
      <c r="V171" s="432"/>
      <c r="W171" s="305">
        <f t="shared" si="686"/>
        <v>0</v>
      </c>
      <c r="X171" s="316"/>
      <c r="Y171" s="316"/>
      <c r="Z171" s="432"/>
      <c r="AA171" s="426"/>
      <c r="AB171" s="304">
        <f t="shared" si="687"/>
        <v>0</v>
      </c>
      <c r="AC171" s="316"/>
      <c r="AD171" s="316"/>
      <c r="AE171" s="432"/>
      <c r="AF171" s="426"/>
      <c r="AG171" s="304">
        <f t="shared" si="688"/>
        <v>0</v>
      </c>
      <c r="AH171" s="316"/>
      <c r="AI171" s="316"/>
      <c r="AJ171" s="432"/>
      <c r="AK171" s="426"/>
      <c r="AL171" s="304">
        <f t="shared" si="689"/>
        <v>0</v>
      </c>
      <c r="AM171" s="316"/>
      <c r="AN171" s="426"/>
      <c r="AO171" s="393"/>
      <c r="AP171" s="396"/>
      <c r="AQ171" s="399"/>
      <c r="AR171" s="402"/>
      <c r="AS171" s="402"/>
      <c r="AT171" s="47"/>
      <c r="AU171" s="47"/>
      <c r="AV171" s="95"/>
      <c r="AW171" s="222"/>
      <c r="AX171" s="97"/>
    </row>
    <row r="172" spans="1:50" ht="33" customHeight="1" thickBot="1" x14ac:dyDescent="0.25">
      <c r="A172" s="392"/>
      <c r="B172" s="408"/>
      <c r="C172" s="409"/>
      <c r="D172" s="91"/>
      <c r="E172" s="91"/>
      <c r="F172" s="91"/>
      <c r="G172" s="412"/>
      <c r="H172" s="415"/>
      <c r="I172" s="418"/>
      <c r="J172" s="412"/>
      <c r="K172" s="421"/>
      <c r="L172" s="424"/>
      <c r="M172" s="421"/>
      <c r="N172" s="424"/>
      <c r="O172" s="424"/>
      <c r="P172" s="20"/>
      <c r="Q172" s="103">
        <f t="shared" si="685"/>
        <v>0</v>
      </c>
      <c r="R172" s="427"/>
      <c r="S172" s="427"/>
      <c r="T172" s="310"/>
      <c r="U172" s="430"/>
      <c r="V172" s="433"/>
      <c r="W172" s="311">
        <f t="shared" si="686"/>
        <v>0</v>
      </c>
      <c r="X172" s="310"/>
      <c r="Y172" s="310"/>
      <c r="Z172" s="433"/>
      <c r="AA172" s="427"/>
      <c r="AB172" s="309">
        <f t="shared" si="687"/>
        <v>0</v>
      </c>
      <c r="AC172" s="310"/>
      <c r="AD172" s="310"/>
      <c r="AE172" s="433"/>
      <c r="AF172" s="427"/>
      <c r="AG172" s="309">
        <f t="shared" si="688"/>
        <v>0</v>
      </c>
      <c r="AH172" s="310"/>
      <c r="AI172" s="310"/>
      <c r="AJ172" s="433"/>
      <c r="AK172" s="427"/>
      <c r="AL172" s="309">
        <f t="shared" si="689"/>
        <v>0</v>
      </c>
      <c r="AM172" s="310"/>
      <c r="AN172" s="427"/>
      <c r="AO172" s="394"/>
      <c r="AP172" s="397"/>
      <c r="AQ172" s="400"/>
      <c r="AR172" s="403"/>
      <c r="AS172" s="403"/>
      <c r="AT172" s="48"/>
      <c r="AU172" s="48"/>
      <c r="AV172" s="170"/>
      <c r="AW172" s="228"/>
      <c r="AX172" s="98"/>
    </row>
    <row r="173" spans="1:50" ht="33" customHeight="1" x14ac:dyDescent="0.2">
      <c r="A173" s="390">
        <v>55</v>
      </c>
      <c r="B173" s="404"/>
      <c r="C173" s="405"/>
      <c r="D173" s="256"/>
      <c r="E173" s="256"/>
      <c r="F173" s="256"/>
      <c r="G173" s="410"/>
      <c r="H173" s="413"/>
      <c r="I173" s="416"/>
      <c r="J173" s="410"/>
      <c r="K173" s="419"/>
      <c r="L173" s="422">
        <f t="shared" ref="L173" si="843">IF(K173="ALTA",5,IF(K173="MEDIO ALTA",4,IF(K173="MEDIA",3,IF(K173="MEDIO BAJA",2,IF(K173="BAJA",1,0)))))</f>
        <v>0</v>
      </c>
      <c r="M173" s="419"/>
      <c r="N173" s="422">
        <f t="shared" ref="N173" si="844">IF(M173="ALTO",5,IF(M173="MEDIO ALTO",4,IF(M173="MEDIO",3,IF(M173="MEDIO BAJO",2,IF(M173="BAJO",1,0)))))</f>
        <v>0</v>
      </c>
      <c r="O173" s="422">
        <f t="shared" ref="O173" si="845">N173*L173</f>
        <v>0</v>
      </c>
      <c r="P173" s="257"/>
      <c r="Q173" s="258">
        <f t="shared" si="685"/>
        <v>0</v>
      </c>
      <c r="R173" s="425" t="e">
        <f t="shared" ref="R173" si="846">ROUND(AVERAGEIF(Q173:Q175,"&gt;0"),0)</f>
        <v>#DIV/0!</v>
      </c>
      <c r="S173" s="425" t="e">
        <f t="shared" ref="S173" si="847">R173*0.6</f>
        <v>#DIV/0!</v>
      </c>
      <c r="T173" s="313"/>
      <c r="U173" s="428" t="e">
        <f t="shared" ref="U173" si="848">IF(P173="No_existen",5*$U$10,V173*$U$10)</f>
        <v>#DIV/0!</v>
      </c>
      <c r="V173" s="431" t="e">
        <f t="shared" ref="V173" si="849">ROUND(AVERAGEIF(W173:W175,"&gt;0"),0)</f>
        <v>#DIV/0!</v>
      </c>
      <c r="W173" s="307">
        <f t="shared" si="686"/>
        <v>0</v>
      </c>
      <c r="X173" s="313"/>
      <c r="Y173" s="313"/>
      <c r="Z173" s="431" t="e">
        <f t="shared" ref="Z173" si="850">IF(P173="No_existen",5*$Z$10,AA173*$Z$10)</f>
        <v>#DIV/0!</v>
      </c>
      <c r="AA173" s="425" t="e">
        <f t="shared" ref="AA173" si="851">ROUND(AVERAGEIF(AB173:AB175,"&gt;0"),0)</f>
        <v>#DIV/0!</v>
      </c>
      <c r="AB173" s="306">
        <f t="shared" si="687"/>
        <v>0</v>
      </c>
      <c r="AC173" s="313"/>
      <c r="AD173" s="313"/>
      <c r="AE173" s="431" t="e">
        <f t="shared" ref="AE173" si="852">IF(P173="No_existen",5*$AE$10,AF173*$AE$10)</f>
        <v>#DIV/0!</v>
      </c>
      <c r="AF173" s="425" t="e">
        <f t="shared" ref="AF173" si="853">ROUND(AVERAGEIF(AG173:AG175,"&gt;0"),0)</f>
        <v>#DIV/0!</v>
      </c>
      <c r="AG173" s="306">
        <f t="shared" si="688"/>
        <v>0</v>
      </c>
      <c r="AH173" s="313"/>
      <c r="AI173" s="313"/>
      <c r="AJ173" s="431" t="e">
        <f t="shared" ref="AJ173" si="854">IF(P173="No_existen",5*$AJ$10,AK173*$AJ$10)</f>
        <v>#DIV/0!</v>
      </c>
      <c r="AK173" s="425" t="e">
        <f t="shared" ref="AK173" si="855">ROUND(AVERAGEIF(AL173:AL175,"&gt;0"),0)</f>
        <v>#DIV/0!</v>
      </c>
      <c r="AL173" s="306">
        <f t="shared" si="689"/>
        <v>0</v>
      </c>
      <c r="AM173" s="313"/>
      <c r="AN173" s="425" t="e">
        <f t="shared" ref="AN173" si="856">ROUND(AVERAGE(R173,V173,AA173,AF173,AK173),0)</f>
        <v>#DIV/0!</v>
      </c>
      <c r="AO173" s="392" t="e">
        <f t="shared" ref="AO173" si="857">IF(AN173&lt;1.5,"FUERTE",IF(AND(AN173&gt;=1.5,AN173&lt;2.5),"ACEPTABLE",IF(AN173&gt;=5,"INEXISTENTE","DÉBIL")))</f>
        <v>#DIV/0!</v>
      </c>
      <c r="AP173" s="395">
        <f t="shared" ref="AP173" si="858">IF(O173=0,0,ROUND((O173*AN173),0))</f>
        <v>0</v>
      </c>
      <c r="AQ173" s="398" t="str">
        <f t="shared" ref="AQ173" si="859">IF(AP173&gt;=36,"GRAVE", IF(AP173&lt;=10, "LEVE", "MODERADO"))</f>
        <v>LEVE</v>
      </c>
      <c r="AR173" s="401"/>
      <c r="AS173" s="401"/>
      <c r="AT173" s="259"/>
      <c r="AU173" s="259"/>
      <c r="AV173" s="260"/>
      <c r="AW173" s="327"/>
      <c r="AX173" s="294"/>
    </row>
    <row r="174" spans="1:50" ht="33" customHeight="1" x14ac:dyDescent="0.2">
      <c r="A174" s="391"/>
      <c r="B174" s="406"/>
      <c r="C174" s="407"/>
      <c r="D174" s="315"/>
      <c r="E174" s="315"/>
      <c r="F174" s="315"/>
      <c r="G174" s="411"/>
      <c r="H174" s="414"/>
      <c r="I174" s="417"/>
      <c r="J174" s="411"/>
      <c r="K174" s="420"/>
      <c r="L174" s="423"/>
      <c r="M174" s="420"/>
      <c r="N174" s="423"/>
      <c r="O174" s="423"/>
      <c r="P174" s="145"/>
      <c r="Q174" s="146">
        <f t="shared" si="685"/>
        <v>0</v>
      </c>
      <c r="R174" s="426"/>
      <c r="S174" s="426"/>
      <c r="T174" s="316"/>
      <c r="U174" s="429"/>
      <c r="V174" s="432"/>
      <c r="W174" s="305">
        <f t="shared" si="686"/>
        <v>0</v>
      </c>
      <c r="X174" s="316"/>
      <c r="Y174" s="316"/>
      <c r="Z174" s="432"/>
      <c r="AA174" s="426"/>
      <c r="AB174" s="304">
        <f t="shared" si="687"/>
        <v>0</v>
      </c>
      <c r="AC174" s="316"/>
      <c r="AD174" s="316"/>
      <c r="AE174" s="432"/>
      <c r="AF174" s="426"/>
      <c r="AG174" s="304">
        <f t="shared" si="688"/>
        <v>0</v>
      </c>
      <c r="AH174" s="316"/>
      <c r="AI174" s="316"/>
      <c r="AJ174" s="432"/>
      <c r="AK174" s="426"/>
      <c r="AL174" s="304">
        <f t="shared" si="689"/>
        <v>0</v>
      </c>
      <c r="AM174" s="316"/>
      <c r="AN174" s="426"/>
      <c r="AO174" s="393"/>
      <c r="AP174" s="396"/>
      <c r="AQ174" s="399"/>
      <c r="AR174" s="402"/>
      <c r="AS174" s="402"/>
      <c r="AT174" s="47"/>
      <c r="AU174" s="47"/>
      <c r="AV174" s="95"/>
      <c r="AW174" s="222"/>
      <c r="AX174" s="97"/>
    </row>
    <row r="175" spans="1:50" ht="33" customHeight="1" thickBot="1" x14ac:dyDescent="0.25">
      <c r="A175" s="392"/>
      <c r="B175" s="408"/>
      <c r="C175" s="409"/>
      <c r="D175" s="91"/>
      <c r="E175" s="91"/>
      <c r="F175" s="91"/>
      <c r="G175" s="412"/>
      <c r="H175" s="415"/>
      <c r="I175" s="418"/>
      <c r="J175" s="412"/>
      <c r="K175" s="421"/>
      <c r="L175" s="424"/>
      <c r="M175" s="421"/>
      <c r="N175" s="424"/>
      <c r="O175" s="424"/>
      <c r="P175" s="20"/>
      <c r="Q175" s="103">
        <f t="shared" si="685"/>
        <v>0</v>
      </c>
      <c r="R175" s="427"/>
      <c r="S175" s="427"/>
      <c r="T175" s="310"/>
      <c r="U175" s="430"/>
      <c r="V175" s="433"/>
      <c r="W175" s="311">
        <f t="shared" si="686"/>
        <v>0</v>
      </c>
      <c r="X175" s="310"/>
      <c r="Y175" s="310"/>
      <c r="Z175" s="433"/>
      <c r="AA175" s="427"/>
      <c r="AB175" s="309">
        <f t="shared" si="687"/>
        <v>0</v>
      </c>
      <c r="AC175" s="310"/>
      <c r="AD175" s="310"/>
      <c r="AE175" s="433"/>
      <c r="AF175" s="427"/>
      <c r="AG175" s="309">
        <f t="shared" si="688"/>
        <v>0</v>
      </c>
      <c r="AH175" s="310"/>
      <c r="AI175" s="310"/>
      <c r="AJ175" s="433"/>
      <c r="AK175" s="427"/>
      <c r="AL175" s="309">
        <f t="shared" si="689"/>
        <v>0</v>
      </c>
      <c r="AM175" s="310"/>
      <c r="AN175" s="427"/>
      <c r="AO175" s="394"/>
      <c r="AP175" s="397"/>
      <c r="AQ175" s="400"/>
      <c r="AR175" s="403"/>
      <c r="AS175" s="403"/>
      <c r="AT175" s="48"/>
      <c r="AU175" s="48"/>
      <c r="AV175" s="170"/>
      <c r="AW175" s="228"/>
      <c r="AX175" s="98"/>
    </row>
    <row r="176" spans="1:50" ht="33" customHeight="1" x14ac:dyDescent="0.2">
      <c r="A176" s="390">
        <v>56</v>
      </c>
      <c r="B176" s="404"/>
      <c r="C176" s="405"/>
      <c r="D176" s="256"/>
      <c r="E176" s="256"/>
      <c r="F176" s="256"/>
      <c r="G176" s="410"/>
      <c r="H176" s="413"/>
      <c r="I176" s="416"/>
      <c r="J176" s="410"/>
      <c r="K176" s="419"/>
      <c r="L176" s="422">
        <f t="shared" ref="L176" si="860">IF(K176="ALTA",5,IF(K176="MEDIO ALTA",4,IF(K176="MEDIA",3,IF(K176="MEDIO BAJA",2,IF(K176="BAJA",1,0)))))</f>
        <v>0</v>
      </c>
      <c r="M176" s="419"/>
      <c r="N176" s="422">
        <f t="shared" ref="N176" si="861">IF(M176="ALTO",5,IF(M176="MEDIO ALTO",4,IF(M176="MEDIO",3,IF(M176="MEDIO BAJO",2,IF(M176="BAJO",1,0)))))</f>
        <v>0</v>
      </c>
      <c r="O176" s="422">
        <f t="shared" ref="O176" si="862">N176*L176</f>
        <v>0</v>
      </c>
      <c r="P176" s="257"/>
      <c r="Q176" s="258">
        <f t="shared" si="685"/>
        <v>0</v>
      </c>
      <c r="R176" s="425" t="e">
        <f t="shared" ref="R176" si="863">ROUND(AVERAGEIF(Q176:Q178,"&gt;0"),0)</f>
        <v>#DIV/0!</v>
      </c>
      <c r="S176" s="425" t="e">
        <f t="shared" ref="S176" si="864">R176*0.6</f>
        <v>#DIV/0!</v>
      </c>
      <c r="T176" s="313"/>
      <c r="U176" s="428" t="e">
        <f t="shared" ref="U176" si="865">IF(P176="No_existen",5*$U$10,V176*$U$10)</f>
        <v>#DIV/0!</v>
      </c>
      <c r="V176" s="431" t="e">
        <f t="shared" ref="V176" si="866">ROUND(AVERAGEIF(W176:W178,"&gt;0"),0)</f>
        <v>#DIV/0!</v>
      </c>
      <c r="W176" s="307">
        <f t="shared" si="686"/>
        <v>0</v>
      </c>
      <c r="X176" s="313"/>
      <c r="Y176" s="313"/>
      <c r="Z176" s="431" t="e">
        <f t="shared" ref="Z176" si="867">IF(P176="No_existen",5*$Z$10,AA176*$Z$10)</f>
        <v>#DIV/0!</v>
      </c>
      <c r="AA176" s="425" t="e">
        <f t="shared" ref="AA176" si="868">ROUND(AVERAGEIF(AB176:AB178,"&gt;0"),0)</f>
        <v>#DIV/0!</v>
      </c>
      <c r="AB176" s="306">
        <f t="shared" si="687"/>
        <v>0</v>
      </c>
      <c r="AC176" s="313"/>
      <c r="AD176" s="313"/>
      <c r="AE176" s="431" t="e">
        <f t="shared" ref="AE176" si="869">IF(P176="No_existen",5*$AE$10,AF176*$AE$10)</f>
        <v>#DIV/0!</v>
      </c>
      <c r="AF176" s="425" t="e">
        <f t="shared" ref="AF176" si="870">ROUND(AVERAGEIF(AG176:AG178,"&gt;0"),0)</f>
        <v>#DIV/0!</v>
      </c>
      <c r="AG176" s="306">
        <f t="shared" si="688"/>
        <v>0</v>
      </c>
      <c r="AH176" s="313"/>
      <c r="AI176" s="313"/>
      <c r="AJ176" s="431" t="e">
        <f t="shared" ref="AJ176" si="871">IF(P176="No_existen",5*$AJ$10,AK176*$AJ$10)</f>
        <v>#DIV/0!</v>
      </c>
      <c r="AK176" s="425" t="e">
        <f t="shared" ref="AK176" si="872">ROUND(AVERAGEIF(AL176:AL178,"&gt;0"),0)</f>
        <v>#DIV/0!</v>
      </c>
      <c r="AL176" s="306">
        <f t="shared" si="689"/>
        <v>0</v>
      </c>
      <c r="AM176" s="313"/>
      <c r="AN176" s="425" t="e">
        <f t="shared" ref="AN176" si="873">ROUND(AVERAGE(R176,V176,AA176,AF176,AK176),0)</f>
        <v>#DIV/0!</v>
      </c>
      <c r="AO176" s="392" t="e">
        <f t="shared" ref="AO176" si="874">IF(AN176&lt;1.5,"FUERTE",IF(AND(AN176&gt;=1.5,AN176&lt;2.5),"ACEPTABLE",IF(AN176&gt;=5,"INEXISTENTE","DÉBIL")))</f>
        <v>#DIV/0!</v>
      </c>
      <c r="AP176" s="395">
        <f t="shared" ref="AP176" si="875">IF(O176=0,0,ROUND((O176*AN176),0))</f>
        <v>0</v>
      </c>
      <c r="AQ176" s="398" t="str">
        <f t="shared" ref="AQ176" si="876">IF(AP176&gt;=36,"GRAVE", IF(AP176&lt;=10, "LEVE", "MODERADO"))</f>
        <v>LEVE</v>
      </c>
      <c r="AR176" s="401"/>
      <c r="AS176" s="401"/>
      <c r="AT176" s="259"/>
      <c r="AU176" s="259"/>
      <c r="AV176" s="260"/>
      <c r="AW176" s="327"/>
      <c r="AX176" s="294"/>
    </row>
    <row r="177" spans="1:50" ht="33" customHeight="1" x14ac:dyDescent="0.2">
      <c r="A177" s="391"/>
      <c r="B177" s="406"/>
      <c r="C177" s="407"/>
      <c r="D177" s="315"/>
      <c r="E177" s="315"/>
      <c r="F177" s="315"/>
      <c r="G177" s="411"/>
      <c r="H177" s="414"/>
      <c r="I177" s="417"/>
      <c r="J177" s="411"/>
      <c r="K177" s="420"/>
      <c r="L177" s="423"/>
      <c r="M177" s="420"/>
      <c r="N177" s="423"/>
      <c r="O177" s="423"/>
      <c r="P177" s="145"/>
      <c r="Q177" s="146">
        <f t="shared" si="685"/>
        <v>0</v>
      </c>
      <c r="R177" s="426"/>
      <c r="S177" s="426"/>
      <c r="T177" s="316"/>
      <c r="U177" s="429"/>
      <c r="V177" s="432"/>
      <c r="W177" s="305">
        <f t="shared" si="686"/>
        <v>0</v>
      </c>
      <c r="X177" s="316"/>
      <c r="Y177" s="316"/>
      <c r="Z177" s="432"/>
      <c r="AA177" s="426"/>
      <c r="AB177" s="304">
        <f t="shared" si="687"/>
        <v>0</v>
      </c>
      <c r="AC177" s="316"/>
      <c r="AD177" s="316"/>
      <c r="AE177" s="432"/>
      <c r="AF177" s="426"/>
      <c r="AG177" s="304">
        <f t="shared" si="688"/>
        <v>0</v>
      </c>
      <c r="AH177" s="316"/>
      <c r="AI177" s="316"/>
      <c r="AJ177" s="432"/>
      <c r="AK177" s="426"/>
      <c r="AL177" s="304">
        <f t="shared" si="689"/>
        <v>0</v>
      </c>
      <c r="AM177" s="316"/>
      <c r="AN177" s="426"/>
      <c r="AO177" s="393"/>
      <c r="AP177" s="396"/>
      <c r="AQ177" s="399"/>
      <c r="AR177" s="402"/>
      <c r="AS177" s="402"/>
      <c r="AT177" s="47"/>
      <c r="AU177" s="47"/>
      <c r="AV177" s="95"/>
      <c r="AW177" s="222"/>
      <c r="AX177" s="97"/>
    </row>
    <row r="178" spans="1:50" ht="33" customHeight="1" thickBot="1" x14ac:dyDescent="0.25">
      <c r="A178" s="392"/>
      <c r="B178" s="408"/>
      <c r="C178" s="409"/>
      <c r="D178" s="91"/>
      <c r="E178" s="91"/>
      <c r="F178" s="91"/>
      <c r="G178" s="412"/>
      <c r="H178" s="415"/>
      <c r="I178" s="418"/>
      <c r="J178" s="412"/>
      <c r="K178" s="421"/>
      <c r="L178" s="424"/>
      <c r="M178" s="421"/>
      <c r="N178" s="424"/>
      <c r="O178" s="424"/>
      <c r="P178" s="20"/>
      <c r="Q178" s="103">
        <f t="shared" si="685"/>
        <v>0</v>
      </c>
      <c r="R178" s="427"/>
      <c r="S178" s="427"/>
      <c r="T178" s="310"/>
      <c r="U178" s="430"/>
      <c r="V178" s="433"/>
      <c r="W178" s="311">
        <f t="shared" si="686"/>
        <v>0</v>
      </c>
      <c r="X178" s="310"/>
      <c r="Y178" s="310"/>
      <c r="Z178" s="433"/>
      <c r="AA178" s="427"/>
      <c r="AB178" s="309">
        <f t="shared" si="687"/>
        <v>0</v>
      </c>
      <c r="AC178" s="310"/>
      <c r="AD178" s="310"/>
      <c r="AE178" s="433"/>
      <c r="AF178" s="427"/>
      <c r="AG178" s="309">
        <f t="shared" si="688"/>
        <v>0</v>
      </c>
      <c r="AH178" s="310"/>
      <c r="AI178" s="310"/>
      <c r="AJ178" s="433"/>
      <c r="AK178" s="427"/>
      <c r="AL178" s="309">
        <f t="shared" si="689"/>
        <v>0</v>
      </c>
      <c r="AM178" s="310"/>
      <c r="AN178" s="427"/>
      <c r="AO178" s="394"/>
      <c r="AP178" s="397"/>
      <c r="AQ178" s="400"/>
      <c r="AR178" s="403"/>
      <c r="AS178" s="403"/>
      <c r="AT178" s="48"/>
      <c r="AU178" s="48"/>
      <c r="AV178" s="170"/>
      <c r="AW178" s="228"/>
      <c r="AX178" s="98"/>
    </row>
    <row r="179" spans="1:50" ht="33" customHeight="1" x14ac:dyDescent="0.2">
      <c r="A179" s="390">
        <v>57</v>
      </c>
      <c r="B179" s="404"/>
      <c r="C179" s="405"/>
      <c r="D179" s="256"/>
      <c r="E179" s="256"/>
      <c r="F179" s="256"/>
      <c r="G179" s="410"/>
      <c r="H179" s="413"/>
      <c r="I179" s="416"/>
      <c r="J179" s="410"/>
      <c r="K179" s="419"/>
      <c r="L179" s="422">
        <f t="shared" ref="L179" si="877">IF(K179="ALTA",5,IF(K179="MEDIO ALTA",4,IF(K179="MEDIA",3,IF(K179="MEDIO BAJA",2,IF(K179="BAJA",1,0)))))</f>
        <v>0</v>
      </c>
      <c r="M179" s="419"/>
      <c r="N179" s="422">
        <f t="shared" ref="N179" si="878">IF(M179="ALTO",5,IF(M179="MEDIO ALTO",4,IF(M179="MEDIO",3,IF(M179="MEDIO BAJO",2,IF(M179="BAJO",1,0)))))</f>
        <v>0</v>
      </c>
      <c r="O179" s="422">
        <f t="shared" ref="O179" si="879">N179*L179</f>
        <v>0</v>
      </c>
      <c r="P179" s="257"/>
      <c r="Q179" s="258">
        <f t="shared" si="685"/>
        <v>0</v>
      </c>
      <c r="R179" s="425" t="e">
        <f t="shared" ref="R179" si="880">ROUND(AVERAGEIF(Q179:Q181,"&gt;0"),0)</f>
        <v>#DIV/0!</v>
      </c>
      <c r="S179" s="425" t="e">
        <f t="shared" ref="S179" si="881">R179*0.6</f>
        <v>#DIV/0!</v>
      </c>
      <c r="T179" s="313"/>
      <c r="U179" s="428" t="e">
        <f t="shared" ref="U179" si="882">IF(P179="No_existen",5*$U$10,V179*$U$10)</f>
        <v>#DIV/0!</v>
      </c>
      <c r="V179" s="431" t="e">
        <f t="shared" ref="V179" si="883">ROUND(AVERAGEIF(W179:W181,"&gt;0"),0)</f>
        <v>#DIV/0!</v>
      </c>
      <c r="W179" s="307">
        <f t="shared" si="686"/>
        <v>0</v>
      </c>
      <c r="X179" s="313"/>
      <c r="Y179" s="313"/>
      <c r="Z179" s="431" t="e">
        <f t="shared" ref="Z179" si="884">IF(P179="No_existen",5*$Z$10,AA179*$Z$10)</f>
        <v>#DIV/0!</v>
      </c>
      <c r="AA179" s="425" t="e">
        <f t="shared" ref="AA179" si="885">ROUND(AVERAGEIF(AB179:AB181,"&gt;0"),0)</f>
        <v>#DIV/0!</v>
      </c>
      <c r="AB179" s="306">
        <f t="shared" si="687"/>
        <v>0</v>
      </c>
      <c r="AC179" s="313"/>
      <c r="AD179" s="313"/>
      <c r="AE179" s="431" t="e">
        <f t="shared" ref="AE179" si="886">IF(P179="No_existen",5*$AE$10,AF179*$AE$10)</f>
        <v>#DIV/0!</v>
      </c>
      <c r="AF179" s="425" t="e">
        <f t="shared" ref="AF179" si="887">ROUND(AVERAGEIF(AG179:AG181,"&gt;0"),0)</f>
        <v>#DIV/0!</v>
      </c>
      <c r="AG179" s="306">
        <f t="shared" si="688"/>
        <v>0</v>
      </c>
      <c r="AH179" s="313"/>
      <c r="AI179" s="313"/>
      <c r="AJ179" s="431" t="e">
        <f t="shared" ref="AJ179" si="888">IF(P179="No_existen",5*$AJ$10,AK179*$AJ$10)</f>
        <v>#DIV/0!</v>
      </c>
      <c r="AK179" s="425" t="e">
        <f t="shared" ref="AK179" si="889">ROUND(AVERAGEIF(AL179:AL181,"&gt;0"),0)</f>
        <v>#DIV/0!</v>
      </c>
      <c r="AL179" s="306">
        <f t="shared" si="689"/>
        <v>0</v>
      </c>
      <c r="AM179" s="313"/>
      <c r="AN179" s="425" t="e">
        <f t="shared" ref="AN179" si="890">ROUND(AVERAGE(R179,V179,AA179,AF179,AK179),0)</f>
        <v>#DIV/0!</v>
      </c>
      <c r="AO179" s="392" t="e">
        <f t="shared" ref="AO179" si="891">IF(AN179&lt;1.5,"FUERTE",IF(AND(AN179&gt;=1.5,AN179&lt;2.5),"ACEPTABLE",IF(AN179&gt;=5,"INEXISTENTE","DÉBIL")))</f>
        <v>#DIV/0!</v>
      </c>
      <c r="AP179" s="395">
        <f t="shared" ref="AP179" si="892">IF(O179=0,0,ROUND((O179*AN179),0))</f>
        <v>0</v>
      </c>
      <c r="AQ179" s="398" t="str">
        <f t="shared" ref="AQ179" si="893">IF(AP179&gt;=36,"GRAVE", IF(AP179&lt;=10, "LEVE", "MODERADO"))</f>
        <v>LEVE</v>
      </c>
      <c r="AR179" s="401"/>
      <c r="AS179" s="401"/>
      <c r="AT179" s="259"/>
      <c r="AU179" s="259"/>
      <c r="AV179" s="260"/>
      <c r="AW179" s="327"/>
      <c r="AX179" s="294"/>
    </row>
    <row r="180" spans="1:50" ht="33" customHeight="1" x14ac:dyDescent="0.2">
      <c r="A180" s="391"/>
      <c r="B180" s="406"/>
      <c r="C180" s="407"/>
      <c r="D180" s="315"/>
      <c r="E180" s="315"/>
      <c r="F180" s="315"/>
      <c r="G180" s="411"/>
      <c r="H180" s="414"/>
      <c r="I180" s="417"/>
      <c r="J180" s="411"/>
      <c r="K180" s="420"/>
      <c r="L180" s="423"/>
      <c r="M180" s="420"/>
      <c r="N180" s="423"/>
      <c r="O180" s="423"/>
      <c r="P180" s="145"/>
      <c r="Q180" s="146">
        <f t="shared" si="685"/>
        <v>0</v>
      </c>
      <c r="R180" s="426"/>
      <c r="S180" s="426"/>
      <c r="T180" s="316"/>
      <c r="U180" s="429"/>
      <c r="V180" s="432"/>
      <c r="W180" s="305">
        <f t="shared" si="686"/>
        <v>0</v>
      </c>
      <c r="X180" s="316"/>
      <c r="Y180" s="316"/>
      <c r="Z180" s="432"/>
      <c r="AA180" s="426"/>
      <c r="AB180" s="304">
        <f t="shared" si="687"/>
        <v>0</v>
      </c>
      <c r="AC180" s="316"/>
      <c r="AD180" s="316"/>
      <c r="AE180" s="432"/>
      <c r="AF180" s="426"/>
      <c r="AG180" s="304">
        <f t="shared" si="688"/>
        <v>0</v>
      </c>
      <c r="AH180" s="316"/>
      <c r="AI180" s="316"/>
      <c r="AJ180" s="432"/>
      <c r="AK180" s="426"/>
      <c r="AL180" s="304">
        <f t="shared" si="689"/>
        <v>0</v>
      </c>
      <c r="AM180" s="316"/>
      <c r="AN180" s="426"/>
      <c r="AO180" s="393"/>
      <c r="AP180" s="396"/>
      <c r="AQ180" s="399"/>
      <c r="AR180" s="402"/>
      <c r="AS180" s="402"/>
      <c r="AT180" s="47"/>
      <c r="AU180" s="47"/>
      <c r="AV180" s="95"/>
      <c r="AW180" s="222"/>
      <c r="AX180" s="97"/>
    </row>
    <row r="181" spans="1:50" ht="33" customHeight="1" thickBot="1" x14ac:dyDescent="0.25">
      <c r="A181" s="392"/>
      <c r="B181" s="408"/>
      <c r="C181" s="409"/>
      <c r="D181" s="91"/>
      <c r="E181" s="91"/>
      <c r="F181" s="91"/>
      <c r="G181" s="412"/>
      <c r="H181" s="415"/>
      <c r="I181" s="418"/>
      <c r="J181" s="412"/>
      <c r="K181" s="421"/>
      <c r="L181" s="424"/>
      <c r="M181" s="421"/>
      <c r="N181" s="424"/>
      <c r="O181" s="424"/>
      <c r="P181" s="20"/>
      <c r="Q181" s="103">
        <f t="shared" si="685"/>
        <v>0</v>
      </c>
      <c r="R181" s="427"/>
      <c r="S181" s="427"/>
      <c r="T181" s="310"/>
      <c r="U181" s="430"/>
      <c r="V181" s="433"/>
      <c r="W181" s="311">
        <f t="shared" si="686"/>
        <v>0</v>
      </c>
      <c r="X181" s="310"/>
      <c r="Y181" s="310"/>
      <c r="Z181" s="433"/>
      <c r="AA181" s="427"/>
      <c r="AB181" s="309">
        <f t="shared" si="687"/>
        <v>0</v>
      </c>
      <c r="AC181" s="310"/>
      <c r="AD181" s="310"/>
      <c r="AE181" s="433"/>
      <c r="AF181" s="427"/>
      <c r="AG181" s="309">
        <f t="shared" si="688"/>
        <v>0</v>
      </c>
      <c r="AH181" s="310"/>
      <c r="AI181" s="310"/>
      <c r="AJ181" s="433"/>
      <c r="AK181" s="427"/>
      <c r="AL181" s="309">
        <f t="shared" si="689"/>
        <v>0</v>
      </c>
      <c r="AM181" s="310"/>
      <c r="AN181" s="427"/>
      <c r="AO181" s="394"/>
      <c r="AP181" s="397"/>
      <c r="AQ181" s="400"/>
      <c r="AR181" s="403"/>
      <c r="AS181" s="403"/>
      <c r="AT181" s="48"/>
      <c r="AU181" s="48"/>
      <c r="AV181" s="170"/>
      <c r="AW181" s="228"/>
      <c r="AX181" s="98"/>
    </row>
    <row r="182" spans="1:50" ht="33" customHeight="1" x14ac:dyDescent="0.2">
      <c r="A182" s="390">
        <v>58</v>
      </c>
      <c r="B182" s="404"/>
      <c r="C182" s="405"/>
      <c r="D182" s="256"/>
      <c r="E182" s="256"/>
      <c r="F182" s="256"/>
      <c r="G182" s="410"/>
      <c r="H182" s="413"/>
      <c r="I182" s="416"/>
      <c r="J182" s="410"/>
      <c r="K182" s="419"/>
      <c r="L182" s="422">
        <f t="shared" ref="L182" si="894">IF(K182="ALTA",5,IF(K182="MEDIO ALTA",4,IF(K182="MEDIA",3,IF(K182="MEDIO BAJA",2,IF(K182="BAJA",1,0)))))</f>
        <v>0</v>
      </c>
      <c r="M182" s="419"/>
      <c r="N182" s="422">
        <f t="shared" ref="N182" si="895">IF(M182="ALTO",5,IF(M182="MEDIO ALTO",4,IF(M182="MEDIO",3,IF(M182="MEDIO BAJO",2,IF(M182="BAJO",1,0)))))</f>
        <v>0</v>
      </c>
      <c r="O182" s="422">
        <f t="shared" ref="O182" si="896">N182*L182</f>
        <v>0</v>
      </c>
      <c r="P182" s="257"/>
      <c r="Q182" s="258">
        <f t="shared" si="685"/>
        <v>0</v>
      </c>
      <c r="R182" s="425" t="e">
        <f t="shared" ref="R182" si="897">ROUND(AVERAGEIF(Q182:Q184,"&gt;0"),0)</f>
        <v>#DIV/0!</v>
      </c>
      <c r="S182" s="425" t="e">
        <f t="shared" ref="S182" si="898">R182*0.6</f>
        <v>#DIV/0!</v>
      </c>
      <c r="T182" s="313"/>
      <c r="U182" s="428" t="e">
        <f t="shared" ref="U182" si="899">IF(P182="No_existen",5*$U$10,V182*$U$10)</f>
        <v>#DIV/0!</v>
      </c>
      <c r="V182" s="431" t="e">
        <f t="shared" ref="V182" si="900">ROUND(AVERAGEIF(W182:W184,"&gt;0"),0)</f>
        <v>#DIV/0!</v>
      </c>
      <c r="W182" s="307">
        <f t="shared" si="686"/>
        <v>0</v>
      </c>
      <c r="X182" s="313"/>
      <c r="Y182" s="313"/>
      <c r="Z182" s="431" t="e">
        <f t="shared" ref="Z182" si="901">IF(P182="No_existen",5*$Z$10,AA182*$Z$10)</f>
        <v>#DIV/0!</v>
      </c>
      <c r="AA182" s="425" t="e">
        <f t="shared" ref="AA182" si="902">ROUND(AVERAGEIF(AB182:AB184,"&gt;0"),0)</f>
        <v>#DIV/0!</v>
      </c>
      <c r="AB182" s="306">
        <f t="shared" si="687"/>
        <v>0</v>
      </c>
      <c r="AC182" s="313"/>
      <c r="AD182" s="313"/>
      <c r="AE182" s="431" t="e">
        <f t="shared" ref="AE182" si="903">IF(P182="No_existen",5*$AE$10,AF182*$AE$10)</f>
        <v>#DIV/0!</v>
      </c>
      <c r="AF182" s="425" t="e">
        <f t="shared" ref="AF182" si="904">ROUND(AVERAGEIF(AG182:AG184,"&gt;0"),0)</f>
        <v>#DIV/0!</v>
      </c>
      <c r="AG182" s="306">
        <f t="shared" si="688"/>
        <v>0</v>
      </c>
      <c r="AH182" s="313"/>
      <c r="AI182" s="313"/>
      <c r="AJ182" s="431" t="e">
        <f t="shared" ref="AJ182" si="905">IF(P182="No_existen",5*$AJ$10,AK182*$AJ$10)</f>
        <v>#DIV/0!</v>
      </c>
      <c r="AK182" s="425" t="e">
        <f t="shared" ref="AK182" si="906">ROUND(AVERAGEIF(AL182:AL184,"&gt;0"),0)</f>
        <v>#DIV/0!</v>
      </c>
      <c r="AL182" s="306">
        <f t="shared" si="689"/>
        <v>0</v>
      </c>
      <c r="AM182" s="313"/>
      <c r="AN182" s="425" t="e">
        <f t="shared" ref="AN182" si="907">ROUND(AVERAGE(R182,V182,AA182,AF182,AK182),0)</f>
        <v>#DIV/0!</v>
      </c>
      <c r="AO182" s="392" t="e">
        <f t="shared" ref="AO182" si="908">IF(AN182&lt;1.5,"FUERTE",IF(AND(AN182&gt;=1.5,AN182&lt;2.5),"ACEPTABLE",IF(AN182&gt;=5,"INEXISTENTE","DÉBIL")))</f>
        <v>#DIV/0!</v>
      </c>
      <c r="AP182" s="395">
        <f t="shared" ref="AP182" si="909">IF(O182=0,0,ROUND((O182*AN182),0))</f>
        <v>0</v>
      </c>
      <c r="AQ182" s="398" t="str">
        <f t="shared" ref="AQ182" si="910">IF(AP182&gt;=36,"GRAVE", IF(AP182&lt;=10, "LEVE", "MODERADO"))</f>
        <v>LEVE</v>
      </c>
      <c r="AR182" s="401"/>
      <c r="AS182" s="401"/>
      <c r="AT182" s="259"/>
      <c r="AU182" s="259"/>
      <c r="AV182" s="260"/>
      <c r="AW182" s="327"/>
      <c r="AX182" s="294"/>
    </row>
    <row r="183" spans="1:50" ht="33" customHeight="1" x14ac:dyDescent="0.2">
      <c r="A183" s="391"/>
      <c r="B183" s="406"/>
      <c r="C183" s="407"/>
      <c r="D183" s="315"/>
      <c r="E183" s="315"/>
      <c r="F183" s="315"/>
      <c r="G183" s="411"/>
      <c r="H183" s="414"/>
      <c r="I183" s="417"/>
      <c r="J183" s="411"/>
      <c r="K183" s="420"/>
      <c r="L183" s="423"/>
      <c r="M183" s="420"/>
      <c r="N183" s="423"/>
      <c r="O183" s="423"/>
      <c r="P183" s="145"/>
      <c r="Q183" s="146">
        <f t="shared" si="685"/>
        <v>0</v>
      </c>
      <c r="R183" s="426"/>
      <c r="S183" s="426"/>
      <c r="T183" s="316"/>
      <c r="U183" s="429"/>
      <c r="V183" s="432"/>
      <c r="W183" s="305">
        <f t="shared" si="686"/>
        <v>0</v>
      </c>
      <c r="X183" s="316"/>
      <c r="Y183" s="316"/>
      <c r="Z183" s="432"/>
      <c r="AA183" s="426"/>
      <c r="AB183" s="304">
        <f t="shared" si="687"/>
        <v>0</v>
      </c>
      <c r="AC183" s="316"/>
      <c r="AD183" s="316"/>
      <c r="AE183" s="432"/>
      <c r="AF183" s="426"/>
      <c r="AG183" s="304">
        <f t="shared" si="688"/>
        <v>0</v>
      </c>
      <c r="AH183" s="316"/>
      <c r="AI183" s="316"/>
      <c r="AJ183" s="432"/>
      <c r="AK183" s="426"/>
      <c r="AL183" s="304">
        <f t="shared" si="689"/>
        <v>0</v>
      </c>
      <c r="AM183" s="316"/>
      <c r="AN183" s="426"/>
      <c r="AO183" s="393"/>
      <c r="AP183" s="396"/>
      <c r="AQ183" s="399"/>
      <c r="AR183" s="402"/>
      <c r="AS183" s="402"/>
      <c r="AT183" s="47"/>
      <c r="AU183" s="47"/>
      <c r="AV183" s="95"/>
      <c r="AW183" s="222"/>
      <c r="AX183" s="97"/>
    </row>
    <row r="184" spans="1:50" ht="33" customHeight="1" thickBot="1" x14ac:dyDescent="0.25">
      <c r="A184" s="392"/>
      <c r="B184" s="408"/>
      <c r="C184" s="409"/>
      <c r="D184" s="91"/>
      <c r="E184" s="91"/>
      <c r="F184" s="91"/>
      <c r="G184" s="412"/>
      <c r="H184" s="415"/>
      <c r="I184" s="418"/>
      <c r="J184" s="412"/>
      <c r="K184" s="421"/>
      <c r="L184" s="424"/>
      <c r="M184" s="421"/>
      <c r="N184" s="424"/>
      <c r="O184" s="424"/>
      <c r="P184" s="20"/>
      <c r="Q184" s="103">
        <f t="shared" si="685"/>
        <v>0</v>
      </c>
      <c r="R184" s="427"/>
      <c r="S184" s="427"/>
      <c r="T184" s="310"/>
      <c r="U184" s="430"/>
      <c r="V184" s="433"/>
      <c r="W184" s="311">
        <f t="shared" si="686"/>
        <v>0</v>
      </c>
      <c r="X184" s="310"/>
      <c r="Y184" s="310"/>
      <c r="Z184" s="433"/>
      <c r="AA184" s="427"/>
      <c r="AB184" s="309">
        <f t="shared" si="687"/>
        <v>0</v>
      </c>
      <c r="AC184" s="310"/>
      <c r="AD184" s="310"/>
      <c r="AE184" s="433"/>
      <c r="AF184" s="427"/>
      <c r="AG184" s="309">
        <f t="shared" si="688"/>
        <v>0</v>
      </c>
      <c r="AH184" s="310"/>
      <c r="AI184" s="310"/>
      <c r="AJ184" s="433"/>
      <c r="AK184" s="427"/>
      <c r="AL184" s="309">
        <f t="shared" si="689"/>
        <v>0</v>
      </c>
      <c r="AM184" s="310"/>
      <c r="AN184" s="427"/>
      <c r="AO184" s="394"/>
      <c r="AP184" s="397"/>
      <c r="AQ184" s="400"/>
      <c r="AR184" s="403"/>
      <c r="AS184" s="403"/>
      <c r="AT184" s="48"/>
      <c r="AU184" s="48"/>
      <c r="AV184" s="170"/>
      <c r="AW184" s="228"/>
      <c r="AX184" s="98"/>
    </row>
    <row r="185" spans="1:50" ht="33" customHeight="1" x14ac:dyDescent="0.2">
      <c r="A185" s="390">
        <v>59</v>
      </c>
      <c r="B185" s="404"/>
      <c r="C185" s="405"/>
      <c r="D185" s="256"/>
      <c r="E185" s="256"/>
      <c r="F185" s="256"/>
      <c r="G185" s="410"/>
      <c r="H185" s="413"/>
      <c r="I185" s="416"/>
      <c r="J185" s="410"/>
      <c r="K185" s="419"/>
      <c r="L185" s="422">
        <f t="shared" ref="L185" si="911">IF(K185="ALTA",5,IF(K185="MEDIO ALTA",4,IF(K185="MEDIA",3,IF(K185="MEDIO BAJA",2,IF(K185="BAJA",1,0)))))</f>
        <v>0</v>
      </c>
      <c r="M185" s="419"/>
      <c r="N185" s="422">
        <f t="shared" ref="N185" si="912">IF(M185="ALTO",5,IF(M185="MEDIO ALTO",4,IF(M185="MEDIO",3,IF(M185="MEDIO BAJO",2,IF(M185="BAJO",1,0)))))</f>
        <v>0</v>
      </c>
      <c r="O185" s="422">
        <f t="shared" ref="O185" si="913">N185*L185</f>
        <v>0</v>
      </c>
      <c r="P185" s="257"/>
      <c r="Q185" s="258">
        <f t="shared" si="685"/>
        <v>0</v>
      </c>
      <c r="R185" s="425" t="e">
        <f t="shared" ref="R185" si="914">ROUND(AVERAGEIF(Q185:Q187,"&gt;0"),0)</f>
        <v>#DIV/0!</v>
      </c>
      <c r="S185" s="425" t="e">
        <f t="shared" ref="S185" si="915">R185*0.6</f>
        <v>#DIV/0!</v>
      </c>
      <c r="T185" s="313"/>
      <c r="U185" s="428" t="e">
        <f t="shared" ref="U185" si="916">IF(P185="No_existen",5*$U$10,V185*$U$10)</f>
        <v>#DIV/0!</v>
      </c>
      <c r="V185" s="431" t="e">
        <f t="shared" ref="V185" si="917">ROUND(AVERAGEIF(W185:W187,"&gt;0"),0)</f>
        <v>#DIV/0!</v>
      </c>
      <c r="W185" s="307">
        <f t="shared" si="686"/>
        <v>0</v>
      </c>
      <c r="X185" s="313"/>
      <c r="Y185" s="313"/>
      <c r="Z185" s="431" t="e">
        <f t="shared" ref="Z185" si="918">IF(P185="No_existen",5*$Z$10,AA185*$Z$10)</f>
        <v>#DIV/0!</v>
      </c>
      <c r="AA185" s="425" t="e">
        <f t="shared" ref="AA185" si="919">ROUND(AVERAGEIF(AB185:AB187,"&gt;0"),0)</f>
        <v>#DIV/0!</v>
      </c>
      <c r="AB185" s="306">
        <f t="shared" si="687"/>
        <v>0</v>
      </c>
      <c r="AC185" s="313"/>
      <c r="AD185" s="313"/>
      <c r="AE185" s="431" t="e">
        <f t="shared" ref="AE185" si="920">IF(P185="No_existen",5*$AE$10,AF185*$AE$10)</f>
        <v>#DIV/0!</v>
      </c>
      <c r="AF185" s="425" t="e">
        <f t="shared" ref="AF185" si="921">ROUND(AVERAGEIF(AG185:AG187,"&gt;0"),0)</f>
        <v>#DIV/0!</v>
      </c>
      <c r="AG185" s="306">
        <f t="shared" si="688"/>
        <v>0</v>
      </c>
      <c r="AH185" s="313"/>
      <c r="AI185" s="313"/>
      <c r="AJ185" s="431" t="e">
        <f t="shared" ref="AJ185" si="922">IF(P185="No_existen",5*$AJ$10,AK185*$AJ$10)</f>
        <v>#DIV/0!</v>
      </c>
      <c r="AK185" s="425" t="e">
        <f t="shared" ref="AK185" si="923">ROUND(AVERAGEIF(AL185:AL187,"&gt;0"),0)</f>
        <v>#DIV/0!</v>
      </c>
      <c r="AL185" s="306">
        <f t="shared" si="689"/>
        <v>0</v>
      </c>
      <c r="AM185" s="313"/>
      <c r="AN185" s="425" t="e">
        <f t="shared" ref="AN185" si="924">ROUND(AVERAGE(R185,V185,AA185,AF185,AK185),0)</f>
        <v>#DIV/0!</v>
      </c>
      <c r="AO185" s="392" t="e">
        <f t="shared" ref="AO185" si="925">IF(AN185&lt;1.5,"FUERTE",IF(AND(AN185&gt;=1.5,AN185&lt;2.5),"ACEPTABLE",IF(AN185&gt;=5,"INEXISTENTE","DÉBIL")))</f>
        <v>#DIV/0!</v>
      </c>
      <c r="AP185" s="395">
        <f t="shared" ref="AP185" si="926">IF(O185=0,0,ROUND((O185*AN185),0))</f>
        <v>0</v>
      </c>
      <c r="AQ185" s="398" t="str">
        <f t="shared" ref="AQ185" si="927">IF(AP185&gt;=36,"GRAVE", IF(AP185&lt;=10, "LEVE", "MODERADO"))</f>
        <v>LEVE</v>
      </c>
      <c r="AR185" s="401"/>
      <c r="AS185" s="401"/>
      <c r="AT185" s="259"/>
      <c r="AU185" s="259"/>
      <c r="AV185" s="260"/>
      <c r="AW185" s="327"/>
      <c r="AX185" s="294"/>
    </row>
    <row r="186" spans="1:50" ht="33" customHeight="1" x14ac:dyDescent="0.2">
      <c r="A186" s="391"/>
      <c r="B186" s="406"/>
      <c r="C186" s="407"/>
      <c r="D186" s="315"/>
      <c r="E186" s="315"/>
      <c r="F186" s="315"/>
      <c r="G186" s="411"/>
      <c r="H186" s="414"/>
      <c r="I186" s="417"/>
      <c r="J186" s="411"/>
      <c r="K186" s="420"/>
      <c r="L186" s="423"/>
      <c r="M186" s="420"/>
      <c r="N186" s="423"/>
      <c r="O186" s="423"/>
      <c r="P186" s="145"/>
      <c r="Q186" s="146">
        <f t="shared" si="685"/>
        <v>0</v>
      </c>
      <c r="R186" s="426"/>
      <c r="S186" s="426"/>
      <c r="T186" s="316"/>
      <c r="U186" s="429"/>
      <c r="V186" s="432"/>
      <c r="W186" s="305">
        <f t="shared" si="686"/>
        <v>0</v>
      </c>
      <c r="X186" s="316"/>
      <c r="Y186" s="316"/>
      <c r="Z186" s="432"/>
      <c r="AA186" s="426"/>
      <c r="AB186" s="304">
        <f t="shared" si="687"/>
        <v>0</v>
      </c>
      <c r="AC186" s="316"/>
      <c r="AD186" s="316"/>
      <c r="AE186" s="432"/>
      <c r="AF186" s="426"/>
      <c r="AG186" s="304">
        <f t="shared" si="688"/>
        <v>0</v>
      </c>
      <c r="AH186" s="316"/>
      <c r="AI186" s="316"/>
      <c r="AJ186" s="432"/>
      <c r="AK186" s="426"/>
      <c r="AL186" s="304">
        <f t="shared" si="689"/>
        <v>0</v>
      </c>
      <c r="AM186" s="316"/>
      <c r="AN186" s="426"/>
      <c r="AO186" s="393"/>
      <c r="AP186" s="396"/>
      <c r="AQ186" s="399"/>
      <c r="AR186" s="402"/>
      <c r="AS186" s="402"/>
      <c r="AT186" s="47"/>
      <c r="AU186" s="47"/>
      <c r="AV186" s="95"/>
      <c r="AW186" s="222"/>
      <c r="AX186" s="97"/>
    </row>
    <row r="187" spans="1:50" ht="33" customHeight="1" thickBot="1" x14ac:dyDescent="0.25">
      <c r="A187" s="392"/>
      <c r="B187" s="408"/>
      <c r="C187" s="409"/>
      <c r="D187" s="91"/>
      <c r="E187" s="91"/>
      <c r="F187" s="91"/>
      <c r="G187" s="412"/>
      <c r="H187" s="415"/>
      <c r="I187" s="418"/>
      <c r="J187" s="412"/>
      <c r="K187" s="421"/>
      <c r="L187" s="424"/>
      <c r="M187" s="421"/>
      <c r="N187" s="424"/>
      <c r="O187" s="424"/>
      <c r="P187" s="20"/>
      <c r="Q187" s="103">
        <f t="shared" si="685"/>
        <v>0</v>
      </c>
      <c r="R187" s="427"/>
      <c r="S187" s="427"/>
      <c r="T187" s="310"/>
      <c r="U187" s="430"/>
      <c r="V187" s="433"/>
      <c r="W187" s="311">
        <f t="shared" si="686"/>
        <v>0</v>
      </c>
      <c r="X187" s="310"/>
      <c r="Y187" s="310"/>
      <c r="Z187" s="433"/>
      <c r="AA187" s="427"/>
      <c r="AB187" s="309">
        <f t="shared" si="687"/>
        <v>0</v>
      </c>
      <c r="AC187" s="310"/>
      <c r="AD187" s="310"/>
      <c r="AE187" s="433"/>
      <c r="AF187" s="427"/>
      <c r="AG187" s="309">
        <f t="shared" si="688"/>
        <v>0</v>
      </c>
      <c r="AH187" s="310"/>
      <c r="AI187" s="310"/>
      <c r="AJ187" s="433"/>
      <c r="AK187" s="427"/>
      <c r="AL187" s="309">
        <f t="shared" si="689"/>
        <v>0</v>
      </c>
      <c r="AM187" s="310"/>
      <c r="AN187" s="427"/>
      <c r="AO187" s="394"/>
      <c r="AP187" s="397"/>
      <c r="AQ187" s="400"/>
      <c r="AR187" s="403"/>
      <c r="AS187" s="403"/>
      <c r="AT187" s="48"/>
      <c r="AU187" s="48"/>
      <c r="AV187" s="170"/>
      <c r="AW187" s="228"/>
      <c r="AX187" s="98"/>
    </row>
    <row r="188" spans="1:50" ht="33" customHeight="1" x14ac:dyDescent="0.2">
      <c r="A188" s="390">
        <v>60</v>
      </c>
      <c r="B188" s="404"/>
      <c r="C188" s="405"/>
      <c r="D188" s="256"/>
      <c r="E188" s="256"/>
      <c r="F188" s="256"/>
      <c r="G188" s="410"/>
      <c r="H188" s="413"/>
      <c r="I188" s="416"/>
      <c r="J188" s="410"/>
      <c r="K188" s="419"/>
      <c r="L188" s="422">
        <f t="shared" ref="L188" si="928">IF(K188="ALTA",5,IF(K188="MEDIO ALTA",4,IF(K188="MEDIA",3,IF(K188="MEDIO BAJA",2,IF(K188="BAJA",1,0)))))</f>
        <v>0</v>
      </c>
      <c r="M188" s="419"/>
      <c r="N188" s="422">
        <f t="shared" ref="N188" si="929">IF(M188="ALTO",5,IF(M188="MEDIO ALTO",4,IF(M188="MEDIO",3,IF(M188="MEDIO BAJO",2,IF(M188="BAJO",1,0)))))</f>
        <v>0</v>
      </c>
      <c r="O188" s="422">
        <f t="shared" ref="O188" si="930">N188*L188</f>
        <v>0</v>
      </c>
      <c r="P188" s="257"/>
      <c r="Q188" s="258">
        <f t="shared" si="685"/>
        <v>0</v>
      </c>
      <c r="R188" s="425" t="e">
        <f t="shared" ref="R188" si="931">ROUND(AVERAGEIF(Q188:Q190,"&gt;0"),0)</f>
        <v>#DIV/0!</v>
      </c>
      <c r="S188" s="425" t="e">
        <f t="shared" ref="S188" si="932">R188*0.6</f>
        <v>#DIV/0!</v>
      </c>
      <c r="T188" s="313"/>
      <c r="U188" s="428" t="e">
        <f t="shared" ref="U188" si="933">IF(P188="No_existen",5*$U$10,V188*$U$10)</f>
        <v>#DIV/0!</v>
      </c>
      <c r="V188" s="431" t="e">
        <f t="shared" ref="V188" si="934">ROUND(AVERAGEIF(W188:W190,"&gt;0"),0)</f>
        <v>#DIV/0!</v>
      </c>
      <c r="W188" s="307">
        <f t="shared" si="686"/>
        <v>0</v>
      </c>
      <c r="X188" s="313"/>
      <c r="Y188" s="313"/>
      <c r="Z188" s="431" t="e">
        <f t="shared" ref="Z188" si="935">IF(P188="No_existen",5*$Z$10,AA188*$Z$10)</f>
        <v>#DIV/0!</v>
      </c>
      <c r="AA188" s="425" t="e">
        <f t="shared" ref="AA188" si="936">ROUND(AVERAGEIF(AB188:AB190,"&gt;0"),0)</f>
        <v>#DIV/0!</v>
      </c>
      <c r="AB188" s="306">
        <f t="shared" si="687"/>
        <v>0</v>
      </c>
      <c r="AC188" s="313"/>
      <c r="AD188" s="313"/>
      <c r="AE188" s="431" t="e">
        <f t="shared" ref="AE188" si="937">IF(P188="No_existen",5*$AE$10,AF188*$AE$10)</f>
        <v>#DIV/0!</v>
      </c>
      <c r="AF188" s="425" t="e">
        <f t="shared" ref="AF188" si="938">ROUND(AVERAGEIF(AG188:AG190,"&gt;0"),0)</f>
        <v>#DIV/0!</v>
      </c>
      <c r="AG188" s="306">
        <f t="shared" si="688"/>
        <v>0</v>
      </c>
      <c r="AH188" s="313"/>
      <c r="AI188" s="313"/>
      <c r="AJ188" s="431" t="e">
        <f t="shared" ref="AJ188" si="939">IF(P188="No_existen",5*$AJ$10,AK188*$AJ$10)</f>
        <v>#DIV/0!</v>
      </c>
      <c r="AK188" s="425" t="e">
        <f t="shared" ref="AK188" si="940">ROUND(AVERAGEIF(AL188:AL190,"&gt;0"),0)</f>
        <v>#DIV/0!</v>
      </c>
      <c r="AL188" s="306">
        <f t="shared" si="689"/>
        <v>0</v>
      </c>
      <c r="AM188" s="313"/>
      <c r="AN188" s="425" t="e">
        <f t="shared" ref="AN188" si="941">ROUND(AVERAGE(R188,V188,AA188,AF188,AK188),0)</f>
        <v>#DIV/0!</v>
      </c>
      <c r="AO188" s="392" t="e">
        <f t="shared" ref="AO188" si="942">IF(AN188&lt;1.5,"FUERTE",IF(AND(AN188&gt;=1.5,AN188&lt;2.5),"ACEPTABLE",IF(AN188&gt;=5,"INEXISTENTE","DÉBIL")))</f>
        <v>#DIV/0!</v>
      </c>
      <c r="AP188" s="395">
        <f t="shared" ref="AP188" si="943">IF(O188=0,0,ROUND((O188*AN188),0))</f>
        <v>0</v>
      </c>
      <c r="AQ188" s="398" t="str">
        <f t="shared" ref="AQ188" si="944">IF(AP188&gt;=36,"GRAVE", IF(AP188&lt;=10, "LEVE", "MODERADO"))</f>
        <v>LEVE</v>
      </c>
      <c r="AR188" s="401"/>
      <c r="AS188" s="401"/>
      <c r="AT188" s="259"/>
      <c r="AU188" s="259"/>
      <c r="AV188" s="260"/>
      <c r="AW188" s="327"/>
      <c r="AX188" s="294"/>
    </row>
    <row r="189" spans="1:50" ht="33" customHeight="1" x14ac:dyDescent="0.2">
      <c r="A189" s="391"/>
      <c r="B189" s="406"/>
      <c r="C189" s="407"/>
      <c r="D189" s="315"/>
      <c r="E189" s="315"/>
      <c r="F189" s="315"/>
      <c r="G189" s="411"/>
      <c r="H189" s="414"/>
      <c r="I189" s="417"/>
      <c r="J189" s="411"/>
      <c r="K189" s="420"/>
      <c r="L189" s="423"/>
      <c r="M189" s="420"/>
      <c r="N189" s="423"/>
      <c r="O189" s="423"/>
      <c r="P189" s="145"/>
      <c r="Q189" s="146">
        <f t="shared" si="685"/>
        <v>0</v>
      </c>
      <c r="R189" s="426"/>
      <c r="S189" s="426"/>
      <c r="T189" s="316"/>
      <c r="U189" s="429"/>
      <c r="V189" s="432"/>
      <c r="W189" s="305">
        <f t="shared" si="686"/>
        <v>0</v>
      </c>
      <c r="X189" s="316"/>
      <c r="Y189" s="316"/>
      <c r="Z189" s="432"/>
      <c r="AA189" s="426"/>
      <c r="AB189" s="304">
        <f t="shared" si="687"/>
        <v>0</v>
      </c>
      <c r="AC189" s="316"/>
      <c r="AD189" s="316"/>
      <c r="AE189" s="432"/>
      <c r="AF189" s="426"/>
      <c r="AG189" s="304">
        <f t="shared" si="688"/>
        <v>0</v>
      </c>
      <c r="AH189" s="316"/>
      <c r="AI189" s="316"/>
      <c r="AJ189" s="432"/>
      <c r="AK189" s="426"/>
      <c r="AL189" s="304">
        <f t="shared" si="689"/>
        <v>0</v>
      </c>
      <c r="AM189" s="316"/>
      <c r="AN189" s="426"/>
      <c r="AO189" s="393"/>
      <c r="AP189" s="396"/>
      <c r="AQ189" s="399"/>
      <c r="AR189" s="402"/>
      <c r="AS189" s="402"/>
      <c r="AT189" s="47"/>
      <c r="AU189" s="47"/>
      <c r="AV189" s="95"/>
      <c r="AW189" s="222"/>
      <c r="AX189" s="97"/>
    </row>
    <row r="190" spans="1:50" ht="33" customHeight="1" thickBot="1" x14ac:dyDescent="0.25">
      <c r="A190" s="392"/>
      <c r="B190" s="408"/>
      <c r="C190" s="409"/>
      <c r="D190" s="91"/>
      <c r="E190" s="91"/>
      <c r="F190" s="91"/>
      <c r="G190" s="412"/>
      <c r="H190" s="415"/>
      <c r="I190" s="418"/>
      <c r="J190" s="412"/>
      <c r="K190" s="421"/>
      <c r="L190" s="424"/>
      <c r="M190" s="421"/>
      <c r="N190" s="424"/>
      <c r="O190" s="424"/>
      <c r="P190" s="20"/>
      <c r="Q190" s="103">
        <f t="shared" si="685"/>
        <v>0</v>
      </c>
      <c r="R190" s="427"/>
      <c r="S190" s="427"/>
      <c r="T190" s="310"/>
      <c r="U190" s="430"/>
      <c r="V190" s="433"/>
      <c r="W190" s="311">
        <f t="shared" si="686"/>
        <v>0</v>
      </c>
      <c r="X190" s="310"/>
      <c r="Y190" s="310"/>
      <c r="Z190" s="433"/>
      <c r="AA190" s="427"/>
      <c r="AB190" s="309">
        <f t="shared" si="687"/>
        <v>0</v>
      </c>
      <c r="AC190" s="310"/>
      <c r="AD190" s="310"/>
      <c r="AE190" s="433"/>
      <c r="AF190" s="427"/>
      <c r="AG190" s="309">
        <f t="shared" si="688"/>
        <v>0</v>
      </c>
      <c r="AH190" s="310"/>
      <c r="AI190" s="310"/>
      <c r="AJ190" s="433"/>
      <c r="AK190" s="427"/>
      <c r="AL190" s="309">
        <f t="shared" si="689"/>
        <v>0</v>
      </c>
      <c r="AM190" s="310"/>
      <c r="AN190" s="427"/>
      <c r="AO190" s="394"/>
      <c r="AP190" s="397"/>
      <c r="AQ190" s="400"/>
      <c r="AR190" s="403"/>
      <c r="AS190" s="403"/>
      <c r="AT190" s="48"/>
      <c r="AU190" s="48"/>
      <c r="AV190" s="170"/>
      <c r="AW190" s="228"/>
      <c r="AX190" s="98"/>
    </row>
    <row r="191" spans="1:50" ht="33" customHeight="1" x14ac:dyDescent="0.2">
      <c r="A191" s="390">
        <v>61</v>
      </c>
      <c r="B191" s="404"/>
      <c r="C191" s="405"/>
      <c r="D191" s="256"/>
      <c r="E191" s="256"/>
      <c r="F191" s="256"/>
      <c r="G191" s="410"/>
      <c r="H191" s="413"/>
      <c r="I191" s="416"/>
      <c r="J191" s="410"/>
      <c r="K191" s="419"/>
      <c r="L191" s="422">
        <f t="shared" ref="L191" si="945">IF(K191="ALTA",5,IF(K191="MEDIO ALTA",4,IF(K191="MEDIA",3,IF(K191="MEDIO BAJA",2,IF(K191="BAJA",1,0)))))</f>
        <v>0</v>
      </c>
      <c r="M191" s="419"/>
      <c r="N191" s="422">
        <f t="shared" ref="N191" si="946">IF(M191="ALTO",5,IF(M191="MEDIO ALTO",4,IF(M191="MEDIO",3,IF(M191="MEDIO BAJO",2,IF(M191="BAJO",1,0)))))</f>
        <v>0</v>
      </c>
      <c r="O191" s="422">
        <f t="shared" ref="O191" si="947">N191*L191</f>
        <v>0</v>
      </c>
      <c r="P191" s="257"/>
      <c r="Q191" s="258">
        <f t="shared" si="685"/>
        <v>0</v>
      </c>
      <c r="R191" s="425" t="e">
        <f t="shared" ref="R191" si="948">ROUND(AVERAGEIF(Q191:Q193,"&gt;0"),0)</f>
        <v>#DIV/0!</v>
      </c>
      <c r="S191" s="425" t="e">
        <f t="shared" ref="S191" si="949">R191*0.6</f>
        <v>#DIV/0!</v>
      </c>
      <c r="T191" s="313"/>
      <c r="U191" s="428" t="e">
        <f t="shared" ref="U191" si="950">IF(P191="No_existen",5*$U$10,V191*$U$10)</f>
        <v>#DIV/0!</v>
      </c>
      <c r="V191" s="431" t="e">
        <f t="shared" ref="V191" si="951">ROUND(AVERAGEIF(W191:W193,"&gt;0"),0)</f>
        <v>#DIV/0!</v>
      </c>
      <c r="W191" s="307">
        <f t="shared" si="686"/>
        <v>0</v>
      </c>
      <c r="X191" s="313"/>
      <c r="Y191" s="313"/>
      <c r="Z191" s="431" t="e">
        <f t="shared" ref="Z191" si="952">IF(P191="No_existen",5*$Z$10,AA191*$Z$10)</f>
        <v>#DIV/0!</v>
      </c>
      <c r="AA191" s="425" t="e">
        <f t="shared" ref="AA191" si="953">ROUND(AVERAGEIF(AB191:AB193,"&gt;0"),0)</f>
        <v>#DIV/0!</v>
      </c>
      <c r="AB191" s="306">
        <f t="shared" si="687"/>
        <v>0</v>
      </c>
      <c r="AC191" s="313"/>
      <c r="AD191" s="313"/>
      <c r="AE191" s="431" t="e">
        <f t="shared" ref="AE191" si="954">IF(P191="No_existen",5*$AE$10,AF191*$AE$10)</f>
        <v>#DIV/0!</v>
      </c>
      <c r="AF191" s="425" t="e">
        <f t="shared" ref="AF191" si="955">ROUND(AVERAGEIF(AG191:AG193,"&gt;0"),0)</f>
        <v>#DIV/0!</v>
      </c>
      <c r="AG191" s="306">
        <f t="shared" si="688"/>
        <v>0</v>
      </c>
      <c r="AH191" s="313"/>
      <c r="AI191" s="313"/>
      <c r="AJ191" s="431" t="e">
        <f t="shared" ref="AJ191" si="956">IF(P191="No_existen",5*$AJ$10,AK191*$AJ$10)</f>
        <v>#DIV/0!</v>
      </c>
      <c r="AK191" s="425" t="e">
        <f t="shared" ref="AK191" si="957">ROUND(AVERAGEIF(AL191:AL193,"&gt;0"),0)</f>
        <v>#DIV/0!</v>
      </c>
      <c r="AL191" s="306">
        <f t="shared" si="689"/>
        <v>0</v>
      </c>
      <c r="AM191" s="313"/>
      <c r="AN191" s="425" t="e">
        <f t="shared" ref="AN191" si="958">ROUND(AVERAGE(R191,V191,AA191,AF191,AK191),0)</f>
        <v>#DIV/0!</v>
      </c>
      <c r="AO191" s="392" t="e">
        <f t="shared" ref="AO191" si="959">IF(AN191&lt;1.5,"FUERTE",IF(AND(AN191&gt;=1.5,AN191&lt;2.5),"ACEPTABLE",IF(AN191&gt;=5,"INEXISTENTE","DÉBIL")))</f>
        <v>#DIV/0!</v>
      </c>
      <c r="AP191" s="395">
        <f t="shared" ref="AP191" si="960">IF(O191=0,0,ROUND((O191*AN191),0))</f>
        <v>0</v>
      </c>
      <c r="AQ191" s="398" t="str">
        <f t="shared" ref="AQ191" si="961">IF(AP191&gt;=36,"GRAVE", IF(AP191&lt;=10, "LEVE", "MODERADO"))</f>
        <v>LEVE</v>
      </c>
      <c r="AR191" s="401"/>
      <c r="AS191" s="401"/>
      <c r="AT191" s="259"/>
      <c r="AU191" s="259"/>
      <c r="AV191" s="260"/>
      <c r="AW191" s="327"/>
      <c r="AX191" s="294"/>
    </row>
    <row r="192" spans="1:50" ht="33" customHeight="1" x14ac:dyDescent="0.2">
      <c r="A192" s="391"/>
      <c r="B192" s="406"/>
      <c r="C192" s="407"/>
      <c r="D192" s="315"/>
      <c r="E192" s="315"/>
      <c r="F192" s="315"/>
      <c r="G192" s="411"/>
      <c r="H192" s="414"/>
      <c r="I192" s="417"/>
      <c r="J192" s="411"/>
      <c r="K192" s="420"/>
      <c r="L192" s="423"/>
      <c r="M192" s="420"/>
      <c r="N192" s="423"/>
      <c r="O192" s="423"/>
      <c r="P192" s="145"/>
      <c r="Q192" s="146">
        <f t="shared" si="685"/>
        <v>0</v>
      </c>
      <c r="R192" s="426"/>
      <c r="S192" s="426"/>
      <c r="T192" s="316"/>
      <c r="U192" s="429"/>
      <c r="V192" s="432"/>
      <c r="W192" s="305">
        <f t="shared" si="686"/>
        <v>0</v>
      </c>
      <c r="X192" s="316"/>
      <c r="Y192" s="316"/>
      <c r="Z192" s="432"/>
      <c r="AA192" s="426"/>
      <c r="AB192" s="304">
        <f t="shared" si="687"/>
        <v>0</v>
      </c>
      <c r="AC192" s="316"/>
      <c r="AD192" s="316"/>
      <c r="AE192" s="432"/>
      <c r="AF192" s="426"/>
      <c r="AG192" s="304">
        <f t="shared" si="688"/>
        <v>0</v>
      </c>
      <c r="AH192" s="316"/>
      <c r="AI192" s="316"/>
      <c r="AJ192" s="432"/>
      <c r="AK192" s="426"/>
      <c r="AL192" s="304">
        <f t="shared" si="689"/>
        <v>0</v>
      </c>
      <c r="AM192" s="316"/>
      <c r="AN192" s="426"/>
      <c r="AO192" s="393"/>
      <c r="AP192" s="396"/>
      <c r="AQ192" s="399"/>
      <c r="AR192" s="402"/>
      <c r="AS192" s="402"/>
      <c r="AT192" s="47"/>
      <c r="AU192" s="47"/>
      <c r="AV192" s="95"/>
      <c r="AW192" s="222"/>
      <c r="AX192" s="97"/>
    </row>
    <row r="193" spans="1:50" ht="33" customHeight="1" thickBot="1" x14ac:dyDescent="0.25">
      <c r="A193" s="392"/>
      <c r="B193" s="408"/>
      <c r="C193" s="409"/>
      <c r="D193" s="91"/>
      <c r="E193" s="91"/>
      <c r="F193" s="91"/>
      <c r="G193" s="412"/>
      <c r="H193" s="415"/>
      <c r="I193" s="418"/>
      <c r="J193" s="412"/>
      <c r="K193" s="421"/>
      <c r="L193" s="424"/>
      <c r="M193" s="421"/>
      <c r="N193" s="424"/>
      <c r="O193" s="424"/>
      <c r="P193" s="20"/>
      <c r="Q193" s="103">
        <f t="shared" si="685"/>
        <v>0</v>
      </c>
      <c r="R193" s="427"/>
      <c r="S193" s="427"/>
      <c r="T193" s="310"/>
      <c r="U193" s="430"/>
      <c r="V193" s="433"/>
      <c r="W193" s="311">
        <f t="shared" si="686"/>
        <v>0</v>
      </c>
      <c r="X193" s="310"/>
      <c r="Y193" s="310"/>
      <c r="Z193" s="433"/>
      <c r="AA193" s="427"/>
      <c r="AB193" s="309">
        <f t="shared" si="687"/>
        <v>0</v>
      </c>
      <c r="AC193" s="310"/>
      <c r="AD193" s="310"/>
      <c r="AE193" s="433"/>
      <c r="AF193" s="427"/>
      <c r="AG193" s="309">
        <f t="shared" si="688"/>
        <v>0</v>
      </c>
      <c r="AH193" s="310"/>
      <c r="AI193" s="310"/>
      <c r="AJ193" s="433"/>
      <c r="AK193" s="427"/>
      <c r="AL193" s="309">
        <f t="shared" si="689"/>
        <v>0</v>
      </c>
      <c r="AM193" s="310"/>
      <c r="AN193" s="427"/>
      <c r="AO193" s="394"/>
      <c r="AP193" s="397"/>
      <c r="AQ193" s="400"/>
      <c r="AR193" s="403"/>
      <c r="AS193" s="403"/>
      <c r="AT193" s="48"/>
      <c r="AU193" s="48"/>
      <c r="AV193" s="170"/>
      <c r="AW193" s="228"/>
      <c r="AX193" s="98"/>
    </row>
    <row r="194" spans="1:50" ht="33" customHeight="1" x14ac:dyDescent="0.2">
      <c r="A194" s="390">
        <v>62</v>
      </c>
      <c r="B194" s="404"/>
      <c r="C194" s="405"/>
      <c r="D194" s="256"/>
      <c r="E194" s="256"/>
      <c r="F194" s="256"/>
      <c r="G194" s="410"/>
      <c r="H194" s="413"/>
      <c r="I194" s="416"/>
      <c r="J194" s="410"/>
      <c r="K194" s="419"/>
      <c r="L194" s="422">
        <f t="shared" ref="L194" si="962">IF(K194="ALTA",5,IF(K194="MEDIO ALTA",4,IF(K194="MEDIA",3,IF(K194="MEDIO BAJA",2,IF(K194="BAJA",1,0)))))</f>
        <v>0</v>
      </c>
      <c r="M194" s="419"/>
      <c r="N194" s="422">
        <f t="shared" ref="N194" si="963">IF(M194="ALTO",5,IF(M194="MEDIO ALTO",4,IF(M194="MEDIO",3,IF(M194="MEDIO BAJO",2,IF(M194="BAJO",1,0)))))</f>
        <v>0</v>
      </c>
      <c r="O194" s="422">
        <f t="shared" ref="O194" si="964">N194*L194</f>
        <v>0</v>
      </c>
      <c r="P194" s="257"/>
      <c r="Q194" s="258">
        <f t="shared" si="685"/>
        <v>0</v>
      </c>
      <c r="R194" s="425" t="e">
        <f t="shared" ref="R194" si="965">ROUND(AVERAGEIF(Q194:Q196,"&gt;0"),0)</f>
        <v>#DIV/0!</v>
      </c>
      <c r="S194" s="425" t="e">
        <f t="shared" ref="S194" si="966">R194*0.6</f>
        <v>#DIV/0!</v>
      </c>
      <c r="T194" s="313"/>
      <c r="U194" s="428" t="e">
        <f t="shared" ref="U194" si="967">IF(P194="No_existen",5*$U$10,V194*$U$10)</f>
        <v>#DIV/0!</v>
      </c>
      <c r="V194" s="431" t="e">
        <f t="shared" ref="V194" si="968">ROUND(AVERAGEIF(W194:W196,"&gt;0"),0)</f>
        <v>#DIV/0!</v>
      </c>
      <c r="W194" s="307">
        <f t="shared" si="686"/>
        <v>0</v>
      </c>
      <c r="X194" s="313"/>
      <c r="Y194" s="313"/>
      <c r="Z194" s="431" t="e">
        <f t="shared" ref="Z194" si="969">IF(P194="No_existen",5*$Z$10,AA194*$Z$10)</f>
        <v>#DIV/0!</v>
      </c>
      <c r="AA194" s="425" t="e">
        <f t="shared" ref="AA194" si="970">ROUND(AVERAGEIF(AB194:AB196,"&gt;0"),0)</f>
        <v>#DIV/0!</v>
      </c>
      <c r="AB194" s="306">
        <f t="shared" si="687"/>
        <v>0</v>
      </c>
      <c r="AC194" s="313"/>
      <c r="AD194" s="313"/>
      <c r="AE194" s="431" t="e">
        <f t="shared" ref="AE194" si="971">IF(P194="No_existen",5*$AE$10,AF194*$AE$10)</f>
        <v>#DIV/0!</v>
      </c>
      <c r="AF194" s="425" t="e">
        <f t="shared" ref="AF194" si="972">ROUND(AVERAGEIF(AG194:AG196,"&gt;0"),0)</f>
        <v>#DIV/0!</v>
      </c>
      <c r="AG194" s="306">
        <f t="shared" si="688"/>
        <v>0</v>
      </c>
      <c r="AH194" s="313"/>
      <c r="AI194" s="313"/>
      <c r="AJ194" s="431" t="e">
        <f t="shared" ref="AJ194" si="973">IF(P194="No_existen",5*$AJ$10,AK194*$AJ$10)</f>
        <v>#DIV/0!</v>
      </c>
      <c r="AK194" s="425" t="e">
        <f t="shared" ref="AK194" si="974">ROUND(AVERAGEIF(AL194:AL196,"&gt;0"),0)</f>
        <v>#DIV/0!</v>
      </c>
      <c r="AL194" s="306">
        <f t="shared" si="689"/>
        <v>0</v>
      </c>
      <c r="AM194" s="313"/>
      <c r="AN194" s="425" t="e">
        <f t="shared" ref="AN194" si="975">ROUND(AVERAGE(R194,V194,AA194,AF194,AK194),0)</f>
        <v>#DIV/0!</v>
      </c>
      <c r="AO194" s="392" t="e">
        <f t="shared" ref="AO194" si="976">IF(AN194&lt;1.5,"FUERTE",IF(AND(AN194&gt;=1.5,AN194&lt;2.5),"ACEPTABLE",IF(AN194&gt;=5,"INEXISTENTE","DÉBIL")))</f>
        <v>#DIV/0!</v>
      </c>
      <c r="AP194" s="395">
        <f t="shared" ref="AP194" si="977">IF(O194=0,0,ROUND((O194*AN194),0))</f>
        <v>0</v>
      </c>
      <c r="AQ194" s="398" t="str">
        <f t="shared" ref="AQ194" si="978">IF(AP194&gt;=36,"GRAVE", IF(AP194&lt;=10, "LEVE", "MODERADO"))</f>
        <v>LEVE</v>
      </c>
      <c r="AR194" s="401"/>
      <c r="AS194" s="401"/>
      <c r="AT194" s="259"/>
      <c r="AU194" s="259"/>
      <c r="AV194" s="260"/>
      <c r="AW194" s="327"/>
      <c r="AX194" s="294"/>
    </row>
    <row r="195" spans="1:50" ht="33" customHeight="1" x14ac:dyDescent="0.2">
      <c r="A195" s="391"/>
      <c r="B195" s="406"/>
      <c r="C195" s="407"/>
      <c r="D195" s="315"/>
      <c r="E195" s="315"/>
      <c r="F195" s="315"/>
      <c r="G195" s="411"/>
      <c r="H195" s="414"/>
      <c r="I195" s="417"/>
      <c r="J195" s="411"/>
      <c r="K195" s="420"/>
      <c r="L195" s="423"/>
      <c r="M195" s="420"/>
      <c r="N195" s="423"/>
      <c r="O195" s="423"/>
      <c r="P195" s="145"/>
      <c r="Q195" s="146">
        <f t="shared" si="685"/>
        <v>0</v>
      </c>
      <c r="R195" s="426"/>
      <c r="S195" s="426"/>
      <c r="T195" s="316"/>
      <c r="U195" s="429"/>
      <c r="V195" s="432"/>
      <c r="W195" s="305">
        <f t="shared" si="686"/>
        <v>0</v>
      </c>
      <c r="X195" s="316"/>
      <c r="Y195" s="316"/>
      <c r="Z195" s="432"/>
      <c r="AA195" s="426"/>
      <c r="AB195" s="304">
        <f t="shared" si="687"/>
        <v>0</v>
      </c>
      <c r="AC195" s="316"/>
      <c r="AD195" s="316"/>
      <c r="AE195" s="432"/>
      <c r="AF195" s="426"/>
      <c r="AG195" s="304">
        <f t="shared" si="688"/>
        <v>0</v>
      </c>
      <c r="AH195" s="316"/>
      <c r="AI195" s="316"/>
      <c r="AJ195" s="432"/>
      <c r="AK195" s="426"/>
      <c r="AL195" s="304">
        <f t="shared" si="689"/>
        <v>0</v>
      </c>
      <c r="AM195" s="316"/>
      <c r="AN195" s="426"/>
      <c r="AO195" s="393"/>
      <c r="AP195" s="396"/>
      <c r="AQ195" s="399"/>
      <c r="AR195" s="402"/>
      <c r="AS195" s="402"/>
      <c r="AT195" s="47"/>
      <c r="AU195" s="47"/>
      <c r="AV195" s="95"/>
      <c r="AW195" s="222"/>
      <c r="AX195" s="97"/>
    </row>
    <row r="196" spans="1:50" ht="33" customHeight="1" thickBot="1" x14ac:dyDescent="0.25">
      <c r="A196" s="392"/>
      <c r="B196" s="408"/>
      <c r="C196" s="409"/>
      <c r="D196" s="91"/>
      <c r="E196" s="91"/>
      <c r="F196" s="91"/>
      <c r="G196" s="412"/>
      <c r="H196" s="415"/>
      <c r="I196" s="418"/>
      <c r="J196" s="412"/>
      <c r="K196" s="421"/>
      <c r="L196" s="424"/>
      <c r="M196" s="421"/>
      <c r="N196" s="424"/>
      <c r="O196" s="424"/>
      <c r="P196" s="20"/>
      <c r="Q196" s="103">
        <f t="shared" si="685"/>
        <v>0</v>
      </c>
      <c r="R196" s="427"/>
      <c r="S196" s="427"/>
      <c r="T196" s="310"/>
      <c r="U196" s="430"/>
      <c r="V196" s="433"/>
      <c r="W196" s="311">
        <f t="shared" si="686"/>
        <v>0</v>
      </c>
      <c r="X196" s="310"/>
      <c r="Y196" s="310"/>
      <c r="Z196" s="433"/>
      <c r="AA196" s="427"/>
      <c r="AB196" s="309">
        <f t="shared" si="687"/>
        <v>0</v>
      </c>
      <c r="AC196" s="310"/>
      <c r="AD196" s="310"/>
      <c r="AE196" s="433"/>
      <c r="AF196" s="427"/>
      <c r="AG196" s="309">
        <f t="shared" si="688"/>
        <v>0</v>
      </c>
      <c r="AH196" s="310"/>
      <c r="AI196" s="310"/>
      <c r="AJ196" s="433"/>
      <c r="AK196" s="427"/>
      <c r="AL196" s="309">
        <f t="shared" si="689"/>
        <v>0</v>
      </c>
      <c r="AM196" s="310"/>
      <c r="AN196" s="427"/>
      <c r="AO196" s="394"/>
      <c r="AP196" s="397"/>
      <c r="AQ196" s="400"/>
      <c r="AR196" s="403"/>
      <c r="AS196" s="403"/>
      <c r="AT196" s="48"/>
      <c r="AU196" s="48"/>
      <c r="AV196" s="170"/>
      <c r="AW196" s="228"/>
      <c r="AX196" s="98"/>
    </row>
    <row r="197" spans="1:50" ht="33" customHeight="1" x14ac:dyDescent="0.2">
      <c r="A197" s="390">
        <v>63</v>
      </c>
      <c r="B197" s="404"/>
      <c r="C197" s="405"/>
      <c r="D197" s="256"/>
      <c r="E197" s="256"/>
      <c r="F197" s="256"/>
      <c r="G197" s="410"/>
      <c r="H197" s="413"/>
      <c r="I197" s="416"/>
      <c r="J197" s="410"/>
      <c r="K197" s="419"/>
      <c r="L197" s="422">
        <f t="shared" ref="L197" si="979">IF(K197="ALTA",5,IF(K197="MEDIO ALTA",4,IF(K197="MEDIA",3,IF(K197="MEDIO BAJA",2,IF(K197="BAJA",1,0)))))</f>
        <v>0</v>
      </c>
      <c r="M197" s="419"/>
      <c r="N197" s="422">
        <f t="shared" ref="N197" si="980">IF(M197="ALTO",5,IF(M197="MEDIO ALTO",4,IF(M197="MEDIO",3,IF(M197="MEDIO BAJO",2,IF(M197="BAJO",1,0)))))</f>
        <v>0</v>
      </c>
      <c r="O197" s="422">
        <f t="shared" ref="O197" si="981">N197*L197</f>
        <v>0</v>
      </c>
      <c r="P197" s="257"/>
      <c r="Q197" s="258">
        <f t="shared" si="685"/>
        <v>0</v>
      </c>
      <c r="R197" s="425" t="e">
        <f t="shared" ref="R197" si="982">ROUND(AVERAGEIF(Q197:Q199,"&gt;0"),0)</f>
        <v>#DIV/0!</v>
      </c>
      <c r="S197" s="425" t="e">
        <f t="shared" ref="S197" si="983">R197*0.6</f>
        <v>#DIV/0!</v>
      </c>
      <c r="T197" s="313"/>
      <c r="U197" s="428" t="e">
        <f t="shared" ref="U197" si="984">IF(P197="No_existen",5*$U$10,V197*$U$10)</f>
        <v>#DIV/0!</v>
      </c>
      <c r="V197" s="431" t="e">
        <f t="shared" ref="V197" si="985">ROUND(AVERAGEIF(W197:W199,"&gt;0"),0)</f>
        <v>#DIV/0!</v>
      </c>
      <c r="W197" s="307">
        <f t="shared" si="686"/>
        <v>0</v>
      </c>
      <c r="X197" s="313"/>
      <c r="Y197" s="313"/>
      <c r="Z197" s="431" t="e">
        <f t="shared" ref="Z197" si="986">IF(P197="No_existen",5*$Z$10,AA197*$Z$10)</f>
        <v>#DIV/0!</v>
      </c>
      <c r="AA197" s="425" t="e">
        <f t="shared" ref="AA197" si="987">ROUND(AVERAGEIF(AB197:AB199,"&gt;0"),0)</f>
        <v>#DIV/0!</v>
      </c>
      <c r="AB197" s="306">
        <f t="shared" si="687"/>
        <v>0</v>
      </c>
      <c r="AC197" s="313"/>
      <c r="AD197" s="313"/>
      <c r="AE197" s="431" t="e">
        <f t="shared" ref="AE197" si="988">IF(P197="No_existen",5*$AE$10,AF197*$AE$10)</f>
        <v>#DIV/0!</v>
      </c>
      <c r="AF197" s="425" t="e">
        <f t="shared" ref="AF197" si="989">ROUND(AVERAGEIF(AG197:AG199,"&gt;0"),0)</f>
        <v>#DIV/0!</v>
      </c>
      <c r="AG197" s="306">
        <f t="shared" si="688"/>
        <v>0</v>
      </c>
      <c r="AH197" s="313"/>
      <c r="AI197" s="313"/>
      <c r="AJ197" s="431" t="e">
        <f t="shared" ref="AJ197" si="990">IF(P197="No_existen",5*$AJ$10,AK197*$AJ$10)</f>
        <v>#DIV/0!</v>
      </c>
      <c r="AK197" s="425" t="e">
        <f t="shared" ref="AK197" si="991">ROUND(AVERAGEIF(AL197:AL199,"&gt;0"),0)</f>
        <v>#DIV/0!</v>
      </c>
      <c r="AL197" s="306">
        <f t="shared" si="689"/>
        <v>0</v>
      </c>
      <c r="AM197" s="313"/>
      <c r="AN197" s="425" t="e">
        <f t="shared" ref="AN197" si="992">ROUND(AVERAGE(R197,V197,AA197,AF197,AK197),0)</f>
        <v>#DIV/0!</v>
      </c>
      <c r="AO197" s="392" t="e">
        <f t="shared" ref="AO197" si="993">IF(AN197&lt;1.5,"FUERTE",IF(AND(AN197&gt;=1.5,AN197&lt;2.5),"ACEPTABLE",IF(AN197&gt;=5,"INEXISTENTE","DÉBIL")))</f>
        <v>#DIV/0!</v>
      </c>
      <c r="AP197" s="395">
        <f t="shared" ref="AP197" si="994">IF(O197=0,0,ROUND((O197*AN197),0))</f>
        <v>0</v>
      </c>
      <c r="AQ197" s="398" t="str">
        <f t="shared" ref="AQ197" si="995">IF(AP197&gt;=36,"GRAVE", IF(AP197&lt;=10, "LEVE", "MODERADO"))</f>
        <v>LEVE</v>
      </c>
      <c r="AR197" s="401"/>
      <c r="AS197" s="401"/>
      <c r="AT197" s="259"/>
      <c r="AU197" s="259"/>
      <c r="AV197" s="260"/>
      <c r="AW197" s="327"/>
      <c r="AX197" s="294"/>
    </row>
    <row r="198" spans="1:50" ht="33" customHeight="1" x14ac:dyDescent="0.2">
      <c r="A198" s="391"/>
      <c r="B198" s="406"/>
      <c r="C198" s="407"/>
      <c r="D198" s="315"/>
      <c r="E198" s="315"/>
      <c r="F198" s="315"/>
      <c r="G198" s="411"/>
      <c r="H198" s="414"/>
      <c r="I198" s="417"/>
      <c r="J198" s="411"/>
      <c r="K198" s="420"/>
      <c r="L198" s="423"/>
      <c r="M198" s="420"/>
      <c r="N198" s="423"/>
      <c r="O198" s="423"/>
      <c r="P198" s="145"/>
      <c r="Q198" s="146">
        <f t="shared" si="685"/>
        <v>0</v>
      </c>
      <c r="R198" s="426"/>
      <c r="S198" s="426"/>
      <c r="T198" s="316"/>
      <c r="U198" s="429"/>
      <c r="V198" s="432"/>
      <c r="W198" s="305">
        <f t="shared" si="686"/>
        <v>0</v>
      </c>
      <c r="X198" s="316"/>
      <c r="Y198" s="316"/>
      <c r="Z198" s="432"/>
      <c r="AA198" s="426"/>
      <c r="AB198" s="304">
        <f t="shared" si="687"/>
        <v>0</v>
      </c>
      <c r="AC198" s="316"/>
      <c r="AD198" s="316"/>
      <c r="AE198" s="432"/>
      <c r="AF198" s="426"/>
      <c r="AG198" s="304">
        <f t="shared" si="688"/>
        <v>0</v>
      </c>
      <c r="AH198" s="316"/>
      <c r="AI198" s="316"/>
      <c r="AJ198" s="432"/>
      <c r="AK198" s="426"/>
      <c r="AL198" s="304">
        <f t="shared" si="689"/>
        <v>0</v>
      </c>
      <c r="AM198" s="316"/>
      <c r="AN198" s="426"/>
      <c r="AO198" s="393"/>
      <c r="AP198" s="396"/>
      <c r="AQ198" s="399"/>
      <c r="AR198" s="402"/>
      <c r="AS198" s="402"/>
      <c r="AT198" s="47"/>
      <c r="AU198" s="47"/>
      <c r="AV198" s="95"/>
      <c r="AW198" s="222"/>
      <c r="AX198" s="97"/>
    </row>
    <row r="199" spans="1:50" ht="33" customHeight="1" thickBot="1" x14ac:dyDescent="0.25">
      <c r="A199" s="392"/>
      <c r="B199" s="408"/>
      <c r="C199" s="409"/>
      <c r="D199" s="91"/>
      <c r="E199" s="91"/>
      <c r="F199" s="91"/>
      <c r="G199" s="412"/>
      <c r="H199" s="415"/>
      <c r="I199" s="418"/>
      <c r="J199" s="412"/>
      <c r="K199" s="421"/>
      <c r="L199" s="424"/>
      <c r="M199" s="421"/>
      <c r="N199" s="424"/>
      <c r="O199" s="424"/>
      <c r="P199" s="20"/>
      <c r="Q199" s="103">
        <f t="shared" si="685"/>
        <v>0</v>
      </c>
      <c r="R199" s="427"/>
      <c r="S199" s="427"/>
      <c r="T199" s="310"/>
      <c r="U199" s="430"/>
      <c r="V199" s="433"/>
      <c r="W199" s="311">
        <f t="shared" si="686"/>
        <v>0</v>
      </c>
      <c r="X199" s="310"/>
      <c r="Y199" s="310"/>
      <c r="Z199" s="433"/>
      <c r="AA199" s="427"/>
      <c r="AB199" s="309">
        <f t="shared" si="687"/>
        <v>0</v>
      </c>
      <c r="AC199" s="310"/>
      <c r="AD199" s="310"/>
      <c r="AE199" s="433"/>
      <c r="AF199" s="427"/>
      <c r="AG199" s="309">
        <f t="shared" si="688"/>
        <v>0</v>
      </c>
      <c r="AH199" s="310"/>
      <c r="AI199" s="310"/>
      <c r="AJ199" s="433"/>
      <c r="AK199" s="427"/>
      <c r="AL199" s="309">
        <f t="shared" si="689"/>
        <v>0</v>
      </c>
      <c r="AM199" s="310"/>
      <c r="AN199" s="427"/>
      <c r="AO199" s="394"/>
      <c r="AP199" s="397"/>
      <c r="AQ199" s="400"/>
      <c r="AR199" s="403"/>
      <c r="AS199" s="403"/>
      <c r="AT199" s="48"/>
      <c r="AU199" s="48"/>
      <c r="AV199" s="170"/>
      <c r="AW199" s="228"/>
      <c r="AX199" s="98"/>
    </row>
    <row r="200" spans="1:50" ht="33" customHeight="1" x14ac:dyDescent="0.2">
      <c r="A200" s="390">
        <v>64</v>
      </c>
      <c r="B200" s="404"/>
      <c r="C200" s="405"/>
      <c r="D200" s="256"/>
      <c r="E200" s="256"/>
      <c r="F200" s="256"/>
      <c r="G200" s="410"/>
      <c r="H200" s="413"/>
      <c r="I200" s="416"/>
      <c r="J200" s="410"/>
      <c r="K200" s="419"/>
      <c r="L200" s="422">
        <f t="shared" ref="L200" si="996">IF(K200="ALTA",5,IF(K200="MEDIO ALTA",4,IF(K200="MEDIA",3,IF(K200="MEDIO BAJA",2,IF(K200="BAJA",1,0)))))</f>
        <v>0</v>
      </c>
      <c r="M200" s="419"/>
      <c r="N200" s="422">
        <f t="shared" ref="N200" si="997">IF(M200="ALTO",5,IF(M200="MEDIO ALTO",4,IF(M200="MEDIO",3,IF(M200="MEDIO BAJO",2,IF(M200="BAJO",1,0)))))</f>
        <v>0</v>
      </c>
      <c r="O200" s="422">
        <f t="shared" ref="O200" si="998">N200*L200</f>
        <v>0</v>
      </c>
      <c r="P200" s="257"/>
      <c r="Q200" s="258">
        <f t="shared" si="685"/>
        <v>0</v>
      </c>
      <c r="R200" s="425" t="e">
        <f t="shared" ref="R200" si="999">ROUND(AVERAGEIF(Q200:Q202,"&gt;0"),0)</f>
        <v>#DIV/0!</v>
      </c>
      <c r="S200" s="425" t="e">
        <f t="shared" ref="S200" si="1000">R200*0.6</f>
        <v>#DIV/0!</v>
      </c>
      <c r="T200" s="313"/>
      <c r="U200" s="428" t="e">
        <f t="shared" ref="U200" si="1001">IF(P200="No_existen",5*$U$10,V200*$U$10)</f>
        <v>#DIV/0!</v>
      </c>
      <c r="V200" s="431" t="e">
        <f t="shared" ref="V200" si="1002">ROUND(AVERAGEIF(W200:W202,"&gt;0"),0)</f>
        <v>#DIV/0!</v>
      </c>
      <c r="W200" s="307">
        <f t="shared" si="686"/>
        <v>0</v>
      </c>
      <c r="X200" s="313"/>
      <c r="Y200" s="313"/>
      <c r="Z200" s="431" t="e">
        <f t="shared" ref="Z200" si="1003">IF(P200="No_existen",5*$Z$10,AA200*$Z$10)</f>
        <v>#DIV/0!</v>
      </c>
      <c r="AA200" s="425" t="e">
        <f t="shared" ref="AA200" si="1004">ROUND(AVERAGEIF(AB200:AB202,"&gt;0"),0)</f>
        <v>#DIV/0!</v>
      </c>
      <c r="AB200" s="306">
        <f t="shared" si="687"/>
        <v>0</v>
      </c>
      <c r="AC200" s="313"/>
      <c r="AD200" s="313"/>
      <c r="AE200" s="431" t="e">
        <f t="shared" ref="AE200" si="1005">IF(P200="No_existen",5*$AE$10,AF200*$AE$10)</f>
        <v>#DIV/0!</v>
      </c>
      <c r="AF200" s="425" t="e">
        <f t="shared" ref="AF200" si="1006">ROUND(AVERAGEIF(AG200:AG202,"&gt;0"),0)</f>
        <v>#DIV/0!</v>
      </c>
      <c r="AG200" s="306">
        <f t="shared" si="688"/>
        <v>0</v>
      </c>
      <c r="AH200" s="313"/>
      <c r="AI200" s="313"/>
      <c r="AJ200" s="431" t="e">
        <f t="shared" ref="AJ200" si="1007">IF(P200="No_existen",5*$AJ$10,AK200*$AJ$10)</f>
        <v>#DIV/0!</v>
      </c>
      <c r="AK200" s="425" t="e">
        <f t="shared" ref="AK200" si="1008">ROUND(AVERAGEIF(AL200:AL202,"&gt;0"),0)</f>
        <v>#DIV/0!</v>
      </c>
      <c r="AL200" s="306">
        <f t="shared" si="689"/>
        <v>0</v>
      </c>
      <c r="AM200" s="313"/>
      <c r="AN200" s="425" t="e">
        <f t="shared" ref="AN200" si="1009">ROUND(AVERAGE(R200,V200,AA200,AF200,AK200),0)</f>
        <v>#DIV/0!</v>
      </c>
      <c r="AO200" s="392" t="e">
        <f t="shared" ref="AO200" si="1010">IF(AN200&lt;1.5,"FUERTE",IF(AND(AN200&gt;=1.5,AN200&lt;2.5),"ACEPTABLE",IF(AN200&gt;=5,"INEXISTENTE","DÉBIL")))</f>
        <v>#DIV/0!</v>
      </c>
      <c r="AP200" s="395">
        <f t="shared" ref="AP200" si="1011">IF(O200=0,0,ROUND((O200*AN200),0))</f>
        <v>0</v>
      </c>
      <c r="AQ200" s="398" t="str">
        <f t="shared" ref="AQ200" si="1012">IF(AP200&gt;=36,"GRAVE", IF(AP200&lt;=10, "LEVE", "MODERADO"))</f>
        <v>LEVE</v>
      </c>
      <c r="AR200" s="401"/>
      <c r="AS200" s="401"/>
      <c r="AT200" s="259"/>
      <c r="AU200" s="259"/>
      <c r="AV200" s="260"/>
      <c r="AW200" s="327"/>
      <c r="AX200" s="294"/>
    </row>
    <row r="201" spans="1:50" ht="33" customHeight="1" x14ac:dyDescent="0.2">
      <c r="A201" s="391"/>
      <c r="B201" s="406"/>
      <c r="C201" s="407"/>
      <c r="D201" s="315"/>
      <c r="E201" s="315"/>
      <c r="F201" s="315"/>
      <c r="G201" s="411"/>
      <c r="H201" s="414"/>
      <c r="I201" s="417"/>
      <c r="J201" s="411"/>
      <c r="K201" s="420"/>
      <c r="L201" s="423"/>
      <c r="M201" s="420"/>
      <c r="N201" s="423"/>
      <c r="O201" s="423"/>
      <c r="P201" s="145"/>
      <c r="Q201" s="146">
        <f t="shared" si="685"/>
        <v>0</v>
      </c>
      <c r="R201" s="426"/>
      <c r="S201" s="426"/>
      <c r="T201" s="316"/>
      <c r="U201" s="429"/>
      <c r="V201" s="432"/>
      <c r="W201" s="305">
        <f t="shared" si="686"/>
        <v>0</v>
      </c>
      <c r="X201" s="316"/>
      <c r="Y201" s="316"/>
      <c r="Z201" s="432"/>
      <c r="AA201" s="426"/>
      <c r="AB201" s="304">
        <f t="shared" si="687"/>
        <v>0</v>
      </c>
      <c r="AC201" s="316"/>
      <c r="AD201" s="316"/>
      <c r="AE201" s="432"/>
      <c r="AF201" s="426"/>
      <c r="AG201" s="304">
        <f t="shared" si="688"/>
        <v>0</v>
      </c>
      <c r="AH201" s="316"/>
      <c r="AI201" s="316"/>
      <c r="AJ201" s="432"/>
      <c r="AK201" s="426"/>
      <c r="AL201" s="304">
        <f t="shared" si="689"/>
        <v>0</v>
      </c>
      <c r="AM201" s="316"/>
      <c r="AN201" s="426"/>
      <c r="AO201" s="393"/>
      <c r="AP201" s="396"/>
      <c r="AQ201" s="399"/>
      <c r="AR201" s="402"/>
      <c r="AS201" s="402"/>
      <c r="AT201" s="47"/>
      <c r="AU201" s="47"/>
      <c r="AV201" s="95"/>
      <c r="AW201" s="222"/>
      <c r="AX201" s="97"/>
    </row>
    <row r="202" spans="1:50" ht="33" customHeight="1" thickBot="1" x14ac:dyDescent="0.25">
      <c r="A202" s="392"/>
      <c r="B202" s="408"/>
      <c r="C202" s="409"/>
      <c r="D202" s="91"/>
      <c r="E202" s="91"/>
      <c r="F202" s="91"/>
      <c r="G202" s="412"/>
      <c r="H202" s="415"/>
      <c r="I202" s="418"/>
      <c r="J202" s="412"/>
      <c r="K202" s="421"/>
      <c r="L202" s="424"/>
      <c r="M202" s="421"/>
      <c r="N202" s="424"/>
      <c r="O202" s="424"/>
      <c r="P202" s="20"/>
      <c r="Q202" s="103">
        <f t="shared" si="685"/>
        <v>0</v>
      </c>
      <c r="R202" s="427"/>
      <c r="S202" s="427"/>
      <c r="T202" s="310"/>
      <c r="U202" s="430"/>
      <c r="V202" s="433"/>
      <c r="W202" s="311">
        <f t="shared" si="686"/>
        <v>0</v>
      </c>
      <c r="X202" s="310"/>
      <c r="Y202" s="310"/>
      <c r="Z202" s="433"/>
      <c r="AA202" s="427"/>
      <c r="AB202" s="309">
        <f t="shared" si="687"/>
        <v>0</v>
      </c>
      <c r="AC202" s="310"/>
      <c r="AD202" s="310"/>
      <c r="AE202" s="433"/>
      <c r="AF202" s="427"/>
      <c r="AG202" s="309">
        <f t="shared" si="688"/>
        <v>0</v>
      </c>
      <c r="AH202" s="310"/>
      <c r="AI202" s="310"/>
      <c r="AJ202" s="433"/>
      <c r="AK202" s="427"/>
      <c r="AL202" s="309">
        <f t="shared" si="689"/>
        <v>0</v>
      </c>
      <c r="AM202" s="310"/>
      <c r="AN202" s="427"/>
      <c r="AO202" s="394"/>
      <c r="AP202" s="397"/>
      <c r="AQ202" s="400"/>
      <c r="AR202" s="403"/>
      <c r="AS202" s="403"/>
      <c r="AT202" s="48"/>
      <c r="AU202" s="48"/>
      <c r="AV202" s="170"/>
      <c r="AW202" s="228"/>
      <c r="AX202" s="98"/>
    </row>
    <row r="203" spans="1:50" ht="33" customHeight="1" x14ac:dyDescent="0.2">
      <c r="A203" s="390">
        <v>65</v>
      </c>
      <c r="B203" s="404"/>
      <c r="C203" s="405"/>
      <c r="D203" s="256"/>
      <c r="E203" s="256"/>
      <c r="F203" s="256"/>
      <c r="G203" s="410"/>
      <c r="H203" s="413"/>
      <c r="I203" s="416"/>
      <c r="J203" s="410"/>
      <c r="K203" s="419"/>
      <c r="L203" s="422">
        <f t="shared" ref="L203" si="1013">IF(K203="ALTA",5,IF(K203="MEDIO ALTA",4,IF(K203="MEDIA",3,IF(K203="MEDIO BAJA",2,IF(K203="BAJA",1,0)))))</f>
        <v>0</v>
      </c>
      <c r="M203" s="419"/>
      <c r="N203" s="422">
        <f t="shared" ref="N203" si="1014">IF(M203="ALTO",5,IF(M203="MEDIO ALTO",4,IF(M203="MEDIO",3,IF(M203="MEDIO BAJO",2,IF(M203="BAJO",1,0)))))</f>
        <v>0</v>
      </c>
      <c r="O203" s="422">
        <f t="shared" ref="O203" si="1015">N203*L203</f>
        <v>0</v>
      </c>
      <c r="P203" s="257"/>
      <c r="Q203" s="258">
        <f t="shared" si="685"/>
        <v>0</v>
      </c>
      <c r="R203" s="425" t="e">
        <f t="shared" ref="R203" si="1016">ROUND(AVERAGEIF(Q203:Q205,"&gt;0"),0)</f>
        <v>#DIV/0!</v>
      </c>
      <c r="S203" s="425" t="e">
        <f t="shared" ref="S203" si="1017">R203*0.6</f>
        <v>#DIV/0!</v>
      </c>
      <c r="T203" s="313"/>
      <c r="U203" s="428" t="e">
        <f t="shared" ref="U203" si="1018">IF(P203="No_existen",5*$U$10,V203*$U$10)</f>
        <v>#DIV/0!</v>
      </c>
      <c r="V203" s="431" t="e">
        <f t="shared" ref="V203" si="1019">ROUND(AVERAGEIF(W203:W205,"&gt;0"),0)</f>
        <v>#DIV/0!</v>
      </c>
      <c r="W203" s="307">
        <f t="shared" si="686"/>
        <v>0</v>
      </c>
      <c r="X203" s="313"/>
      <c r="Y203" s="313"/>
      <c r="Z203" s="431" t="e">
        <f t="shared" ref="Z203" si="1020">IF(P203="No_existen",5*$Z$10,AA203*$Z$10)</f>
        <v>#DIV/0!</v>
      </c>
      <c r="AA203" s="425" t="e">
        <f t="shared" ref="AA203" si="1021">ROUND(AVERAGEIF(AB203:AB205,"&gt;0"),0)</f>
        <v>#DIV/0!</v>
      </c>
      <c r="AB203" s="306">
        <f t="shared" si="687"/>
        <v>0</v>
      </c>
      <c r="AC203" s="313"/>
      <c r="AD203" s="313"/>
      <c r="AE203" s="431" t="e">
        <f t="shared" ref="AE203" si="1022">IF(P203="No_existen",5*$AE$10,AF203*$AE$10)</f>
        <v>#DIV/0!</v>
      </c>
      <c r="AF203" s="425" t="e">
        <f t="shared" ref="AF203" si="1023">ROUND(AVERAGEIF(AG203:AG205,"&gt;0"),0)</f>
        <v>#DIV/0!</v>
      </c>
      <c r="AG203" s="306">
        <f t="shared" si="688"/>
        <v>0</v>
      </c>
      <c r="AH203" s="313"/>
      <c r="AI203" s="313"/>
      <c r="AJ203" s="431" t="e">
        <f t="shared" ref="AJ203" si="1024">IF(P203="No_existen",5*$AJ$10,AK203*$AJ$10)</f>
        <v>#DIV/0!</v>
      </c>
      <c r="AK203" s="425" t="e">
        <f t="shared" ref="AK203" si="1025">ROUND(AVERAGEIF(AL203:AL205,"&gt;0"),0)</f>
        <v>#DIV/0!</v>
      </c>
      <c r="AL203" s="306">
        <f t="shared" si="689"/>
        <v>0</v>
      </c>
      <c r="AM203" s="313"/>
      <c r="AN203" s="425" t="e">
        <f t="shared" ref="AN203" si="1026">ROUND(AVERAGE(R203,V203,AA203,AF203,AK203),0)</f>
        <v>#DIV/0!</v>
      </c>
      <c r="AO203" s="392" t="e">
        <f t="shared" ref="AO203" si="1027">IF(AN203&lt;1.5,"FUERTE",IF(AND(AN203&gt;=1.5,AN203&lt;2.5),"ACEPTABLE",IF(AN203&gt;=5,"INEXISTENTE","DÉBIL")))</f>
        <v>#DIV/0!</v>
      </c>
      <c r="AP203" s="395">
        <f t="shared" ref="AP203" si="1028">IF(O203=0,0,ROUND((O203*AN203),0))</f>
        <v>0</v>
      </c>
      <c r="AQ203" s="398" t="str">
        <f t="shared" ref="AQ203" si="1029">IF(AP203&gt;=36,"GRAVE", IF(AP203&lt;=10, "LEVE", "MODERADO"))</f>
        <v>LEVE</v>
      </c>
      <c r="AR203" s="401"/>
      <c r="AS203" s="401"/>
      <c r="AT203" s="259"/>
      <c r="AU203" s="259"/>
      <c r="AV203" s="260"/>
      <c r="AW203" s="327"/>
      <c r="AX203" s="294"/>
    </row>
    <row r="204" spans="1:50" ht="33" customHeight="1" x14ac:dyDescent="0.2">
      <c r="A204" s="391"/>
      <c r="B204" s="406"/>
      <c r="C204" s="407"/>
      <c r="D204" s="315"/>
      <c r="E204" s="315"/>
      <c r="F204" s="315"/>
      <c r="G204" s="411"/>
      <c r="H204" s="414"/>
      <c r="I204" s="417"/>
      <c r="J204" s="411"/>
      <c r="K204" s="420"/>
      <c r="L204" s="423"/>
      <c r="M204" s="420"/>
      <c r="N204" s="423"/>
      <c r="O204" s="423"/>
      <c r="P204" s="145"/>
      <c r="Q204" s="146">
        <f t="shared" si="685"/>
        <v>0</v>
      </c>
      <c r="R204" s="426"/>
      <c r="S204" s="426"/>
      <c r="T204" s="316"/>
      <c r="U204" s="429"/>
      <c r="V204" s="432"/>
      <c r="W204" s="305">
        <f t="shared" si="686"/>
        <v>0</v>
      </c>
      <c r="X204" s="316"/>
      <c r="Y204" s="316"/>
      <c r="Z204" s="432"/>
      <c r="AA204" s="426"/>
      <c r="AB204" s="304">
        <f t="shared" si="687"/>
        <v>0</v>
      </c>
      <c r="AC204" s="316"/>
      <c r="AD204" s="316"/>
      <c r="AE204" s="432"/>
      <c r="AF204" s="426"/>
      <c r="AG204" s="304">
        <f t="shared" si="688"/>
        <v>0</v>
      </c>
      <c r="AH204" s="316"/>
      <c r="AI204" s="316"/>
      <c r="AJ204" s="432"/>
      <c r="AK204" s="426"/>
      <c r="AL204" s="304">
        <f t="shared" si="689"/>
        <v>0</v>
      </c>
      <c r="AM204" s="316"/>
      <c r="AN204" s="426"/>
      <c r="AO204" s="393"/>
      <c r="AP204" s="396"/>
      <c r="AQ204" s="399"/>
      <c r="AR204" s="402"/>
      <c r="AS204" s="402"/>
      <c r="AT204" s="47"/>
      <c r="AU204" s="47"/>
      <c r="AV204" s="95"/>
      <c r="AW204" s="222"/>
      <c r="AX204" s="97"/>
    </row>
    <row r="205" spans="1:50" ht="33" customHeight="1" thickBot="1" x14ac:dyDescent="0.25">
      <c r="A205" s="392"/>
      <c r="B205" s="408"/>
      <c r="C205" s="409"/>
      <c r="D205" s="91"/>
      <c r="E205" s="91"/>
      <c r="F205" s="91"/>
      <c r="G205" s="412"/>
      <c r="H205" s="415"/>
      <c r="I205" s="418"/>
      <c r="J205" s="412"/>
      <c r="K205" s="421"/>
      <c r="L205" s="424"/>
      <c r="M205" s="421"/>
      <c r="N205" s="424"/>
      <c r="O205" s="424"/>
      <c r="P205" s="20"/>
      <c r="Q205" s="103">
        <f t="shared" si="685"/>
        <v>0</v>
      </c>
      <c r="R205" s="427"/>
      <c r="S205" s="427"/>
      <c r="T205" s="310"/>
      <c r="U205" s="430"/>
      <c r="V205" s="433"/>
      <c r="W205" s="311">
        <f t="shared" si="686"/>
        <v>0</v>
      </c>
      <c r="X205" s="310"/>
      <c r="Y205" s="310"/>
      <c r="Z205" s="433"/>
      <c r="AA205" s="427"/>
      <c r="AB205" s="309">
        <f t="shared" si="687"/>
        <v>0</v>
      </c>
      <c r="AC205" s="310"/>
      <c r="AD205" s="310"/>
      <c r="AE205" s="433"/>
      <c r="AF205" s="427"/>
      <c r="AG205" s="309">
        <f t="shared" si="688"/>
        <v>0</v>
      </c>
      <c r="AH205" s="310"/>
      <c r="AI205" s="310"/>
      <c r="AJ205" s="433"/>
      <c r="AK205" s="427"/>
      <c r="AL205" s="309">
        <f t="shared" si="689"/>
        <v>0</v>
      </c>
      <c r="AM205" s="310"/>
      <c r="AN205" s="427"/>
      <c r="AO205" s="394"/>
      <c r="AP205" s="397"/>
      <c r="AQ205" s="400"/>
      <c r="AR205" s="403"/>
      <c r="AS205" s="403"/>
      <c r="AT205" s="48"/>
      <c r="AU205" s="48"/>
      <c r="AV205" s="170"/>
      <c r="AW205" s="228"/>
      <c r="AX205" s="98"/>
    </row>
    <row r="206" spans="1:50" ht="33" customHeight="1" x14ac:dyDescent="0.2">
      <c r="A206" s="390">
        <v>66</v>
      </c>
      <c r="B206" s="404"/>
      <c r="C206" s="405"/>
      <c r="D206" s="256"/>
      <c r="E206" s="256"/>
      <c r="F206" s="256"/>
      <c r="G206" s="410"/>
      <c r="H206" s="413"/>
      <c r="I206" s="416"/>
      <c r="J206" s="410"/>
      <c r="K206" s="419"/>
      <c r="L206" s="422">
        <f t="shared" ref="L206" si="1030">IF(K206="ALTA",5,IF(K206="MEDIO ALTA",4,IF(K206="MEDIA",3,IF(K206="MEDIO BAJA",2,IF(K206="BAJA",1,0)))))</f>
        <v>0</v>
      </c>
      <c r="M206" s="419"/>
      <c r="N206" s="422">
        <f t="shared" ref="N206" si="1031">IF(M206="ALTO",5,IF(M206="MEDIO ALTO",4,IF(M206="MEDIO",3,IF(M206="MEDIO BAJO",2,IF(M206="BAJO",1,0)))))</f>
        <v>0</v>
      </c>
      <c r="O206" s="422">
        <f t="shared" ref="O206" si="1032">N206*L206</f>
        <v>0</v>
      </c>
      <c r="P206" s="257"/>
      <c r="Q206" s="258">
        <f t="shared" si="685"/>
        <v>0</v>
      </c>
      <c r="R206" s="425" t="e">
        <f t="shared" ref="R206" si="1033">ROUND(AVERAGEIF(Q206:Q208,"&gt;0"),0)</f>
        <v>#DIV/0!</v>
      </c>
      <c r="S206" s="425" t="e">
        <f t="shared" ref="S206" si="1034">R206*0.6</f>
        <v>#DIV/0!</v>
      </c>
      <c r="T206" s="313"/>
      <c r="U206" s="428" t="e">
        <f t="shared" ref="U206" si="1035">IF(P206="No_existen",5*$U$10,V206*$U$10)</f>
        <v>#DIV/0!</v>
      </c>
      <c r="V206" s="431" t="e">
        <f t="shared" ref="V206" si="1036">ROUND(AVERAGEIF(W206:W208,"&gt;0"),0)</f>
        <v>#DIV/0!</v>
      </c>
      <c r="W206" s="307">
        <f t="shared" si="686"/>
        <v>0</v>
      </c>
      <c r="X206" s="313"/>
      <c r="Y206" s="313"/>
      <c r="Z206" s="431" t="e">
        <f t="shared" ref="Z206" si="1037">IF(P206="No_existen",5*$Z$10,AA206*$Z$10)</f>
        <v>#DIV/0!</v>
      </c>
      <c r="AA206" s="425" t="e">
        <f t="shared" ref="AA206" si="1038">ROUND(AVERAGEIF(AB206:AB208,"&gt;0"),0)</f>
        <v>#DIV/0!</v>
      </c>
      <c r="AB206" s="306">
        <f t="shared" si="687"/>
        <v>0</v>
      </c>
      <c r="AC206" s="313"/>
      <c r="AD206" s="313"/>
      <c r="AE206" s="431" t="e">
        <f t="shared" ref="AE206" si="1039">IF(P206="No_existen",5*$AE$10,AF206*$AE$10)</f>
        <v>#DIV/0!</v>
      </c>
      <c r="AF206" s="425" t="e">
        <f t="shared" ref="AF206" si="1040">ROUND(AVERAGEIF(AG206:AG208,"&gt;0"),0)</f>
        <v>#DIV/0!</v>
      </c>
      <c r="AG206" s="306">
        <f t="shared" si="688"/>
        <v>0</v>
      </c>
      <c r="AH206" s="313"/>
      <c r="AI206" s="313"/>
      <c r="AJ206" s="431" t="e">
        <f t="shared" ref="AJ206" si="1041">IF(P206="No_existen",5*$AJ$10,AK206*$AJ$10)</f>
        <v>#DIV/0!</v>
      </c>
      <c r="AK206" s="425" t="e">
        <f t="shared" ref="AK206" si="1042">ROUND(AVERAGEIF(AL206:AL208,"&gt;0"),0)</f>
        <v>#DIV/0!</v>
      </c>
      <c r="AL206" s="306">
        <f t="shared" si="689"/>
        <v>0</v>
      </c>
      <c r="AM206" s="313"/>
      <c r="AN206" s="425" t="e">
        <f t="shared" ref="AN206" si="1043">ROUND(AVERAGE(R206,V206,AA206,AF206,AK206),0)</f>
        <v>#DIV/0!</v>
      </c>
      <c r="AO206" s="392" t="e">
        <f t="shared" ref="AO206" si="1044">IF(AN206&lt;1.5,"FUERTE",IF(AND(AN206&gt;=1.5,AN206&lt;2.5),"ACEPTABLE",IF(AN206&gt;=5,"INEXISTENTE","DÉBIL")))</f>
        <v>#DIV/0!</v>
      </c>
      <c r="AP206" s="395">
        <f t="shared" ref="AP206" si="1045">IF(O206=0,0,ROUND((O206*AN206),0))</f>
        <v>0</v>
      </c>
      <c r="AQ206" s="398" t="str">
        <f t="shared" ref="AQ206" si="1046">IF(AP206&gt;=36,"GRAVE", IF(AP206&lt;=10, "LEVE", "MODERADO"))</f>
        <v>LEVE</v>
      </c>
      <c r="AR206" s="401"/>
      <c r="AS206" s="401"/>
      <c r="AT206" s="259"/>
      <c r="AU206" s="259"/>
      <c r="AV206" s="260"/>
      <c r="AW206" s="327"/>
      <c r="AX206" s="294"/>
    </row>
    <row r="207" spans="1:50" ht="33" customHeight="1" x14ac:dyDescent="0.2">
      <c r="A207" s="391"/>
      <c r="B207" s="406"/>
      <c r="C207" s="407"/>
      <c r="D207" s="315"/>
      <c r="E207" s="315"/>
      <c r="F207" s="315"/>
      <c r="G207" s="411"/>
      <c r="H207" s="414"/>
      <c r="I207" s="417"/>
      <c r="J207" s="411"/>
      <c r="K207" s="420"/>
      <c r="L207" s="423"/>
      <c r="M207" s="420"/>
      <c r="N207" s="423"/>
      <c r="O207" s="423"/>
      <c r="P207" s="145"/>
      <c r="Q207" s="146">
        <f t="shared" si="685"/>
        <v>0</v>
      </c>
      <c r="R207" s="426"/>
      <c r="S207" s="426"/>
      <c r="T207" s="316"/>
      <c r="U207" s="429"/>
      <c r="V207" s="432"/>
      <c r="W207" s="305">
        <f t="shared" si="686"/>
        <v>0</v>
      </c>
      <c r="X207" s="316"/>
      <c r="Y207" s="316"/>
      <c r="Z207" s="432"/>
      <c r="AA207" s="426"/>
      <c r="AB207" s="304">
        <f t="shared" si="687"/>
        <v>0</v>
      </c>
      <c r="AC207" s="316"/>
      <c r="AD207" s="316"/>
      <c r="AE207" s="432"/>
      <c r="AF207" s="426"/>
      <c r="AG207" s="304">
        <f t="shared" si="688"/>
        <v>0</v>
      </c>
      <c r="AH207" s="316"/>
      <c r="AI207" s="316"/>
      <c r="AJ207" s="432"/>
      <c r="AK207" s="426"/>
      <c r="AL207" s="304">
        <f t="shared" si="689"/>
        <v>0</v>
      </c>
      <c r="AM207" s="316"/>
      <c r="AN207" s="426"/>
      <c r="AO207" s="393"/>
      <c r="AP207" s="396"/>
      <c r="AQ207" s="399"/>
      <c r="AR207" s="402"/>
      <c r="AS207" s="402"/>
      <c r="AT207" s="47"/>
      <c r="AU207" s="47"/>
      <c r="AV207" s="95"/>
      <c r="AW207" s="222"/>
      <c r="AX207" s="97"/>
    </row>
    <row r="208" spans="1:50" ht="33" customHeight="1" thickBot="1" x14ac:dyDescent="0.25">
      <c r="A208" s="392"/>
      <c r="B208" s="408"/>
      <c r="C208" s="409"/>
      <c r="D208" s="91"/>
      <c r="E208" s="91"/>
      <c r="F208" s="91"/>
      <c r="G208" s="412"/>
      <c r="H208" s="415"/>
      <c r="I208" s="418"/>
      <c r="J208" s="412"/>
      <c r="K208" s="421"/>
      <c r="L208" s="424"/>
      <c r="M208" s="421"/>
      <c r="N208" s="424"/>
      <c r="O208" s="424"/>
      <c r="P208" s="20"/>
      <c r="Q208" s="103">
        <f t="shared" ref="Q208:Q271" si="1047">IF(P208=$P$1048326,1,IF(P208=$P$1048322,5,IF(P208=$P$1048323,4,IF(P208=$P$1048324,3,IF(P208=$P$1048325,2,0)))))</f>
        <v>0</v>
      </c>
      <c r="R208" s="427"/>
      <c r="S208" s="427"/>
      <c r="T208" s="310"/>
      <c r="U208" s="430"/>
      <c r="V208" s="433"/>
      <c r="W208" s="311">
        <f t="shared" ref="W208:W271" si="1048">IF(X208=$X$1048324,1,IF(X208=$X$1048323,2,IF(X208=$X$1048322,4,IF(P208="No_existen",5,0))))</f>
        <v>0</v>
      </c>
      <c r="X208" s="310"/>
      <c r="Y208" s="310"/>
      <c r="Z208" s="433"/>
      <c r="AA208" s="427"/>
      <c r="AB208" s="309">
        <f t="shared" ref="AB208:AB271" si="1049">IF(AC208=$AD$1048323,1,IF(AC208=$AD$1048322,4,IF(P208="No_existen",5,0)))</f>
        <v>0</v>
      </c>
      <c r="AC208" s="310"/>
      <c r="AD208" s="310"/>
      <c r="AE208" s="433"/>
      <c r="AF208" s="427"/>
      <c r="AG208" s="309">
        <f t="shared" ref="AG208:AG271" si="1050">IF(AH208=$AH$1048322,1,IF(AH208=$AH$1048323,4,IF(P208="No_existen",5,0)))</f>
        <v>0</v>
      </c>
      <c r="AH208" s="310"/>
      <c r="AI208" s="310"/>
      <c r="AJ208" s="433"/>
      <c r="AK208" s="427"/>
      <c r="AL208" s="309">
        <f t="shared" ref="AL208:AL271" si="1051">IF(AM208="Preventivo",1,IF(AM208="Detectivo",4, IF(P208="No_existen",5,0)))</f>
        <v>0</v>
      </c>
      <c r="AM208" s="310"/>
      <c r="AN208" s="427"/>
      <c r="AO208" s="394"/>
      <c r="AP208" s="397"/>
      <c r="AQ208" s="400"/>
      <c r="AR208" s="403"/>
      <c r="AS208" s="403"/>
      <c r="AT208" s="48"/>
      <c r="AU208" s="48"/>
      <c r="AV208" s="170"/>
      <c r="AW208" s="228"/>
      <c r="AX208" s="98"/>
    </row>
    <row r="209" spans="1:50" ht="33" customHeight="1" x14ac:dyDescent="0.2">
      <c r="A209" s="390">
        <v>67</v>
      </c>
      <c r="B209" s="404"/>
      <c r="C209" s="405"/>
      <c r="D209" s="256"/>
      <c r="E209" s="256"/>
      <c r="F209" s="256"/>
      <c r="G209" s="410"/>
      <c r="H209" s="413"/>
      <c r="I209" s="416"/>
      <c r="J209" s="410"/>
      <c r="K209" s="419"/>
      <c r="L209" s="422">
        <f t="shared" ref="L209" si="1052">IF(K209="ALTA",5,IF(K209="MEDIO ALTA",4,IF(K209="MEDIA",3,IF(K209="MEDIO BAJA",2,IF(K209="BAJA",1,0)))))</f>
        <v>0</v>
      </c>
      <c r="M209" s="419"/>
      <c r="N209" s="422">
        <f t="shared" ref="N209" si="1053">IF(M209="ALTO",5,IF(M209="MEDIO ALTO",4,IF(M209="MEDIO",3,IF(M209="MEDIO BAJO",2,IF(M209="BAJO",1,0)))))</f>
        <v>0</v>
      </c>
      <c r="O209" s="422">
        <f t="shared" ref="O209" si="1054">N209*L209</f>
        <v>0</v>
      </c>
      <c r="P209" s="257"/>
      <c r="Q209" s="258">
        <f t="shared" si="1047"/>
        <v>0</v>
      </c>
      <c r="R209" s="425" t="e">
        <f t="shared" ref="R209" si="1055">ROUND(AVERAGEIF(Q209:Q211,"&gt;0"),0)</f>
        <v>#DIV/0!</v>
      </c>
      <c r="S209" s="425" t="e">
        <f t="shared" ref="S209" si="1056">R209*0.6</f>
        <v>#DIV/0!</v>
      </c>
      <c r="T209" s="313"/>
      <c r="U209" s="428" t="e">
        <f t="shared" ref="U209" si="1057">IF(P209="No_existen",5*$U$10,V209*$U$10)</f>
        <v>#DIV/0!</v>
      </c>
      <c r="V209" s="431" t="e">
        <f t="shared" ref="V209" si="1058">ROUND(AVERAGEIF(W209:W211,"&gt;0"),0)</f>
        <v>#DIV/0!</v>
      </c>
      <c r="W209" s="307">
        <f t="shared" si="1048"/>
        <v>0</v>
      </c>
      <c r="X209" s="313"/>
      <c r="Y209" s="313"/>
      <c r="Z209" s="431" t="e">
        <f t="shared" ref="Z209" si="1059">IF(P209="No_existen",5*$Z$10,AA209*$Z$10)</f>
        <v>#DIV/0!</v>
      </c>
      <c r="AA209" s="425" t="e">
        <f t="shared" ref="AA209" si="1060">ROUND(AVERAGEIF(AB209:AB211,"&gt;0"),0)</f>
        <v>#DIV/0!</v>
      </c>
      <c r="AB209" s="306">
        <f t="shared" si="1049"/>
        <v>0</v>
      </c>
      <c r="AC209" s="313"/>
      <c r="AD209" s="313"/>
      <c r="AE209" s="431" t="e">
        <f t="shared" ref="AE209" si="1061">IF(P209="No_existen",5*$AE$10,AF209*$AE$10)</f>
        <v>#DIV/0!</v>
      </c>
      <c r="AF209" s="425" t="e">
        <f t="shared" ref="AF209" si="1062">ROUND(AVERAGEIF(AG209:AG211,"&gt;0"),0)</f>
        <v>#DIV/0!</v>
      </c>
      <c r="AG209" s="306">
        <f t="shared" si="1050"/>
        <v>0</v>
      </c>
      <c r="AH209" s="313"/>
      <c r="AI209" s="313"/>
      <c r="AJ209" s="431" t="e">
        <f t="shared" ref="AJ209" si="1063">IF(P209="No_existen",5*$AJ$10,AK209*$AJ$10)</f>
        <v>#DIV/0!</v>
      </c>
      <c r="AK209" s="425" t="e">
        <f t="shared" ref="AK209" si="1064">ROUND(AVERAGEIF(AL209:AL211,"&gt;0"),0)</f>
        <v>#DIV/0!</v>
      </c>
      <c r="AL209" s="306">
        <f t="shared" si="1051"/>
        <v>0</v>
      </c>
      <c r="AM209" s="313"/>
      <c r="AN209" s="425" t="e">
        <f t="shared" ref="AN209" si="1065">ROUND(AVERAGE(R209,V209,AA209,AF209,AK209),0)</f>
        <v>#DIV/0!</v>
      </c>
      <c r="AO209" s="392" t="e">
        <f t="shared" ref="AO209" si="1066">IF(AN209&lt;1.5,"FUERTE",IF(AND(AN209&gt;=1.5,AN209&lt;2.5),"ACEPTABLE",IF(AN209&gt;=5,"INEXISTENTE","DÉBIL")))</f>
        <v>#DIV/0!</v>
      </c>
      <c r="AP209" s="395">
        <f t="shared" ref="AP209" si="1067">IF(O209=0,0,ROUND((O209*AN209),0))</f>
        <v>0</v>
      </c>
      <c r="AQ209" s="398" t="str">
        <f t="shared" ref="AQ209" si="1068">IF(AP209&gt;=36,"GRAVE", IF(AP209&lt;=10, "LEVE", "MODERADO"))</f>
        <v>LEVE</v>
      </c>
      <c r="AR209" s="401"/>
      <c r="AS209" s="401"/>
      <c r="AT209" s="259"/>
      <c r="AU209" s="259"/>
      <c r="AV209" s="260"/>
      <c r="AW209" s="327"/>
      <c r="AX209" s="294"/>
    </row>
    <row r="210" spans="1:50" ht="33" customHeight="1" x14ac:dyDescent="0.2">
      <c r="A210" s="391"/>
      <c r="B210" s="406"/>
      <c r="C210" s="407"/>
      <c r="D210" s="315"/>
      <c r="E210" s="315"/>
      <c r="F210" s="315"/>
      <c r="G210" s="411"/>
      <c r="H210" s="414"/>
      <c r="I210" s="417"/>
      <c r="J210" s="411"/>
      <c r="K210" s="420"/>
      <c r="L210" s="423"/>
      <c r="M210" s="420"/>
      <c r="N210" s="423"/>
      <c r="O210" s="423"/>
      <c r="P210" s="145"/>
      <c r="Q210" s="146">
        <f t="shared" si="1047"/>
        <v>0</v>
      </c>
      <c r="R210" s="426"/>
      <c r="S210" s="426"/>
      <c r="T210" s="316"/>
      <c r="U210" s="429"/>
      <c r="V210" s="432"/>
      <c r="W210" s="305">
        <f t="shared" si="1048"/>
        <v>0</v>
      </c>
      <c r="X210" s="316"/>
      <c r="Y210" s="316"/>
      <c r="Z210" s="432"/>
      <c r="AA210" s="426"/>
      <c r="AB210" s="304">
        <f t="shared" si="1049"/>
        <v>0</v>
      </c>
      <c r="AC210" s="316"/>
      <c r="AD210" s="316"/>
      <c r="AE210" s="432"/>
      <c r="AF210" s="426"/>
      <c r="AG210" s="304">
        <f t="shared" si="1050"/>
        <v>0</v>
      </c>
      <c r="AH210" s="316"/>
      <c r="AI210" s="316"/>
      <c r="AJ210" s="432"/>
      <c r="AK210" s="426"/>
      <c r="AL210" s="304">
        <f t="shared" si="1051"/>
        <v>0</v>
      </c>
      <c r="AM210" s="316"/>
      <c r="AN210" s="426"/>
      <c r="AO210" s="393"/>
      <c r="AP210" s="396"/>
      <c r="AQ210" s="399"/>
      <c r="AR210" s="402"/>
      <c r="AS210" s="402"/>
      <c r="AT210" s="47"/>
      <c r="AU210" s="47"/>
      <c r="AV210" s="95"/>
      <c r="AW210" s="222"/>
      <c r="AX210" s="97"/>
    </row>
    <row r="211" spans="1:50" ht="33" customHeight="1" thickBot="1" x14ac:dyDescent="0.25">
      <c r="A211" s="392"/>
      <c r="B211" s="408"/>
      <c r="C211" s="409"/>
      <c r="D211" s="91"/>
      <c r="E211" s="91"/>
      <c r="F211" s="91"/>
      <c r="G211" s="412"/>
      <c r="H211" s="415"/>
      <c r="I211" s="418"/>
      <c r="J211" s="412"/>
      <c r="K211" s="421"/>
      <c r="L211" s="424"/>
      <c r="M211" s="421"/>
      <c r="N211" s="424"/>
      <c r="O211" s="424"/>
      <c r="P211" s="20"/>
      <c r="Q211" s="103">
        <f t="shared" si="1047"/>
        <v>0</v>
      </c>
      <c r="R211" s="427"/>
      <c r="S211" s="427"/>
      <c r="T211" s="310"/>
      <c r="U211" s="430"/>
      <c r="V211" s="433"/>
      <c r="W211" s="311">
        <f t="shared" si="1048"/>
        <v>0</v>
      </c>
      <c r="X211" s="310"/>
      <c r="Y211" s="310"/>
      <c r="Z211" s="433"/>
      <c r="AA211" s="427"/>
      <c r="AB211" s="309">
        <f t="shared" si="1049"/>
        <v>0</v>
      </c>
      <c r="AC211" s="310"/>
      <c r="AD211" s="310"/>
      <c r="AE211" s="433"/>
      <c r="AF211" s="427"/>
      <c r="AG211" s="309">
        <f t="shared" si="1050"/>
        <v>0</v>
      </c>
      <c r="AH211" s="310"/>
      <c r="AI211" s="310"/>
      <c r="AJ211" s="433"/>
      <c r="AK211" s="427"/>
      <c r="AL211" s="309">
        <f t="shared" si="1051"/>
        <v>0</v>
      </c>
      <c r="AM211" s="310"/>
      <c r="AN211" s="427"/>
      <c r="AO211" s="394"/>
      <c r="AP211" s="397"/>
      <c r="AQ211" s="400"/>
      <c r="AR211" s="403"/>
      <c r="AS211" s="403"/>
      <c r="AT211" s="48"/>
      <c r="AU211" s="48"/>
      <c r="AV211" s="170"/>
      <c r="AW211" s="228"/>
      <c r="AX211" s="98"/>
    </row>
    <row r="212" spans="1:50" ht="33" customHeight="1" x14ac:dyDescent="0.2">
      <c r="A212" s="390">
        <v>68</v>
      </c>
      <c r="B212" s="404"/>
      <c r="C212" s="405"/>
      <c r="D212" s="256"/>
      <c r="E212" s="256"/>
      <c r="F212" s="256"/>
      <c r="G212" s="410"/>
      <c r="H212" s="413"/>
      <c r="I212" s="416"/>
      <c r="J212" s="410"/>
      <c r="K212" s="419"/>
      <c r="L212" s="422">
        <f t="shared" ref="L212" si="1069">IF(K212="ALTA",5,IF(K212="MEDIO ALTA",4,IF(K212="MEDIA",3,IF(K212="MEDIO BAJA",2,IF(K212="BAJA",1,0)))))</f>
        <v>0</v>
      </c>
      <c r="M212" s="419"/>
      <c r="N212" s="422">
        <f t="shared" ref="N212" si="1070">IF(M212="ALTO",5,IF(M212="MEDIO ALTO",4,IF(M212="MEDIO",3,IF(M212="MEDIO BAJO",2,IF(M212="BAJO",1,0)))))</f>
        <v>0</v>
      </c>
      <c r="O212" s="422">
        <f t="shared" ref="O212" si="1071">N212*L212</f>
        <v>0</v>
      </c>
      <c r="P212" s="257"/>
      <c r="Q212" s="258">
        <f t="shared" si="1047"/>
        <v>0</v>
      </c>
      <c r="R212" s="425" t="e">
        <f t="shared" ref="R212" si="1072">ROUND(AVERAGEIF(Q212:Q214,"&gt;0"),0)</f>
        <v>#DIV/0!</v>
      </c>
      <c r="S212" s="425" t="e">
        <f t="shared" ref="S212" si="1073">R212*0.6</f>
        <v>#DIV/0!</v>
      </c>
      <c r="T212" s="313"/>
      <c r="U212" s="428" t="e">
        <f t="shared" ref="U212" si="1074">IF(P212="No_existen",5*$U$10,V212*$U$10)</f>
        <v>#DIV/0!</v>
      </c>
      <c r="V212" s="431" t="e">
        <f t="shared" ref="V212" si="1075">ROUND(AVERAGEIF(W212:W214,"&gt;0"),0)</f>
        <v>#DIV/0!</v>
      </c>
      <c r="W212" s="307">
        <f t="shared" si="1048"/>
        <v>0</v>
      </c>
      <c r="X212" s="313"/>
      <c r="Y212" s="313"/>
      <c r="Z212" s="431" t="e">
        <f t="shared" ref="Z212" si="1076">IF(P212="No_existen",5*$Z$10,AA212*$Z$10)</f>
        <v>#DIV/0!</v>
      </c>
      <c r="AA212" s="425" t="e">
        <f t="shared" ref="AA212" si="1077">ROUND(AVERAGEIF(AB212:AB214,"&gt;0"),0)</f>
        <v>#DIV/0!</v>
      </c>
      <c r="AB212" s="306">
        <f t="shared" si="1049"/>
        <v>0</v>
      </c>
      <c r="AC212" s="313"/>
      <c r="AD212" s="313"/>
      <c r="AE212" s="431" t="e">
        <f t="shared" ref="AE212" si="1078">IF(P212="No_existen",5*$AE$10,AF212*$AE$10)</f>
        <v>#DIV/0!</v>
      </c>
      <c r="AF212" s="425" t="e">
        <f t="shared" ref="AF212" si="1079">ROUND(AVERAGEIF(AG212:AG214,"&gt;0"),0)</f>
        <v>#DIV/0!</v>
      </c>
      <c r="AG212" s="306">
        <f t="shared" si="1050"/>
        <v>0</v>
      </c>
      <c r="AH212" s="313"/>
      <c r="AI212" s="313"/>
      <c r="AJ212" s="431" t="e">
        <f t="shared" ref="AJ212" si="1080">IF(P212="No_existen",5*$AJ$10,AK212*$AJ$10)</f>
        <v>#DIV/0!</v>
      </c>
      <c r="AK212" s="425" t="e">
        <f t="shared" ref="AK212" si="1081">ROUND(AVERAGEIF(AL212:AL214,"&gt;0"),0)</f>
        <v>#DIV/0!</v>
      </c>
      <c r="AL212" s="306">
        <f t="shared" si="1051"/>
        <v>0</v>
      </c>
      <c r="AM212" s="313"/>
      <c r="AN212" s="425" t="e">
        <f t="shared" ref="AN212" si="1082">ROUND(AVERAGE(R212,V212,AA212,AF212,AK212),0)</f>
        <v>#DIV/0!</v>
      </c>
      <c r="AO212" s="392" t="e">
        <f t="shared" ref="AO212" si="1083">IF(AN212&lt;1.5,"FUERTE",IF(AND(AN212&gt;=1.5,AN212&lt;2.5),"ACEPTABLE",IF(AN212&gt;=5,"INEXISTENTE","DÉBIL")))</f>
        <v>#DIV/0!</v>
      </c>
      <c r="AP212" s="395">
        <f t="shared" ref="AP212" si="1084">IF(O212=0,0,ROUND((O212*AN212),0))</f>
        <v>0</v>
      </c>
      <c r="AQ212" s="398" t="str">
        <f t="shared" ref="AQ212" si="1085">IF(AP212&gt;=36,"GRAVE", IF(AP212&lt;=10, "LEVE", "MODERADO"))</f>
        <v>LEVE</v>
      </c>
      <c r="AR212" s="401"/>
      <c r="AS212" s="401"/>
      <c r="AT212" s="259"/>
      <c r="AU212" s="259"/>
      <c r="AV212" s="260"/>
      <c r="AW212" s="327"/>
      <c r="AX212" s="294"/>
    </row>
    <row r="213" spans="1:50" ht="33" customHeight="1" x14ac:dyDescent="0.2">
      <c r="A213" s="391"/>
      <c r="B213" s="406"/>
      <c r="C213" s="407"/>
      <c r="D213" s="315"/>
      <c r="E213" s="315"/>
      <c r="F213" s="315"/>
      <c r="G213" s="411"/>
      <c r="H213" s="414"/>
      <c r="I213" s="417"/>
      <c r="J213" s="411"/>
      <c r="K213" s="420"/>
      <c r="L213" s="423"/>
      <c r="M213" s="420"/>
      <c r="N213" s="423"/>
      <c r="O213" s="423"/>
      <c r="P213" s="145"/>
      <c r="Q213" s="146">
        <f t="shared" si="1047"/>
        <v>0</v>
      </c>
      <c r="R213" s="426"/>
      <c r="S213" s="426"/>
      <c r="T213" s="316"/>
      <c r="U213" s="429"/>
      <c r="V213" s="432"/>
      <c r="W213" s="305">
        <f t="shared" si="1048"/>
        <v>0</v>
      </c>
      <c r="X213" s="316"/>
      <c r="Y213" s="316"/>
      <c r="Z213" s="432"/>
      <c r="AA213" s="426"/>
      <c r="AB213" s="304">
        <f t="shared" si="1049"/>
        <v>0</v>
      </c>
      <c r="AC213" s="316"/>
      <c r="AD213" s="316"/>
      <c r="AE213" s="432"/>
      <c r="AF213" s="426"/>
      <c r="AG213" s="304">
        <f t="shared" si="1050"/>
        <v>0</v>
      </c>
      <c r="AH213" s="316"/>
      <c r="AI213" s="316"/>
      <c r="AJ213" s="432"/>
      <c r="AK213" s="426"/>
      <c r="AL213" s="304">
        <f t="shared" si="1051"/>
        <v>0</v>
      </c>
      <c r="AM213" s="316"/>
      <c r="AN213" s="426"/>
      <c r="AO213" s="393"/>
      <c r="AP213" s="396"/>
      <c r="AQ213" s="399"/>
      <c r="AR213" s="402"/>
      <c r="AS213" s="402"/>
      <c r="AT213" s="47"/>
      <c r="AU213" s="47"/>
      <c r="AV213" s="95"/>
      <c r="AW213" s="222"/>
      <c r="AX213" s="97"/>
    </row>
    <row r="214" spans="1:50" ht="33" customHeight="1" thickBot="1" x14ac:dyDescent="0.25">
      <c r="A214" s="392"/>
      <c r="B214" s="408"/>
      <c r="C214" s="409"/>
      <c r="D214" s="91"/>
      <c r="E214" s="91"/>
      <c r="F214" s="91"/>
      <c r="G214" s="412"/>
      <c r="H214" s="415"/>
      <c r="I214" s="418"/>
      <c r="J214" s="412"/>
      <c r="K214" s="421"/>
      <c r="L214" s="424"/>
      <c r="M214" s="421"/>
      <c r="N214" s="424"/>
      <c r="O214" s="424"/>
      <c r="P214" s="20"/>
      <c r="Q214" s="103">
        <f t="shared" si="1047"/>
        <v>0</v>
      </c>
      <c r="R214" s="427"/>
      <c r="S214" s="427"/>
      <c r="T214" s="310"/>
      <c r="U214" s="430"/>
      <c r="V214" s="433"/>
      <c r="W214" s="311">
        <f t="shared" si="1048"/>
        <v>0</v>
      </c>
      <c r="X214" s="310"/>
      <c r="Y214" s="310"/>
      <c r="Z214" s="433"/>
      <c r="AA214" s="427"/>
      <c r="AB214" s="309">
        <f t="shared" si="1049"/>
        <v>0</v>
      </c>
      <c r="AC214" s="310"/>
      <c r="AD214" s="310"/>
      <c r="AE214" s="433"/>
      <c r="AF214" s="427"/>
      <c r="AG214" s="309">
        <f t="shared" si="1050"/>
        <v>0</v>
      </c>
      <c r="AH214" s="310"/>
      <c r="AI214" s="310"/>
      <c r="AJ214" s="433"/>
      <c r="AK214" s="427"/>
      <c r="AL214" s="309">
        <f t="shared" si="1051"/>
        <v>0</v>
      </c>
      <c r="AM214" s="310"/>
      <c r="AN214" s="427"/>
      <c r="AO214" s="394"/>
      <c r="AP214" s="397"/>
      <c r="AQ214" s="400"/>
      <c r="AR214" s="403"/>
      <c r="AS214" s="403"/>
      <c r="AT214" s="48"/>
      <c r="AU214" s="48"/>
      <c r="AV214" s="170"/>
      <c r="AW214" s="228"/>
      <c r="AX214" s="98"/>
    </row>
    <row r="215" spans="1:50" ht="33" customHeight="1" x14ac:dyDescent="0.2">
      <c r="A215" s="390">
        <v>69</v>
      </c>
      <c r="B215" s="404"/>
      <c r="C215" s="405"/>
      <c r="D215" s="256"/>
      <c r="E215" s="256"/>
      <c r="F215" s="256"/>
      <c r="G215" s="410"/>
      <c r="H215" s="413"/>
      <c r="I215" s="416"/>
      <c r="J215" s="410"/>
      <c r="K215" s="419"/>
      <c r="L215" s="422">
        <f t="shared" ref="L215" si="1086">IF(K215="ALTA",5,IF(K215="MEDIO ALTA",4,IF(K215="MEDIA",3,IF(K215="MEDIO BAJA",2,IF(K215="BAJA",1,0)))))</f>
        <v>0</v>
      </c>
      <c r="M215" s="419"/>
      <c r="N215" s="422">
        <f t="shared" ref="N215" si="1087">IF(M215="ALTO",5,IF(M215="MEDIO ALTO",4,IF(M215="MEDIO",3,IF(M215="MEDIO BAJO",2,IF(M215="BAJO",1,0)))))</f>
        <v>0</v>
      </c>
      <c r="O215" s="422">
        <f t="shared" ref="O215" si="1088">N215*L215</f>
        <v>0</v>
      </c>
      <c r="P215" s="257"/>
      <c r="Q215" s="258">
        <f t="shared" si="1047"/>
        <v>0</v>
      </c>
      <c r="R215" s="425" t="e">
        <f t="shared" ref="R215" si="1089">ROUND(AVERAGEIF(Q215:Q217,"&gt;0"),0)</f>
        <v>#DIV/0!</v>
      </c>
      <c r="S215" s="425" t="e">
        <f t="shared" ref="S215" si="1090">R215*0.6</f>
        <v>#DIV/0!</v>
      </c>
      <c r="T215" s="313"/>
      <c r="U215" s="428" t="e">
        <f t="shared" ref="U215" si="1091">IF(P215="No_existen",5*$U$10,V215*$U$10)</f>
        <v>#DIV/0!</v>
      </c>
      <c r="V215" s="431" t="e">
        <f t="shared" ref="V215" si="1092">ROUND(AVERAGEIF(W215:W217,"&gt;0"),0)</f>
        <v>#DIV/0!</v>
      </c>
      <c r="W215" s="307">
        <f t="shared" si="1048"/>
        <v>0</v>
      </c>
      <c r="X215" s="313"/>
      <c r="Y215" s="313"/>
      <c r="Z215" s="431" t="e">
        <f t="shared" ref="Z215" si="1093">IF(P215="No_existen",5*$Z$10,AA215*$Z$10)</f>
        <v>#DIV/0!</v>
      </c>
      <c r="AA215" s="425" t="e">
        <f t="shared" ref="AA215" si="1094">ROUND(AVERAGEIF(AB215:AB217,"&gt;0"),0)</f>
        <v>#DIV/0!</v>
      </c>
      <c r="AB215" s="306">
        <f t="shared" si="1049"/>
        <v>0</v>
      </c>
      <c r="AC215" s="313"/>
      <c r="AD215" s="313"/>
      <c r="AE215" s="431" t="e">
        <f t="shared" ref="AE215" si="1095">IF(P215="No_existen",5*$AE$10,AF215*$AE$10)</f>
        <v>#DIV/0!</v>
      </c>
      <c r="AF215" s="425" t="e">
        <f t="shared" ref="AF215" si="1096">ROUND(AVERAGEIF(AG215:AG217,"&gt;0"),0)</f>
        <v>#DIV/0!</v>
      </c>
      <c r="AG215" s="306">
        <f t="shared" si="1050"/>
        <v>0</v>
      </c>
      <c r="AH215" s="313"/>
      <c r="AI215" s="313"/>
      <c r="AJ215" s="431" t="e">
        <f t="shared" ref="AJ215" si="1097">IF(P215="No_existen",5*$AJ$10,AK215*$AJ$10)</f>
        <v>#DIV/0!</v>
      </c>
      <c r="AK215" s="425" t="e">
        <f t="shared" ref="AK215" si="1098">ROUND(AVERAGEIF(AL215:AL217,"&gt;0"),0)</f>
        <v>#DIV/0!</v>
      </c>
      <c r="AL215" s="306">
        <f t="shared" si="1051"/>
        <v>0</v>
      </c>
      <c r="AM215" s="313"/>
      <c r="AN215" s="425" t="e">
        <f t="shared" ref="AN215" si="1099">ROUND(AVERAGE(R215,V215,AA215,AF215,AK215),0)</f>
        <v>#DIV/0!</v>
      </c>
      <c r="AO215" s="392" t="e">
        <f t="shared" ref="AO215" si="1100">IF(AN215&lt;1.5,"FUERTE",IF(AND(AN215&gt;=1.5,AN215&lt;2.5),"ACEPTABLE",IF(AN215&gt;=5,"INEXISTENTE","DÉBIL")))</f>
        <v>#DIV/0!</v>
      </c>
      <c r="AP215" s="395">
        <f t="shared" ref="AP215" si="1101">IF(O215=0,0,ROUND((O215*AN215),0))</f>
        <v>0</v>
      </c>
      <c r="AQ215" s="398" t="str">
        <f t="shared" ref="AQ215" si="1102">IF(AP215&gt;=36,"GRAVE", IF(AP215&lt;=10, "LEVE", "MODERADO"))</f>
        <v>LEVE</v>
      </c>
      <c r="AR215" s="401"/>
      <c r="AS215" s="401"/>
      <c r="AT215" s="259"/>
      <c r="AU215" s="259"/>
      <c r="AV215" s="260"/>
      <c r="AW215" s="327"/>
      <c r="AX215" s="294"/>
    </row>
    <row r="216" spans="1:50" ht="33" customHeight="1" x14ac:dyDescent="0.2">
      <c r="A216" s="391"/>
      <c r="B216" s="406"/>
      <c r="C216" s="407"/>
      <c r="D216" s="315"/>
      <c r="E216" s="315"/>
      <c r="F216" s="315"/>
      <c r="G216" s="411"/>
      <c r="H216" s="414"/>
      <c r="I216" s="417"/>
      <c r="J216" s="411"/>
      <c r="K216" s="420"/>
      <c r="L216" s="423"/>
      <c r="M216" s="420"/>
      <c r="N216" s="423"/>
      <c r="O216" s="423"/>
      <c r="P216" s="145"/>
      <c r="Q216" s="146">
        <f t="shared" si="1047"/>
        <v>0</v>
      </c>
      <c r="R216" s="426"/>
      <c r="S216" s="426"/>
      <c r="T216" s="316"/>
      <c r="U216" s="429"/>
      <c r="V216" s="432"/>
      <c r="W216" s="305">
        <f t="shared" si="1048"/>
        <v>0</v>
      </c>
      <c r="X216" s="316"/>
      <c r="Y216" s="316"/>
      <c r="Z216" s="432"/>
      <c r="AA216" s="426"/>
      <c r="AB216" s="304">
        <f t="shared" si="1049"/>
        <v>0</v>
      </c>
      <c r="AC216" s="316"/>
      <c r="AD216" s="316"/>
      <c r="AE216" s="432"/>
      <c r="AF216" s="426"/>
      <c r="AG216" s="304">
        <f t="shared" si="1050"/>
        <v>0</v>
      </c>
      <c r="AH216" s="316"/>
      <c r="AI216" s="316"/>
      <c r="AJ216" s="432"/>
      <c r="AK216" s="426"/>
      <c r="AL216" s="304">
        <f t="shared" si="1051"/>
        <v>0</v>
      </c>
      <c r="AM216" s="316"/>
      <c r="AN216" s="426"/>
      <c r="AO216" s="393"/>
      <c r="AP216" s="396"/>
      <c r="AQ216" s="399"/>
      <c r="AR216" s="402"/>
      <c r="AS216" s="402"/>
      <c r="AT216" s="47"/>
      <c r="AU216" s="47"/>
      <c r="AV216" s="95"/>
      <c r="AW216" s="222"/>
      <c r="AX216" s="97"/>
    </row>
    <row r="217" spans="1:50" ht="33" customHeight="1" thickBot="1" x14ac:dyDescent="0.25">
      <c r="A217" s="392"/>
      <c r="B217" s="408"/>
      <c r="C217" s="409"/>
      <c r="D217" s="91"/>
      <c r="E217" s="91"/>
      <c r="F217" s="91"/>
      <c r="G217" s="412"/>
      <c r="H217" s="415"/>
      <c r="I217" s="418"/>
      <c r="J217" s="412"/>
      <c r="K217" s="421"/>
      <c r="L217" s="424"/>
      <c r="M217" s="421"/>
      <c r="N217" s="424"/>
      <c r="O217" s="424"/>
      <c r="P217" s="20"/>
      <c r="Q217" s="103">
        <f t="shared" si="1047"/>
        <v>0</v>
      </c>
      <c r="R217" s="427"/>
      <c r="S217" s="427"/>
      <c r="T217" s="310"/>
      <c r="U217" s="430"/>
      <c r="V217" s="433"/>
      <c r="W217" s="311">
        <f t="shared" si="1048"/>
        <v>0</v>
      </c>
      <c r="X217" s="310"/>
      <c r="Y217" s="310"/>
      <c r="Z217" s="433"/>
      <c r="AA217" s="427"/>
      <c r="AB217" s="309">
        <f t="shared" si="1049"/>
        <v>0</v>
      </c>
      <c r="AC217" s="310"/>
      <c r="AD217" s="310"/>
      <c r="AE217" s="433"/>
      <c r="AF217" s="427"/>
      <c r="AG217" s="309">
        <f t="shared" si="1050"/>
        <v>0</v>
      </c>
      <c r="AH217" s="310"/>
      <c r="AI217" s="310"/>
      <c r="AJ217" s="433"/>
      <c r="AK217" s="427"/>
      <c r="AL217" s="309">
        <f t="shared" si="1051"/>
        <v>0</v>
      </c>
      <c r="AM217" s="310"/>
      <c r="AN217" s="427"/>
      <c r="AO217" s="394"/>
      <c r="AP217" s="397"/>
      <c r="AQ217" s="400"/>
      <c r="AR217" s="403"/>
      <c r="AS217" s="403"/>
      <c r="AT217" s="48"/>
      <c r="AU217" s="48"/>
      <c r="AV217" s="170"/>
      <c r="AW217" s="228"/>
      <c r="AX217" s="98"/>
    </row>
    <row r="218" spans="1:50" ht="33" customHeight="1" x14ac:dyDescent="0.2">
      <c r="A218" s="390">
        <v>70</v>
      </c>
      <c r="B218" s="404"/>
      <c r="C218" s="405"/>
      <c r="D218" s="256"/>
      <c r="E218" s="256"/>
      <c r="F218" s="256"/>
      <c r="G218" s="410"/>
      <c r="H218" s="413"/>
      <c r="I218" s="416"/>
      <c r="J218" s="410"/>
      <c r="K218" s="419"/>
      <c r="L218" s="422">
        <f t="shared" ref="L218" si="1103">IF(K218="ALTA",5,IF(K218="MEDIO ALTA",4,IF(K218="MEDIA",3,IF(K218="MEDIO BAJA",2,IF(K218="BAJA",1,0)))))</f>
        <v>0</v>
      </c>
      <c r="M218" s="419"/>
      <c r="N218" s="422">
        <f t="shared" ref="N218" si="1104">IF(M218="ALTO",5,IF(M218="MEDIO ALTO",4,IF(M218="MEDIO",3,IF(M218="MEDIO BAJO",2,IF(M218="BAJO",1,0)))))</f>
        <v>0</v>
      </c>
      <c r="O218" s="422">
        <f t="shared" ref="O218" si="1105">N218*L218</f>
        <v>0</v>
      </c>
      <c r="P218" s="257"/>
      <c r="Q218" s="258">
        <f t="shared" si="1047"/>
        <v>0</v>
      </c>
      <c r="R218" s="425" t="e">
        <f t="shared" ref="R218" si="1106">ROUND(AVERAGEIF(Q218:Q220,"&gt;0"),0)</f>
        <v>#DIV/0!</v>
      </c>
      <c r="S218" s="425" t="e">
        <f t="shared" ref="S218" si="1107">R218*0.6</f>
        <v>#DIV/0!</v>
      </c>
      <c r="T218" s="313"/>
      <c r="U218" s="428" t="e">
        <f t="shared" ref="U218" si="1108">IF(P218="No_existen",5*$U$10,V218*$U$10)</f>
        <v>#DIV/0!</v>
      </c>
      <c r="V218" s="431" t="e">
        <f t="shared" ref="V218" si="1109">ROUND(AVERAGEIF(W218:W220,"&gt;0"),0)</f>
        <v>#DIV/0!</v>
      </c>
      <c r="W218" s="307">
        <f t="shared" si="1048"/>
        <v>0</v>
      </c>
      <c r="X218" s="313"/>
      <c r="Y218" s="313"/>
      <c r="Z218" s="431" t="e">
        <f t="shared" ref="Z218" si="1110">IF(P218="No_existen",5*$Z$10,AA218*$Z$10)</f>
        <v>#DIV/0!</v>
      </c>
      <c r="AA218" s="425" t="e">
        <f t="shared" ref="AA218" si="1111">ROUND(AVERAGEIF(AB218:AB220,"&gt;0"),0)</f>
        <v>#DIV/0!</v>
      </c>
      <c r="AB218" s="306">
        <f t="shared" si="1049"/>
        <v>0</v>
      </c>
      <c r="AC218" s="313"/>
      <c r="AD218" s="313"/>
      <c r="AE218" s="431" t="e">
        <f t="shared" ref="AE218" si="1112">IF(P218="No_existen",5*$AE$10,AF218*$AE$10)</f>
        <v>#DIV/0!</v>
      </c>
      <c r="AF218" s="425" t="e">
        <f t="shared" ref="AF218" si="1113">ROUND(AVERAGEIF(AG218:AG220,"&gt;0"),0)</f>
        <v>#DIV/0!</v>
      </c>
      <c r="AG218" s="306">
        <f t="shared" si="1050"/>
        <v>0</v>
      </c>
      <c r="AH218" s="313"/>
      <c r="AI218" s="313"/>
      <c r="AJ218" s="431" t="e">
        <f t="shared" ref="AJ218" si="1114">IF(P218="No_existen",5*$AJ$10,AK218*$AJ$10)</f>
        <v>#DIV/0!</v>
      </c>
      <c r="AK218" s="425" t="e">
        <f t="shared" ref="AK218" si="1115">ROUND(AVERAGEIF(AL218:AL220,"&gt;0"),0)</f>
        <v>#DIV/0!</v>
      </c>
      <c r="AL218" s="306">
        <f t="shared" si="1051"/>
        <v>0</v>
      </c>
      <c r="AM218" s="313"/>
      <c r="AN218" s="425" t="e">
        <f t="shared" ref="AN218" si="1116">ROUND(AVERAGE(R218,V218,AA218,AF218,AK218),0)</f>
        <v>#DIV/0!</v>
      </c>
      <c r="AO218" s="392" t="e">
        <f t="shared" ref="AO218" si="1117">IF(AN218&lt;1.5,"FUERTE",IF(AND(AN218&gt;=1.5,AN218&lt;2.5),"ACEPTABLE",IF(AN218&gt;=5,"INEXISTENTE","DÉBIL")))</f>
        <v>#DIV/0!</v>
      </c>
      <c r="AP218" s="395">
        <f t="shared" ref="AP218" si="1118">IF(O218=0,0,ROUND((O218*AN218),0))</f>
        <v>0</v>
      </c>
      <c r="AQ218" s="398" t="str">
        <f t="shared" ref="AQ218" si="1119">IF(AP218&gt;=36,"GRAVE", IF(AP218&lt;=10, "LEVE", "MODERADO"))</f>
        <v>LEVE</v>
      </c>
      <c r="AR218" s="401"/>
      <c r="AS218" s="401"/>
      <c r="AT218" s="259"/>
      <c r="AU218" s="259"/>
      <c r="AV218" s="260"/>
      <c r="AW218" s="327"/>
      <c r="AX218" s="294"/>
    </row>
    <row r="219" spans="1:50" ht="33" customHeight="1" x14ac:dyDescent="0.2">
      <c r="A219" s="391"/>
      <c r="B219" s="406"/>
      <c r="C219" s="407"/>
      <c r="D219" s="315"/>
      <c r="E219" s="315"/>
      <c r="F219" s="315"/>
      <c r="G219" s="411"/>
      <c r="H219" s="414"/>
      <c r="I219" s="417"/>
      <c r="J219" s="411"/>
      <c r="K219" s="420"/>
      <c r="L219" s="423"/>
      <c r="M219" s="420"/>
      <c r="N219" s="423"/>
      <c r="O219" s="423"/>
      <c r="P219" s="145"/>
      <c r="Q219" s="146">
        <f t="shared" si="1047"/>
        <v>0</v>
      </c>
      <c r="R219" s="426"/>
      <c r="S219" s="426"/>
      <c r="T219" s="316"/>
      <c r="U219" s="429"/>
      <c r="V219" s="432"/>
      <c r="W219" s="305">
        <f t="shared" si="1048"/>
        <v>0</v>
      </c>
      <c r="X219" s="316"/>
      <c r="Y219" s="316"/>
      <c r="Z219" s="432"/>
      <c r="AA219" s="426"/>
      <c r="AB219" s="304">
        <f t="shared" si="1049"/>
        <v>0</v>
      </c>
      <c r="AC219" s="316"/>
      <c r="AD219" s="316"/>
      <c r="AE219" s="432"/>
      <c r="AF219" s="426"/>
      <c r="AG219" s="304">
        <f t="shared" si="1050"/>
        <v>0</v>
      </c>
      <c r="AH219" s="316"/>
      <c r="AI219" s="316"/>
      <c r="AJ219" s="432"/>
      <c r="AK219" s="426"/>
      <c r="AL219" s="304">
        <f t="shared" si="1051"/>
        <v>0</v>
      </c>
      <c r="AM219" s="316"/>
      <c r="AN219" s="426"/>
      <c r="AO219" s="393"/>
      <c r="AP219" s="396"/>
      <c r="AQ219" s="399"/>
      <c r="AR219" s="402"/>
      <c r="AS219" s="402"/>
      <c r="AT219" s="47"/>
      <c r="AU219" s="47"/>
      <c r="AV219" s="95"/>
      <c r="AW219" s="222"/>
      <c r="AX219" s="97"/>
    </row>
    <row r="220" spans="1:50" ht="33" customHeight="1" thickBot="1" x14ac:dyDescent="0.25">
      <c r="A220" s="392"/>
      <c r="B220" s="408"/>
      <c r="C220" s="409"/>
      <c r="D220" s="91"/>
      <c r="E220" s="91"/>
      <c r="F220" s="91"/>
      <c r="G220" s="412"/>
      <c r="H220" s="415"/>
      <c r="I220" s="418"/>
      <c r="J220" s="412"/>
      <c r="K220" s="421"/>
      <c r="L220" s="424"/>
      <c r="M220" s="421"/>
      <c r="N220" s="424"/>
      <c r="O220" s="424"/>
      <c r="P220" s="20"/>
      <c r="Q220" s="103">
        <f t="shared" si="1047"/>
        <v>0</v>
      </c>
      <c r="R220" s="427"/>
      <c r="S220" s="427"/>
      <c r="T220" s="310"/>
      <c r="U220" s="430"/>
      <c r="V220" s="433"/>
      <c r="W220" s="311">
        <f t="shared" si="1048"/>
        <v>0</v>
      </c>
      <c r="X220" s="310"/>
      <c r="Y220" s="310"/>
      <c r="Z220" s="433"/>
      <c r="AA220" s="427"/>
      <c r="AB220" s="309">
        <f t="shared" si="1049"/>
        <v>0</v>
      </c>
      <c r="AC220" s="310"/>
      <c r="AD220" s="310"/>
      <c r="AE220" s="433"/>
      <c r="AF220" s="427"/>
      <c r="AG220" s="309">
        <f t="shared" si="1050"/>
        <v>0</v>
      </c>
      <c r="AH220" s="310"/>
      <c r="AI220" s="310"/>
      <c r="AJ220" s="433"/>
      <c r="AK220" s="427"/>
      <c r="AL220" s="309">
        <f t="shared" si="1051"/>
        <v>0</v>
      </c>
      <c r="AM220" s="310"/>
      <c r="AN220" s="427"/>
      <c r="AO220" s="394"/>
      <c r="AP220" s="397"/>
      <c r="AQ220" s="400"/>
      <c r="AR220" s="403"/>
      <c r="AS220" s="403"/>
      <c r="AT220" s="48"/>
      <c r="AU220" s="48"/>
      <c r="AV220" s="170"/>
      <c r="AW220" s="228"/>
      <c r="AX220" s="98"/>
    </row>
    <row r="221" spans="1:50" ht="33" customHeight="1" x14ac:dyDescent="0.2">
      <c r="A221" s="390">
        <v>71</v>
      </c>
      <c r="B221" s="404"/>
      <c r="C221" s="405"/>
      <c r="D221" s="256"/>
      <c r="E221" s="256"/>
      <c r="F221" s="256"/>
      <c r="G221" s="410"/>
      <c r="H221" s="413"/>
      <c r="I221" s="416"/>
      <c r="J221" s="410"/>
      <c r="K221" s="419"/>
      <c r="L221" s="422">
        <f t="shared" ref="L221" si="1120">IF(K221="ALTA",5,IF(K221="MEDIO ALTA",4,IF(K221="MEDIA",3,IF(K221="MEDIO BAJA",2,IF(K221="BAJA",1,0)))))</f>
        <v>0</v>
      </c>
      <c r="M221" s="419"/>
      <c r="N221" s="422">
        <f t="shared" ref="N221" si="1121">IF(M221="ALTO",5,IF(M221="MEDIO ALTO",4,IF(M221="MEDIO",3,IF(M221="MEDIO BAJO",2,IF(M221="BAJO",1,0)))))</f>
        <v>0</v>
      </c>
      <c r="O221" s="422">
        <f t="shared" ref="O221" si="1122">N221*L221</f>
        <v>0</v>
      </c>
      <c r="P221" s="257"/>
      <c r="Q221" s="258">
        <f t="shared" si="1047"/>
        <v>0</v>
      </c>
      <c r="R221" s="425" t="e">
        <f t="shared" ref="R221" si="1123">ROUND(AVERAGEIF(Q221:Q223,"&gt;0"),0)</f>
        <v>#DIV/0!</v>
      </c>
      <c r="S221" s="425" t="e">
        <f t="shared" ref="S221" si="1124">R221*0.6</f>
        <v>#DIV/0!</v>
      </c>
      <c r="T221" s="313"/>
      <c r="U221" s="428" t="e">
        <f t="shared" ref="U221" si="1125">IF(P221="No_existen",5*$U$10,V221*$U$10)</f>
        <v>#DIV/0!</v>
      </c>
      <c r="V221" s="431" t="e">
        <f t="shared" ref="V221" si="1126">ROUND(AVERAGEIF(W221:W223,"&gt;0"),0)</f>
        <v>#DIV/0!</v>
      </c>
      <c r="W221" s="307">
        <f t="shared" si="1048"/>
        <v>0</v>
      </c>
      <c r="X221" s="313"/>
      <c r="Y221" s="313"/>
      <c r="Z221" s="431" t="e">
        <f t="shared" ref="Z221" si="1127">IF(P221="No_existen",5*$Z$10,AA221*$Z$10)</f>
        <v>#DIV/0!</v>
      </c>
      <c r="AA221" s="425" t="e">
        <f t="shared" ref="AA221" si="1128">ROUND(AVERAGEIF(AB221:AB223,"&gt;0"),0)</f>
        <v>#DIV/0!</v>
      </c>
      <c r="AB221" s="306">
        <f t="shared" si="1049"/>
        <v>0</v>
      </c>
      <c r="AC221" s="313"/>
      <c r="AD221" s="313"/>
      <c r="AE221" s="431" t="e">
        <f t="shared" ref="AE221" si="1129">IF(P221="No_existen",5*$AE$10,AF221*$AE$10)</f>
        <v>#DIV/0!</v>
      </c>
      <c r="AF221" s="425" t="e">
        <f t="shared" ref="AF221" si="1130">ROUND(AVERAGEIF(AG221:AG223,"&gt;0"),0)</f>
        <v>#DIV/0!</v>
      </c>
      <c r="AG221" s="306">
        <f t="shared" si="1050"/>
        <v>0</v>
      </c>
      <c r="AH221" s="313"/>
      <c r="AI221" s="313"/>
      <c r="AJ221" s="431" t="e">
        <f t="shared" ref="AJ221" si="1131">IF(P221="No_existen",5*$AJ$10,AK221*$AJ$10)</f>
        <v>#DIV/0!</v>
      </c>
      <c r="AK221" s="425" t="e">
        <f t="shared" ref="AK221" si="1132">ROUND(AVERAGEIF(AL221:AL223,"&gt;0"),0)</f>
        <v>#DIV/0!</v>
      </c>
      <c r="AL221" s="306">
        <f t="shared" si="1051"/>
        <v>0</v>
      </c>
      <c r="AM221" s="313"/>
      <c r="AN221" s="425" t="e">
        <f t="shared" ref="AN221" si="1133">ROUND(AVERAGE(R221,V221,AA221,AF221,AK221),0)</f>
        <v>#DIV/0!</v>
      </c>
      <c r="AO221" s="392" t="e">
        <f t="shared" ref="AO221" si="1134">IF(AN221&lt;1.5,"FUERTE",IF(AND(AN221&gt;=1.5,AN221&lt;2.5),"ACEPTABLE",IF(AN221&gt;=5,"INEXISTENTE","DÉBIL")))</f>
        <v>#DIV/0!</v>
      </c>
      <c r="AP221" s="395">
        <f t="shared" ref="AP221" si="1135">IF(O221=0,0,ROUND((O221*AN221),0))</f>
        <v>0</v>
      </c>
      <c r="AQ221" s="398" t="str">
        <f t="shared" ref="AQ221" si="1136">IF(AP221&gt;=36,"GRAVE", IF(AP221&lt;=10, "LEVE", "MODERADO"))</f>
        <v>LEVE</v>
      </c>
      <c r="AR221" s="401"/>
      <c r="AS221" s="401"/>
      <c r="AT221" s="259"/>
      <c r="AU221" s="259"/>
      <c r="AV221" s="260"/>
      <c r="AW221" s="327"/>
      <c r="AX221" s="294"/>
    </row>
    <row r="222" spans="1:50" ht="33" customHeight="1" x14ac:dyDescent="0.2">
      <c r="A222" s="391"/>
      <c r="B222" s="406"/>
      <c r="C222" s="407"/>
      <c r="D222" s="315"/>
      <c r="E222" s="315"/>
      <c r="F222" s="315"/>
      <c r="G222" s="411"/>
      <c r="H222" s="414"/>
      <c r="I222" s="417"/>
      <c r="J222" s="411"/>
      <c r="K222" s="420"/>
      <c r="L222" s="423"/>
      <c r="M222" s="420"/>
      <c r="N222" s="423"/>
      <c r="O222" s="423"/>
      <c r="P222" s="145"/>
      <c r="Q222" s="146">
        <f t="shared" si="1047"/>
        <v>0</v>
      </c>
      <c r="R222" s="426"/>
      <c r="S222" s="426"/>
      <c r="T222" s="316"/>
      <c r="U222" s="429"/>
      <c r="V222" s="432"/>
      <c r="W222" s="305">
        <f t="shared" si="1048"/>
        <v>0</v>
      </c>
      <c r="X222" s="316"/>
      <c r="Y222" s="316"/>
      <c r="Z222" s="432"/>
      <c r="AA222" s="426"/>
      <c r="AB222" s="304">
        <f t="shared" si="1049"/>
        <v>0</v>
      </c>
      <c r="AC222" s="316"/>
      <c r="AD222" s="316"/>
      <c r="AE222" s="432"/>
      <c r="AF222" s="426"/>
      <c r="AG222" s="304">
        <f t="shared" si="1050"/>
        <v>0</v>
      </c>
      <c r="AH222" s="316"/>
      <c r="AI222" s="316"/>
      <c r="AJ222" s="432"/>
      <c r="AK222" s="426"/>
      <c r="AL222" s="304">
        <f t="shared" si="1051"/>
        <v>0</v>
      </c>
      <c r="AM222" s="316"/>
      <c r="AN222" s="426"/>
      <c r="AO222" s="393"/>
      <c r="AP222" s="396"/>
      <c r="AQ222" s="399"/>
      <c r="AR222" s="402"/>
      <c r="AS222" s="402"/>
      <c r="AT222" s="47"/>
      <c r="AU222" s="47"/>
      <c r="AV222" s="95"/>
      <c r="AW222" s="222"/>
      <c r="AX222" s="97"/>
    </row>
    <row r="223" spans="1:50" ht="33" customHeight="1" thickBot="1" x14ac:dyDescent="0.25">
      <c r="A223" s="392"/>
      <c r="B223" s="408"/>
      <c r="C223" s="409"/>
      <c r="D223" s="91"/>
      <c r="E223" s="91"/>
      <c r="F223" s="91"/>
      <c r="G223" s="412"/>
      <c r="H223" s="415"/>
      <c r="I223" s="418"/>
      <c r="J223" s="412"/>
      <c r="K223" s="421"/>
      <c r="L223" s="424"/>
      <c r="M223" s="421"/>
      <c r="N223" s="424"/>
      <c r="O223" s="424"/>
      <c r="P223" s="20"/>
      <c r="Q223" s="103">
        <f t="shared" si="1047"/>
        <v>0</v>
      </c>
      <c r="R223" s="427"/>
      <c r="S223" s="427"/>
      <c r="T223" s="310"/>
      <c r="U223" s="430"/>
      <c r="V223" s="433"/>
      <c r="W223" s="311">
        <f t="shared" si="1048"/>
        <v>0</v>
      </c>
      <c r="X223" s="310"/>
      <c r="Y223" s="310"/>
      <c r="Z223" s="433"/>
      <c r="AA223" s="427"/>
      <c r="AB223" s="309">
        <f t="shared" si="1049"/>
        <v>0</v>
      </c>
      <c r="AC223" s="310"/>
      <c r="AD223" s="310"/>
      <c r="AE223" s="433"/>
      <c r="AF223" s="427"/>
      <c r="AG223" s="309">
        <f t="shared" si="1050"/>
        <v>0</v>
      </c>
      <c r="AH223" s="310"/>
      <c r="AI223" s="310"/>
      <c r="AJ223" s="433"/>
      <c r="AK223" s="427"/>
      <c r="AL223" s="309">
        <f t="shared" si="1051"/>
        <v>0</v>
      </c>
      <c r="AM223" s="310"/>
      <c r="AN223" s="427"/>
      <c r="AO223" s="394"/>
      <c r="AP223" s="397"/>
      <c r="AQ223" s="400"/>
      <c r="AR223" s="403"/>
      <c r="AS223" s="403"/>
      <c r="AT223" s="48"/>
      <c r="AU223" s="48"/>
      <c r="AV223" s="170"/>
      <c r="AW223" s="228"/>
      <c r="AX223" s="98"/>
    </row>
    <row r="224" spans="1:50" ht="33" customHeight="1" x14ac:dyDescent="0.2">
      <c r="A224" s="390">
        <v>72</v>
      </c>
      <c r="B224" s="404"/>
      <c r="C224" s="405"/>
      <c r="D224" s="256"/>
      <c r="E224" s="256"/>
      <c r="F224" s="256"/>
      <c r="G224" s="410"/>
      <c r="H224" s="413"/>
      <c r="I224" s="416"/>
      <c r="J224" s="410"/>
      <c r="K224" s="419"/>
      <c r="L224" s="422">
        <f t="shared" ref="L224" si="1137">IF(K224="ALTA",5,IF(K224="MEDIO ALTA",4,IF(K224="MEDIA",3,IF(K224="MEDIO BAJA",2,IF(K224="BAJA",1,0)))))</f>
        <v>0</v>
      </c>
      <c r="M224" s="419"/>
      <c r="N224" s="422">
        <f t="shared" ref="N224" si="1138">IF(M224="ALTO",5,IF(M224="MEDIO ALTO",4,IF(M224="MEDIO",3,IF(M224="MEDIO BAJO",2,IF(M224="BAJO",1,0)))))</f>
        <v>0</v>
      </c>
      <c r="O224" s="422">
        <f t="shared" ref="O224" si="1139">N224*L224</f>
        <v>0</v>
      </c>
      <c r="P224" s="257"/>
      <c r="Q224" s="258">
        <f t="shared" si="1047"/>
        <v>0</v>
      </c>
      <c r="R224" s="425" t="e">
        <f t="shared" ref="R224" si="1140">ROUND(AVERAGEIF(Q224:Q226,"&gt;0"),0)</f>
        <v>#DIV/0!</v>
      </c>
      <c r="S224" s="425" t="e">
        <f t="shared" ref="S224" si="1141">R224*0.6</f>
        <v>#DIV/0!</v>
      </c>
      <c r="T224" s="313"/>
      <c r="U224" s="428" t="e">
        <f t="shared" ref="U224" si="1142">IF(P224="No_existen",5*$U$10,V224*$U$10)</f>
        <v>#DIV/0!</v>
      </c>
      <c r="V224" s="431" t="e">
        <f t="shared" ref="V224" si="1143">ROUND(AVERAGEIF(W224:W226,"&gt;0"),0)</f>
        <v>#DIV/0!</v>
      </c>
      <c r="W224" s="307">
        <f t="shared" si="1048"/>
        <v>0</v>
      </c>
      <c r="X224" s="313"/>
      <c r="Y224" s="313"/>
      <c r="Z224" s="431" t="e">
        <f t="shared" ref="Z224" si="1144">IF(P224="No_existen",5*$Z$10,AA224*$Z$10)</f>
        <v>#DIV/0!</v>
      </c>
      <c r="AA224" s="425" t="e">
        <f t="shared" ref="AA224" si="1145">ROUND(AVERAGEIF(AB224:AB226,"&gt;0"),0)</f>
        <v>#DIV/0!</v>
      </c>
      <c r="AB224" s="306">
        <f t="shared" si="1049"/>
        <v>0</v>
      </c>
      <c r="AC224" s="313"/>
      <c r="AD224" s="313"/>
      <c r="AE224" s="431" t="e">
        <f t="shared" ref="AE224" si="1146">IF(P224="No_existen",5*$AE$10,AF224*$AE$10)</f>
        <v>#DIV/0!</v>
      </c>
      <c r="AF224" s="425" t="e">
        <f t="shared" ref="AF224" si="1147">ROUND(AVERAGEIF(AG224:AG226,"&gt;0"),0)</f>
        <v>#DIV/0!</v>
      </c>
      <c r="AG224" s="306">
        <f t="shared" si="1050"/>
        <v>0</v>
      </c>
      <c r="AH224" s="313"/>
      <c r="AI224" s="313"/>
      <c r="AJ224" s="431" t="e">
        <f t="shared" ref="AJ224" si="1148">IF(P224="No_existen",5*$AJ$10,AK224*$AJ$10)</f>
        <v>#DIV/0!</v>
      </c>
      <c r="AK224" s="425" t="e">
        <f t="shared" ref="AK224" si="1149">ROUND(AVERAGEIF(AL224:AL226,"&gt;0"),0)</f>
        <v>#DIV/0!</v>
      </c>
      <c r="AL224" s="306">
        <f t="shared" si="1051"/>
        <v>0</v>
      </c>
      <c r="AM224" s="313"/>
      <c r="AN224" s="425" t="e">
        <f t="shared" ref="AN224" si="1150">ROUND(AVERAGE(R224,V224,AA224,AF224,AK224),0)</f>
        <v>#DIV/0!</v>
      </c>
      <c r="AO224" s="392" t="e">
        <f t="shared" ref="AO224" si="1151">IF(AN224&lt;1.5,"FUERTE",IF(AND(AN224&gt;=1.5,AN224&lt;2.5),"ACEPTABLE",IF(AN224&gt;=5,"INEXISTENTE","DÉBIL")))</f>
        <v>#DIV/0!</v>
      </c>
      <c r="AP224" s="395">
        <f t="shared" ref="AP224" si="1152">IF(O224=0,0,ROUND((O224*AN224),0))</f>
        <v>0</v>
      </c>
      <c r="AQ224" s="398" t="str">
        <f t="shared" ref="AQ224" si="1153">IF(AP224&gt;=36,"GRAVE", IF(AP224&lt;=10, "LEVE", "MODERADO"))</f>
        <v>LEVE</v>
      </c>
      <c r="AR224" s="401"/>
      <c r="AS224" s="401"/>
      <c r="AT224" s="259"/>
      <c r="AU224" s="259"/>
      <c r="AV224" s="260"/>
      <c r="AW224" s="327"/>
      <c r="AX224" s="294"/>
    </row>
    <row r="225" spans="1:50" ht="33" customHeight="1" x14ac:dyDescent="0.2">
      <c r="A225" s="391"/>
      <c r="B225" s="406"/>
      <c r="C225" s="407"/>
      <c r="D225" s="315"/>
      <c r="E225" s="315"/>
      <c r="F225" s="315"/>
      <c r="G225" s="411"/>
      <c r="H225" s="414"/>
      <c r="I225" s="417"/>
      <c r="J225" s="411"/>
      <c r="K225" s="420"/>
      <c r="L225" s="423"/>
      <c r="M225" s="420"/>
      <c r="N225" s="423"/>
      <c r="O225" s="423"/>
      <c r="P225" s="145"/>
      <c r="Q225" s="146">
        <f t="shared" si="1047"/>
        <v>0</v>
      </c>
      <c r="R225" s="426"/>
      <c r="S225" s="426"/>
      <c r="T225" s="316"/>
      <c r="U225" s="429"/>
      <c r="V225" s="432"/>
      <c r="W225" s="305">
        <f t="shared" si="1048"/>
        <v>0</v>
      </c>
      <c r="X225" s="316"/>
      <c r="Y225" s="316"/>
      <c r="Z225" s="432"/>
      <c r="AA225" s="426"/>
      <c r="AB225" s="304">
        <f t="shared" si="1049"/>
        <v>0</v>
      </c>
      <c r="AC225" s="316"/>
      <c r="AD225" s="316"/>
      <c r="AE225" s="432"/>
      <c r="AF225" s="426"/>
      <c r="AG225" s="304">
        <f t="shared" si="1050"/>
        <v>0</v>
      </c>
      <c r="AH225" s="316"/>
      <c r="AI225" s="316"/>
      <c r="AJ225" s="432"/>
      <c r="AK225" s="426"/>
      <c r="AL225" s="304">
        <f t="shared" si="1051"/>
        <v>0</v>
      </c>
      <c r="AM225" s="316"/>
      <c r="AN225" s="426"/>
      <c r="AO225" s="393"/>
      <c r="AP225" s="396"/>
      <c r="AQ225" s="399"/>
      <c r="AR225" s="402"/>
      <c r="AS225" s="402"/>
      <c r="AT225" s="47"/>
      <c r="AU225" s="47"/>
      <c r="AV225" s="95"/>
      <c r="AW225" s="222"/>
      <c r="AX225" s="97"/>
    </row>
    <row r="226" spans="1:50" ht="33" customHeight="1" thickBot="1" x14ac:dyDescent="0.25">
      <c r="A226" s="392"/>
      <c r="B226" s="408"/>
      <c r="C226" s="409"/>
      <c r="D226" s="91"/>
      <c r="E226" s="91"/>
      <c r="F226" s="91"/>
      <c r="G226" s="412"/>
      <c r="H226" s="415"/>
      <c r="I226" s="418"/>
      <c r="J226" s="412"/>
      <c r="K226" s="421"/>
      <c r="L226" s="424"/>
      <c r="M226" s="421"/>
      <c r="N226" s="424"/>
      <c r="O226" s="424"/>
      <c r="P226" s="20"/>
      <c r="Q226" s="103">
        <f t="shared" si="1047"/>
        <v>0</v>
      </c>
      <c r="R226" s="427"/>
      <c r="S226" s="427"/>
      <c r="T226" s="310"/>
      <c r="U226" s="430"/>
      <c r="V226" s="433"/>
      <c r="W226" s="311">
        <f t="shared" si="1048"/>
        <v>0</v>
      </c>
      <c r="X226" s="310"/>
      <c r="Y226" s="310"/>
      <c r="Z226" s="433"/>
      <c r="AA226" s="427"/>
      <c r="AB226" s="309">
        <f t="shared" si="1049"/>
        <v>0</v>
      </c>
      <c r="AC226" s="310"/>
      <c r="AD226" s="310"/>
      <c r="AE226" s="433"/>
      <c r="AF226" s="427"/>
      <c r="AG226" s="309">
        <f t="shared" si="1050"/>
        <v>0</v>
      </c>
      <c r="AH226" s="310"/>
      <c r="AI226" s="310"/>
      <c r="AJ226" s="433"/>
      <c r="AK226" s="427"/>
      <c r="AL226" s="309">
        <f t="shared" si="1051"/>
        <v>0</v>
      </c>
      <c r="AM226" s="310"/>
      <c r="AN226" s="427"/>
      <c r="AO226" s="394"/>
      <c r="AP226" s="397"/>
      <c r="AQ226" s="400"/>
      <c r="AR226" s="403"/>
      <c r="AS226" s="403"/>
      <c r="AT226" s="48"/>
      <c r="AU226" s="48"/>
      <c r="AV226" s="170"/>
      <c r="AW226" s="228"/>
      <c r="AX226" s="98"/>
    </row>
    <row r="227" spans="1:50" ht="33" customHeight="1" x14ac:dyDescent="0.2">
      <c r="A227" s="390">
        <v>73</v>
      </c>
      <c r="B227" s="404"/>
      <c r="C227" s="405"/>
      <c r="D227" s="256"/>
      <c r="E227" s="256"/>
      <c r="F227" s="256"/>
      <c r="G227" s="410"/>
      <c r="H227" s="413"/>
      <c r="I227" s="416"/>
      <c r="J227" s="410"/>
      <c r="K227" s="419"/>
      <c r="L227" s="422">
        <f t="shared" ref="L227" si="1154">IF(K227="ALTA",5,IF(K227="MEDIO ALTA",4,IF(K227="MEDIA",3,IF(K227="MEDIO BAJA",2,IF(K227="BAJA",1,0)))))</f>
        <v>0</v>
      </c>
      <c r="M227" s="419"/>
      <c r="N227" s="422">
        <f t="shared" ref="N227" si="1155">IF(M227="ALTO",5,IF(M227="MEDIO ALTO",4,IF(M227="MEDIO",3,IF(M227="MEDIO BAJO",2,IF(M227="BAJO",1,0)))))</f>
        <v>0</v>
      </c>
      <c r="O227" s="422">
        <f t="shared" ref="O227" si="1156">N227*L227</f>
        <v>0</v>
      </c>
      <c r="P227" s="257"/>
      <c r="Q227" s="258">
        <f t="shared" si="1047"/>
        <v>0</v>
      </c>
      <c r="R227" s="425" t="e">
        <f t="shared" ref="R227" si="1157">ROUND(AVERAGEIF(Q227:Q229,"&gt;0"),0)</f>
        <v>#DIV/0!</v>
      </c>
      <c r="S227" s="425" t="e">
        <f t="shared" ref="S227" si="1158">R227*0.6</f>
        <v>#DIV/0!</v>
      </c>
      <c r="T227" s="313"/>
      <c r="U227" s="428" t="e">
        <f t="shared" ref="U227" si="1159">IF(P227="No_existen",5*$U$10,V227*$U$10)</f>
        <v>#DIV/0!</v>
      </c>
      <c r="V227" s="431" t="e">
        <f t="shared" ref="V227" si="1160">ROUND(AVERAGEIF(W227:W229,"&gt;0"),0)</f>
        <v>#DIV/0!</v>
      </c>
      <c r="W227" s="307">
        <f t="shared" si="1048"/>
        <v>0</v>
      </c>
      <c r="X227" s="313"/>
      <c r="Y227" s="313"/>
      <c r="Z227" s="431" t="e">
        <f t="shared" ref="Z227" si="1161">IF(P227="No_existen",5*$Z$10,AA227*$Z$10)</f>
        <v>#DIV/0!</v>
      </c>
      <c r="AA227" s="425" t="e">
        <f t="shared" ref="AA227" si="1162">ROUND(AVERAGEIF(AB227:AB229,"&gt;0"),0)</f>
        <v>#DIV/0!</v>
      </c>
      <c r="AB227" s="306">
        <f t="shared" si="1049"/>
        <v>0</v>
      </c>
      <c r="AC227" s="313"/>
      <c r="AD227" s="313"/>
      <c r="AE227" s="431" t="e">
        <f t="shared" ref="AE227" si="1163">IF(P227="No_existen",5*$AE$10,AF227*$AE$10)</f>
        <v>#DIV/0!</v>
      </c>
      <c r="AF227" s="425" t="e">
        <f t="shared" ref="AF227" si="1164">ROUND(AVERAGEIF(AG227:AG229,"&gt;0"),0)</f>
        <v>#DIV/0!</v>
      </c>
      <c r="AG227" s="306">
        <f t="shared" si="1050"/>
        <v>0</v>
      </c>
      <c r="AH227" s="313"/>
      <c r="AI227" s="313"/>
      <c r="AJ227" s="431" t="e">
        <f t="shared" ref="AJ227" si="1165">IF(P227="No_existen",5*$AJ$10,AK227*$AJ$10)</f>
        <v>#DIV/0!</v>
      </c>
      <c r="AK227" s="425" t="e">
        <f t="shared" ref="AK227" si="1166">ROUND(AVERAGEIF(AL227:AL229,"&gt;0"),0)</f>
        <v>#DIV/0!</v>
      </c>
      <c r="AL227" s="306">
        <f t="shared" si="1051"/>
        <v>0</v>
      </c>
      <c r="AM227" s="313"/>
      <c r="AN227" s="425" t="e">
        <f t="shared" ref="AN227" si="1167">ROUND(AVERAGE(R227,V227,AA227,AF227,AK227),0)</f>
        <v>#DIV/0!</v>
      </c>
      <c r="AO227" s="392" t="e">
        <f t="shared" ref="AO227" si="1168">IF(AN227&lt;1.5,"FUERTE",IF(AND(AN227&gt;=1.5,AN227&lt;2.5),"ACEPTABLE",IF(AN227&gt;=5,"INEXISTENTE","DÉBIL")))</f>
        <v>#DIV/0!</v>
      </c>
      <c r="AP227" s="395">
        <f t="shared" ref="AP227" si="1169">IF(O227=0,0,ROUND((O227*AN227),0))</f>
        <v>0</v>
      </c>
      <c r="AQ227" s="398" t="str">
        <f t="shared" ref="AQ227" si="1170">IF(AP227&gt;=36,"GRAVE", IF(AP227&lt;=10, "LEVE", "MODERADO"))</f>
        <v>LEVE</v>
      </c>
      <c r="AR227" s="401"/>
      <c r="AS227" s="401"/>
      <c r="AT227" s="259"/>
      <c r="AU227" s="259"/>
      <c r="AV227" s="260"/>
      <c r="AW227" s="327"/>
      <c r="AX227" s="294"/>
    </row>
    <row r="228" spans="1:50" ht="33" customHeight="1" x14ac:dyDescent="0.2">
      <c r="A228" s="391"/>
      <c r="B228" s="406"/>
      <c r="C228" s="407"/>
      <c r="D228" s="315"/>
      <c r="E228" s="315"/>
      <c r="F228" s="315"/>
      <c r="G228" s="411"/>
      <c r="H228" s="414"/>
      <c r="I228" s="417"/>
      <c r="J228" s="411"/>
      <c r="K228" s="420"/>
      <c r="L228" s="423"/>
      <c r="M228" s="420"/>
      <c r="N228" s="423"/>
      <c r="O228" s="423"/>
      <c r="P228" s="145"/>
      <c r="Q228" s="146">
        <f t="shared" si="1047"/>
        <v>0</v>
      </c>
      <c r="R228" s="426"/>
      <c r="S228" s="426"/>
      <c r="T228" s="316"/>
      <c r="U228" s="429"/>
      <c r="V228" s="432"/>
      <c r="W228" s="305">
        <f t="shared" si="1048"/>
        <v>0</v>
      </c>
      <c r="X228" s="316"/>
      <c r="Y228" s="316"/>
      <c r="Z228" s="432"/>
      <c r="AA228" s="426"/>
      <c r="AB228" s="304">
        <f t="shared" si="1049"/>
        <v>0</v>
      </c>
      <c r="AC228" s="316"/>
      <c r="AD228" s="316"/>
      <c r="AE228" s="432"/>
      <c r="AF228" s="426"/>
      <c r="AG228" s="304">
        <f t="shared" si="1050"/>
        <v>0</v>
      </c>
      <c r="AH228" s="316"/>
      <c r="AI228" s="316"/>
      <c r="AJ228" s="432"/>
      <c r="AK228" s="426"/>
      <c r="AL228" s="304">
        <f t="shared" si="1051"/>
        <v>0</v>
      </c>
      <c r="AM228" s="316"/>
      <c r="AN228" s="426"/>
      <c r="AO228" s="393"/>
      <c r="AP228" s="396"/>
      <c r="AQ228" s="399"/>
      <c r="AR228" s="402"/>
      <c r="AS228" s="402"/>
      <c r="AT228" s="47"/>
      <c r="AU228" s="47"/>
      <c r="AV228" s="95"/>
      <c r="AW228" s="222"/>
      <c r="AX228" s="97"/>
    </row>
    <row r="229" spans="1:50" ht="33" customHeight="1" thickBot="1" x14ac:dyDescent="0.25">
      <c r="A229" s="392"/>
      <c r="B229" s="408"/>
      <c r="C229" s="409"/>
      <c r="D229" s="91"/>
      <c r="E229" s="91"/>
      <c r="F229" s="91"/>
      <c r="G229" s="412"/>
      <c r="H229" s="415"/>
      <c r="I229" s="418"/>
      <c r="J229" s="412"/>
      <c r="K229" s="421"/>
      <c r="L229" s="424"/>
      <c r="M229" s="421"/>
      <c r="N229" s="424"/>
      <c r="O229" s="424"/>
      <c r="P229" s="20"/>
      <c r="Q229" s="103">
        <f t="shared" si="1047"/>
        <v>0</v>
      </c>
      <c r="R229" s="427"/>
      <c r="S229" s="427"/>
      <c r="T229" s="310"/>
      <c r="U229" s="430"/>
      <c r="V229" s="433"/>
      <c r="W229" s="311">
        <f t="shared" si="1048"/>
        <v>0</v>
      </c>
      <c r="X229" s="310"/>
      <c r="Y229" s="310"/>
      <c r="Z229" s="433"/>
      <c r="AA229" s="427"/>
      <c r="AB229" s="309">
        <f t="shared" si="1049"/>
        <v>0</v>
      </c>
      <c r="AC229" s="310"/>
      <c r="AD229" s="310"/>
      <c r="AE229" s="433"/>
      <c r="AF229" s="427"/>
      <c r="AG229" s="309">
        <f t="shared" si="1050"/>
        <v>0</v>
      </c>
      <c r="AH229" s="310"/>
      <c r="AI229" s="310"/>
      <c r="AJ229" s="433"/>
      <c r="AK229" s="427"/>
      <c r="AL229" s="309">
        <f t="shared" si="1051"/>
        <v>0</v>
      </c>
      <c r="AM229" s="310"/>
      <c r="AN229" s="427"/>
      <c r="AO229" s="394"/>
      <c r="AP229" s="397"/>
      <c r="AQ229" s="400"/>
      <c r="AR229" s="403"/>
      <c r="AS229" s="403"/>
      <c r="AT229" s="48"/>
      <c r="AU229" s="48"/>
      <c r="AV229" s="170"/>
      <c r="AW229" s="228"/>
      <c r="AX229" s="98"/>
    </row>
    <row r="230" spans="1:50" ht="33" customHeight="1" x14ac:dyDescent="0.2">
      <c r="A230" s="390">
        <v>74</v>
      </c>
      <c r="B230" s="404"/>
      <c r="C230" s="405"/>
      <c r="D230" s="256"/>
      <c r="E230" s="256"/>
      <c r="F230" s="256"/>
      <c r="G230" s="410"/>
      <c r="H230" s="413"/>
      <c r="I230" s="416"/>
      <c r="J230" s="410"/>
      <c r="K230" s="419"/>
      <c r="L230" s="422">
        <f t="shared" ref="L230" si="1171">IF(K230="ALTA",5,IF(K230="MEDIO ALTA",4,IF(K230="MEDIA",3,IF(K230="MEDIO BAJA",2,IF(K230="BAJA",1,0)))))</f>
        <v>0</v>
      </c>
      <c r="M230" s="419"/>
      <c r="N230" s="422">
        <f t="shared" ref="N230" si="1172">IF(M230="ALTO",5,IF(M230="MEDIO ALTO",4,IF(M230="MEDIO",3,IF(M230="MEDIO BAJO",2,IF(M230="BAJO",1,0)))))</f>
        <v>0</v>
      </c>
      <c r="O230" s="422">
        <f t="shared" ref="O230" si="1173">N230*L230</f>
        <v>0</v>
      </c>
      <c r="P230" s="257"/>
      <c r="Q230" s="258">
        <f t="shared" si="1047"/>
        <v>0</v>
      </c>
      <c r="R230" s="425" t="e">
        <f t="shared" ref="R230" si="1174">ROUND(AVERAGEIF(Q230:Q232,"&gt;0"),0)</f>
        <v>#DIV/0!</v>
      </c>
      <c r="S230" s="425" t="e">
        <f t="shared" ref="S230" si="1175">R230*0.6</f>
        <v>#DIV/0!</v>
      </c>
      <c r="T230" s="313"/>
      <c r="U230" s="428" t="e">
        <f t="shared" ref="U230" si="1176">IF(P230="No_existen",5*$U$10,V230*$U$10)</f>
        <v>#DIV/0!</v>
      </c>
      <c r="V230" s="431" t="e">
        <f t="shared" ref="V230" si="1177">ROUND(AVERAGEIF(W230:W232,"&gt;0"),0)</f>
        <v>#DIV/0!</v>
      </c>
      <c r="W230" s="307">
        <f t="shared" si="1048"/>
        <v>0</v>
      </c>
      <c r="X230" s="313"/>
      <c r="Y230" s="313"/>
      <c r="Z230" s="431" t="e">
        <f t="shared" ref="Z230" si="1178">IF(P230="No_existen",5*$Z$10,AA230*$Z$10)</f>
        <v>#DIV/0!</v>
      </c>
      <c r="AA230" s="425" t="e">
        <f t="shared" ref="AA230" si="1179">ROUND(AVERAGEIF(AB230:AB232,"&gt;0"),0)</f>
        <v>#DIV/0!</v>
      </c>
      <c r="AB230" s="306">
        <f t="shared" si="1049"/>
        <v>0</v>
      </c>
      <c r="AC230" s="313"/>
      <c r="AD230" s="313"/>
      <c r="AE230" s="431" t="e">
        <f t="shared" ref="AE230" si="1180">IF(P230="No_existen",5*$AE$10,AF230*$AE$10)</f>
        <v>#DIV/0!</v>
      </c>
      <c r="AF230" s="425" t="e">
        <f t="shared" ref="AF230" si="1181">ROUND(AVERAGEIF(AG230:AG232,"&gt;0"),0)</f>
        <v>#DIV/0!</v>
      </c>
      <c r="AG230" s="306">
        <f t="shared" si="1050"/>
        <v>0</v>
      </c>
      <c r="AH230" s="313"/>
      <c r="AI230" s="313"/>
      <c r="AJ230" s="431" t="e">
        <f t="shared" ref="AJ230" si="1182">IF(P230="No_existen",5*$AJ$10,AK230*$AJ$10)</f>
        <v>#DIV/0!</v>
      </c>
      <c r="AK230" s="425" t="e">
        <f t="shared" ref="AK230" si="1183">ROUND(AVERAGEIF(AL230:AL232,"&gt;0"),0)</f>
        <v>#DIV/0!</v>
      </c>
      <c r="AL230" s="306">
        <f t="shared" si="1051"/>
        <v>0</v>
      </c>
      <c r="AM230" s="313"/>
      <c r="AN230" s="425" t="e">
        <f t="shared" ref="AN230" si="1184">ROUND(AVERAGE(R230,V230,AA230,AF230,AK230),0)</f>
        <v>#DIV/0!</v>
      </c>
      <c r="AO230" s="392" t="e">
        <f t="shared" ref="AO230" si="1185">IF(AN230&lt;1.5,"FUERTE",IF(AND(AN230&gt;=1.5,AN230&lt;2.5),"ACEPTABLE",IF(AN230&gt;=5,"INEXISTENTE","DÉBIL")))</f>
        <v>#DIV/0!</v>
      </c>
      <c r="AP230" s="395">
        <f t="shared" ref="AP230" si="1186">IF(O230=0,0,ROUND((O230*AN230),0))</f>
        <v>0</v>
      </c>
      <c r="AQ230" s="398" t="str">
        <f t="shared" ref="AQ230" si="1187">IF(AP230&gt;=36,"GRAVE", IF(AP230&lt;=10, "LEVE", "MODERADO"))</f>
        <v>LEVE</v>
      </c>
      <c r="AR230" s="401"/>
      <c r="AS230" s="401"/>
      <c r="AT230" s="259"/>
      <c r="AU230" s="259"/>
      <c r="AV230" s="260"/>
      <c r="AW230" s="327"/>
      <c r="AX230" s="294"/>
    </row>
    <row r="231" spans="1:50" ht="33" customHeight="1" x14ac:dyDescent="0.2">
      <c r="A231" s="391"/>
      <c r="B231" s="406"/>
      <c r="C231" s="407"/>
      <c r="D231" s="315"/>
      <c r="E231" s="315"/>
      <c r="F231" s="315"/>
      <c r="G231" s="411"/>
      <c r="H231" s="414"/>
      <c r="I231" s="417"/>
      <c r="J231" s="411"/>
      <c r="K231" s="420"/>
      <c r="L231" s="423"/>
      <c r="M231" s="420"/>
      <c r="N231" s="423"/>
      <c r="O231" s="423"/>
      <c r="P231" s="145"/>
      <c r="Q231" s="146">
        <f t="shared" si="1047"/>
        <v>0</v>
      </c>
      <c r="R231" s="426"/>
      <c r="S231" s="426"/>
      <c r="T231" s="316"/>
      <c r="U231" s="429"/>
      <c r="V231" s="432"/>
      <c r="W231" s="305">
        <f t="shared" si="1048"/>
        <v>0</v>
      </c>
      <c r="X231" s="316"/>
      <c r="Y231" s="316"/>
      <c r="Z231" s="432"/>
      <c r="AA231" s="426"/>
      <c r="AB231" s="304">
        <f t="shared" si="1049"/>
        <v>0</v>
      </c>
      <c r="AC231" s="316"/>
      <c r="AD231" s="316"/>
      <c r="AE231" s="432"/>
      <c r="AF231" s="426"/>
      <c r="AG231" s="304">
        <f t="shared" si="1050"/>
        <v>0</v>
      </c>
      <c r="AH231" s="316"/>
      <c r="AI231" s="316"/>
      <c r="AJ231" s="432"/>
      <c r="AK231" s="426"/>
      <c r="AL231" s="304">
        <f t="shared" si="1051"/>
        <v>0</v>
      </c>
      <c r="AM231" s="316"/>
      <c r="AN231" s="426"/>
      <c r="AO231" s="393"/>
      <c r="AP231" s="396"/>
      <c r="AQ231" s="399"/>
      <c r="AR231" s="402"/>
      <c r="AS231" s="402"/>
      <c r="AT231" s="47"/>
      <c r="AU231" s="47"/>
      <c r="AV231" s="95"/>
      <c r="AW231" s="222"/>
      <c r="AX231" s="97"/>
    </row>
    <row r="232" spans="1:50" ht="33" customHeight="1" thickBot="1" x14ac:dyDescent="0.25">
      <c r="A232" s="392"/>
      <c r="B232" s="408"/>
      <c r="C232" s="409"/>
      <c r="D232" s="91"/>
      <c r="E232" s="91"/>
      <c r="F232" s="91"/>
      <c r="G232" s="412"/>
      <c r="H232" s="415"/>
      <c r="I232" s="418"/>
      <c r="J232" s="412"/>
      <c r="K232" s="421"/>
      <c r="L232" s="424"/>
      <c r="M232" s="421"/>
      <c r="N232" s="424"/>
      <c r="O232" s="424"/>
      <c r="P232" s="20"/>
      <c r="Q232" s="103">
        <f t="shared" si="1047"/>
        <v>0</v>
      </c>
      <c r="R232" s="427"/>
      <c r="S232" s="427"/>
      <c r="T232" s="310"/>
      <c r="U232" s="430"/>
      <c r="V232" s="433"/>
      <c r="W232" s="311">
        <f t="shared" si="1048"/>
        <v>0</v>
      </c>
      <c r="X232" s="310"/>
      <c r="Y232" s="310"/>
      <c r="Z232" s="433"/>
      <c r="AA232" s="427"/>
      <c r="AB232" s="309">
        <f t="shared" si="1049"/>
        <v>0</v>
      </c>
      <c r="AC232" s="310"/>
      <c r="AD232" s="310"/>
      <c r="AE232" s="433"/>
      <c r="AF232" s="427"/>
      <c r="AG232" s="309">
        <f t="shared" si="1050"/>
        <v>0</v>
      </c>
      <c r="AH232" s="310"/>
      <c r="AI232" s="310"/>
      <c r="AJ232" s="433"/>
      <c r="AK232" s="427"/>
      <c r="AL232" s="309">
        <f t="shared" si="1051"/>
        <v>0</v>
      </c>
      <c r="AM232" s="310"/>
      <c r="AN232" s="427"/>
      <c r="AO232" s="394"/>
      <c r="AP232" s="397"/>
      <c r="AQ232" s="400"/>
      <c r="AR232" s="403"/>
      <c r="AS232" s="403"/>
      <c r="AT232" s="48"/>
      <c r="AU232" s="48"/>
      <c r="AV232" s="170"/>
      <c r="AW232" s="228"/>
      <c r="AX232" s="98"/>
    </row>
    <row r="233" spans="1:50" ht="33" customHeight="1" x14ac:dyDescent="0.2">
      <c r="A233" s="390">
        <v>75</v>
      </c>
      <c r="B233" s="404"/>
      <c r="C233" s="405"/>
      <c r="D233" s="256"/>
      <c r="E233" s="256"/>
      <c r="F233" s="256"/>
      <c r="G233" s="410"/>
      <c r="H233" s="413"/>
      <c r="I233" s="416"/>
      <c r="J233" s="410"/>
      <c r="K233" s="419"/>
      <c r="L233" s="422">
        <f t="shared" ref="L233" si="1188">IF(K233="ALTA",5,IF(K233="MEDIO ALTA",4,IF(K233="MEDIA",3,IF(K233="MEDIO BAJA",2,IF(K233="BAJA",1,0)))))</f>
        <v>0</v>
      </c>
      <c r="M233" s="419"/>
      <c r="N233" s="422">
        <f t="shared" ref="N233" si="1189">IF(M233="ALTO",5,IF(M233="MEDIO ALTO",4,IF(M233="MEDIO",3,IF(M233="MEDIO BAJO",2,IF(M233="BAJO",1,0)))))</f>
        <v>0</v>
      </c>
      <c r="O233" s="422">
        <f t="shared" ref="O233" si="1190">N233*L233</f>
        <v>0</v>
      </c>
      <c r="P233" s="257"/>
      <c r="Q233" s="258">
        <f t="shared" si="1047"/>
        <v>0</v>
      </c>
      <c r="R233" s="425" t="e">
        <f t="shared" ref="R233" si="1191">ROUND(AVERAGEIF(Q233:Q235,"&gt;0"),0)</f>
        <v>#DIV/0!</v>
      </c>
      <c r="S233" s="425" t="e">
        <f t="shared" ref="S233" si="1192">R233*0.6</f>
        <v>#DIV/0!</v>
      </c>
      <c r="T233" s="313"/>
      <c r="U233" s="428" t="e">
        <f t="shared" ref="U233" si="1193">IF(P233="No_existen",5*$U$10,V233*$U$10)</f>
        <v>#DIV/0!</v>
      </c>
      <c r="V233" s="431" t="e">
        <f t="shared" ref="V233" si="1194">ROUND(AVERAGEIF(W233:W235,"&gt;0"),0)</f>
        <v>#DIV/0!</v>
      </c>
      <c r="W233" s="307">
        <f t="shared" si="1048"/>
        <v>0</v>
      </c>
      <c r="X233" s="313"/>
      <c r="Y233" s="313"/>
      <c r="Z233" s="431" t="e">
        <f t="shared" ref="Z233" si="1195">IF(P233="No_existen",5*$Z$10,AA233*$Z$10)</f>
        <v>#DIV/0!</v>
      </c>
      <c r="AA233" s="425" t="e">
        <f t="shared" ref="AA233" si="1196">ROUND(AVERAGEIF(AB233:AB235,"&gt;0"),0)</f>
        <v>#DIV/0!</v>
      </c>
      <c r="AB233" s="306">
        <f t="shared" si="1049"/>
        <v>0</v>
      </c>
      <c r="AC233" s="313"/>
      <c r="AD233" s="313"/>
      <c r="AE233" s="431" t="e">
        <f t="shared" ref="AE233" si="1197">IF(P233="No_existen",5*$AE$10,AF233*$AE$10)</f>
        <v>#DIV/0!</v>
      </c>
      <c r="AF233" s="425" t="e">
        <f t="shared" ref="AF233" si="1198">ROUND(AVERAGEIF(AG233:AG235,"&gt;0"),0)</f>
        <v>#DIV/0!</v>
      </c>
      <c r="AG233" s="306">
        <f t="shared" si="1050"/>
        <v>0</v>
      </c>
      <c r="AH233" s="313"/>
      <c r="AI233" s="313"/>
      <c r="AJ233" s="431" t="e">
        <f t="shared" ref="AJ233" si="1199">IF(P233="No_existen",5*$AJ$10,AK233*$AJ$10)</f>
        <v>#DIV/0!</v>
      </c>
      <c r="AK233" s="425" t="e">
        <f t="shared" ref="AK233" si="1200">ROUND(AVERAGEIF(AL233:AL235,"&gt;0"),0)</f>
        <v>#DIV/0!</v>
      </c>
      <c r="AL233" s="306">
        <f t="shared" si="1051"/>
        <v>0</v>
      </c>
      <c r="AM233" s="313"/>
      <c r="AN233" s="425" t="e">
        <f t="shared" ref="AN233" si="1201">ROUND(AVERAGE(R233,V233,AA233,AF233,AK233),0)</f>
        <v>#DIV/0!</v>
      </c>
      <c r="AO233" s="392" t="e">
        <f t="shared" ref="AO233" si="1202">IF(AN233&lt;1.5,"FUERTE",IF(AND(AN233&gt;=1.5,AN233&lt;2.5),"ACEPTABLE",IF(AN233&gt;=5,"INEXISTENTE","DÉBIL")))</f>
        <v>#DIV/0!</v>
      </c>
      <c r="AP233" s="395">
        <f t="shared" ref="AP233" si="1203">IF(O233=0,0,ROUND((O233*AN233),0))</f>
        <v>0</v>
      </c>
      <c r="AQ233" s="398" t="str">
        <f t="shared" ref="AQ233" si="1204">IF(AP233&gt;=36,"GRAVE", IF(AP233&lt;=10, "LEVE", "MODERADO"))</f>
        <v>LEVE</v>
      </c>
      <c r="AR233" s="401"/>
      <c r="AS233" s="401"/>
      <c r="AT233" s="259"/>
      <c r="AU233" s="259"/>
      <c r="AV233" s="260"/>
      <c r="AW233" s="327"/>
      <c r="AX233" s="294"/>
    </row>
    <row r="234" spans="1:50" ht="33" customHeight="1" x14ac:dyDescent="0.2">
      <c r="A234" s="391"/>
      <c r="B234" s="406"/>
      <c r="C234" s="407"/>
      <c r="D234" s="315"/>
      <c r="E234" s="315"/>
      <c r="F234" s="315"/>
      <c r="G234" s="411"/>
      <c r="H234" s="414"/>
      <c r="I234" s="417"/>
      <c r="J234" s="411"/>
      <c r="K234" s="420"/>
      <c r="L234" s="423"/>
      <c r="M234" s="420"/>
      <c r="N234" s="423"/>
      <c r="O234" s="423"/>
      <c r="P234" s="145"/>
      <c r="Q234" s="146">
        <f t="shared" si="1047"/>
        <v>0</v>
      </c>
      <c r="R234" s="426"/>
      <c r="S234" s="426"/>
      <c r="T234" s="316"/>
      <c r="U234" s="429"/>
      <c r="V234" s="432"/>
      <c r="W234" s="305">
        <f t="shared" si="1048"/>
        <v>0</v>
      </c>
      <c r="X234" s="316"/>
      <c r="Y234" s="316"/>
      <c r="Z234" s="432"/>
      <c r="AA234" s="426"/>
      <c r="AB234" s="304">
        <f t="shared" si="1049"/>
        <v>0</v>
      </c>
      <c r="AC234" s="316"/>
      <c r="AD234" s="316"/>
      <c r="AE234" s="432"/>
      <c r="AF234" s="426"/>
      <c r="AG234" s="304">
        <f t="shared" si="1050"/>
        <v>0</v>
      </c>
      <c r="AH234" s="316"/>
      <c r="AI234" s="316"/>
      <c r="AJ234" s="432"/>
      <c r="AK234" s="426"/>
      <c r="AL234" s="304">
        <f t="shared" si="1051"/>
        <v>0</v>
      </c>
      <c r="AM234" s="316"/>
      <c r="AN234" s="426"/>
      <c r="AO234" s="393"/>
      <c r="AP234" s="396"/>
      <c r="AQ234" s="399"/>
      <c r="AR234" s="402"/>
      <c r="AS234" s="402"/>
      <c r="AT234" s="47"/>
      <c r="AU234" s="47"/>
      <c r="AV234" s="95"/>
      <c r="AW234" s="222"/>
      <c r="AX234" s="97"/>
    </row>
    <row r="235" spans="1:50" ht="33" customHeight="1" thickBot="1" x14ac:dyDescent="0.25">
      <c r="A235" s="392"/>
      <c r="B235" s="408"/>
      <c r="C235" s="409"/>
      <c r="D235" s="91"/>
      <c r="E235" s="91"/>
      <c r="F235" s="91"/>
      <c r="G235" s="412"/>
      <c r="H235" s="415"/>
      <c r="I235" s="418"/>
      <c r="J235" s="412"/>
      <c r="K235" s="421"/>
      <c r="L235" s="424"/>
      <c r="M235" s="421"/>
      <c r="N235" s="424"/>
      <c r="O235" s="424"/>
      <c r="P235" s="20"/>
      <c r="Q235" s="103">
        <f t="shared" si="1047"/>
        <v>0</v>
      </c>
      <c r="R235" s="427"/>
      <c r="S235" s="427"/>
      <c r="T235" s="310"/>
      <c r="U235" s="430"/>
      <c r="V235" s="433"/>
      <c r="W235" s="311">
        <f t="shared" si="1048"/>
        <v>0</v>
      </c>
      <c r="X235" s="310"/>
      <c r="Y235" s="310"/>
      <c r="Z235" s="433"/>
      <c r="AA235" s="427"/>
      <c r="AB235" s="309">
        <f t="shared" si="1049"/>
        <v>0</v>
      </c>
      <c r="AC235" s="310"/>
      <c r="AD235" s="310"/>
      <c r="AE235" s="433"/>
      <c r="AF235" s="427"/>
      <c r="AG235" s="309">
        <f t="shared" si="1050"/>
        <v>0</v>
      </c>
      <c r="AH235" s="310"/>
      <c r="AI235" s="310"/>
      <c r="AJ235" s="433"/>
      <c r="AK235" s="427"/>
      <c r="AL235" s="309">
        <f t="shared" si="1051"/>
        <v>0</v>
      </c>
      <c r="AM235" s="310"/>
      <c r="AN235" s="427"/>
      <c r="AO235" s="394"/>
      <c r="AP235" s="397"/>
      <c r="AQ235" s="400"/>
      <c r="AR235" s="403"/>
      <c r="AS235" s="403"/>
      <c r="AT235" s="48"/>
      <c r="AU235" s="48"/>
      <c r="AV235" s="170"/>
      <c r="AW235" s="228"/>
      <c r="AX235" s="98"/>
    </row>
    <row r="236" spans="1:50" ht="33" customHeight="1" x14ac:dyDescent="0.2">
      <c r="A236" s="390">
        <v>76</v>
      </c>
      <c r="B236" s="404"/>
      <c r="C236" s="405"/>
      <c r="D236" s="256"/>
      <c r="E236" s="256"/>
      <c r="F236" s="256"/>
      <c r="G236" s="410"/>
      <c r="H236" s="413"/>
      <c r="I236" s="416"/>
      <c r="J236" s="410"/>
      <c r="K236" s="419"/>
      <c r="L236" s="422">
        <f t="shared" ref="L236" si="1205">IF(K236="ALTA",5,IF(K236="MEDIO ALTA",4,IF(K236="MEDIA",3,IF(K236="MEDIO BAJA",2,IF(K236="BAJA",1,0)))))</f>
        <v>0</v>
      </c>
      <c r="M236" s="419"/>
      <c r="N236" s="422">
        <f t="shared" ref="N236" si="1206">IF(M236="ALTO",5,IF(M236="MEDIO ALTO",4,IF(M236="MEDIO",3,IF(M236="MEDIO BAJO",2,IF(M236="BAJO",1,0)))))</f>
        <v>0</v>
      </c>
      <c r="O236" s="422">
        <f t="shared" ref="O236" si="1207">N236*L236</f>
        <v>0</v>
      </c>
      <c r="P236" s="257"/>
      <c r="Q236" s="258">
        <f t="shared" si="1047"/>
        <v>0</v>
      </c>
      <c r="R236" s="425" t="e">
        <f t="shared" ref="R236" si="1208">ROUND(AVERAGEIF(Q236:Q238,"&gt;0"),0)</f>
        <v>#DIV/0!</v>
      </c>
      <c r="S236" s="425" t="e">
        <f t="shared" ref="S236" si="1209">R236*0.6</f>
        <v>#DIV/0!</v>
      </c>
      <c r="T236" s="313"/>
      <c r="U236" s="428" t="e">
        <f t="shared" ref="U236" si="1210">IF(P236="No_existen",5*$U$10,V236*$U$10)</f>
        <v>#DIV/0!</v>
      </c>
      <c r="V236" s="431" t="e">
        <f t="shared" ref="V236" si="1211">ROUND(AVERAGEIF(W236:W238,"&gt;0"),0)</f>
        <v>#DIV/0!</v>
      </c>
      <c r="W236" s="307">
        <f t="shared" si="1048"/>
        <v>0</v>
      </c>
      <c r="X236" s="313"/>
      <c r="Y236" s="313"/>
      <c r="Z236" s="431" t="e">
        <f t="shared" ref="Z236" si="1212">IF(P236="No_existen",5*$Z$10,AA236*$Z$10)</f>
        <v>#DIV/0!</v>
      </c>
      <c r="AA236" s="425" t="e">
        <f t="shared" ref="AA236" si="1213">ROUND(AVERAGEIF(AB236:AB238,"&gt;0"),0)</f>
        <v>#DIV/0!</v>
      </c>
      <c r="AB236" s="306">
        <f t="shared" si="1049"/>
        <v>0</v>
      </c>
      <c r="AC236" s="313"/>
      <c r="AD236" s="313"/>
      <c r="AE236" s="431" t="e">
        <f t="shared" ref="AE236" si="1214">IF(P236="No_existen",5*$AE$10,AF236*$AE$10)</f>
        <v>#DIV/0!</v>
      </c>
      <c r="AF236" s="425" t="e">
        <f t="shared" ref="AF236" si="1215">ROUND(AVERAGEIF(AG236:AG238,"&gt;0"),0)</f>
        <v>#DIV/0!</v>
      </c>
      <c r="AG236" s="306">
        <f t="shared" si="1050"/>
        <v>0</v>
      </c>
      <c r="AH236" s="313"/>
      <c r="AI236" s="313"/>
      <c r="AJ236" s="431" t="e">
        <f t="shared" ref="AJ236" si="1216">IF(P236="No_existen",5*$AJ$10,AK236*$AJ$10)</f>
        <v>#DIV/0!</v>
      </c>
      <c r="AK236" s="425" t="e">
        <f t="shared" ref="AK236" si="1217">ROUND(AVERAGEIF(AL236:AL238,"&gt;0"),0)</f>
        <v>#DIV/0!</v>
      </c>
      <c r="AL236" s="306">
        <f t="shared" si="1051"/>
        <v>0</v>
      </c>
      <c r="AM236" s="313"/>
      <c r="AN236" s="425" t="e">
        <f t="shared" ref="AN236" si="1218">ROUND(AVERAGE(R236,V236,AA236,AF236,AK236),0)</f>
        <v>#DIV/0!</v>
      </c>
      <c r="AO236" s="392" t="e">
        <f t="shared" ref="AO236" si="1219">IF(AN236&lt;1.5,"FUERTE",IF(AND(AN236&gt;=1.5,AN236&lt;2.5),"ACEPTABLE",IF(AN236&gt;=5,"INEXISTENTE","DÉBIL")))</f>
        <v>#DIV/0!</v>
      </c>
      <c r="AP236" s="395">
        <f t="shared" ref="AP236" si="1220">IF(O236=0,0,ROUND((O236*AN236),0))</f>
        <v>0</v>
      </c>
      <c r="AQ236" s="398" t="str">
        <f t="shared" ref="AQ236" si="1221">IF(AP236&gt;=36,"GRAVE", IF(AP236&lt;=10, "LEVE", "MODERADO"))</f>
        <v>LEVE</v>
      </c>
      <c r="AR236" s="401"/>
      <c r="AS236" s="401"/>
      <c r="AT236" s="259"/>
      <c r="AU236" s="259"/>
      <c r="AV236" s="260"/>
      <c r="AW236" s="327"/>
      <c r="AX236" s="294"/>
    </row>
    <row r="237" spans="1:50" ht="33" customHeight="1" x14ac:dyDescent="0.2">
      <c r="A237" s="391"/>
      <c r="B237" s="406"/>
      <c r="C237" s="407"/>
      <c r="D237" s="315"/>
      <c r="E237" s="315"/>
      <c r="F237" s="315"/>
      <c r="G237" s="411"/>
      <c r="H237" s="414"/>
      <c r="I237" s="417"/>
      <c r="J237" s="411"/>
      <c r="K237" s="420"/>
      <c r="L237" s="423"/>
      <c r="M237" s="420"/>
      <c r="N237" s="423"/>
      <c r="O237" s="423"/>
      <c r="P237" s="145"/>
      <c r="Q237" s="146">
        <f t="shared" si="1047"/>
        <v>0</v>
      </c>
      <c r="R237" s="426"/>
      <c r="S237" s="426"/>
      <c r="T237" s="316"/>
      <c r="U237" s="429"/>
      <c r="V237" s="432"/>
      <c r="W237" s="305">
        <f t="shared" si="1048"/>
        <v>0</v>
      </c>
      <c r="X237" s="316"/>
      <c r="Y237" s="316"/>
      <c r="Z237" s="432"/>
      <c r="AA237" s="426"/>
      <c r="AB237" s="304">
        <f t="shared" si="1049"/>
        <v>0</v>
      </c>
      <c r="AC237" s="316"/>
      <c r="AD237" s="316"/>
      <c r="AE237" s="432"/>
      <c r="AF237" s="426"/>
      <c r="AG237" s="304">
        <f t="shared" si="1050"/>
        <v>0</v>
      </c>
      <c r="AH237" s="316"/>
      <c r="AI237" s="316"/>
      <c r="AJ237" s="432"/>
      <c r="AK237" s="426"/>
      <c r="AL237" s="304">
        <f t="shared" si="1051"/>
        <v>0</v>
      </c>
      <c r="AM237" s="316"/>
      <c r="AN237" s="426"/>
      <c r="AO237" s="393"/>
      <c r="AP237" s="396"/>
      <c r="AQ237" s="399"/>
      <c r="AR237" s="402"/>
      <c r="AS237" s="402"/>
      <c r="AT237" s="47"/>
      <c r="AU237" s="47"/>
      <c r="AV237" s="95"/>
      <c r="AW237" s="222"/>
      <c r="AX237" s="97"/>
    </row>
    <row r="238" spans="1:50" ht="33" customHeight="1" thickBot="1" x14ac:dyDescent="0.25">
      <c r="A238" s="392"/>
      <c r="B238" s="408"/>
      <c r="C238" s="409"/>
      <c r="D238" s="91"/>
      <c r="E238" s="91"/>
      <c r="F238" s="91"/>
      <c r="G238" s="412"/>
      <c r="H238" s="415"/>
      <c r="I238" s="418"/>
      <c r="J238" s="412"/>
      <c r="K238" s="421"/>
      <c r="L238" s="424"/>
      <c r="M238" s="421"/>
      <c r="N238" s="424"/>
      <c r="O238" s="424"/>
      <c r="P238" s="20"/>
      <c r="Q238" s="103">
        <f t="shared" si="1047"/>
        <v>0</v>
      </c>
      <c r="R238" s="427"/>
      <c r="S238" s="427"/>
      <c r="T238" s="310"/>
      <c r="U238" s="430"/>
      <c r="V238" s="433"/>
      <c r="W238" s="311">
        <f t="shared" si="1048"/>
        <v>0</v>
      </c>
      <c r="X238" s="310"/>
      <c r="Y238" s="310"/>
      <c r="Z238" s="433"/>
      <c r="AA238" s="427"/>
      <c r="AB238" s="309">
        <f t="shared" si="1049"/>
        <v>0</v>
      </c>
      <c r="AC238" s="310"/>
      <c r="AD238" s="310"/>
      <c r="AE238" s="433"/>
      <c r="AF238" s="427"/>
      <c r="AG238" s="309">
        <f t="shared" si="1050"/>
        <v>0</v>
      </c>
      <c r="AH238" s="310"/>
      <c r="AI238" s="310"/>
      <c r="AJ238" s="433"/>
      <c r="AK238" s="427"/>
      <c r="AL238" s="309">
        <f t="shared" si="1051"/>
        <v>0</v>
      </c>
      <c r="AM238" s="310"/>
      <c r="AN238" s="427"/>
      <c r="AO238" s="394"/>
      <c r="AP238" s="397"/>
      <c r="AQ238" s="400"/>
      <c r="AR238" s="403"/>
      <c r="AS238" s="403"/>
      <c r="AT238" s="48"/>
      <c r="AU238" s="48"/>
      <c r="AV238" s="170"/>
      <c r="AW238" s="228"/>
      <c r="AX238" s="98"/>
    </row>
    <row r="239" spans="1:50" ht="33" customHeight="1" x14ac:dyDescent="0.2">
      <c r="A239" s="390">
        <v>77</v>
      </c>
      <c r="B239" s="404"/>
      <c r="C239" s="405"/>
      <c r="D239" s="256"/>
      <c r="E239" s="256"/>
      <c r="F239" s="256"/>
      <c r="G239" s="410"/>
      <c r="H239" s="413"/>
      <c r="I239" s="416"/>
      <c r="J239" s="410"/>
      <c r="K239" s="419"/>
      <c r="L239" s="422">
        <f t="shared" ref="L239" si="1222">IF(K239="ALTA",5,IF(K239="MEDIO ALTA",4,IF(K239="MEDIA",3,IF(K239="MEDIO BAJA",2,IF(K239="BAJA",1,0)))))</f>
        <v>0</v>
      </c>
      <c r="M239" s="419"/>
      <c r="N239" s="422">
        <f t="shared" ref="N239" si="1223">IF(M239="ALTO",5,IF(M239="MEDIO ALTO",4,IF(M239="MEDIO",3,IF(M239="MEDIO BAJO",2,IF(M239="BAJO",1,0)))))</f>
        <v>0</v>
      </c>
      <c r="O239" s="422">
        <f t="shared" ref="O239" si="1224">N239*L239</f>
        <v>0</v>
      </c>
      <c r="P239" s="257"/>
      <c r="Q239" s="258">
        <f t="shared" si="1047"/>
        <v>0</v>
      </c>
      <c r="R239" s="425" t="e">
        <f t="shared" ref="R239" si="1225">ROUND(AVERAGEIF(Q239:Q241,"&gt;0"),0)</f>
        <v>#DIV/0!</v>
      </c>
      <c r="S239" s="425" t="e">
        <f t="shared" ref="S239" si="1226">R239*0.6</f>
        <v>#DIV/0!</v>
      </c>
      <c r="T239" s="313"/>
      <c r="U239" s="428" t="e">
        <f t="shared" ref="U239" si="1227">IF(P239="No_existen",5*$U$10,V239*$U$10)</f>
        <v>#DIV/0!</v>
      </c>
      <c r="V239" s="431" t="e">
        <f t="shared" ref="V239" si="1228">ROUND(AVERAGEIF(W239:W241,"&gt;0"),0)</f>
        <v>#DIV/0!</v>
      </c>
      <c r="W239" s="307">
        <f t="shared" si="1048"/>
        <v>0</v>
      </c>
      <c r="X239" s="313"/>
      <c r="Y239" s="313"/>
      <c r="Z239" s="431" t="e">
        <f t="shared" ref="Z239" si="1229">IF(P239="No_existen",5*$Z$10,AA239*$Z$10)</f>
        <v>#DIV/0!</v>
      </c>
      <c r="AA239" s="425" t="e">
        <f t="shared" ref="AA239" si="1230">ROUND(AVERAGEIF(AB239:AB241,"&gt;0"),0)</f>
        <v>#DIV/0!</v>
      </c>
      <c r="AB239" s="306">
        <f t="shared" si="1049"/>
        <v>0</v>
      </c>
      <c r="AC239" s="313"/>
      <c r="AD239" s="313"/>
      <c r="AE239" s="431" t="e">
        <f t="shared" ref="AE239" si="1231">IF(P239="No_existen",5*$AE$10,AF239*$AE$10)</f>
        <v>#DIV/0!</v>
      </c>
      <c r="AF239" s="425" t="e">
        <f t="shared" ref="AF239" si="1232">ROUND(AVERAGEIF(AG239:AG241,"&gt;0"),0)</f>
        <v>#DIV/0!</v>
      </c>
      <c r="AG239" s="306">
        <f t="shared" si="1050"/>
        <v>0</v>
      </c>
      <c r="AH239" s="313"/>
      <c r="AI239" s="313"/>
      <c r="AJ239" s="431" t="e">
        <f t="shared" ref="AJ239" si="1233">IF(P239="No_existen",5*$AJ$10,AK239*$AJ$10)</f>
        <v>#DIV/0!</v>
      </c>
      <c r="AK239" s="425" t="e">
        <f t="shared" ref="AK239" si="1234">ROUND(AVERAGEIF(AL239:AL241,"&gt;0"),0)</f>
        <v>#DIV/0!</v>
      </c>
      <c r="AL239" s="306">
        <f t="shared" si="1051"/>
        <v>0</v>
      </c>
      <c r="AM239" s="313"/>
      <c r="AN239" s="425" t="e">
        <f t="shared" ref="AN239" si="1235">ROUND(AVERAGE(R239,V239,AA239,AF239,AK239),0)</f>
        <v>#DIV/0!</v>
      </c>
      <c r="AO239" s="392" t="e">
        <f t="shared" ref="AO239" si="1236">IF(AN239&lt;1.5,"FUERTE",IF(AND(AN239&gt;=1.5,AN239&lt;2.5),"ACEPTABLE",IF(AN239&gt;=5,"INEXISTENTE","DÉBIL")))</f>
        <v>#DIV/0!</v>
      </c>
      <c r="AP239" s="395">
        <f t="shared" ref="AP239" si="1237">IF(O239=0,0,ROUND((O239*AN239),0))</f>
        <v>0</v>
      </c>
      <c r="AQ239" s="398" t="str">
        <f t="shared" ref="AQ239" si="1238">IF(AP239&gt;=36,"GRAVE", IF(AP239&lt;=10, "LEVE", "MODERADO"))</f>
        <v>LEVE</v>
      </c>
      <c r="AR239" s="401"/>
      <c r="AS239" s="401"/>
      <c r="AT239" s="259"/>
      <c r="AU239" s="259"/>
      <c r="AV239" s="260"/>
      <c r="AW239" s="327"/>
      <c r="AX239" s="294"/>
    </row>
    <row r="240" spans="1:50" ht="33" customHeight="1" x14ac:dyDescent="0.2">
      <c r="A240" s="391"/>
      <c r="B240" s="406"/>
      <c r="C240" s="407"/>
      <c r="D240" s="315"/>
      <c r="E240" s="315"/>
      <c r="F240" s="315"/>
      <c r="G240" s="411"/>
      <c r="H240" s="414"/>
      <c r="I240" s="417"/>
      <c r="J240" s="411"/>
      <c r="K240" s="420"/>
      <c r="L240" s="423"/>
      <c r="M240" s="420"/>
      <c r="N240" s="423"/>
      <c r="O240" s="423"/>
      <c r="P240" s="145"/>
      <c r="Q240" s="146">
        <f t="shared" si="1047"/>
        <v>0</v>
      </c>
      <c r="R240" s="426"/>
      <c r="S240" s="426"/>
      <c r="T240" s="316"/>
      <c r="U240" s="429"/>
      <c r="V240" s="432"/>
      <c r="W240" s="305">
        <f t="shared" si="1048"/>
        <v>0</v>
      </c>
      <c r="X240" s="316"/>
      <c r="Y240" s="316"/>
      <c r="Z240" s="432"/>
      <c r="AA240" s="426"/>
      <c r="AB240" s="304">
        <f t="shared" si="1049"/>
        <v>0</v>
      </c>
      <c r="AC240" s="316"/>
      <c r="AD240" s="316"/>
      <c r="AE240" s="432"/>
      <c r="AF240" s="426"/>
      <c r="AG240" s="304">
        <f t="shared" si="1050"/>
        <v>0</v>
      </c>
      <c r="AH240" s="316"/>
      <c r="AI240" s="316"/>
      <c r="AJ240" s="432"/>
      <c r="AK240" s="426"/>
      <c r="AL240" s="304">
        <f t="shared" si="1051"/>
        <v>0</v>
      </c>
      <c r="AM240" s="316"/>
      <c r="AN240" s="426"/>
      <c r="AO240" s="393"/>
      <c r="AP240" s="396"/>
      <c r="AQ240" s="399"/>
      <c r="AR240" s="402"/>
      <c r="AS240" s="402"/>
      <c r="AT240" s="47"/>
      <c r="AU240" s="47"/>
      <c r="AV240" s="95"/>
      <c r="AW240" s="222"/>
      <c r="AX240" s="97"/>
    </row>
    <row r="241" spans="1:50" ht="33" customHeight="1" thickBot="1" x14ac:dyDescent="0.25">
      <c r="A241" s="392"/>
      <c r="B241" s="408"/>
      <c r="C241" s="409"/>
      <c r="D241" s="91"/>
      <c r="E241" s="91"/>
      <c r="F241" s="91"/>
      <c r="G241" s="412"/>
      <c r="H241" s="415"/>
      <c r="I241" s="418"/>
      <c r="J241" s="412"/>
      <c r="K241" s="421"/>
      <c r="L241" s="424"/>
      <c r="M241" s="421"/>
      <c r="N241" s="424"/>
      <c r="O241" s="424"/>
      <c r="P241" s="20"/>
      <c r="Q241" s="103">
        <f t="shared" si="1047"/>
        <v>0</v>
      </c>
      <c r="R241" s="427"/>
      <c r="S241" s="427"/>
      <c r="T241" s="310"/>
      <c r="U241" s="430"/>
      <c r="V241" s="433"/>
      <c r="W241" s="311">
        <f t="shared" si="1048"/>
        <v>0</v>
      </c>
      <c r="X241" s="310"/>
      <c r="Y241" s="310"/>
      <c r="Z241" s="433"/>
      <c r="AA241" s="427"/>
      <c r="AB241" s="309">
        <f t="shared" si="1049"/>
        <v>0</v>
      </c>
      <c r="AC241" s="310"/>
      <c r="AD241" s="310"/>
      <c r="AE241" s="433"/>
      <c r="AF241" s="427"/>
      <c r="AG241" s="309">
        <f t="shared" si="1050"/>
        <v>0</v>
      </c>
      <c r="AH241" s="310"/>
      <c r="AI241" s="310"/>
      <c r="AJ241" s="433"/>
      <c r="AK241" s="427"/>
      <c r="AL241" s="309">
        <f t="shared" si="1051"/>
        <v>0</v>
      </c>
      <c r="AM241" s="310"/>
      <c r="AN241" s="427"/>
      <c r="AO241" s="394"/>
      <c r="AP241" s="397"/>
      <c r="AQ241" s="400"/>
      <c r="AR241" s="403"/>
      <c r="AS241" s="403"/>
      <c r="AT241" s="48"/>
      <c r="AU241" s="48"/>
      <c r="AV241" s="170"/>
      <c r="AW241" s="228"/>
      <c r="AX241" s="98"/>
    </row>
    <row r="242" spans="1:50" ht="33" customHeight="1" x14ac:dyDescent="0.2">
      <c r="A242" s="390">
        <v>78</v>
      </c>
      <c r="B242" s="404"/>
      <c r="C242" s="405"/>
      <c r="D242" s="256"/>
      <c r="E242" s="256"/>
      <c r="F242" s="256"/>
      <c r="G242" s="410"/>
      <c r="H242" s="413"/>
      <c r="I242" s="416"/>
      <c r="J242" s="410"/>
      <c r="K242" s="419"/>
      <c r="L242" s="422">
        <f t="shared" ref="L242" si="1239">IF(K242="ALTA",5,IF(K242="MEDIO ALTA",4,IF(K242="MEDIA",3,IF(K242="MEDIO BAJA",2,IF(K242="BAJA",1,0)))))</f>
        <v>0</v>
      </c>
      <c r="M242" s="419"/>
      <c r="N242" s="422">
        <f t="shared" ref="N242" si="1240">IF(M242="ALTO",5,IF(M242="MEDIO ALTO",4,IF(M242="MEDIO",3,IF(M242="MEDIO BAJO",2,IF(M242="BAJO",1,0)))))</f>
        <v>0</v>
      </c>
      <c r="O242" s="422">
        <f t="shared" ref="O242" si="1241">N242*L242</f>
        <v>0</v>
      </c>
      <c r="P242" s="257"/>
      <c r="Q242" s="258">
        <f t="shared" si="1047"/>
        <v>0</v>
      </c>
      <c r="R242" s="425" t="e">
        <f t="shared" ref="R242" si="1242">ROUND(AVERAGEIF(Q242:Q244,"&gt;0"),0)</f>
        <v>#DIV/0!</v>
      </c>
      <c r="S242" s="425" t="e">
        <f t="shared" ref="S242" si="1243">R242*0.6</f>
        <v>#DIV/0!</v>
      </c>
      <c r="T242" s="313"/>
      <c r="U242" s="428" t="e">
        <f t="shared" ref="U242" si="1244">IF(P242="No_existen",5*$U$10,V242*$U$10)</f>
        <v>#DIV/0!</v>
      </c>
      <c r="V242" s="431" t="e">
        <f t="shared" ref="V242" si="1245">ROUND(AVERAGEIF(W242:W244,"&gt;0"),0)</f>
        <v>#DIV/0!</v>
      </c>
      <c r="W242" s="307">
        <f t="shared" si="1048"/>
        <v>0</v>
      </c>
      <c r="X242" s="313"/>
      <c r="Y242" s="313"/>
      <c r="Z242" s="431" t="e">
        <f t="shared" ref="Z242" si="1246">IF(P242="No_existen",5*$Z$10,AA242*$Z$10)</f>
        <v>#DIV/0!</v>
      </c>
      <c r="AA242" s="425" t="e">
        <f t="shared" ref="AA242" si="1247">ROUND(AVERAGEIF(AB242:AB244,"&gt;0"),0)</f>
        <v>#DIV/0!</v>
      </c>
      <c r="AB242" s="306">
        <f t="shared" si="1049"/>
        <v>0</v>
      </c>
      <c r="AC242" s="313"/>
      <c r="AD242" s="313"/>
      <c r="AE242" s="431" t="e">
        <f t="shared" ref="AE242" si="1248">IF(P242="No_existen",5*$AE$10,AF242*$AE$10)</f>
        <v>#DIV/0!</v>
      </c>
      <c r="AF242" s="425" t="e">
        <f t="shared" ref="AF242" si="1249">ROUND(AVERAGEIF(AG242:AG244,"&gt;0"),0)</f>
        <v>#DIV/0!</v>
      </c>
      <c r="AG242" s="306">
        <f t="shared" si="1050"/>
        <v>0</v>
      </c>
      <c r="AH242" s="313"/>
      <c r="AI242" s="313"/>
      <c r="AJ242" s="431" t="e">
        <f t="shared" ref="AJ242" si="1250">IF(P242="No_existen",5*$AJ$10,AK242*$AJ$10)</f>
        <v>#DIV/0!</v>
      </c>
      <c r="AK242" s="425" t="e">
        <f t="shared" ref="AK242" si="1251">ROUND(AVERAGEIF(AL242:AL244,"&gt;0"),0)</f>
        <v>#DIV/0!</v>
      </c>
      <c r="AL242" s="306">
        <f t="shared" si="1051"/>
        <v>0</v>
      </c>
      <c r="AM242" s="313"/>
      <c r="AN242" s="425" t="e">
        <f t="shared" ref="AN242" si="1252">ROUND(AVERAGE(R242,V242,AA242,AF242,AK242),0)</f>
        <v>#DIV/0!</v>
      </c>
      <c r="AO242" s="392" t="e">
        <f t="shared" ref="AO242" si="1253">IF(AN242&lt;1.5,"FUERTE",IF(AND(AN242&gt;=1.5,AN242&lt;2.5),"ACEPTABLE",IF(AN242&gt;=5,"INEXISTENTE","DÉBIL")))</f>
        <v>#DIV/0!</v>
      </c>
      <c r="AP242" s="395">
        <f t="shared" ref="AP242" si="1254">IF(O242=0,0,ROUND((O242*AN242),0))</f>
        <v>0</v>
      </c>
      <c r="AQ242" s="398" t="str">
        <f t="shared" ref="AQ242" si="1255">IF(AP242&gt;=36,"GRAVE", IF(AP242&lt;=10, "LEVE", "MODERADO"))</f>
        <v>LEVE</v>
      </c>
      <c r="AR242" s="401"/>
      <c r="AS242" s="401"/>
      <c r="AT242" s="259"/>
      <c r="AU242" s="259"/>
      <c r="AV242" s="260"/>
      <c r="AW242" s="327"/>
      <c r="AX242" s="294"/>
    </row>
    <row r="243" spans="1:50" ht="33" customHeight="1" x14ac:dyDescent="0.2">
      <c r="A243" s="391"/>
      <c r="B243" s="406"/>
      <c r="C243" s="407"/>
      <c r="D243" s="315"/>
      <c r="E243" s="315"/>
      <c r="F243" s="315"/>
      <c r="G243" s="411"/>
      <c r="H243" s="414"/>
      <c r="I243" s="417"/>
      <c r="J243" s="411"/>
      <c r="K243" s="420"/>
      <c r="L243" s="423"/>
      <c r="M243" s="420"/>
      <c r="N243" s="423"/>
      <c r="O243" s="423"/>
      <c r="P243" s="145"/>
      <c r="Q243" s="146">
        <f t="shared" si="1047"/>
        <v>0</v>
      </c>
      <c r="R243" s="426"/>
      <c r="S243" s="426"/>
      <c r="T243" s="316"/>
      <c r="U243" s="429"/>
      <c r="V243" s="432"/>
      <c r="W243" s="305">
        <f t="shared" si="1048"/>
        <v>0</v>
      </c>
      <c r="X243" s="316"/>
      <c r="Y243" s="316"/>
      <c r="Z243" s="432"/>
      <c r="AA243" s="426"/>
      <c r="AB243" s="304">
        <f t="shared" si="1049"/>
        <v>0</v>
      </c>
      <c r="AC243" s="316"/>
      <c r="AD243" s="316"/>
      <c r="AE243" s="432"/>
      <c r="AF243" s="426"/>
      <c r="AG243" s="304">
        <f t="shared" si="1050"/>
        <v>0</v>
      </c>
      <c r="AH243" s="316"/>
      <c r="AI243" s="316"/>
      <c r="AJ243" s="432"/>
      <c r="AK243" s="426"/>
      <c r="AL243" s="304">
        <f t="shared" si="1051"/>
        <v>0</v>
      </c>
      <c r="AM243" s="316"/>
      <c r="AN243" s="426"/>
      <c r="AO243" s="393"/>
      <c r="AP243" s="396"/>
      <c r="AQ243" s="399"/>
      <c r="AR243" s="402"/>
      <c r="AS243" s="402"/>
      <c r="AT243" s="47"/>
      <c r="AU243" s="47"/>
      <c r="AV243" s="95"/>
      <c r="AW243" s="222"/>
      <c r="AX243" s="97"/>
    </row>
    <row r="244" spans="1:50" ht="33" customHeight="1" thickBot="1" x14ac:dyDescent="0.25">
      <c r="A244" s="392"/>
      <c r="B244" s="408"/>
      <c r="C244" s="409"/>
      <c r="D244" s="91"/>
      <c r="E244" s="91"/>
      <c r="F244" s="91"/>
      <c r="G244" s="412"/>
      <c r="H244" s="415"/>
      <c r="I244" s="418"/>
      <c r="J244" s="412"/>
      <c r="K244" s="421"/>
      <c r="L244" s="424"/>
      <c r="M244" s="421"/>
      <c r="N244" s="424"/>
      <c r="O244" s="424"/>
      <c r="P244" s="20"/>
      <c r="Q244" s="103">
        <f t="shared" si="1047"/>
        <v>0</v>
      </c>
      <c r="R244" s="427"/>
      <c r="S244" s="427"/>
      <c r="T244" s="310"/>
      <c r="U244" s="430"/>
      <c r="V244" s="433"/>
      <c r="W244" s="311">
        <f t="shared" si="1048"/>
        <v>0</v>
      </c>
      <c r="X244" s="310"/>
      <c r="Y244" s="310"/>
      <c r="Z244" s="433"/>
      <c r="AA244" s="427"/>
      <c r="AB244" s="309">
        <f t="shared" si="1049"/>
        <v>0</v>
      </c>
      <c r="AC244" s="310"/>
      <c r="AD244" s="310"/>
      <c r="AE244" s="433"/>
      <c r="AF244" s="427"/>
      <c r="AG244" s="309">
        <f t="shared" si="1050"/>
        <v>0</v>
      </c>
      <c r="AH244" s="310"/>
      <c r="AI244" s="310"/>
      <c r="AJ244" s="433"/>
      <c r="AK244" s="427"/>
      <c r="AL244" s="309">
        <f t="shared" si="1051"/>
        <v>0</v>
      </c>
      <c r="AM244" s="310"/>
      <c r="AN244" s="427"/>
      <c r="AO244" s="394"/>
      <c r="AP244" s="397"/>
      <c r="AQ244" s="400"/>
      <c r="AR244" s="403"/>
      <c r="AS244" s="403"/>
      <c r="AT244" s="48"/>
      <c r="AU244" s="48"/>
      <c r="AV244" s="170"/>
      <c r="AW244" s="228"/>
      <c r="AX244" s="98"/>
    </row>
    <row r="245" spans="1:50" ht="33" customHeight="1" x14ac:dyDescent="0.2">
      <c r="A245" s="390">
        <v>79</v>
      </c>
      <c r="B245" s="404"/>
      <c r="C245" s="405"/>
      <c r="D245" s="256"/>
      <c r="E245" s="256"/>
      <c r="F245" s="256"/>
      <c r="G245" s="410"/>
      <c r="H245" s="413"/>
      <c r="I245" s="416"/>
      <c r="J245" s="410"/>
      <c r="K245" s="419"/>
      <c r="L245" s="422">
        <f t="shared" ref="L245" si="1256">IF(K245="ALTA",5,IF(K245="MEDIO ALTA",4,IF(K245="MEDIA",3,IF(K245="MEDIO BAJA",2,IF(K245="BAJA",1,0)))))</f>
        <v>0</v>
      </c>
      <c r="M245" s="419"/>
      <c r="N245" s="422">
        <f t="shared" ref="N245" si="1257">IF(M245="ALTO",5,IF(M245="MEDIO ALTO",4,IF(M245="MEDIO",3,IF(M245="MEDIO BAJO",2,IF(M245="BAJO",1,0)))))</f>
        <v>0</v>
      </c>
      <c r="O245" s="422">
        <f t="shared" ref="O245" si="1258">N245*L245</f>
        <v>0</v>
      </c>
      <c r="P245" s="257"/>
      <c r="Q245" s="258">
        <f t="shared" si="1047"/>
        <v>0</v>
      </c>
      <c r="R245" s="425" t="e">
        <f t="shared" ref="R245" si="1259">ROUND(AVERAGEIF(Q245:Q247,"&gt;0"),0)</f>
        <v>#DIV/0!</v>
      </c>
      <c r="S245" s="425" t="e">
        <f t="shared" ref="S245" si="1260">R245*0.6</f>
        <v>#DIV/0!</v>
      </c>
      <c r="T245" s="313"/>
      <c r="U245" s="428" t="e">
        <f t="shared" ref="U245" si="1261">IF(P245="No_existen",5*$U$10,V245*$U$10)</f>
        <v>#DIV/0!</v>
      </c>
      <c r="V245" s="431" t="e">
        <f t="shared" ref="V245" si="1262">ROUND(AVERAGEIF(W245:W247,"&gt;0"),0)</f>
        <v>#DIV/0!</v>
      </c>
      <c r="W245" s="307">
        <f t="shared" si="1048"/>
        <v>0</v>
      </c>
      <c r="X245" s="313"/>
      <c r="Y245" s="313"/>
      <c r="Z245" s="431" t="e">
        <f t="shared" ref="Z245" si="1263">IF(P245="No_existen",5*$Z$10,AA245*$Z$10)</f>
        <v>#DIV/0!</v>
      </c>
      <c r="AA245" s="425" t="e">
        <f t="shared" ref="AA245" si="1264">ROUND(AVERAGEIF(AB245:AB247,"&gt;0"),0)</f>
        <v>#DIV/0!</v>
      </c>
      <c r="AB245" s="306">
        <f t="shared" si="1049"/>
        <v>0</v>
      </c>
      <c r="AC245" s="313"/>
      <c r="AD245" s="313"/>
      <c r="AE245" s="431" t="e">
        <f t="shared" ref="AE245" si="1265">IF(P245="No_existen",5*$AE$10,AF245*$AE$10)</f>
        <v>#DIV/0!</v>
      </c>
      <c r="AF245" s="425" t="e">
        <f t="shared" ref="AF245" si="1266">ROUND(AVERAGEIF(AG245:AG247,"&gt;0"),0)</f>
        <v>#DIV/0!</v>
      </c>
      <c r="AG245" s="306">
        <f t="shared" si="1050"/>
        <v>0</v>
      </c>
      <c r="AH245" s="313"/>
      <c r="AI245" s="313"/>
      <c r="AJ245" s="431" t="e">
        <f t="shared" ref="AJ245" si="1267">IF(P245="No_existen",5*$AJ$10,AK245*$AJ$10)</f>
        <v>#DIV/0!</v>
      </c>
      <c r="AK245" s="425" t="e">
        <f t="shared" ref="AK245" si="1268">ROUND(AVERAGEIF(AL245:AL247,"&gt;0"),0)</f>
        <v>#DIV/0!</v>
      </c>
      <c r="AL245" s="306">
        <f t="shared" si="1051"/>
        <v>0</v>
      </c>
      <c r="AM245" s="313"/>
      <c r="AN245" s="425" t="e">
        <f t="shared" ref="AN245" si="1269">ROUND(AVERAGE(R245,V245,AA245,AF245,AK245),0)</f>
        <v>#DIV/0!</v>
      </c>
      <c r="AO245" s="392" t="e">
        <f t="shared" ref="AO245" si="1270">IF(AN245&lt;1.5,"FUERTE",IF(AND(AN245&gt;=1.5,AN245&lt;2.5),"ACEPTABLE",IF(AN245&gt;=5,"INEXISTENTE","DÉBIL")))</f>
        <v>#DIV/0!</v>
      </c>
      <c r="AP245" s="395">
        <f t="shared" ref="AP245" si="1271">IF(O245=0,0,ROUND((O245*AN245),0))</f>
        <v>0</v>
      </c>
      <c r="AQ245" s="398" t="str">
        <f t="shared" ref="AQ245" si="1272">IF(AP245&gt;=36,"GRAVE", IF(AP245&lt;=10, "LEVE", "MODERADO"))</f>
        <v>LEVE</v>
      </c>
      <c r="AR245" s="401"/>
      <c r="AS245" s="401"/>
      <c r="AT245" s="259"/>
      <c r="AU245" s="259"/>
      <c r="AV245" s="260"/>
      <c r="AW245" s="327"/>
      <c r="AX245" s="294"/>
    </row>
    <row r="246" spans="1:50" ht="33" customHeight="1" x14ac:dyDescent="0.2">
      <c r="A246" s="391"/>
      <c r="B246" s="406"/>
      <c r="C246" s="407"/>
      <c r="D246" s="315"/>
      <c r="E246" s="315"/>
      <c r="F246" s="315"/>
      <c r="G246" s="411"/>
      <c r="H246" s="414"/>
      <c r="I246" s="417"/>
      <c r="J246" s="411"/>
      <c r="K246" s="420"/>
      <c r="L246" s="423"/>
      <c r="M246" s="420"/>
      <c r="N246" s="423"/>
      <c r="O246" s="423"/>
      <c r="P246" s="145"/>
      <c r="Q246" s="146">
        <f t="shared" si="1047"/>
        <v>0</v>
      </c>
      <c r="R246" s="426"/>
      <c r="S246" s="426"/>
      <c r="T246" s="316"/>
      <c r="U246" s="429"/>
      <c r="V246" s="432"/>
      <c r="W246" s="305">
        <f t="shared" si="1048"/>
        <v>0</v>
      </c>
      <c r="X246" s="316"/>
      <c r="Y246" s="316"/>
      <c r="Z246" s="432"/>
      <c r="AA246" s="426"/>
      <c r="AB246" s="304">
        <f t="shared" si="1049"/>
        <v>0</v>
      </c>
      <c r="AC246" s="316"/>
      <c r="AD246" s="316"/>
      <c r="AE246" s="432"/>
      <c r="AF246" s="426"/>
      <c r="AG246" s="304">
        <f t="shared" si="1050"/>
        <v>0</v>
      </c>
      <c r="AH246" s="316"/>
      <c r="AI246" s="316"/>
      <c r="AJ246" s="432"/>
      <c r="AK246" s="426"/>
      <c r="AL246" s="304">
        <f t="shared" si="1051"/>
        <v>0</v>
      </c>
      <c r="AM246" s="316"/>
      <c r="AN246" s="426"/>
      <c r="AO246" s="393"/>
      <c r="AP246" s="396"/>
      <c r="AQ246" s="399"/>
      <c r="AR246" s="402"/>
      <c r="AS246" s="402"/>
      <c r="AT246" s="47"/>
      <c r="AU246" s="47"/>
      <c r="AV246" s="95"/>
      <c r="AW246" s="222"/>
      <c r="AX246" s="97"/>
    </row>
    <row r="247" spans="1:50" ht="33" customHeight="1" thickBot="1" x14ac:dyDescent="0.25">
      <c r="A247" s="392"/>
      <c r="B247" s="408"/>
      <c r="C247" s="409"/>
      <c r="D247" s="91"/>
      <c r="E247" s="91"/>
      <c r="F247" s="91"/>
      <c r="G247" s="412"/>
      <c r="H247" s="415"/>
      <c r="I247" s="418"/>
      <c r="J247" s="412"/>
      <c r="K247" s="421"/>
      <c r="L247" s="424"/>
      <c r="M247" s="421"/>
      <c r="N247" s="424"/>
      <c r="O247" s="424"/>
      <c r="P247" s="20"/>
      <c r="Q247" s="103">
        <f t="shared" si="1047"/>
        <v>0</v>
      </c>
      <c r="R247" s="427"/>
      <c r="S247" s="427"/>
      <c r="T247" s="310"/>
      <c r="U247" s="430"/>
      <c r="V247" s="433"/>
      <c r="W247" s="311">
        <f t="shared" si="1048"/>
        <v>0</v>
      </c>
      <c r="X247" s="310"/>
      <c r="Y247" s="310"/>
      <c r="Z247" s="433"/>
      <c r="AA247" s="427"/>
      <c r="AB247" s="309">
        <f t="shared" si="1049"/>
        <v>0</v>
      </c>
      <c r="AC247" s="310"/>
      <c r="AD247" s="310"/>
      <c r="AE247" s="433"/>
      <c r="AF247" s="427"/>
      <c r="AG247" s="309">
        <f t="shared" si="1050"/>
        <v>0</v>
      </c>
      <c r="AH247" s="310"/>
      <c r="AI247" s="310"/>
      <c r="AJ247" s="433"/>
      <c r="AK247" s="427"/>
      <c r="AL247" s="309">
        <f t="shared" si="1051"/>
        <v>0</v>
      </c>
      <c r="AM247" s="310"/>
      <c r="AN247" s="427"/>
      <c r="AO247" s="394"/>
      <c r="AP247" s="397"/>
      <c r="AQ247" s="400"/>
      <c r="AR247" s="403"/>
      <c r="AS247" s="403"/>
      <c r="AT247" s="48"/>
      <c r="AU247" s="48"/>
      <c r="AV247" s="170"/>
      <c r="AW247" s="228"/>
      <c r="AX247" s="98"/>
    </row>
    <row r="248" spans="1:50" ht="33" customHeight="1" x14ac:dyDescent="0.2">
      <c r="A248" s="390">
        <v>80</v>
      </c>
      <c r="B248" s="404"/>
      <c r="C248" s="405"/>
      <c r="D248" s="256"/>
      <c r="E248" s="256"/>
      <c r="F248" s="256"/>
      <c r="G248" s="410"/>
      <c r="H248" s="413"/>
      <c r="I248" s="416"/>
      <c r="J248" s="410"/>
      <c r="K248" s="419"/>
      <c r="L248" s="422">
        <f t="shared" ref="L248" si="1273">IF(K248="ALTA",5,IF(K248="MEDIO ALTA",4,IF(K248="MEDIA",3,IF(K248="MEDIO BAJA",2,IF(K248="BAJA",1,0)))))</f>
        <v>0</v>
      </c>
      <c r="M248" s="419"/>
      <c r="N248" s="422">
        <f t="shared" ref="N248" si="1274">IF(M248="ALTO",5,IF(M248="MEDIO ALTO",4,IF(M248="MEDIO",3,IF(M248="MEDIO BAJO",2,IF(M248="BAJO",1,0)))))</f>
        <v>0</v>
      </c>
      <c r="O248" s="422">
        <f t="shared" ref="O248" si="1275">N248*L248</f>
        <v>0</v>
      </c>
      <c r="P248" s="257"/>
      <c r="Q248" s="258">
        <f t="shared" si="1047"/>
        <v>0</v>
      </c>
      <c r="R248" s="425" t="e">
        <f t="shared" ref="R248" si="1276">ROUND(AVERAGEIF(Q248:Q250,"&gt;0"),0)</f>
        <v>#DIV/0!</v>
      </c>
      <c r="S248" s="425" t="e">
        <f t="shared" ref="S248" si="1277">R248*0.6</f>
        <v>#DIV/0!</v>
      </c>
      <c r="T248" s="313"/>
      <c r="U248" s="428" t="e">
        <f t="shared" ref="U248" si="1278">IF(P248="No_existen",5*$U$10,V248*$U$10)</f>
        <v>#DIV/0!</v>
      </c>
      <c r="V248" s="431" t="e">
        <f t="shared" ref="V248" si="1279">ROUND(AVERAGEIF(W248:W250,"&gt;0"),0)</f>
        <v>#DIV/0!</v>
      </c>
      <c r="W248" s="307">
        <f t="shared" si="1048"/>
        <v>0</v>
      </c>
      <c r="X248" s="313"/>
      <c r="Y248" s="313"/>
      <c r="Z248" s="431" t="e">
        <f t="shared" ref="Z248" si="1280">IF(P248="No_existen",5*$Z$10,AA248*$Z$10)</f>
        <v>#DIV/0!</v>
      </c>
      <c r="AA248" s="425" t="e">
        <f t="shared" ref="AA248" si="1281">ROUND(AVERAGEIF(AB248:AB250,"&gt;0"),0)</f>
        <v>#DIV/0!</v>
      </c>
      <c r="AB248" s="306">
        <f t="shared" si="1049"/>
        <v>0</v>
      </c>
      <c r="AC248" s="313"/>
      <c r="AD248" s="313"/>
      <c r="AE248" s="431" t="e">
        <f t="shared" ref="AE248" si="1282">IF(P248="No_existen",5*$AE$10,AF248*$AE$10)</f>
        <v>#DIV/0!</v>
      </c>
      <c r="AF248" s="425" t="e">
        <f t="shared" ref="AF248" si="1283">ROUND(AVERAGEIF(AG248:AG250,"&gt;0"),0)</f>
        <v>#DIV/0!</v>
      </c>
      <c r="AG248" s="306">
        <f t="shared" si="1050"/>
        <v>0</v>
      </c>
      <c r="AH248" s="313"/>
      <c r="AI248" s="313"/>
      <c r="AJ248" s="431" t="e">
        <f t="shared" ref="AJ248" si="1284">IF(P248="No_existen",5*$AJ$10,AK248*$AJ$10)</f>
        <v>#DIV/0!</v>
      </c>
      <c r="AK248" s="425" t="e">
        <f t="shared" ref="AK248" si="1285">ROUND(AVERAGEIF(AL248:AL250,"&gt;0"),0)</f>
        <v>#DIV/0!</v>
      </c>
      <c r="AL248" s="306">
        <f t="shared" si="1051"/>
        <v>0</v>
      </c>
      <c r="AM248" s="313"/>
      <c r="AN248" s="425" t="e">
        <f t="shared" ref="AN248" si="1286">ROUND(AVERAGE(R248,V248,AA248,AF248,AK248),0)</f>
        <v>#DIV/0!</v>
      </c>
      <c r="AO248" s="392" t="e">
        <f t="shared" ref="AO248" si="1287">IF(AN248&lt;1.5,"FUERTE",IF(AND(AN248&gt;=1.5,AN248&lt;2.5),"ACEPTABLE",IF(AN248&gt;=5,"INEXISTENTE","DÉBIL")))</f>
        <v>#DIV/0!</v>
      </c>
      <c r="AP248" s="395">
        <f t="shared" ref="AP248" si="1288">IF(O248=0,0,ROUND((O248*AN248),0))</f>
        <v>0</v>
      </c>
      <c r="AQ248" s="398" t="str">
        <f t="shared" ref="AQ248" si="1289">IF(AP248&gt;=36,"GRAVE", IF(AP248&lt;=10, "LEVE", "MODERADO"))</f>
        <v>LEVE</v>
      </c>
      <c r="AR248" s="401"/>
      <c r="AS248" s="401"/>
      <c r="AT248" s="259"/>
      <c r="AU248" s="259"/>
      <c r="AV248" s="260"/>
      <c r="AW248" s="327"/>
      <c r="AX248" s="294"/>
    </row>
    <row r="249" spans="1:50" ht="33" customHeight="1" x14ac:dyDescent="0.2">
      <c r="A249" s="391"/>
      <c r="B249" s="406"/>
      <c r="C249" s="407"/>
      <c r="D249" s="315"/>
      <c r="E249" s="315"/>
      <c r="F249" s="315"/>
      <c r="G249" s="411"/>
      <c r="H249" s="414"/>
      <c r="I249" s="417"/>
      <c r="J249" s="411"/>
      <c r="K249" s="420"/>
      <c r="L249" s="423"/>
      <c r="M249" s="420"/>
      <c r="N249" s="423"/>
      <c r="O249" s="423"/>
      <c r="P249" s="145"/>
      <c r="Q249" s="146">
        <f t="shared" si="1047"/>
        <v>0</v>
      </c>
      <c r="R249" s="426"/>
      <c r="S249" s="426"/>
      <c r="T249" s="316"/>
      <c r="U249" s="429"/>
      <c r="V249" s="432"/>
      <c r="W249" s="305">
        <f t="shared" si="1048"/>
        <v>0</v>
      </c>
      <c r="X249" s="316"/>
      <c r="Y249" s="316"/>
      <c r="Z249" s="432"/>
      <c r="AA249" s="426"/>
      <c r="AB249" s="304">
        <f t="shared" si="1049"/>
        <v>0</v>
      </c>
      <c r="AC249" s="316"/>
      <c r="AD249" s="316"/>
      <c r="AE249" s="432"/>
      <c r="AF249" s="426"/>
      <c r="AG249" s="304">
        <f t="shared" si="1050"/>
        <v>0</v>
      </c>
      <c r="AH249" s="316"/>
      <c r="AI249" s="316"/>
      <c r="AJ249" s="432"/>
      <c r="AK249" s="426"/>
      <c r="AL249" s="304">
        <f t="shared" si="1051"/>
        <v>0</v>
      </c>
      <c r="AM249" s="316"/>
      <c r="AN249" s="426"/>
      <c r="AO249" s="393"/>
      <c r="AP249" s="396"/>
      <c r="AQ249" s="399"/>
      <c r="AR249" s="402"/>
      <c r="AS249" s="402"/>
      <c r="AT249" s="47"/>
      <c r="AU249" s="47"/>
      <c r="AV249" s="95"/>
      <c r="AW249" s="222"/>
      <c r="AX249" s="97"/>
    </row>
    <row r="250" spans="1:50" ht="33" customHeight="1" thickBot="1" x14ac:dyDescent="0.25">
      <c r="A250" s="392"/>
      <c r="B250" s="408"/>
      <c r="C250" s="409"/>
      <c r="D250" s="91"/>
      <c r="E250" s="91"/>
      <c r="F250" s="91"/>
      <c r="G250" s="412"/>
      <c r="H250" s="415"/>
      <c r="I250" s="418"/>
      <c r="J250" s="412"/>
      <c r="K250" s="421"/>
      <c r="L250" s="424"/>
      <c r="M250" s="421"/>
      <c r="N250" s="424"/>
      <c r="O250" s="424"/>
      <c r="P250" s="20"/>
      <c r="Q250" s="103">
        <f t="shared" si="1047"/>
        <v>0</v>
      </c>
      <c r="R250" s="427"/>
      <c r="S250" s="427"/>
      <c r="T250" s="310"/>
      <c r="U250" s="430"/>
      <c r="V250" s="433"/>
      <c r="W250" s="311">
        <f t="shared" si="1048"/>
        <v>0</v>
      </c>
      <c r="X250" s="310"/>
      <c r="Y250" s="310"/>
      <c r="Z250" s="433"/>
      <c r="AA250" s="427"/>
      <c r="AB250" s="309">
        <f t="shared" si="1049"/>
        <v>0</v>
      </c>
      <c r="AC250" s="310"/>
      <c r="AD250" s="310"/>
      <c r="AE250" s="433"/>
      <c r="AF250" s="427"/>
      <c r="AG250" s="309">
        <f t="shared" si="1050"/>
        <v>0</v>
      </c>
      <c r="AH250" s="310"/>
      <c r="AI250" s="310"/>
      <c r="AJ250" s="433"/>
      <c r="AK250" s="427"/>
      <c r="AL250" s="309">
        <f t="shared" si="1051"/>
        <v>0</v>
      </c>
      <c r="AM250" s="310"/>
      <c r="AN250" s="427"/>
      <c r="AO250" s="394"/>
      <c r="AP250" s="397"/>
      <c r="AQ250" s="400"/>
      <c r="AR250" s="403"/>
      <c r="AS250" s="403"/>
      <c r="AT250" s="48"/>
      <c r="AU250" s="48"/>
      <c r="AV250" s="170"/>
      <c r="AW250" s="228"/>
      <c r="AX250" s="98"/>
    </row>
    <row r="251" spans="1:50" ht="33" customHeight="1" x14ac:dyDescent="0.2">
      <c r="A251" s="390">
        <v>81</v>
      </c>
      <c r="B251" s="404"/>
      <c r="C251" s="405"/>
      <c r="D251" s="256"/>
      <c r="E251" s="256"/>
      <c r="F251" s="256"/>
      <c r="G251" s="410"/>
      <c r="H251" s="413"/>
      <c r="I251" s="416"/>
      <c r="J251" s="410"/>
      <c r="K251" s="419"/>
      <c r="L251" s="422">
        <f t="shared" ref="L251" si="1290">IF(K251="ALTA",5,IF(K251="MEDIO ALTA",4,IF(K251="MEDIA",3,IF(K251="MEDIO BAJA",2,IF(K251="BAJA",1,0)))))</f>
        <v>0</v>
      </c>
      <c r="M251" s="419"/>
      <c r="N251" s="422">
        <f t="shared" ref="N251" si="1291">IF(M251="ALTO",5,IF(M251="MEDIO ALTO",4,IF(M251="MEDIO",3,IF(M251="MEDIO BAJO",2,IF(M251="BAJO",1,0)))))</f>
        <v>0</v>
      </c>
      <c r="O251" s="422">
        <f t="shared" ref="O251" si="1292">N251*L251</f>
        <v>0</v>
      </c>
      <c r="P251" s="257"/>
      <c r="Q251" s="258">
        <f t="shared" si="1047"/>
        <v>0</v>
      </c>
      <c r="R251" s="425" t="e">
        <f t="shared" ref="R251" si="1293">ROUND(AVERAGEIF(Q251:Q253,"&gt;0"),0)</f>
        <v>#DIV/0!</v>
      </c>
      <c r="S251" s="425" t="e">
        <f t="shared" ref="S251" si="1294">R251*0.6</f>
        <v>#DIV/0!</v>
      </c>
      <c r="T251" s="313"/>
      <c r="U251" s="428" t="e">
        <f t="shared" ref="U251" si="1295">IF(P251="No_existen",5*$U$10,V251*$U$10)</f>
        <v>#DIV/0!</v>
      </c>
      <c r="V251" s="431" t="e">
        <f t="shared" ref="V251" si="1296">ROUND(AVERAGEIF(W251:W253,"&gt;0"),0)</f>
        <v>#DIV/0!</v>
      </c>
      <c r="W251" s="307">
        <f t="shared" si="1048"/>
        <v>0</v>
      </c>
      <c r="X251" s="313"/>
      <c r="Y251" s="313"/>
      <c r="Z251" s="431" t="e">
        <f t="shared" ref="Z251" si="1297">IF(P251="No_existen",5*$Z$10,AA251*$Z$10)</f>
        <v>#DIV/0!</v>
      </c>
      <c r="AA251" s="425" t="e">
        <f t="shared" ref="AA251" si="1298">ROUND(AVERAGEIF(AB251:AB253,"&gt;0"),0)</f>
        <v>#DIV/0!</v>
      </c>
      <c r="AB251" s="306">
        <f t="shared" si="1049"/>
        <v>0</v>
      </c>
      <c r="AC251" s="313"/>
      <c r="AD251" s="313"/>
      <c r="AE251" s="431" t="e">
        <f t="shared" ref="AE251" si="1299">IF(P251="No_existen",5*$AE$10,AF251*$AE$10)</f>
        <v>#DIV/0!</v>
      </c>
      <c r="AF251" s="425" t="e">
        <f t="shared" ref="AF251" si="1300">ROUND(AVERAGEIF(AG251:AG253,"&gt;0"),0)</f>
        <v>#DIV/0!</v>
      </c>
      <c r="AG251" s="306">
        <f t="shared" si="1050"/>
        <v>0</v>
      </c>
      <c r="AH251" s="313"/>
      <c r="AI251" s="313"/>
      <c r="AJ251" s="431" t="e">
        <f t="shared" ref="AJ251" si="1301">IF(P251="No_existen",5*$AJ$10,AK251*$AJ$10)</f>
        <v>#DIV/0!</v>
      </c>
      <c r="AK251" s="425" t="e">
        <f t="shared" ref="AK251" si="1302">ROUND(AVERAGEIF(AL251:AL253,"&gt;0"),0)</f>
        <v>#DIV/0!</v>
      </c>
      <c r="AL251" s="306">
        <f t="shared" si="1051"/>
        <v>0</v>
      </c>
      <c r="AM251" s="313"/>
      <c r="AN251" s="425" t="e">
        <f t="shared" ref="AN251" si="1303">ROUND(AVERAGE(R251,V251,AA251,AF251,AK251),0)</f>
        <v>#DIV/0!</v>
      </c>
      <c r="AO251" s="392" t="e">
        <f t="shared" ref="AO251" si="1304">IF(AN251&lt;1.5,"FUERTE",IF(AND(AN251&gt;=1.5,AN251&lt;2.5),"ACEPTABLE",IF(AN251&gt;=5,"INEXISTENTE","DÉBIL")))</f>
        <v>#DIV/0!</v>
      </c>
      <c r="AP251" s="395">
        <f t="shared" ref="AP251" si="1305">IF(O251=0,0,ROUND((O251*AN251),0))</f>
        <v>0</v>
      </c>
      <c r="AQ251" s="398" t="str">
        <f t="shared" ref="AQ251" si="1306">IF(AP251&gt;=36,"GRAVE", IF(AP251&lt;=10, "LEVE", "MODERADO"))</f>
        <v>LEVE</v>
      </c>
      <c r="AR251" s="401"/>
      <c r="AS251" s="401"/>
      <c r="AT251" s="259"/>
      <c r="AU251" s="259"/>
      <c r="AV251" s="260"/>
      <c r="AW251" s="327"/>
      <c r="AX251" s="294"/>
    </row>
    <row r="252" spans="1:50" ht="33" customHeight="1" x14ac:dyDescent="0.2">
      <c r="A252" s="391"/>
      <c r="B252" s="406"/>
      <c r="C252" s="407"/>
      <c r="D252" s="315"/>
      <c r="E252" s="315"/>
      <c r="F252" s="315"/>
      <c r="G252" s="411"/>
      <c r="H252" s="414"/>
      <c r="I252" s="417"/>
      <c r="J252" s="411"/>
      <c r="K252" s="420"/>
      <c r="L252" s="423"/>
      <c r="M252" s="420"/>
      <c r="N252" s="423"/>
      <c r="O252" s="423"/>
      <c r="P252" s="145"/>
      <c r="Q252" s="146">
        <f t="shared" si="1047"/>
        <v>0</v>
      </c>
      <c r="R252" s="426"/>
      <c r="S252" s="426"/>
      <c r="T252" s="316"/>
      <c r="U252" s="429"/>
      <c r="V252" s="432"/>
      <c r="W252" s="305">
        <f t="shared" si="1048"/>
        <v>0</v>
      </c>
      <c r="X252" s="316"/>
      <c r="Y252" s="316"/>
      <c r="Z252" s="432"/>
      <c r="AA252" s="426"/>
      <c r="AB252" s="304">
        <f t="shared" si="1049"/>
        <v>0</v>
      </c>
      <c r="AC252" s="316"/>
      <c r="AD252" s="316"/>
      <c r="AE252" s="432"/>
      <c r="AF252" s="426"/>
      <c r="AG252" s="304">
        <f t="shared" si="1050"/>
        <v>0</v>
      </c>
      <c r="AH252" s="316"/>
      <c r="AI252" s="316"/>
      <c r="AJ252" s="432"/>
      <c r="AK252" s="426"/>
      <c r="AL252" s="304">
        <f t="shared" si="1051"/>
        <v>0</v>
      </c>
      <c r="AM252" s="316"/>
      <c r="AN252" s="426"/>
      <c r="AO252" s="393"/>
      <c r="AP252" s="396"/>
      <c r="AQ252" s="399"/>
      <c r="AR252" s="402"/>
      <c r="AS252" s="402"/>
      <c r="AT252" s="47"/>
      <c r="AU252" s="47"/>
      <c r="AV252" s="95"/>
      <c r="AW252" s="222"/>
      <c r="AX252" s="97"/>
    </row>
    <row r="253" spans="1:50" ht="33" customHeight="1" thickBot="1" x14ac:dyDescent="0.25">
      <c r="A253" s="392"/>
      <c r="B253" s="408"/>
      <c r="C253" s="409"/>
      <c r="D253" s="91"/>
      <c r="E253" s="91"/>
      <c r="F253" s="91"/>
      <c r="G253" s="412"/>
      <c r="H253" s="415"/>
      <c r="I253" s="418"/>
      <c r="J253" s="412"/>
      <c r="K253" s="421"/>
      <c r="L253" s="424"/>
      <c r="M253" s="421"/>
      <c r="N253" s="424"/>
      <c r="O253" s="424"/>
      <c r="P253" s="20"/>
      <c r="Q253" s="103">
        <f t="shared" si="1047"/>
        <v>0</v>
      </c>
      <c r="R253" s="427"/>
      <c r="S253" s="427"/>
      <c r="T253" s="310"/>
      <c r="U253" s="430"/>
      <c r="V253" s="433"/>
      <c r="W253" s="311">
        <f t="shared" si="1048"/>
        <v>0</v>
      </c>
      <c r="X253" s="310"/>
      <c r="Y253" s="310"/>
      <c r="Z253" s="433"/>
      <c r="AA253" s="427"/>
      <c r="AB253" s="309">
        <f t="shared" si="1049"/>
        <v>0</v>
      </c>
      <c r="AC253" s="310"/>
      <c r="AD253" s="310"/>
      <c r="AE253" s="433"/>
      <c r="AF253" s="427"/>
      <c r="AG253" s="309">
        <f t="shared" si="1050"/>
        <v>0</v>
      </c>
      <c r="AH253" s="310"/>
      <c r="AI253" s="310"/>
      <c r="AJ253" s="433"/>
      <c r="AK253" s="427"/>
      <c r="AL253" s="309">
        <f t="shared" si="1051"/>
        <v>0</v>
      </c>
      <c r="AM253" s="310"/>
      <c r="AN253" s="427"/>
      <c r="AO253" s="394"/>
      <c r="AP253" s="397"/>
      <c r="AQ253" s="400"/>
      <c r="AR253" s="403"/>
      <c r="AS253" s="403"/>
      <c r="AT253" s="48"/>
      <c r="AU253" s="48"/>
      <c r="AV253" s="170"/>
      <c r="AW253" s="228"/>
      <c r="AX253" s="98"/>
    </row>
    <row r="254" spans="1:50" ht="33" customHeight="1" x14ac:dyDescent="0.2">
      <c r="A254" s="390">
        <v>82</v>
      </c>
      <c r="B254" s="404"/>
      <c r="C254" s="405"/>
      <c r="D254" s="256"/>
      <c r="E254" s="256"/>
      <c r="F254" s="256"/>
      <c r="G254" s="410"/>
      <c r="H254" s="413"/>
      <c r="I254" s="416"/>
      <c r="J254" s="410"/>
      <c r="K254" s="419"/>
      <c r="L254" s="422">
        <f t="shared" ref="L254" si="1307">IF(K254="ALTA",5,IF(K254="MEDIO ALTA",4,IF(K254="MEDIA",3,IF(K254="MEDIO BAJA",2,IF(K254="BAJA",1,0)))))</f>
        <v>0</v>
      </c>
      <c r="M254" s="419"/>
      <c r="N254" s="422">
        <f t="shared" ref="N254" si="1308">IF(M254="ALTO",5,IF(M254="MEDIO ALTO",4,IF(M254="MEDIO",3,IF(M254="MEDIO BAJO",2,IF(M254="BAJO",1,0)))))</f>
        <v>0</v>
      </c>
      <c r="O254" s="422">
        <f t="shared" ref="O254" si="1309">N254*L254</f>
        <v>0</v>
      </c>
      <c r="P254" s="257"/>
      <c r="Q254" s="258">
        <f t="shared" si="1047"/>
        <v>0</v>
      </c>
      <c r="R254" s="425" t="e">
        <f t="shared" ref="R254" si="1310">ROUND(AVERAGEIF(Q254:Q256,"&gt;0"),0)</f>
        <v>#DIV/0!</v>
      </c>
      <c r="S254" s="425" t="e">
        <f t="shared" ref="S254" si="1311">R254*0.6</f>
        <v>#DIV/0!</v>
      </c>
      <c r="T254" s="313"/>
      <c r="U254" s="428" t="e">
        <f t="shared" ref="U254" si="1312">IF(P254="No_existen",5*$U$10,V254*$U$10)</f>
        <v>#DIV/0!</v>
      </c>
      <c r="V254" s="431" t="e">
        <f t="shared" ref="V254" si="1313">ROUND(AVERAGEIF(W254:W256,"&gt;0"),0)</f>
        <v>#DIV/0!</v>
      </c>
      <c r="W254" s="307">
        <f t="shared" si="1048"/>
        <v>0</v>
      </c>
      <c r="X254" s="313"/>
      <c r="Y254" s="313"/>
      <c r="Z254" s="431" t="e">
        <f t="shared" ref="Z254" si="1314">IF(P254="No_existen",5*$Z$10,AA254*$Z$10)</f>
        <v>#DIV/0!</v>
      </c>
      <c r="AA254" s="425" t="e">
        <f t="shared" ref="AA254" si="1315">ROUND(AVERAGEIF(AB254:AB256,"&gt;0"),0)</f>
        <v>#DIV/0!</v>
      </c>
      <c r="AB254" s="306">
        <f t="shared" si="1049"/>
        <v>0</v>
      </c>
      <c r="AC254" s="313"/>
      <c r="AD254" s="313"/>
      <c r="AE254" s="431" t="e">
        <f t="shared" ref="AE254" si="1316">IF(P254="No_existen",5*$AE$10,AF254*$AE$10)</f>
        <v>#DIV/0!</v>
      </c>
      <c r="AF254" s="425" t="e">
        <f t="shared" ref="AF254" si="1317">ROUND(AVERAGEIF(AG254:AG256,"&gt;0"),0)</f>
        <v>#DIV/0!</v>
      </c>
      <c r="AG254" s="306">
        <f t="shared" si="1050"/>
        <v>0</v>
      </c>
      <c r="AH254" s="313"/>
      <c r="AI254" s="313"/>
      <c r="AJ254" s="431" t="e">
        <f t="shared" ref="AJ254" si="1318">IF(P254="No_existen",5*$AJ$10,AK254*$AJ$10)</f>
        <v>#DIV/0!</v>
      </c>
      <c r="AK254" s="425" t="e">
        <f t="shared" ref="AK254" si="1319">ROUND(AVERAGEIF(AL254:AL256,"&gt;0"),0)</f>
        <v>#DIV/0!</v>
      </c>
      <c r="AL254" s="306">
        <f t="shared" si="1051"/>
        <v>0</v>
      </c>
      <c r="AM254" s="313"/>
      <c r="AN254" s="425" t="e">
        <f t="shared" ref="AN254" si="1320">ROUND(AVERAGE(R254,V254,AA254,AF254,AK254),0)</f>
        <v>#DIV/0!</v>
      </c>
      <c r="AO254" s="392" t="e">
        <f t="shared" ref="AO254" si="1321">IF(AN254&lt;1.5,"FUERTE",IF(AND(AN254&gt;=1.5,AN254&lt;2.5),"ACEPTABLE",IF(AN254&gt;=5,"INEXISTENTE","DÉBIL")))</f>
        <v>#DIV/0!</v>
      </c>
      <c r="AP254" s="395">
        <f t="shared" ref="AP254" si="1322">IF(O254=0,0,ROUND((O254*AN254),0))</f>
        <v>0</v>
      </c>
      <c r="AQ254" s="398" t="str">
        <f t="shared" ref="AQ254" si="1323">IF(AP254&gt;=36,"GRAVE", IF(AP254&lt;=10, "LEVE", "MODERADO"))</f>
        <v>LEVE</v>
      </c>
      <c r="AR254" s="401"/>
      <c r="AS254" s="401"/>
      <c r="AT254" s="259"/>
      <c r="AU254" s="259"/>
      <c r="AV254" s="260"/>
      <c r="AW254" s="327"/>
      <c r="AX254" s="294"/>
    </row>
    <row r="255" spans="1:50" ht="33" customHeight="1" x14ac:dyDescent="0.2">
      <c r="A255" s="391"/>
      <c r="B255" s="406"/>
      <c r="C255" s="407"/>
      <c r="D255" s="315"/>
      <c r="E255" s="315"/>
      <c r="F255" s="315"/>
      <c r="G255" s="411"/>
      <c r="H255" s="414"/>
      <c r="I255" s="417"/>
      <c r="J255" s="411"/>
      <c r="K255" s="420"/>
      <c r="L255" s="423"/>
      <c r="M255" s="420"/>
      <c r="N255" s="423"/>
      <c r="O255" s="423"/>
      <c r="P255" s="145"/>
      <c r="Q255" s="146">
        <f t="shared" si="1047"/>
        <v>0</v>
      </c>
      <c r="R255" s="426"/>
      <c r="S255" s="426"/>
      <c r="T255" s="316"/>
      <c r="U255" s="429"/>
      <c r="V255" s="432"/>
      <c r="W255" s="305">
        <f t="shared" si="1048"/>
        <v>0</v>
      </c>
      <c r="X255" s="316"/>
      <c r="Y255" s="316"/>
      <c r="Z255" s="432"/>
      <c r="AA255" s="426"/>
      <c r="AB255" s="304">
        <f t="shared" si="1049"/>
        <v>0</v>
      </c>
      <c r="AC255" s="316"/>
      <c r="AD255" s="316"/>
      <c r="AE255" s="432"/>
      <c r="AF255" s="426"/>
      <c r="AG255" s="304">
        <f t="shared" si="1050"/>
        <v>0</v>
      </c>
      <c r="AH255" s="316"/>
      <c r="AI255" s="316"/>
      <c r="AJ255" s="432"/>
      <c r="AK255" s="426"/>
      <c r="AL255" s="304">
        <f t="shared" si="1051"/>
        <v>0</v>
      </c>
      <c r="AM255" s="316"/>
      <c r="AN255" s="426"/>
      <c r="AO255" s="393"/>
      <c r="AP255" s="396"/>
      <c r="AQ255" s="399"/>
      <c r="AR255" s="402"/>
      <c r="AS255" s="402"/>
      <c r="AT255" s="47"/>
      <c r="AU255" s="47"/>
      <c r="AV255" s="95"/>
      <c r="AW255" s="222"/>
      <c r="AX255" s="97"/>
    </row>
    <row r="256" spans="1:50" ht="33" customHeight="1" thickBot="1" x14ac:dyDescent="0.25">
      <c r="A256" s="392"/>
      <c r="B256" s="408"/>
      <c r="C256" s="409"/>
      <c r="D256" s="91"/>
      <c r="E256" s="91"/>
      <c r="F256" s="91"/>
      <c r="G256" s="412"/>
      <c r="H256" s="415"/>
      <c r="I256" s="418"/>
      <c r="J256" s="412"/>
      <c r="K256" s="421"/>
      <c r="L256" s="424"/>
      <c r="M256" s="421"/>
      <c r="N256" s="424"/>
      <c r="O256" s="424"/>
      <c r="P256" s="20"/>
      <c r="Q256" s="103">
        <f t="shared" si="1047"/>
        <v>0</v>
      </c>
      <c r="R256" s="427"/>
      <c r="S256" s="427"/>
      <c r="T256" s="310"/>
      <c r="U256" s="430"/>
      <c r="V256" s="433"/>
      <c r="W256" s="311">
        <f t="shared" si="1048"/>
        <v>0</v>
      </c>
      <c r="X256" s="310"/>
      <c r="Y256" s="310"/>
      <c r="Z256" s="433"/>
      <c r="AA256" s="427"/>
      <c r="AB256" s="309">
        <f t="shared" si="1049"/>
        <v>0</v>
      </c>
      <c r="AC256" s="310"/>
      <c r="AD256" s="310"/>
      <c r="AE256" s="433"/>
      <c r="AF256" s="427"/>
      <c r="AG256" s="309">
        <f t="shared" si="1050"/>
        <v>0</v>
      </c>
      <c r="AH256" s="310"/>
      <c r="AI256" s="310"/>
      <c r="AJ256" s="433"/>
      <c r="AK256" s="427"/>
      <c r="AL256" s="309">
        <f t="shared" si="1051"/>
        <v>0</v>
      </c>
      <c r="AM256" s="310"/>
      <c r="AN256" s="427"/>
      <c r="AO256" s="394"/>
      <c r="AP256" s="397"/>
      <c r="AQ256" s="400"/>
      <c r="AR256" s="403"/>
      <c r="AS256" s="403"/>
      <c r="AT256" s="48"/>
      <c r="AU256" s="48"/>
      <c r="AV256" s="170"/>
      <c r="AW256" s="228"/>
      <c r="AX256" s="98"/>
    </row>
    <row r="257" spans="1:50" ht="33" customHeight="1" x14ac:dyDescent="0.2">
      <c r="A257" s="390">
        <v>83</v>
      </c>
      <c r="B257" s="404"/>
      <c r="C257" s="405"/>
      <c r="D257" s="256"/>
      <c r="E257" s="256"/>
      <c r="F257" s="256"/>
      <c r="G257" s="410"/>
      <c r="H257" s="413"/>
      <c r="I257" s="416"/>
      <c r="J257" s="410"/>
      <c r="K257" s="419"/>
      <c r="L257" s="422">
        <f t="shared" ref="L257" si="1324">IF(K257="ALTA",5,IF(K257="MEDIO ALTA",4,IF(K257="MEDIA",3,IF(K257="MEDIO BAJA",2,IF(K257="BAJA",1,0)))))</f>
        <v>0</v>
      </c>
      <c r="M257" s="419"/>
      <c r="N257" s="422">
        <f t="shared" ref="N257" si="1325">IF(M257="ALTO",5,IF(M257="MEDIO ALTO",4,IF(M257="MEDIO",3,IF(M257="MEDIO BAJO",2,IF(M257="BAJO",1,0)))))</f>
        <v>0</v>
      </c>
      <c r="O257" s="422">
        <f t="shared" ref="O257" si="1326">N257*L257</f>
        <v>0</v>
      </c>
      <c r="P257" s="257"/>
      <c r="Q257" s="258">
        <f t="shared" si="1047"/>
        <v>0</v>
      </c>
      <c r="R257" s="425" t="e">
        <f t="shared" ref="R257" si="1327">ROUND(AVERAGEIF(Q257:Q259,"&gt;0"),0)</f>
        <v>#DIV/0!</v>
      </c>
      <c r="S257" s="425" t="e">
        <f t="shared" ref="S257" si="1328">R257*0.6</f>
        <v>#DIV/0!</v>
      </c>
      <c r="T257" s="313"/>
      <c r="U257" s="428" t="e">
        <f t="shared" ref="U257" si="1329">IF(P257="No_existen",5*$U$10,V257*$U$10)</f>
        <v>#DIV/0!</v>
      </c>
      <c r="V257" s="431" t="e">
        <f t="shared" ref="V257" si="1330">ROUND(AVERAGEIF(W257:W259,"&gt;0"),0)</f>
        <v>#DIV/0!</v>
      </c>
      <c r="W257" s="307">
        <f t="shared" si="1048"/>
        <v>0</v>
      </c>
      <c r="X257" s="313"/>
      <c r="Y257" s="313"/>
      <c r="Z257" s="431" t="e">
        <f t="shared" ref="Z257" si="1331">IF(P257="No_existen",5*$Z$10,AA257*$Z$10)</f>
        <v>#DIV/0!</v>
      </c>
      <c r="AA257" s="425" t="e">
        <f t="shared" ref="AA257" si="1332">ROUND(AVERAGEIF(AB257:AB259,"&gt;0"),0)</f>
        <v>#DIV/0!</v>
      </c>
      <c r="AB257" s="306">
        <f t="shared" si="1049"/>
        <v>0</v>
      </c>
      <c r="AC257" s="313"/>
      <c r="AD257" s="313"/>
      <c r="AE257" s="431" t="e">
        <f t="shared" ref="AE257" si="1333">IF(P257="No_existen",5*$AE$10,AF257*$AE$10)</f>
        <v>#DIV/0!</v>
      </c>
      <c r="AF257" s="425" t="e">
        <f t="shared" ref="AF257" si="1334">ROUND(AVERAGEIF(AG257:AG259,"&gt;0"),0)</f>
        <v>#DIV/0!</v>
      </c>
      <c r="AG257" s="306">
        <f t="shared" si="1050"/>
        <v>0</v>
      </c>
      <c r="AH257" s="313"/>
      <c r="AI257" s="313"/>
      <c r="AJ257" s="431" t="e">
        <f t="shared" ref="AJ257" si="1335">IF(P257="No_existen",5*$AJ$10,AK257*$AJ$10)</f>
        <v>#DIV/0!</v>
      </c>
      <c r="AK257" s="425" t="e">
        <f t="shared" ref="AK257" si="1336">ROUND(AVERAGEIF(AL257:AL259,"&gt;0"),0)</f>
        <v>#DIV/0!</v>
      </c>
      <c r="AL257" s="306">
        <f t="shared" si="1051"/>
        <v>0</v>
      </c>
      <c r="AM257" s="313"/>
      <c r="AN257" s="425" t="e">
        <f t="shared" ref="AN257" si="1337">ROUND(AVERAGE(R257,V257,AA257,AF257,AK257),0)</f>
        <v>#DIV/0!</v>
      </c>
      <c r="AO257" s="392" t="e">
        <f t="shared" ref="AO257" si="1338">IF(AN257&lt;1.5,"FUERTE",IF(AND(AN257&gt;=1.5,AN257&lt;2.5),"ACEPTABLE",IF(AN257&gt;=5,"INEXISTENTE","DÉBIL")))</f>
        <v>#DIV/0!</v>
      </c>
      <c r="AP257" s="395">
        <f t="shared" ref="AP257" si="1339">IF(O257=0,0,ROUND((O257*AN257),0))</f>
        <v>0</v>
      </c>
      <c r="AQ257" s="398" t="str">
        <f t="shared" ref="AQ257" si="1340">IF(AP257&gt;=36,"GRAVE", IF(AP257&lt;=10, "LEVE", "MODERADO"))</f>
        <v>LEVE</v>
      </c>
      <c r="AR257" s="401"/>
      <c r="AS257" s="401"/>
      <c r="AT257" s="259"/>
      <c r="AU257" s="259"/>
      <c r="AV257" s="260"/>
      <c r="AW257" s="327"/>
      <c r="AX257" s="294"/>
    </row>
    <row r="258" spans="1:50" ht="33" customHeight="1" x14ac:dyDescent="0.2">
      <c r="A258" s="391"/>
      <c r="B258" s="406"/>
      <c r="C258" s="407"/>
      <c r="D258" s="315"/>
      <c r="E258" s="315"/>
      <c r="F258" s="315"/>
      <c r="G258" s="411"/>
      <c r="H258" s="414"/>
      <c r="I258" s="417"/>
      <c r="J258" s="411"/>
      <c r="K258" s="420"/>
      <c r="L258" s="423"/>
      <c r="M258" s="420"/>
      <c r="N258" s="423"/>
      <c r="O258" s="423"/>
      <c r="P258" s="145"/>
      <c r="Q258" s="146">
        <f t="shared" si="1047"/>
        <v>0</v>
      </c>
      <c r="R258" s="426"/>
      <c r="S258" s="426"/>
      <c r="T258" s="316"/>
      <c r="U258" s="429"/>
      <c r="V258" s="432"/>
      <c r="W258" s="305">
        <f t="shared" si="1048"/>
        <v>0</v>
      </c>
      <c r="X258" s="316"/>
      <c r="Y258" s="316"/>
      <c r="Z258" s="432"/>
      <c r="AA258" s="426"/>
      <c r="AB258" s="304">
        <f t="shared" si="1049"/>
        <v>0</v>
      </c>
      <c r="AC258" s="316"/>
      <c r="AD258" s="316"/>
      <c r="AE258" s="432"/>
      <c r="AF258" s="426"/>
      <c r="AG258" s="304">
        <f t="shared" si="1050"/>
        <v>0</v>
      </c>
      <c r="AH258" s="316"/>
      <c r="AI258" s="316"/>
      <c r="AJ258" s="432"/>
      <c r="AK258" s="426"/>
      <c r="AL258" s="304">
        <f t="shared" si="1051"/>
        <v>0</v>
      </c>
      <c r="AM258" s="316"/>
      <c r="AN258" s="426"/>
      <c r="AO258" s="393"/>
      <c r="AP258" s="396"/>
      <c r="AQ258" s="399"/>
      <c r="AR258" s="402"/>
      <c r="AS258" s="402"/>
      <c r="AT258" s="47"/>
      <c r="AU258" s="47"/>
      <c r="AV258" s="95"/>
      <c r="AW258" s="222"/>
      <c r="AX258" s="97"/>
    </row>
    <row r="259" spans="1:50" ht="33" customHeight="1" thickBot="1" x14ac:dyDescent="0.25">
      <c r="A259" s="392"/>
      <c r="B259" s="408"/>
      <c r="C259" s="409"/>
      <c r="D259" s="91"/>
      <c r="E259" s="91"/>
      <c r="F259" s="91"/>
      <c r="G259" s="412"/>
      <c r="H259" s="415"/>
      <c r="I259" s="418"/>
      <c r="J259" s="412"/>
      <c r="K259" s="421"/>
      <c r="L259" s="424"/>
      <c r="M259" s="421"/>
      <c r="N259" s="424"/>
      <c r="O259" s="424"/>
      <c r="P259" s="20"/>
      <c r="Q259" s="103">
        <f t="shared" si="1047"/>
        <v>0</v>
      </c>
      <c r="R259" s="427"/>
      <c r="S259" s="427"/>
      <c r="T259" s="310"/>
      <c r="U259" s="430"/>
      <c r="V259" s="433"/>
      <c r="W259" s="311">
        <f t="shared" si="1048"/>
        <v>0</v>
      </c>
      <c r="X259" s="310"/>
      <c r="Y259" s="310"/>
      <c r="Z259" s="433"/>
      <c r="AA259" s="427"/>
      <c r="AB259" s="309">
        <f t="shared" si="1049"/>
        <v>0</v>
      </c>
      <c r="AC259" s="310"/>
      <c r="AD259" s="310"/>
      <c r="AE259" s="433"/>
      <c r="AF259" s="427"/>
      <c r="AG259" s="309">
        <f t="shared" si="1050"/>
        <v>0</v>
      </c>
      <c r="AH259" s="310"/>
      <c r="AI259" s="310"/>
      <c r="AJ259" s="433"/>
      <c r="AK259" s="427"/>
      <c r="AL259" s="309">
        <f t="shared" si="1051"/>
        <v>0</v>
      </c>
      <c r="AM259" s="310"/>
      <c r="AN259" s="427"/>
      <c r="AO259" s="394"/>
      <c r="AP259" s="397"/>
      <c r="AQ259" s="400"/>
      <c r="AR259" s="403"/>
      <c r="AS259" s="403"/>
      <c r="AT259" s="48"/>
      <c r="AU259" s="48"/>
      <c r="AV259" s="170"/>
      <c r="AW259" s="228"/>
      <c r="AX259" s="98"/>
    </row>
    <row r="260" spans="1:50" ht="33" customHeight="1" x14ac:dyDescent="0.2">
      <c r="A260" s="390">
        <v>84</v>
      </c>
      <c r="B260" s="404"/>
      <c r="C260" s="405"/>
      <c r="D260" s="256"/>
      <c r="E260" s="256"/>
      <c r="F260" s="256"/>
      <c r="G260" s="410"/>
      <c r="H260" s="413"/>
      <c r="I260" s="416"/>
      <c r="J260" s="410"/>
      <c r="K260" s="419"/>
      <c r="L260" s="422">
        <f t="shared" ref="L260" si="1341">IF(K260="ALTA",5,IF(K260="MEDIO ALTA",4,IF(K260="MEDIA",3,IF(K260="MEDIO BAJA",2,IF(K260="BAJA",1,0)))))</f>
        <v>0</v>
      </c>
      <c r="M260" s="419"/>
      <c r="N260" s="422">
        <f t="shared" ref="N260" si="1342">IF(M260="ALTO",5,IF(M260="MEDIO ALTO",4,IF(M260="MEDIO",3,IF(M260="MEDIO BAJO",2,IF(M260="BAJO",1,0)))))</f>
        <v>0</v>
      </c>
      <c r="O260" s="422">
        <f t="shared" ref="O260" si="1343">N260*L260</f>
        <v>0</v>
      </c>
      <c r="P260" s="257"/>
      <c r="Q260" s="258">
        <f t="shared" si="1047"/>
        <v>0</v>
      </c>
      <c r="R260" s="425" t="e">
        <f t="shared" ref="R260" si="1344">ROUND(AVERAGEIF(Q260:Q262,"&gt;0"),0)</f>
        <v>#DIV/0!</v>
      </c>
      <c r="S260" s="425" t="e">
        <f t="shared" ref="S260" si="1345">R260*0.6</f>
        <v>#DIV/0!</v>
      </c>
      <c r="T260" s="313"/>
      <c r="U260" s="428" t="e">
        <f t="shared" ref="U260" si="1346">IF(P260="No_existen",5*$U$10,V260*$U$10)</f>
        <v>#DIV/0!</v>
      </c>
      <c r="V260" s="431" t="e">
        <f t="shared" ref="V260" si="1347">ROUND(AVERAGEIF(W260:W262,"&gt;0"),0)</f>
        <v>#DIV/0!</v>
      </c>
      <c r="W260" s="307">
        <f t="shared" si="1048"/>
        <v>0</v>
      </c>
      <c r="X260" s="313"/>
      <c r="Y260" s="313"/>
      <c r="Z260" s="431" t="e">
        <f t="shared" ref="Z260" si="1348">IF(P260="No_existen",5*$Z$10,AA260*$Z$10)</f>
        <v>#DIV/0!</v>
      </c>
      <c r="AA260" s="425" t="e">
        <f t="shared" ref="AA260" si="1349">ROUND(AVERAGEIF(AB260:AB262,"&gt;0"),0)</f>
        <v>#DIV/0!</v>
      </c>
      <c r="AB260" s="306">
        <f t="shared" si="1049"/>
        <v>0</v>
      </c>
      <c r="AC260" s="313"/>
      <c r="AD260" s="313"/>
      <c r="AE260" s="431" t="e">
        <f t="shared" ref="AE260" si="1350">IF(P260="No_existen",5*$AE$10,AF260*$AE$10)</f>
        <v>#DIV/0!</v>
      </c>
      <c r="AF260" s="425" t="e">
        <f t="shared" ref="AF260" si="1351">ROUND(AVERAGEIF(AG260:AG262,"&gt;0"),0)</f>
        <v>#DIV/0!</v>
      </c>
      <c r="AG260" s="306">
        <f t="shared" si="1050"/>
        <v>0</v>
      </c>
      <c r="AH260" s="313"/>
      <c r="AI260" s="313"/>
      <c r="AJ260" s="431" t="e">
        <f t="shared" ref="AJ260" si="1352">IF(P260="No_existen",5*$AJ$10,AK260*$AJ$10)</f>
        <v>#DIV/0!</v>
      </c>
      <c r="AK260" s="425" t="e">
        <f t="shared" ref="AK260" si="1353">ROUND(AVERAGEIF(AL260:AL262,"&gt;0"),0)</f>
        <v>#DIV/0!</v>
      </c>
      <c r="AL260" s="306">
        <f t="shared" si="1051"/>
        <v>0</v>
      </c>
      <c r="AM260" s="313"/>
      <c r="AN260" s="425" t="e">
        <f t="shared" ref="AN260" si="1354">ROUND(AVERAGE(R260,V260,AA260,AF260,AK260),0)</f>
        <v>#DIV/0!</v>
      </c>
      <c r="AO260" s="392" t="e">
        <f t="shared" ref="AO260" si="1355">IF(AN260&lt;1.5,"FUERTE",IF(AND(AN260&gt;=1.5,AN260&lt;2.5),"ACEPTABLE",IF(AN260&gt;=5,"INEXISTENTE","DÉBIL")))</f>
        <v>#DIV/0!</v>
      </c>
      <c r="AP260" s="395">
        <f t="shared" ref="AP260" si="1356">IF(O260=0,0,ROUND((O260*AN260),0))</f>
        <v>0</v>
      </c>
      <c r="AQ260" s="398" t="str">
        <f t="shared" ref="AQ260" si="1357">IF(AP260&gt;=36,"GRAVE", IF(AP260&lt;=10, "LEVE", "MODERADO"))</f>
        <v>LEVE</v>
      </c>
      <c r="AR260" s="401"/>
      <c r="AS260" s="401"/>
      <c r="AT260" s="259"/>
      <c r="AU260" s="259"/>
      <c r="AV260" s="260"/>
      <c r="AW260" s="327"/>
      <c r="AX260" s="294"/>
    </row>
    <row r="261" spans="1:50" ht="33" customHeight="1" x14ac:dyDescent="0.2">
      <c r="A261" s="391"/>
      <c r="B261" s="406"/>
      <c r="C261" s="407"/>
      <c r="D261" s="315"/>
      <c r="E261" s="315"/>
      <c r="F261" s="315"/>
      <c r="G261" s="411"/>
      <c r="H261" s="414"/>
      <c r="I261" s="417"/>
      <c r="J261" s="411"/>
      <c r="K261" s="420"/>
      <c r="L261" s="423"/>
      <c r="M261" s="420"/>
      <c r="N261" s="423"/>
      <c r="O261" s="423"/>
      <c r="P261" s="145"/>
      <c r="Q261" s="146">
        <f t="shared" si="1047"/>
        <v>0</v>
      </c>
      <c r="R261" s="426"/>
      <c r="S261" s="426"/>
      <c r="T261" s="316"/>
      <c r="U261" s="429"/>
      <c r="V261" s="432"/>
      <c r="W261" s="305">
        <f t="shared" si="1048"/>
        <v>0</v>
      </c>
      <c r="X261" s="316"/>
      <c r="Y261" s="316"/>
      <c r="Z261" s="432"/>
      <c r="AA261" s="426"/>
      <c r="AB261" s="304">
        <f t="shared" si="1049"/>
        <v>0</v>
      </c>
      <c r="AC261" s="316"/>
      <c r="AD261" s="316"/>
      <c r="AE261" s="432"/>
      <c r="AF261" s="426"/>
      <c r="AG261" s="304">
        <f t="shared" si="1050"/>
        <v>0</v>
      </c>
      <c r="AH261" s="316"/>
      <c r="AI261" s="316"/>
      <c r="AJ261" s="432"/>
      <c r="AK261" s="426"/>
      <c r="AL261" s="304">
        <f t="shared" si="1051"/>
        <v>0</v>
      </c>
      <c r="AM261" s="316"/>
      <c r="AN261" s="426"/>
      <c r="AO261" s="393"/>
      <c r="AP261" s="396"/>
      <c r="AQ261" s="399"/>
      <c r="AR261" s="402"/>
      <c r="AS261" s="402"/>
      <c r="AT261" s="47"/>
      <c r="AU261" s="47"/>
      <c r="AV261" s="95"/>
      <c r="AW261" s="222"/>
      <c r="AX261" s="97"/>
    </row>
    <row r="262" spans="1:50" ht="33" customHeight="1" thickBot="1" x14ac:dyDescent="0.25">
      <c r="A262" s="392"/>
      <c r="B262" s="408"/>
      <c r="C262" s="409"/>
      <c r="D262" s="91"/>
      <c r="E262" s="91"/>
      <c r="F262" s="91"/>
      <c r="G262" s="412"/>
      <c r="H262" s="415"/>
      <c r="I262" s="418"/>
      <c r="J262" s="412"/>
      <c r="K262" s="421"/>
      <c r="L262" s="424"/>
      <c r="M262" s="421"/>
      <c r="N262" s="424"/>
      <c r="O262" s="424"/>
      <c r="P262" s="20"/>
      <c r="Q262" s="103">
        <f t="shared" si="1047"/>
        <v>0</v>
      </c>
      <c r="R262" s="427"/>
      <c r="S262" s="427"/>
      <c r="T262" s="310"/>
      <c r="U262" s="430"/>
      <c r="V262" s="433"/>
      <c r="W262" s="311">
        <f t="shared" si="1048"/>
        <v>0</v>
      </c>
      <c r="X262" s="310"/>
      <c r="Y262" s="310"/>
      <c r="Z262" s="433"/>
      <c r="AA262" s="427"/>
      <c r="AB262" s="309">
        <f t="shared" si="1049"/>
        <v>0</v>
      </c>
      <c r="AC262" s="310"/>
      <c r="AD262" s="310"/>
      <c r="AE262" s="433"/>
      <c r="AF262" s="427"/>
      <c r="AG262" s="309">
        <f t="shared" si="1050"/>
        <v>0</v>
      </c>
      <c r="AH262" s="310"/>
      <c r="AI262" s="310"/>
      <c r="AJ262" s="433"/>
      <c r="AK262" s="427"/>
      <c r="AL262" s="309">
        <f t="shared" si="1051"/>
        <v>0</v>
      </c>
      <c r="AM262" s="310"/>
      <c r="AN262" s="427"/>
      <c r="AO262" s="394"/>
      <c r="AP262" s="397"/>
      <c r="AQ262" s="400"/>
      <c r="AR262" s="403"/>
      <c r="AS262" s="403"/>
      <c r="AT262" s="48"/>
      <c r="AU262" s="48"/>
      <c r="AV262" s="170"/>
      <c r="AW262" s="228"/>
      <c r="AX262" s="98"/>
    </row>
    <row r="263" spans="1:50" ht="33" customHeight="1" x14ac:dyDescent="0.2">
      <c r="A263" s="390">
        <v>85</v>
      </c>
      <c r="B263" s="404"/>
      <c r="C263" s="405"/>
      <c r="D263" s="256"/>
      <c r="E263" s="256"/>
      <c r="F263" s="256"/>
      <c r="G263" s="410"/>
      <c r="H263" s="413"/>
      <c r="I263" s="416"/>
      <c r="J263" s="410"/>
      <c r="K263" s="419"/>
      <c r="L263" s="422">
        <f t="shared" ref="L263" si="1358">IF(K263="ALTA",5,IF(K263="MEDIO ALTA",4,IF(K263="MEDIA",3,IF(K263="MEDIO BAJA",2,IF(K263="BAJA",1,0)))))</f>
        <v>0</v>
      </c>
      <c r="M263" s="419"/>
      <c r="N263" s="422">
        <f t="shared" ref="N263" si="1359">IF(M263="ALTO",5,IF(M263="MEDIO ALTO",4,IF(M263="MEDIO",3,IF(M263="MEDIO BAJO",2,IF(M263="BAJO",1,0)))))</f>
        <v>0</v>
      </c>
      <c r="O263" s="422">
        <f t="shared" ref="O263" si="1360">N263*L263</f>
        <v>0</v>
      </c>
      <c r="P263" s="257"/>
      <c r="Q263" s="258">
        <f t="shared" si="1047"/>
        <v>0</v>
      </c>
      <c r="R263" s="425" t="e">
        <f t="shared" ref="R263" si="1361">ROUND(AVERAGEIF(Q263:Q265,"&gt;0"),0)</f>
        <v>#DIV/0!</v>
      </c>
      <c r="S263" s="425" t="e">
        <f t="shared" ref="S263" si="1362">R263*0.6</f>
        <v>#DIV/0!</v>
      </c>
      <c r="T263" s="313"/>
      <c r="U263" s="428" t="e">
        <f t="shared" ref="U263" si="1363">IF(P263="No_existen",5*$U$10,V263*$U$10)</f>
        <v>#DIV/0!</v>
      </c>
      <c r="V263" s="431" t="e">
        <f t="shared" ref="V263" si="1364">ROUND(AVERAGEIF(W263:W265,"&gt;0"),0)</f>
        <v>#DIV/0!</v>
      </c>
      <c r="W263" s="307">
        <f t="shared" si="1048"/>
        <v>0</v>
      </c>
      <c r="X263" s="313"/>
      <c r="Y263" s="313"/>
      <c r="Z263" s="431" t="e">
        <f t="shared" ref="Z263" si="1365">IF(P263="No_existen",5*$Z$10,AA263*$Z$10)</f>
        <v>#DIV/0!</v>
      </c>
      <c r="AA263" s="425" t="e">
        <f t="shared" ref="AA263" si="1366">ROUND(AVERAGEIF(AB263:AB265,"&gt;0"),0)</f>
        <v>#DIV/0!</v>
      </c>
      <c r="AB263" s="306">
        <f t="shared" si="1049"/>
        <v>0</v>
      </c>
      <c r="AC263" s="313"/>
      <c r="AD263" s="313"/>
      <c r="AE263" s="431" t="e">
        <f t="shared" ref="AE263" si="1367">IF(P263="No_existen",5*$AE$10,AF263*$AE$10)</f>
        <v>#DIV/0!</v>
      </c>
      <c r="AF263" s="425" t="e">
        <f t="shared" ref="AF263" si="1368">ROUND(AVERAGEIF(AG263:AG265,"&gt;0"),0)</f>
        <v>#DIV/0!</v>
      </c>
      <c r="AG263" s="306">
        <f t="shared" si="1050"/>
        <v>0</v>
      </c>
      <c r="AH263" s="313"/>
      <c r="AI263" s="313"/>
      <c r="AJ263" s="431" t="e">
        <f t="shared" ref="AJ263" si="1369">IF(P263="No_existen",5*$AJ$10,AK263*$AJ$10)</f>
        <v>#DIV/0!</v>
      </c>
      <c r="AK263" s="425" t="e">
        <f t="shared" ref="AK263" si="1370">ROUND(AVERAGEIF(AL263:AL265,"&gt;0"),0)</f>
        <v>#DIV/0!</v>
      </c>
      <c r="AL263" s="306">
        <f t="shared" si="1051"/>
        <v>0</v>
      </c>
      <c r="AM263" s="313"/>
      <c r="AN263" s="425" t="e">
        <f t="shared" ref="AN263" si="1371">ROUND(AVERAGE(R263,V263,AA263,AF263,AK263),0)</f>
        <v>#DIV/0!</v>
      </c>
      <c r="AO263" s="392" t="e">
        <f t="shared" ref="AO263" si="1372">IF(AN263&lt;1.5,"FUERTE",IF(AND(AN263&gt;=1.5,AN263&lt;2.5),"ACEPTABLE",IF(AN263&gt;=5,"INEXISTENTE","DÉBIL")))</f>
        <v>#DIV/0!</v>
      </c>
      <c r="AP263" s="395">
        <f t="shared" ref="AP263" si="1373">IF(O263=0,0,ROUND((O263*AN263),0))</f>
        <v>0</v>
      </c>
      <c r="AQ263" s="398" t="str">
        <f t="shared" ref="AQ263" si="1374">IF(AP263&gt;=36,"GRAVE", IF(AP263&lt;=10, "LEVE", "MODERADO"))</f>
        <v>LEVE</v>
      </c>
      <c r="AR263" s="401"/>
      <c r="AS263" s="401"/>
      <c r="AT263" s="259"/>
      <c r="AU263" s="259"/>
      <c r="AV263" s="260"/>
      <c r="AW263" s="327"/>
      <c r="AX263" s="294"/>
    </row>
    <row r="264" spans="1:50" ht="33" customHeight="1" x14ac:dyDescent="0.2">
      <c r="A264" s="391"/>
      <c r="B264" s="406"/>
      <c r="C264" s="407"/>
      <c r="D264" s="315"/>
      <c r="E264" s="315"/>
      <c r="F264" s="315"/>
      <c r="G264" s="411"/>
      <c r="H264" s="414"/>
      <c r="I264" s="417"/>
      <c r="J264" s="411"/>
      <c r="K264" s="420"/>
      <c r="L264" s="423"/>
      <c r="M264" s="420"/>
      <c r="N264" s="423"/>
      <c r="O264" s="423"/>
      <c r="P264" s="145"/>
      <c r="Q264" s="146">
        <f t="shared" si="1047"/>
        <v>0</v>
      </c>
      <c r="R264" s="426"/>
      <c r="S264" s="426"/>
      <c r="T264" s="316"/>
      <c r="U264" s="429"/>
      <c r="V264" s="432"/>
      <c r="W264" s="305">
        <f t="shared" si="1048"/>
        <v>0</v>
      </c>
      <c r="X264" s="316"/>
      <c r="Y264" s="316"/>
      <c r="Z264" s="432"/>
      <c r="AA264" s="426"/>
      <c r="AB264" s="304">
        <f t="shared" si="1049"/>
        <v>0</v>
      </c>
      <c r="AC264" s="316"/>
      <c r="AD264" s="316"/>
      <c r="AE264" s="432"/>
      <c r="AF264" s="426"/>
      <c r="AG264" s="304">
        <f t="shared" si="1050"/>
        <v>0</v>
      </c>
      <c r="AH264" s="316"/>
      <c r="AI264" s="316"/>
      <c r="AJ264" s="432"/>
      <c r="AK264" s="426"/>
      <c r="AL264" s="304">
        <f t="shared" si="1051"/>
        <v>0</v>
      </c>
      <c r="AM264" s="316"/>
      <c r="AN264" s="426"/>
      <c r="AO264" s="393"/>
      <c r="AP264" s="396"/>
      <c r="AQ264" s="399"/>
      <c r="AR264" s="402"/>
      <c r="AS264" s="402"/>
      <c r="AT264" s="47"/>
      <c r="AU264" s="47"/>
      <c r="AV264" s="95"/>
      <c r="AW264" s="222"/>
      <c r="AX264" s="97"/>
    </row>
    <row r="265" spans="1:50" ht="33" customHeight="1" thickBot="1" x14ac:dyDescent="0.25">
      <c r="A265" s="392"/>
      <c r="B265" s="408"/>
      <c r="C265" s="409"/>
      <c r="D265" s="91"/>
      <c r="E265" s="91"/>
      <c r="F265" s="91"/>
      <c r="G265" s="412"/>
      <c r="H265" s="415"/>
      <c r="I265" s="418"/>
      <c r="J265" s="412"/>
      <c r="K265" s="421"/>
      <c r="L265" s="424"/>
      <c r="M265" s="421"/>
      <c r="N265" s="424"/>
      <c r="O265" s="424"/>
      <c r="P265" s="20"/>
      <c r="Q265" s="103">
        <f t="shared" si="1047"/>
        <v>0</v>
      </c>
      <c r="R265" s="427"/>
      <c r="S265" s="427"/>
      <c r="T265" s="310"/>
      <c r="U265" s="430"/>
      <c r="V265" s="433"/>
      <c r="W265" s="311">
        <f t="shared" si="1048"/>
        <v>0</v>
      </c>
      <c r="X265" s="310"/>
      <c r="Y265" s="310"/>
      <c r="Z265" s="433"/>
      <c r="AA265" s="427"/>
      <c r="AB265" s="309">
        <f t="shared" si="1049"/>
        <v>0</v>
      </c>
      <c r="AC265" s="310"/>
      <c r="AD265" s="310"/>
      <c r="AE265" s="433"/>
      <c r="AF265" s="427"/>
      <c r="AG265" s="309">
        <f t="shared" si="1050"/>
        <v>0</v>
      </c>
      <c r="AH265" s="310"/>
      <c r="AI265" s="310"/>
      <c r="AJ265" s="433"/>
      <c r="AK265" s="427"/>
      <c r="AL265" s="309">
        <f t="shared" si="1051"/>
        <v>0</v>
      </c>
      <c r="AM265" s="310"/>
      <c r="AN265" s="427"/>
      <c r="AO265" s="394"/>
      <c r="AP265" s="397"/>
      <c r="AQ265" s="400"/>
      <c r="AR265" s="403"/>
      <c r="AS265" s="403"/>
      <c r="AT265" s="48"/>
      <c r="AU265" s="48"/>
      <c r="AV265" s="170"/>
      <c r="AW265" s="228"/>
      <c r="AX265" s="98"/>
    </row>
    <row r="266" spans="1:50" ht="33" customHeight="1" x14ac:dyDescent="0.2">
      <c r="A266" s="390">
        <v>86</v>
      </c>
      <c r="B266" s="404"/>
      <c r="C266" s="405"/>
      <c r="D266" s="256"/>
      <c r="E266" s="256"/>
      <c r="F266" s="256"/>
      <c r="G266" s="410"/>
      <c r="H266" s="413"/>
      <c r="I266" s="416"/>
      <c r="J266" s="410"/>
      <c r="K266" s="419"/>
      <c r="L266" s="422">
        <f t="shared" ref="L266" si="1375">IF(K266="ALTA",5,IF(K266="MEDIO ALTA",4,IF(K266="MEDIA",3,IF(K266="MEDIO BAJA",2,IF(K266="BAJA",1,0)))))</f>
        <v>0</v>
      </c>
      <c r="M266" s="419"/>
      <c r="N266" s="422">
        <f t="shared" ref="N266" si="1376">IF(M266="ALTO",5,IF(M266="MEDIO ALTO",4,IF(M266="MEDIO",3,IF(M266="MEDIO BAJO",2,IF(M266="BAJO",1,0)))))</f>
        <v>0</v>
      </c>
      <c r="O266" s="422">
        <f t="shared" ref="O266" si="1377">N266*L266</f>
        <v>0</v>
      </c>
      <c r="P266" s="257"/>
      <c r="Q266" s="258">
        <f t="shared" si="1047"/>
        <v>0</v>
      </c>
      <c r="R266" s="425" t="e">
        <f t="shared" ref="R266" si="1378">ROUND(AVERAGEIF(Q266:Q268,"&gt;0"),0)</f>
        <v>#DIV/0!</v>
      </c>
      <c r="S266" s="425" t="e">
        <f t="shared" ref="S266" si="1379">R266*0.6</f>
        <v>#DIV/0!</v>
      </c>
      <c r="T266" s="313"/>
      <c r="U266" s="428" t="e">
        <f t="shared" ref="U266" si="1380">IF(P266="No_existen",5*$U$10,V266*$U$10)</f>
        <v>#DIV/0!</v>
      </c>
      <c r="V266" s="431" t="e">
        <f t="shared" ref="V266" si="1381">ROUND(AVERAGEIF(W266:W268,"&gt;0"),0)</f>
        <v>#DIV/0!</v>
      </c>
      <c r="W266" s="307">
        <f t="shared" si="1048"/>
        <v>0</v>
      </c>
      <c r="X266" s="313"/>
      <c r="Y266" s="313"/>
      <c r="Z266" s="431" t="e">
        <f t="shared" ref="Z266" si="1382">IF(P266="No_existen",5*$Z$10,AA266*$Z$10)</f>
        <v>#DIV/0!</v>
      </c>
      <c r="AA266" s="425" t="e">
        <f t="shared" ref="AA266" si="1383">ROUND(AVERAGEIF(AB266:AB268,"&gt;0"),0)</f>
        <v>#DIV/0!</v>
      </c>
      <c r="AB266" s="306">
        <f t="shared" si="1049"/>
        <v>0</v>
      </c>
      <c r="AC266" s="313"/>
      <c r="AD266" s="313"/>
      <c r="AE266" s="431" t="e">
        <f t="shared" ref="AE266" si="1384">IF(P266="No_existen",5*$AE$10,AF266*$AE$10)</f>
        <v>#DIV/0!</v>
      </c>
      <c r="AF266" s="425" t="e">
        <f t="shared" ref="AF266" si="1385">ROUND(AVERAGEIF(AG266:AG268,"&gt;0"),0)</f>
        <v>#DIV/0!</v>
      </c>
      <c r="AG266" s="306">
        <f t="shared" si="1050"/>
        <v>0</v>
      </c>
      <c r="AH266" s="313"/>
      <c r="AI266" s="313"/>
      <c r="AJ266" s="431" t="e">
        <f t="shared" ref="AJ266" si="1386">IF(P266="No_existen",5*$AJ$10,AK266*$AJ$10)</f>
        <v>#DIV/0!</v>
      </c>
      <c r="AK266" s="425" t="e">
        <f t="shared" ref="AK266" si="1387">ROUND(AVERAGEIF(AL266:AL268,"&gt;0"),0)</f>
        <v>#DIV/0!</v>
      </c>
      <c r="AL266" s="306">
        <f t="shared" si="1051"/>
        <v>0</v>
      </c>
      <c r="AM266" s="313"/>
      <c r="AN266" s="425" t="e">
        <f t="shared" ref="AN266" si="1388">ROUND(AVERAGE(R266,V266,AA266,AF266,AK266),0)</f>
        <v>#DIV/0!</v>
      </c>
      <c r="AO266" s="392" t="e">
        <f t="shared" ref="AO266" si="1389">IF(AN266&lt;1.5,"FUERTE",IF(AND(AN266&gt;=1.5,AN266&lt;2.5),"ACEPTABLE",IF(AN266&gt;=5,"INEXISTENTE","DÉBIL")))</f>
        <v>#DIV/0!</v>
      </c>
      <c r="AP266" s="395">
        <f t="shared" ref="AP266" si="1390">IF(O266=0,0,ROUND((O266*AN266),0))</f>
        <v>0</v>
      </c>
      <c r="AQ266" s="398" t="str">
        <f t="shared" ref="AQ266" si="1391">IF(AP266&gt;=36,"GRAVE", IF(AP266&lt;=10, "LEVE", "MODERADO"))</f>
        <v>LEVE</v>
      </c>
      <c r="AR266" s="401"/>
      <c r="AS266" s="401"/>
      <c r="AT266" s="259"/>
      <c r="AU266" s="259"/>
      <c r="AV266" s="260"/>
      <c r="AW266" s="327"/>
      <c r="AX266" s="294"/>
    </row>
    <row r="267" spans="1:50" ht="33" customHeight="1" x14ac:dyDescent="0.2">
      <c r="A267" s="391"/>
      <c r="B267" s="406"/>
      <c r="C267" s="407"/>
      <c r="D267" s="315"/>
      <c r="E267" s="315"/>
      <c r="F267" s="315"/>
      <c r="G267" s="411"/>
      <c r="H267" s="414"/>
      <c r="I267" s="417"/>
      <c r="J267" s="411"/>
      <c r="K267" s="420"/>
      <c r="L267" s="423"/>
      <c r="M267" s="420"/>
      <c r="N267" s="423"/>
      <c r="O267" s="423"/>
      <c r="P267" s="145"/>
      <c r="Q267" s="146">
        <f t="shared" si="1047"/>
        <v>0</v>
      </c>
      <c r="R267" s="426"/>
      <c r="S267" s="426"/>
      <c r="T267" s="316"/>
      <c r="U267" s="429"/>
      <c r="V267" s="432"/>
      <c r="W267" s="305">
        <f t="shared" si="1048"/>
        <v>0</v>
      </c>
      <c r="X267" s="316"/>
      <c r="Y267" s="316"/>
      <c r="Z267" s="432"/>
      <c r="AA267" s="426"/>
      <c r="AB267" s="304">
        <f t="shared" si="1049"/>
        <v>0</v>
      </c>
      <c r="AC267" s="316"/>
      <c r="AD267" s="316"/>
      <c r="AE267" s="432"/>
      <c r="AF267" s="426"/>
      <c r="AG267" s="304">
        <f t="shared" si="1050"/>
        <v>0</v>
      </c>
      <c r="AH267" s="316"/>
      <c r="AI267" s="316"/>
      <c r="AJ267" s="432"/>
      <c r="AK267" s="426"/>
      <c r="AL267" s="304">
        <f t="shared" si="1051"/>
        <v>0</v>
      </c>
      <c r="AM267" s="316"/>
      <c r="AN267" s="426"/>
      <c r="AO267" s="393"/>
      <c r="AP267" s="396"/>
      <c r="AQ267" s="399"/>
      <c r="AR267" s="402"/>
      <c r="AS267" s="402"/>
      <c r="AT267" s="47"/>
      <c r="AU267" s="47"/>
      <c r="AV267" s="95"/>
      <c r="AW267" s="222"/>
      <c r="AX267" s="97"/>
    </row>
    <row r="268" spans="1:50" ht="33" customHeight="1" thickBot="1" x14ac:dyDescent="0.25">
      <c r="A268" s="392"/>
      <c r="B268" s="408"/>
      <c r="C268" s="409"/>
      <c r="D268" s="91"/>
      <c r="E268" s="91"/>
      <c r="F268" s="91"/>
      <c r="G268" s="412"/>
      <c r="H268" s="415"/>
      <c r="I268" s="418"/>
      <c r="J268" s="412"/>
      <c r="K268" s="421"/>
      <c r="L268" s="424"/>
      <c r="M268" s="421"/>
      <c r="N268" s="424"/>
      <c r="O268" s="424"/>
      <c r="P268" s="20"/>
      <c r="Q268" s="103">
        <f t="shared" si="1047"/>
        <v>0</v>
      </c>
      <c r="R268" s="427"/>
      <c r="S268" s="427"/>
      <c r="T268" s="310"/>
      <c r="U268" s="430"/>
      <c r="V268" s="433"/>
      <c r="W268" s="311">
        <f t="shared" si="1048"/>
        <v>0</v>
      </c>
      <c r="X268" s="310"/>
      <c r="Y268" s="310"/>
      <c r="Z268" s="433"/>
      <c r="AA268" s="427"/>
      <c r="AB268" s="309">
        <f t="shared" si="1049"/>
        <v>0</v>
      </c>
      <c r="AC268" s="310"/>
      <c r="AD268" s="310"/>
      <c r="AE268" s="433"/>
      <c r="AF268" s="427"/>
      <c r="AG268" s="309">
        <f t="shared" si="1050"/>
        <v>0</v>
      </c>
      <c r="AH268" s="310"/>
      <c r="AI268" s="310"/>
      <c r="AJ268" s="433"/>
      <c r="AK268" s="427"/>
      <c r="AL268" s="309">
        <f t="shared" si="1051"/>
        <v>0</v>
      </c>
      <c r="AM268" s="310"/>
      <c r="AN268" s="427"/>
      <c r="AO268" s="394"/>
      <c r="AP268" s="397"/>
      <c r="AQ268" s="400"/>
      <c r="AR268" s="403"/>
      <c r="AS268" s="403"/>
      <c r="AT268" s="48"/>
      <c r="AU268" s="48"/>
      <c r="AV268" s="170"/>
      <c r="AW268" s="228"/>
      <c r="AX268" s="98"/>
    </row>
    <row r="269" spans="1:50" ht="33" customHeight="1" x14ac:dyDescent="0.2">
      <c r="A269" s="390">
        <v>87</v>
      </c>
      <c r="B269" s="404"/>
      <c r="C269" s="405"/>
      <c r="D269" s="256"/>
      <c r="E269" s="256"/>
      <c r="F269" s="256"/>
      <c r="G269" s="410"/>
      <c r="H269" s="413"/>
      <c r="I269" s="416"/>
      <c r="J269" s="410"/>
      <c r="K269" s="419"/>
      <c r="L269" s="422">
        <f t="shared" ref="L269" si="1392">IF(K269="ALTA",5,IF(K269="MEDIO ALTA",4,IF(K269="MEDIA",3,IF(K269="MEDIO BAJA",2,IF(K269="BAJA",1,0)))))</f>
        <v>0</v>
      </c>
      <c r="M269" s="419"/>
      <c r="N269" s="422">
        <f t="shared" ref="N269" si="1393">IF(M269="ALTO",5,IF(M269="MEDIO ALTO",4,IF(M269="MEDIO",3,IF(M269="MEDIO BAJO",2,IF(M269="BAJO",1,0)))))</f>
        <v>0</v>
      </c>
      <c r="O269" s="422">
        <f t="shared" ref="O269" si="1394">N269*L269</f>
        <v>0</v>
      </c>
      <c r="P269" s="257"/>
      <c r="Q269" s="258">
        <f t="shared" si="1047"/>
        <v>0</v>
      </c>
      <c r="R269" s="425" t="e">
        <f t="shared" ref="R269" si="1395">ROUND(AVERAGEIF(Q269:Q271,"&gt;0"),0)</f>
        <v>#DIV/0!</v>
      </c>
      <c r="S269" s="425" t="e">
        <f t="shared" ref="S269" si="1396">R269*0.6</f>
        <v>#DIV/0!</v>
      </c>
      <c r="T269" s="313"/>
      <c r="U269" s="428" t="e">
        <f t="shared" ref="U269" si="1397">IF(P269="No_existen",5*$U$10,V269*$U$10)</f>
        <v>#DIV/0!</v>
      </c>
      <c r="V269" s="431" t="e">
        <f t="shared" ref="V269" si="1398">ROUND(AVERAGEIF(W269:W271,"&gt;0"),0)</f>
        <v>#DIV/0!</v>
      </c>
      <c r="W269" s="307">
        <f t="shared" si="1048"/>
        <v>0</v>
      </c>
      <c r="X269" s="313"/>
      <c r="Y269" s="313"/>
      <c r="Z269" s="431" t="e">
        <f t="shared" ref="Z269" si="1399">IF(P269="No_existen",5*$Z$10,AA269*$Z$10)</f>
        <v>#DIV/0!</v>
      </c>
      <c r="AA269" s="425" t="e">
        <f t="shared" ref="AA269" si="1400">ROUND(AVERAGEIF(AB269:AB271,"&gt;0"),0)</f>
        <v>#DIV/0!</v>
      </c>
      <c r="AB269" s="306">
        <f t="shared" si="1049"/>
        <v>0</v>
      </c>
      <c r="AC269" s="313"/>
      <c r="AD269" s="313"/>
      <c r="AE269" s="431" t="e">
        <f t="shared" ref="AE269" si="1401">IF(P269="No_existen",5*$AE$10,AF269*$AE$10)</f>
        <v>#DIV/0!</v>
      </c>
      <c r="AF269" s="425" t="e">
        <f t="shared" ref="AF269" si="1402">ROUND(AVERAGEIF(AG269:AG271,"&gt;0"),0)</f>
        <v>#DIV/0!</v>
      </c>
      <c r="AG269" s="306">
        <f t="shared" si="1050"/>
        <v>0</v>
      </c>
      <c r="AH269" s="313"/>
      <c r="AI269" s="313"/>
      <c r="AJ269" s="431" t="e">
        <f t="shared" ref="AJ269" si="1403">IF(P269="No_existen",5*$AJ$10,AK269*$AJ$10)</f>
        <v>#DIV/0!</v>
      </c>
      <c r="AK269" s="425" t="e">
        <f t="shared" ref="AK269" si="1404">ROUND(AVERAGEIF(AL269:AL271,"&gt;0"),0)</f>
        <v>#DIV/0!</v>
      </c>
      <c r="AL269" s="306">
        <f t="shared" si="1051"/>
        <v>0</v>
      </c>
      <c r="AM269" s="313"/>
      <c r="AN269" s="425" t="e">
        <f t="shared" ref="AN269" si="1405">ROUND(AVERAGE(R269,V269,AA269,AF269,AK269),0)</f>
        <v>#DIV/0!</v>
      </c>
      <c r="AO269" s="392" t="e">
        <f t="shared" ref="AO269" si="1406">IF(AN269&lt;1.5,"FUERTE",IF(AND(AN269&gt;=1.5,AN269&lt;2.5),"ACEPTABLE",IF(AN269&gt;=5,"INEXISTENTE","DÉBIL")))</f>
        <v>#DIV/0!</v>
      </c>
      <c r="AP269" s="395">
        <f t="shared" ref="AP269" si="1407">IF(O269=0,0,ROUND((O269*AN269),0))</f>
        <v>0</v>
      </c>
      <c r="AQ269" s="398" t="str">
        <f t="shared" ref="AQ269" si="1408">IF(AP269&gt;=36,"GRAVE", IF(AP269&lt;=10, "LEVE", "MODERADO"))</f>
        <v>LEVE</v>
      </c>
      <c r="AR269" s="401"/>
      <c r="AS269" s="401"/>
      <c r="AT269" s="259"/>
      <c r="AU269" s="259"/>
      <c r="AV269" s="260"/>
      <c r="AW269" s="327"/>
      <c r="AX269" s="294"/>
    </row>
    <row r="270" spans="1:50" ht="33" customHeight="1" x14ac:dyDescent="0.2">
      <c r="A270" s="391"/>
      <c r="B270" s="406"/>
      <c r="C270" s="407"/>
      <c r="D270" s="315"/>
      <c r="E270" s="315"/>
      <c r="F270" s="315"/>
      <c r="G270" s="411"/>
      <c r="H270" s="414"/>
      <c r="I270" s="417"/>
      <c r="J270" s="411"/>
      <c r="K270" s="420"/>
      <c r="L270" s="423"/>
      <c r="M270" s="420"/>
      <c r="N270" s="423"/>
      <c r="O270" s="423"/>
      <c r="P270" s="145"/>
      <c r="Q270" s="146">
        <f t="shared" si="1047"/>
        <v>0</v>
      </c>
      <c r="R270" s="426"/>
      <c r="S270" s="426"/>
      <c r="T270" s="316"/>
      <c r="U270" s="429"/>
      <c r="V270" s="432"/>
      <c r="W270" s="305">
        <f t="shared" si="1048"/>
        <v>0</v>
      </c>
      <c r="X270" s="316"/>
      <c r="Y270" s="316"/>
      <c r="Z270" s="432"/>
      <c r="AA270" s="426"/>
      <c r="AB270" s="304">
        <f t="shared" si="1049"/>
        <v>0</v>
      </c>
      <c r="AC270" s="316"/>
      <c r="AD270" s="316"/>
      <c r="AE270" s="432"/>
      <c r="AF270" s="426"/>
      <c r="AG270" s="304">
        <f t="shared" si="1050"/>
        <v>0</v>
      </c>
      <c r="AH270" s="316"/>
      <c r="AI270" s="316"/>
      <c r="AJ270" s="432"/>
      <c r="AK270" s="426"/>
      <c r="AL270" s="304">
        <f t="shared" si="1051"/>
        <v>0</v>
      </c>
      <c r="AM270" s="316"/>
      <c r="AN270" s="426"/>
      <c r="AO270" s="393"/>
      <c r="AP270" s="396"/>
      <c r="AQ270" s="399"/>
      <c r="AR270" s="402"/>
      <c r="AS270" s="402"/>
      <c r="AT270" s="47"/>
      <c r="AU270" s="47"/>
      <c r="AV270" s="95"/>
      <c r="AW270" s="222"/>
      <c r="AX270" s="97"/>
    </row>
    <row r="271" spans="1:50" ht="33" customHeight="1" thickBot="1" x14ac:dyDescent="0.25">
      <c r="A271" s="392"/>
      <c r="B271" s="408"/>
      <c r="C271" s="409"/>
      <c r="D271" s="91"/>
      <c r="E271" s="91"/>
      <c r="F271" s="91"/>
      <c r="G271" s="412"/>
      <c r="H271" s="415"/>
      <c r="I271" s="418"/>
      <c r="J271" s="412"/>
      <c r="K271" s="421"/>
      <c r="L271" s="424"/>
      <c r="M271" s="421"/>
      <c r="N271" s="424"/>
      <c r="O271" s="424"/>
      <c r="P271" s="20"/>
      <c r="Q271" s="103">
        <f t="shared" si="1047"/>
        <v>0</v>
      </c>
      <c r="R271" s="427"/>
      <c r="S271" s="427"/>
      <c r="T271" s="310"/>
      <c r="U271" s="430"/>
      <c r="V271" s="433"/>
      <c r="W271" s="311">
        <f t="shared" si="1048"/>
        <v>0</v>
      </c>
      <c r="X271" s="310"/>
      <c r="Y271" s="310"/>
      <c r="Z271" s="433"/>
      <c r="AA271" s="427"/>
      <c r="AB271" s="309">
        <f t="shared" si="1049"/>
        <v>0</v>
      </c>
      <c r="AC271" s="310"/>
      <c r="AD271" s="310"/>
      <c r="AE271" s="433"/>
      <c r="AF271" s="427"/>
      <c r="AG271" s="309">
        <f t="shared" si="1050"/>
        <v>0</v>
      </c>
      <c r="AH271" s="310"/>
      <c r="AI271" s="310"/>
      <c r="AJ271" s="433"/>
      <c r="AK271" s="427"/>
      <c r="AL271" s="309">
        <f t="shared" si="1051"/>
        <v>0</v>
      </c>
      <c r="AM271" s="310"/>
      <c r="AN271" s="427"/>
      <c r="AO271" s="394"/>
      <c r="AP271" s="397"/>
      <c r="AQ271" s="400"/>
      <c r="AR271" s="403"/>
      <c r="AS271" s="403"/>
      <c r="AT271" s="48"/>
      <c r="AU271" s="48"/>
      <c r="AV271" s="170"/>
      <c r="AW271" s="228"/>
      <c r="AX271" s="98"/>
    </row>
    <row r="272" spans="1:50" ht="33" customHeight="1" x14ac:dyDescent="0.2">
      <c r="A272" s="390">
        <v>88</v>
      </c>
      <c r="B272" s="404"/>
      <c r="C272" s="405"/>
      <c r="D272" s="256"/>
      <c r="E272" s="256"/>
      <c r="F272" s="256"/>
      <c r="G272" s="410"/>
      <c r="H272" s="413"/>
      <c r="I272" s="416"/>
      <c r="J272" s="410"/>
      <c r="K272" s="419"/>
      <c r="L272" s="422">
        <f t="shared" ref="L272" si="1409">IF(K272="ALTA",5,IF(K272="MEDIO ALTA",4,IF(K272="MEDIA",3,IF(K272="MEDIO BAJA",2,IF(K272="BAJA",1,0)))))</f>
        <v>0</v>
      </c>
      <c r="M272" s="419"/>
      <c r="N272" s="422">
        <f t="shared" ref="N272" si="1410">IF(M272="ALTO",5,IF(M272="MEDIO ALTO",4,IF(M272="MEDIO",3,IF(M272="MEDIO BAJO",2,IF(M272="BAJO",1,0)))))</f>
        <v>0</v>
      </c>
      <c r="O272" s="422">
        <f t="shared" ref="O272" si="1411">N272*L272</f>
        <v>0</v>
      </c>
      <c r="P272" s="257"/>
      <c r="Q272" s="258">
        <f t="shared" ref="Q272:Q335" si="1412">IF(P272=$P$1048326,1,IF(P272=$P$1048322,5,IF(P272=$P$1048323,4,IF(P272=$P$1048324,3,IF(P272=$P$1048325,2,0)))))</f>
        <v>0</v>
      </c>
      <c r="R272" s="425" t="e">
        <f t="shared" ref="R272" si="1413">ROUND(AVERAGEIF(Q272:Q274,"&gt;0"),0)</f>
        <v>#DIV/0!</v>
      </c>
      <c r="S272" s="425" t="e">
        <f t="shared" ref="S272" si="1414">R272*0.6</f>
        <v>#DIV/0!</v>
      </c>
      <c r="T272" s="313"/>
      <c r="U272" s="428" t="e">
        <f t="shared" ref="U272" si="1415">IF(P272="No_existen",5*$U$10,V272*$U$10)</f>
        <v>#DIV/0!</v>
      </c>
      <c r="V272" s="431" t="e">
        <f t="shared" ref="V272" si="1416">ROUND(AVERAGEIF(W272:W274,"&gt;0"),0)</f>
        <v>#DIV/0!</v>
      </c>
      <c r="W272" s="307">
        <f t="shared" ref="W272:W335" si="1417">IF(X272=$X$1048324,1,IF(X272=$X$1048323,2,IF(X272=$X$1048322,4,IF(P272="No_existen",5,0))))</f>
        <v>0</v>
      </c>
      <c r="X272" s="313"/>
      <c r="Y272" s="313"/>
      <c r="Z272" s="431" t="e">
        <f t="shared" ref="Z272" si="1418">IF(P272="No_existen",5*$Z$10,AA272*$Z$10)</f>
        <v>#DIV/0!</v>
      </c>
      <c r="AA272" s="425" t="e">
        <f t="shared" ref="AA272" si="1419">ROUND(AVERAGEIF(AB272:AB274,"&gt;0"),0)</f>
        <v>#DIV/0!</v>
      </c>
      <c r="AB272" s="306">
        <f t="shared" ref="AB272:AB335" si="1420">IF(AC272=$AD$1048323,1,IF(AC272=$AD$1048322,4,IF(P272="No_existen",5,0)))</f>
        <v>0</v>
      </c>
      <c r="AC272" s="313"/>
      <c r="AD272" s="313"/>
      <c r="AE272" s="431" t="e">
        <f t="shared" ref="AE272" si="1421">IF(P272="No_existen",5*$AE$10,AF272*$AE$10)</f>
        <v>#DIV/0!</v>
      </c>
      <c r="AF272" s="425" t="e">
        <f t="shared" ref="AF272" si="1422">ROUND(AVERAGEIF(AG272:AG274,"&gt;0"),0)</f>
        <v>#DIV/0!</v>
      </c>
      <c r="AG272" s="306">
        <f t="shared" ref="AG272:AG335" si="1423">IF(AH272=$AH$1048322,1,IF(AH272=$AH$1048323,4,IF(P272="No_existen",5,0)))</f>
        <v>0</v>
      </c>
      <c r="AH272" s="313"/>
      <c r="AI272" s="313"/>
      <c r="AJ272" s="431" t="e">
        <f t="shared" ref="AJ272" si="1424">IF(P272="No_existen",5*$AJ$10,AK272*$AJ$10)</f>
        <v>#DIV/0!</v>
      </c>
      <c r="AK272" s="425" t="e">
        <f t="shared" ref="AK272" si="1425">ROUND(AVERAGEIF(AL272:AL274,"&gt;0"),0)</f>
        <v>#DIV/0!</v>
      </c>
      <c r="AL272" s="306">
        <f t="shared" ref="AL272:AL335" si="1426">IF(AM272="Preventivo",1,IF(AM272="Detectivo",4, IF(P272="No_existen",5,0)))</f>
        <v>0</v>
      </c>
      <c r="AM272" s="313"/>
      <c r="AN272" s="425" t="e">
        <f t="shared" ref="AN272" si="1427">ROUND(AVERAGE(R272,V272,AA272,AF272,AK272),0)</f>
        <v>#DIV/0!</v>
      </c>
      <c r="AO272" s="392" t="e">
        <f t="shared" ref="AO272" si="1428">IF(AN272&lt;1.5,"FUERTE",IF(AND(AN272&gt;=1.5,AN272&lt;2.5),"ACEPTABLE",IF(AN272&gt;=5,"INEXISTENTE","DÉBIL")))</f>
        <v>#DIV/0!</v>
      </c>
      <c r="AP272" s="395">
        <f t="shared" ref="AP272" si="1429">IF(O272=0,0,ROUND((O272*AN272),0))</f>
        <v>0</v>
      </c>
      <c r="AQ272" s="398" t="str">
        <f t="shared" ref="AQ272" si="1430">IF(AP272&gt;=36,"GRAVE", IF(AP272&lt;=10, "LEVE", "MODERADO"))</f>
        <v>LEVE</v>
      </c>
      <c r="AR272" s="401"/>
      <c r="AS272" s="401"/>
      <c r="AT272" s="259"/>
      <c r="AU272" s="259"/>
      <c r="AV272" s="260"/>
      <c r="AW272" s="327"/>
      <c r="AX272" s="294"/>
    </row>
    <row r="273" spans="1:50" ht="33" customHeight="1" x14ac:dyDescent="0.2">
      <c r="A273" s="391"/>
      <c r="B273" s="406"/>
      <c r="C273" s="407"/>
      <c r="D273" s="315"/>
      <c r="E273" s="315"/>
      <c r="F273" s="315"/>
      <c r="G273" s="411"/>
      <c r="H273" s="414"/>
      <c r="I273" s="417"/>
      <c r="J273" s="411"/>
      <c r="K273" s="420"/>
      <c r="L273" s="423"/>
      <c r="M273" s="420"/>
      <c r="N273" s="423"/>
      <c r="O273" s="423"/>
      <c r="P273" s="145"/>
      <c r="Q273" s="146">
        <f t="shared" si="1412"/>
        <v>0</v>
      </c>
      <c r="R273" s="426"/>
      <c r="S273" s="426"/>
      <c r="T273" s="316"/>
      <c r="U273" s="429"/>
      <c r="V273" s="432"/>
      <c r="W273" s="305">
        <f t="shared" si="1417"/>
        <v>0</v>
      </c>
      <c r="X273" s="316"/>
      <c r="Y273" s="316"/>
      <c r="Z273" s="432"/>
      <c r="AA273" s="426"/>
      <c r="AB273" s="304">
        <f t="shared" si="1420"/>
        <v>0</v>
      </c>
      <c r="AC273" s="316"/>
      <c r="AD273" s="316"/>
      <c r="AE273" s="432"/>
      <c r="AF273" s="426"/>
      <c r="AG273" s="304">
        <f t="shared" si="1423"/>
        <v>0</v>
      </c>
      <c r="AH273" s="316"/>
      <c r="AI273" s="316"/>
      <c r="AJ273" s="432"/>
      <c r="AK273" s="426"/>
      <c r="AL273" s="304">
        <f t="shared" si="1426"/>
        <v>0</v>
      </c>
      <c r="AM273" s="316"/>
      <c r="AN273" s="426"/>
      <c r="AO273" s="393"/>
      <c r="AP273" s="396"/>
      <c r="AQ273" s="399"/>
      <c r="AR273" s="402"/>
      <c r="AS273" s="402"/>
      <c r="AT273" s="47"/>
      <c r="AU273" s="47"/>
      <c r="AV273" s="95"/>
      <c r="AW273" s="222"/>
      <c r="AX273" s="97"/>
    </row>
    <row r="274" spans="1:50" ht="33" customHeight="1" thickBot="1" x14ac:dyDescent="0.25">
      <c r="A274" s="392"/>
      <c r="B274" s="408"/>
      <c r="C274" s="409"/>
      <c r="D274" s="91"/>
      <c r="E274" s="91"/>
      <c r="F274" s="91"/>
      <c r="G274" s="412"/>
      <c r="H274" s="415"/>
      <c r="I274" s="418"/>
      <c r="J274" s="412"/>
      <c r="K274" s="421"/>
      <c r="L274" s="424"/>
      <c r="M274" s="421"/>
      <c r="N274" s="424"/>
      <c r="O274" s="424"/>
      <c r="P274" s="20"/>
      <c r="Q274" s="103">
        <f t="shared" si="1412"/>
        <v>0</v>
      </c>
      <c r="R274" s="427"/>
      <c r="S274" s="427"/>
      <c r="T274" s="310"/>
      <c r="U274" s="430"/>
      <c r="V274" s="433"/>
      <c r="W274" s="311">
        <f t="shared" si="1417"/>
        <v>0</v>
      </c>
      <c r="X274" s="310"/>
      <c r="Y274" s="310"/>
      <c r="Z274" s="433"/>
      <c r="AA274" s="427"/>
      <c r="AB274" s="309">
        <f t="shared" si="1420"/>
        <v>0</v>
      </c>
      <c r="AC274" s="310"/>
      <c r="AD274" s="310"/>
      <c r="AE274" s="433"/>
      <c r="AF274" s="427"/>
      <c r="AG274" s="309">
        <f t="shared" si="1423"/>
        <v>0</v>
      </c>
      <c r="AH274" s="310"/>
      <c r="AI274" s="310"/>
      <c r="AJ274" s="433"/>
      <c r="AK274" s="427"/>
      <c r="AL274" s="309">
        <f t="shared" si="1426"/>
        <v>0</v>
      </c>
      <c r="AM274" s="310"/>
      <c r="AN274" s="427"/>
      <c r="AO274" s="394"/>
      <c r="AP274" s="397"/>
      <c r="AQ274" s="400"/>
      <c r="AR274" s="403"/>
      <c r="AS274" s="403"/>
      <c r="AT274" s="48"/>
      <c r="AU274" s="48"/>
      <c r="AV274" s="170"/>
      <c r="AW274" s="228"/>
      <c r="AX274" s="98"/>
    </row>
    <row r="275" spans="1:50" ht="33" customHeight="1" x14ac:dyDescent="0.2">
      <c r="A275" s="390">
        <v>89</v>
      </c>
      <c r="B275" s="404"/>
      <c r="C275" s="405"/>
      <c r="D275" s="256"/>
      <c r="E275" s="256"/>
      <c r="F275" s="256"/>
      <c r="G275" s="410"/>
      <c r="H275" s="413"/>
      <c r="I275" s="416"/>
      <c r="J275" s="410"/>
      <c r="K275" s="419"/>
      <c r="L275" s="422">
        <f t="shared" ref="L275" si="1431">IF(K275="ALTA",5,IF(K275="MEDIO ALTA",4,IF(K275="MEDIA",3,IF(K275="MEDIO BAJA",2,IF(K275="BAJA",1,0)))))</f>
        <v>0</v>
      </c>
      <c r="M275" s="419"/>
      <c r="N275" s="422">
        <f t="shared" ref="N275" si="1432">IF(M275="ALTO",5,IF(M275="MEDIO ALTO",4,IF(M275="MEDIO",3,IF(M275="MEDIO BAJO",2,IF(M275="BAJO",1,0)))))</f>
        <v>0</v>
      </c>
      <c r="O275" s="422">
        <f t="shared" ref="O275" si="1433">N275*L275</f>
        <v>0</v>
      </c>
      <c r="P275" s="257"/>
      <c r="Q275" s="258">
        <f t="shared" si="1412"/>
        <v>0</v>
      </c>
      <c r="R275" s="425" t="e">
        <f t="shared" ref="R275" si="1434">ROUND(AVERAGEIF(Q275:Q277,"&gt;0"),0)</f>
        <v>#DIV/0!</v>
      </c>
      <c r="S275" s="425" t="e">
        <f t="shared" ref="S275" si="1435">R275*0.6</f>
        <v>#DIV/0!</v>
      </c>
      <c r="T275" s="313"/>
      <c r="U275" s="428" t="e">
        <f t="shared" ref="U275" si="1436">IF(P275="No_existen",5*$U$10,V275*$U$10)</f>
        <v>#DIV/0!</v>
      </c>
      <c r="V275" s="431" t="e">
        <f t="shared" ref="V275" si="1437">ROUND(AVERAGEIF(W275:W277,"&gt;0"),0)</f>
        <v>#DIV/0!</v>
      </c>
      <c r="W275" s="307">
        <f t="shared" si="1417"/>
        <v>0</v>
      </c>
      <c r="X275" s="313"/>
      <c r="Y275" s="313"/>
      <c r="Z275" s="431" t="e">
        <f t="shared" ref="Z275" si="1438">IF(P275="No_existen",5*$Z$10,AA275*$Z$10)</f>
        <v>#DIV/0!</v>
      </c>
      <c r="AA275" s="425" t="e">
        <f t="shared" ref="AA275" si="1439">ROUND(AVERAGEIF(AB275:AB277,"&gt;0"),0)</f>
        <v>#DIV/0!</v>
      </c>
      <c r="AB275" s="306">
        <f t="shared" si="1420"/>
        <v>0</v>
      </c>
      <c r="AC275" s="313"/>
      <c r="AD275" s="313"/>
      <c r="AE275" s="431" t="e">
        <f t="shared" ref="AE275" si="1440">IF(P275="No_existen",5*$AE$10,AF275*$AE$10)</f>
        <v>#DIV/0!</v>
      </c>
      <c r="AF275" s="425" t="e">
        <f t="shared" ref="AF275" si="1441">ROUND(AVERAGEIF(AG275:AG277,"&gt;0"),0)</f>
        <v>#DIV/0!</v>
      </c>
      <c r="AG275" s="306">
        <f t="shared" si="1423"/>
        <v>0</v>
      </c>
      <c r="AH275" s="313"/>
      <c r="AI275" s="313"/>
      <c r="AJ275" s="431" t="e">
        <f t="shared" ref="AJ275" si="1442">IF(P275="No_existen",5*$AJ$10,AK275*$AJ$10)</f>
        <v>#DIV/0!</v>
      </c>
      <c r="AK275" s="425" t="e">
        <f t="shared" ref="AK275" si="1443">ROUND(AVERAGEIF(AL275:AL277,"&gt;0"),0)</f>
        <v>#DIV/0!</v>
      </c>
      <c r="AL275" s="306">
        <f t="shared" si="1426"/>
        <v>0</v>
      </c>
      <c r="AM275" s="313"/>
      <c r="AN275" s="425" t="e">
        <f t="shared" ref="AN275" si="1444">ROUND(AVERAGE(R275,V275,AA275,AF275,AK275),0)</f>
        <v>#DIV/0!</v>
      </c>
      <c r="AO275" s="392" t="e">
        <f t="shared" ref="AO275" si="1445">IF(AN275&lt;1.5,"FUERTE",IF(AND(AN275&gt;=1.5,AN275&lt;2.5),"ACEPTABLE",IF(AN275&gt;=5,"INEXISTENTE","DÉBIL")))</f>
        <v>#DIV/0!</v>
      </c>
      <c r="AP275" s="395">
        <f t="shared" ref="AP275" si="1446">IF(O275=0,0,ROUND((O275*AN275),0))</f>
        <v>0</v>
      </c>
      <c r="AQ275" s="398" t="str">
        <f t="shared" ref="AQ275" si="1447">IF(AP275&gt;=36,"GRAVE", IF(AP275&lt;=10, "LEVE", "MODERADO"))</f>
        <v>LEVE</v>
      </c>
      <c r="AR275" s="401"/>
      <c r="AS275" s="401"/>
      <c r="AT275" s="259"/>
      <c r="AU275" s="259"/>
      <c r="AV275" s="260"/>
      <c r="AW275" s="327"/>
      <c r="AX275" s="294"/>
    </row>
    <row r="276" spans="1:50" ht="33" customHeight="1" x14ac:dyDescent="0.2">
      <c r="A276" s="391"/>
      <c r="B276" s="406"/>
      <c r="C276" s="407"/>
      <c r="D276" s="315"/>
      <c r="E276" s="315"/>
      <c r="F276" s="315"/>
      <c r="G276" s="411"/>
      <c r="H276" s="414"/>
      <c r="I276" s="417"/>
      <c r="J276" s="411"/>
      <c r="K276" s="420"/>
      <c r="L276" s="423"/>
      <c r="M276" s="420"/>
      <c r="N276" s="423"/>
      <c r="O276" s="423"/>
      <c r="P276" s="145"/>
      <c r="Q276" s="146">
        <f t="shared" si="1412"/>
        <v>0</v>
      </c>
      <c r="R276" s="426"/>
      <c r="S276" s="426"/>
      <c r="T276" s="316"/>
      <c r="U276" s="429"/>
      <c r="V276" s="432"/>
      <c r="W276" s="305">
        <f t="shared" si="1417"/>
        <v>0</v>
      </c>
      <c r="X276" s="316"/>
      <c r="Y276" s="316"/>
      <c r="Z276" s="432"/>
      <c r="AA276" s="426"/>
      <c r="AB276" s="304">
        <f t="shared" si="1420"/>
        <v>0</v>
      </c>
      <c r="AC276" s="316"/>
      <c r="AD276" s="316"/>
      <c r="AE276" s="432"/>
      <c r="AF276" s="426"/>
      <c r="AG276" s="304">
        <f t="shared" si="1423"/>
        <v>0</v>
      </c>
      <c r="AH276" s="316"/>
      <c r="AI276" s="316"/>
      <c r="AJ276" s="432"/>
      <c r="AK276" s="426"/>
      <c r="AL276" s="304">
        <f t="shared" si="1426"/>
        <v>0</v>
      </c>
      <c r="AM276" s="316"/>
      <c r="AN276" s="426"/>
      <c r="AO276" s="393"/>
      <c r="AP276" s="396"/>
      <c r="AQ276" s="399"/>
      <c r="AR276" s="402"/>
      <c r="AS276" s="402"/>
      <c r="AT276" s="47"/>
      <c r="AU276" s="47"/>
      <c r="AV276" s="95"/>
      <c r="AW276" s="222"/>
      <c r="AX276" s="97"/>
    </row>
    <row r="277" spans="1:50" ht="33" customHeight="1" thickBot="1" x14ac:dyDescent="0.25">
      <c r="A277" s="392"/>
      <c r="B277" s="408"/>
      <c r="C277" s="409"/>
      <c r="D277" s="91"/>
      <c r="E277" s="91"/>
      <c r="F277" s="91"/>
      <c r="G277" s="412"/>
      <c r="H277" s="415"/>
      <c r="I277" s="418"/>
      <c r="J277" s="412"/>
      <c r="K277" s="421"/>
      <c r="L277" s="424"/>
      <c r="M277" s="421"/>
      <c r="N277" s="424"/>
      <c r="O277" s="424"/>
      <c r="P277" s="20"/>
      <c r="Q277" s="103">
        <f t="shared" si="1412"/>
        <v>0</v>
      </c>
      <c r="R277" s="427"/>
      <c r="S277" s="427"/>
      <c r="T277" s="310"/>
      <c r="U277" s="430"/>
      <c r="V277" s="433"/>
      <c r="W277" s="311">
        <f t="shared" si="1417"/>
        <v>0</v>
      </c>
      <c r="X277" s="310"/>
      <c r="Y277" s="310"/>
      <c r="Z277" s="433"/>
      <c r="AA277" s="427"/>
      <c r="AB277" s="309">
        <f t="shared" si="1420"/>
        <v>0</v>
      </c>
      <c r="AC277" s="310"/>
      <c r="AD277" s="310"/>
      <c r="AE277" s="433"/>
      <c r="AF277" s="427"/>
      <c r="AG277" s="309">
        <f t="shared" si="1423"/>
        <v>0</v>
      </c>
      <c r="AH277" s="310"/>
      <c r="AI277" s="310"/>
      <c r="AJ277" s="433"/>
      <c r="AK277" s="427"/>
      <c r="AL277" s="309">
        <f t="shared" si="1426"/>
        <v>0</v>
      </c>
      <c r="AM277" s="310"/>
      <c r="AN277" s="427"/>
      <c r="AO277" s="394"/>
      <c r="AP277" s="397"/>
      <c r="AQ277" s="400"/>
      <c r="AR277" s="403"/>
      <c r="AS277" s="403"/>
      <c r="AT277" s="48"/>
      <c r="AU277" s="48"/>
      <c r="AV277" s="170"/>
      <c r="AW277" s="228"/>
      <c r="AX277" s="98"/>
    </row>
    <row r="278" spans="1:50" ht="33" customHeight="1" x14ac:dyDescent="0.2">
      <c r="A278" s="390">
        <v>90</v>
      </c>
      <c r="B278" s="404"/>
      <c r="C278" s="405"/>
      <c r="D278" s="256"/>
      <c r="E278" s="256"/>
      <c r="F278" s="256"/>
      <c r="G278" s="410"/>
      <c r="H278" s="413"/>
      <c r="I278" s="416"/>
      <c r="J278" s="410"/>
      <c r="K278" s="419"/>
      <c r="L278" s="422">
        <f t="shared" ref="L278" si="1448">IF(K278="ALTA",5,IF(K278="MEDIO ALTA",4,IF(K278="MEDIA",3,IF(K278="MEDIO BAJA",2,IF(K278="BAJA",1,0)))))</f>
        <v>0</v>
      </c>
      <c r="M278" s="419"/>
      <c r="N278" s="422">
        <f t="shared" ref="N278" si="1449">IF(M278="ALTO",5,IF(M278="MEDIO ALTO",4,IF(M278="MEDIO",3,IF(M278="MEDIO BAJO",2,IF(M278="BAJO",1,0)))))</f>
        <v>0</v>
      </c>
      <c r="O278" s="422">
        <f t="shared" ref="O278" si="1450">N278*L278</f>
        <v>0</v>
      </c>
      <c r="P278" s="257"/>
      <c r="Q278" s="258">
        <f t="shared" si="1412"/>
        <v>0</v>
      </c>
      <c r="R278" s="425" t="e">
        <f t="shared" ref="R278" si="1451">ROUND(AVERAGEIF(Q278:Q280,"&gt;0"),0)</f>
        <v>#DIV/0!</v>
      </c>
      <c r="S278" s="425" t="e">
        <f t="shared" ref="S278" si="1452">R278*0.6</f>
        <v>#DIV/0!</v>
      </c>
      <c r="T278" s="313"/>
      <c r="U278" s="428" t="e">
        <f t="shared" ref="U278" si="1453">IF(P278="No_existen",5*$U$10,V278*$U$10)</f>
        <v>#DIV/0!</v>
      </c>
      <c r="V278" s="431" t="e">
        <f t="shared" ref="V278" si="1454">ROUND(AVERAGEIF(W278:W280,"&gt;0"),0)</f>
        <v>#DIV/0!</v>
      </c>
      <c r="W278" s="307">
        <f t="shared" si="1417"/>
        <v>0</v>
      </c>
      <c r="X278" s="313"/>
      <c r="Y278" s="313"/>
      <c r="Z278" s="431" t="e">
        <f t="shared" ref="Z278" si="1455">IF(P278="No_existen",5*$Z$10,AA278*$Z$10)</f>
        <v>#DIV/0!</v>
      </c>
      <c r="AA278" s="425" t="e">
        <f t="shared" ref="AA278" si="1456">ROUND(AVERAGEIF(AB278:AB280,"&gt;0"),0)</f>
        <v>#DIV/0!</v>
      </c>
      <c r="AB278" s="306">
        <f t="shared" si="1420"/>
        <v>0</v>
      </c>
      <c r="AC278" s="313"/>
      <c r="AD278" s="313"/>
      <c r="AE278" s="431" t="e">
        <f t="shared" ref="AE278" si="1457">IF(P278="No_existen",5*$AE$10,AF278*$AE$10)</f>
        <v>#DIV/0!</v>
      </c>
      <c r="AF278" s="425" t="e">
        <f t="shared" ref="AF278" si="1458">ROUND(AVERAGEIF(AG278:AG280,"&gt;0"),0)</f>
        <v>#DIV/0!</v>
      </c>
      <c r="AG278" s="306">
        <f t="shared" si="1423"/>
        <v>0</v>
      </c>
      <c r="AH278" s="313"/>
      <c r="AI278" s="313"/>
      <c r="AJ278" s="431" t="e">
        <f t="shared" ref="AJ278" si="1459">IF(P278="No_existen",5*$AJ$10,AK278*$AJ$10)</f>
        <v>#DIV/0!</v>
      </c>
      <c r="AK278" s="425" t="e">
        <f t="shared" ref="AK278" si="1460">ROUND(AVERAGEIF(AL278:AL280,"&gt;0"),0)</f>
        <v>#DIV/0!</v>
      </c>
      <c r="AL278" s="306">
        <f t="shared" si="1426"/>
        <v>0</v>
      </c>
      <c r="AM278" s="313"/>
      <c r="AN278" s="425" t="e">
        <f t="shared" ref="AN278" si="1461">ROUND(AVERAGE(R278,V278,AA278,AF278,AK278),0)</f>
        <v>#DIV/0!</v>
      </c>
      <c r="AO278" s="392" t="e">
        <f t="shared" ref="AO278" si="1462">IF(AN278&lt;1.5,"FUERTE",IF(AND(AN278&gt;=1.5,AN278&lt;2.5),"ACEPTABLE",IF(AN278&gt;=5,"INEXISTENTE","DÉBIL")))</f>
        <v>#DIV/0!</v>
      </c>
      <c r="AP278" s="395">
        <f t="shared" ref="AP278" si="1463">IF(O278=0,0,ROUND((O278*AN278),0))</f>
        <v>0</v>
      </c>
      <c r="AQ278" s="398" t="str">
        <f t="shared" ref="AQ278" si="1464">IF(AP278&gt;=36,"GRAVE", IF(AP278&lt;=10, "LEVE", "MODERADO"))</f>
        <v>LEVE</v>
      </c>
      <c r="AR278" s="401"/>
      <c r="AS278" s="401"/>
      <c r="AT278" s="259"/>
      <c r="AU278" s="259"/>
      <c r="AV278" s="260"/>
      <c r="AW278" s="327"/>
      <c r="AX278" s="294"/>
    </row>
    <row r="279" spans="1:50" ht="33" customHeight="1" x14ac:dyDescent="0.2">
      <c r="A279" s="391"/>
      <c r="B279" s="406"/>
      <c r="C279" s="407"/>
      <c r="D279" s="315"/>
      <c r="E279" s="315"/>
      <c r="F279" s="315"/>
      <c r="G279" s="411"/>
      <c r="H279" s="414"/>
      <c r="I279" s="417"/>
      <c r="J279" s="411"/>
      <c r="K279" s="420"/>
      <c r="L279" s="423"/>
      <c r="M279" s="420"/>
      <c r="N279" s="423"/>
      <c r="O279" s="423"/>
      <c r="P279" s="145"/>
      <c r="Q279" s="146">
        <f t="shared" si="1412"/>
        <v>0</v>
      </c>
      <c r="R279" s="426"/>
      <c r="S279" s="426"/>
      <c r="T279" s="316"/>
      <c r="U279" s="429"/>
      <c r="V279" s="432"/>
      <c r="W279" s="305">
        <f t="shared" si="1417"/>
        <v>0</v>
      </c>
      <c r="X279" s="316"/>
      <c r="Y279" s="316"/>
      <c r="Z279" s="432"/>
      <c r="AA279" s="426"/>
      <c r="AB279" s="304">
        <f t="shared" si="1420"/>
        <v>0</v>
      </c>
      <c r="AC279" s="316"/>
      <c r="AD279" s="316"/>
      <c r="AE279" s="432"/>
      <c r="AF279" s="426"/>
      <c r="AG279" s="304">
        <f t="shared" si="1423"/>
        <v>0</v>
      </c>
      <c r="AH279" s="316"/>
      <c r="AI279" s="316"/>
      <c r="AJ279" s="432"/>
      <c r="AK279" s="426"/>
      <c r="AL279" s="304">
        <f t="shared" si="1426"/>
        <v>0</v>
      </c>
      <c r="AM279" s="316"/>
      <c r="AN279" s="426"/>
      <c r="AO279" s="393"/>
      <c r="AP279" s="396"/>
      <c r="AQ279" s="399"/>
      <c r="AR279" s="402"/>
      <c r="AS279" s="402"/>
      <c r="AT279" s="47"/>
      <c r="AU279" s="47"/>
      <c r="AV279" s="95"/>
      <c r="AW279" s="222"/>
      <c r="AX279" s="97"/>
    </row>
    <row r="280" spans="1:50" ht="33" customHeight="1" thickBot="1" x14ac:dyDescent="0.25">
      <c r="A280" s="392"/>
      <c r="B280" s="408"/>
      <c r="C280" s="409"/>
      <c r="D280" s="91"/>
      <c r="E280" s="91"/>
      <c r="F280" s="91"/>
      <c r="G280" s="412"/>
      <c r="H280" s="415"/>
      <c r="I280" s="418"/>
      <c r="J280" s="412"/>
      <c r="K280" s="421"/>
      <c r="L280" s="424"/>
      <c r="M280" s="421"/>
      <c r="N280" s="424"/>
      <c r="O280" s="424"/>
      <c r="P280" s="20"/>
      <c r="Q280" s="103">
        <f t="shared" si="1412"/>
        <v>0</v>
      </c>
      <c r="R280" s="427"/>
      <c r="S280" s="427"/>
      <c r="T280" s="310"/>
      <c r="U280" s="430"/>
      <c r="V280" s="433"/>
      <c r="W280" s="311">
        <f t="shared" si="1417"/>
        <v>0</v>
      </c>
      <c r="X280" s="310"/>
      <c r="Y280" s="310"/>
      <c r="Z280" s="433"/>
      <c r="AA280" s="427"/>
      <c r="AB280" s="309">
        <f t="shared" si="1420"/>
        <v>0</v>
      </c>
      <c r="AC280" s="310"/>
      <c r="AD280" s="310"/>
      <c r="AE280" s="433"/>
      <c r="AF280" s="427"/>
      <c r="AG280" s="309">
        <f t="shared" si="1423"/>
        <v>0</v>
      </c>
      <c r="AH280" s="310"/>
      <c r="AI280" s="310"/>
      <c r="AJ280" s="433"/>
      <c r="AK280" s="427"/>
      <c r="AL280" s="309">
        <f t="shared" si="1426"/>
        <v>0</v>
      </c>
      <c r="AM280" s="310"/>
      <c r="AN280" s="427"/>
      <c r="AO280" s="394"/>
      <c r="AP280" s="397"/>
      <c r="AQ280" s="400"/>
      <c r="AR280" s="403"/>
      <c r="AS280" s="403"/>
      <c r="AT280" s="48"/>
      <c r="AU280" s="48"/>
      <c r="AV280" s="170"/>
      <c r="AW280" s="228"/>
      <c r="AX280" s="98"/>
    </row>
    <row r="281" spans="1:50" ht="33" customHeight="1" x14ac:dyDescent="0.2">
      <c r="A281" s="390">
        <v>91</v>
      </c>
      <c r="B281" s="404"/>
      <c r="C281" s="405"/>
      <c r="D281" s="256"/>
      <c r="E281" s="256"/>
      <c r="F281" s="256"/>
      <c r="G281" s="410"/>
      <c r="H281" s="413"/>
      <c r="I281" s="416"/>
      <c r="J281" s="410"/>
      <c r="K281" s="419"/>
      <c r="L281" s="422">
        <f t="shared" ref="L281" si="1465">IF(K281="ALTA",5,IF(K281="MEDIO ALTA",4,IF(K281="MEDIA",3,IF(K281="MEDIO BAJA",2,IF(K281="BAJA",1,0)))))</f>
        <v>0</v>
      </c>
      <c r="M281" s="419"/>
      <c r="N281" s="422">
        <f t="shared" ref="N281" si="1466">IF(M281="ALTO",5,IF(M281="MEDIO ALTO",4,IF(M281="MEDIO",3,IF(M281="MEDIO BAJO",2,IF(M281="BAJO",1,0)))))</f>
        <v>0</v>
      </c>
      <c r="O281" s="422">
        <f t="shared" ref="O281" si="1467">N281*L281</f>
        <v>0</v>
      </c>
      <c r="P281" s="257"/>
      <c r="Q281" s="258">
        <f t="shared" si="1412"/>
        <v>0</v>
      </c>
      <c r="R281" s="425" t="e">
        <f t="shared" ref="R281" si="1468">ROUND(AVERAGEIF(Q281:Q283,"&gt;0"),0)</f>
        <v>#DIV/0!</v>
      </c>
      <c r="S281" s="425" t="e">
        <f t="shared" ref="S281" si="1469">R281*0.6</f>
        <v>#DIV/0!</v>
      </c>
      <c r="T281" s="313"/>
      <c r="U281" s="428" t="e">
        <f t="shared" ref="U281" si="1470">IF(P281="No_existen",5*$U$10,V281*$U$10)</f>
        <v>#DIV/0!</v>
      </c>
      <c r="V281" s="431" t="e">
        <f t="shared" ref="V281" si="1471">ROUND(AVERAGEIF(W281:W283,"&gt;0"),0)</f>
        <v>#DIV/0!</v>
      </c>
      <c r="W281" s="307">
        <f t="shared" si="1417"/>
        <v>0</v>
      </c>
      <c r="X281" s="313"/>
      <c r="Y281" s="313"/>
      <c r="Z281" s="431" t="e">
        <f t="shared" ref="Z281" si="1472">IF(P281="No_existen",5*$Z$10,AA281*$Z$10)</f>
        <v>#DIV/0!</v>
      </c>
      <c r="AA281" s="425" t="e">
        <f t="shared" ref="AA281" si="1473">ROUND(AVERAGEIF(AB281:AB283,"&gt;0"),0)</f>
        <v>#DIV/0!</v>
      </c>
      <c r="AB281" s="306">
        <f t="shared" si="1420"/>
        <v>0</v>
      </c>
      <c r="AC281" s="313"/>
      <c r="AD281" s="313"/>
      <c r="AE281" s="431" t="e">
        <f t="shared" ref="AE281" si="1474">IF(P281="No_existen",5*$AE$10,AF281*$AE$10)</f>
        <v>#DIV/0!</v>
      </c>
      <c r="AF281" s="425" t="e">
        <f t="shared" ref="AF281" si="1475">ROUND(AVERAGEIF(AG281:AG283,"&gt;0"),0)</f>
        <v>#DIV/0!</v>
      </c>
      <c r="AG281" s="306">
        <f t="shared" si="1423"/>
        <v>0</v>
      </c>
      <c r="AH281" s="313"/>
      <c r="AI281" s="313"/>
      <c r="AJ281" s="431" t="e">
        <f t="shared" ref="AJ281" si="1476">IF(P281="No_existen",5*$AJ$10,AK281*$AJ$10)</f>
        <v>#DIV/0!</v>
      </c>
      <c r="AK281" s="425" t="e">
        <f t="shared" ref="AK281" si="1477">ROUND(AVERAGEIF(AL281:AL283,"&gt;0"),0)</f>
        <v>#DIV/0!</v>
      </c>
      <c r="AL281" s="306">
        <f t="shared" si="1426"/>
        <v>0</v>
      </c>
      <c r="AM281" s="313"/>
      <c r="AN281" s="425" t="e">
        <f t="shared" ref="AN281" si="1478">ROUND(AVERAGE(R281,V281,AA281,AF281,AK281),0)</f>
        <v>#DIV/0!</v>
      </c>
      <c r="AO281" s="392" t="e">
        <f t="shared" ref="AO281" si="1479">IF(AN281&lt;1.5,"FUERTE",IF(AND(AN281&gt;=1.5,AN281&lt;2.5),"ACEPTABLE",IF(AN281&gt;=5,"INEXISTENTE","DÉBIL")))</f>
        <v>#DIV/0!</v>
      </c>
      <c r="AP281" s="395">
        <f t="shared" ref="AP281" si="1480">IF(O281=0,0,ROUND((O281*AN281),0))</f>
        <v>0</v>
      </c>
      <c r="AQ281" s="398" t="str">
        <f t="shared" ref="AQ281" si="1481">IF(AP281&gt;=36,"GRAVE", IF(AP281&lt;=10, "LEVE", "MODERADO"))</f>
        <v>LEVE</v>
      </c>
      <c r="AR281" s="401"/>
      <c r="AS281" s="401"/>
      <c r="AT281" s="259"/>
      <c r="AU281" s="259"/>
      <c r="AV281" s="260"/>
      <c r="AW281" s="327"/>
      <c r="AX281" s="294"/>
    </row>
    <row r="282" spans="1:50" ht="33" customHeight="1" x14ac:dyDescent="0.2">
      <c r="A282" s="391"/>
      <c r="B282" s="406"/>
      <c r="C282" s="407"/>
      <c r="D282" s="315"/>
      <c r="E282" s="315"/>
      <c r="F282" s="315"/>
      <c r="G282" s="411"/>
      <c r="H282" s="414"/>
      <c r="I282" s="417"/>
      <c r="J282" s="411"/>
      <c r="K282" s="420"/>
      <c r="L282" s="423"/>
      <c r="M282" s="420"/>
      <c r="N282" s="423"/>
      <c r="O282" s="423"/>
      <c r="P282" s="145"/>
      <c r="Q282" s="146">
        <f t="shared" si="1412"/>
        <v>0</v>
      </c>
      <c r="R282" s="426"/>
      <c r="S282" s="426"/>
      <c r="T282" s="316"/>
      <c r="U282" s="429"/>
      <c r="V282" s="432"/>
      <c r="W282" s="305">
        <f t="shared" si="1417"/>
        <v>0</v>
      </c>
      <c r="X282" s="316"/>
      <c r="Y282" s="316"/>
      <c r="Z282" s="432"/>
      <c r="AA282" s="426"/>
      <c r="AB282" s="304">
        <f t="shared" si="1420"/>
        <v>0</v>
      </c>
      <c r="AC282" s="316"/>
      <c r="AD282" s="316"/>
      <c r="AE282" s="432"/>
      <c r="AF282" s="426"/>
      <c r="AG282" s="304">
        <f t="shared" si="1423"/>
        <v>0</v>
      </c>
      <c r="AH282" s="316"/>
      <c r="AI282" s="316"/>
      <c r="AJ282" s="432"/>
      <c r="AK282" s="426"/>
      <c r="AL282" s="304">
        <f t="shared" si="1426"/>
        <v>0</v>
      </c>
      <c r="AM282" s="316"/>
      <c r="AN282" s="426"/>
      <c r="AO282" s="393"/>
      <c r="AP282" s="396"/>
      <c r="AQ282" s="399"/>
      <c r="AR282" s="402"/>
      <c r="AS282" s="402"/>
      <c r="AT282" s="47"/>
      <c r="AU282" s="47"/>
      <c r="AV282" s="95"/>
      <c r="AW282" s="222"/>
      <c r="AX282" s="97"/>
    </row>
    <row r="283" spans="1:50" ht="33" customHeight="1" thickBot="1" x14ac:dyDescent="0.25">
      <c r="A283" s="392"/>
      <c r="B283" s="408"/>
      <c r="C283" s="409"/>
      <c r="D283" s="91"/>
      <c r="E283" s="91"/>
      <c r="F283" s="91"/>
      <c r="G283" s="412"/>
      <c r="H283" s="415"/>
      <c r="I283" s="418"/>
      <c r="J283" s="412"/>
      <c r="K283" s="421"/>
      <c r="L283" s="424"/>
      <c r="M283" s="421"/>
      <c r="N283" s="424"/>
      <c r="O283" s="424"/>
      <c r="P283" s="20"/>
      <c r="Q283" s="103">
        <f t="shared" si="1412"/>
        <v>0</v>
      </c>
      <c r="R283" s="427"/>
      <c r="S283" s="427"/>
      <c r="T283" s="310"/>
      <c r="U283" s="430"/>
      <c r="V283" s="433"/>
      <c r="W283" s="311">
        <f t="shared" si="1417"/>
        <v>0</v>
      </c>
      <c r="X283" s="310"/>
      <c r="Y283" s="310"/>
      <c r="Z283" s="433"/>
      <c r="AA283" s="427"/>
      <c r="AB283" s="309">
        <f t="shared" si="1420"/>
        <v>0</v>
      </c>
      <c r="AC283" s="310"/>
      <c r="AD283" s="310"/>
      <c r="AE283" s="433"/>
      <c r="AF283" s="427"/>
      <c r="AG283" s="309">
        <f t="shared" si="1423"/>
        <v>0</v>
      </c>
      <c r="AH283" s="310"/>
      <c r="AI283" s="310"/>
      <c r="AJ283" s="433"/>
      <c r="AK283" s="427"/>
      <c r="AL283" s="309">
        <f t="shared" si="1426"/>
        <v>0</v>
      </c>
      <c r="AM283" s="310"/>
      <c r="AN283" s="427"/>
      <c r="AO283" s="394"/>
      <c r="AP283" s="397"/>
      <c r="AQ283" s="400"/>
      <c r="AR283" s="403"/>
      <c r="AS283" s="403"/>
      <c r="AT283" s="48"/>
      <c r="AU283" s="48"/>
      <c r="AV283" s="170"/>
      <c r="AW283" s="228"/>
      <c r="AX283" s="98"/>
    </row>
    <row r="284" spans="1:50" ht="33" customHeight="1" x14ac:dyDescent="0.2">
      <c r="A284" s="390">
        <v>92</v>
      </c>
      <c r="B284" s="404"/>
      <c r="C284" s="405"/>
      <c r="D284" s="256"/>
      <c r="E284" s="256"/>
      <c r="F284" s="256"/>
      <c r="G284" s="410"/>
      <c r="H284" s="413"/>
      <c r="I284" s="416"/>
      <c r="J284" s="410"/>
      <c r="K284" s="419"/>
      <c r="L284" s="422">
        <f t="shared" ref="L284" si="1482">IF(K284="ALTA",5,IF(K284="MEDIO ALTA",4,IF(K284="MEDIA",3,IF(K284="MEDIO BAJA",2,IF(K284="BAJA",1,0)))))</f>
        <v>0</v>
      </c>
      <c r="M284" s="419"/>
      <c r="N284" s="422">
        <f t="shared" ref="N284" si="1483">IF(M284="ALTO",5,IF(M284="MEDIO ALTO",4,IF(M284="MEDIO",3,IF(M284="MEDIO BAJO",2,IF(M284="BAJO",1,0)))))</f>
        <v>0</v>
      </c>
      <c r="O284" s="422">
        <f t="shared" ref="O284" si="1484">N284*L284</f>
        <v>0</v>
      </c>
      <c r="P284" s="257"/>
      <c r="Q284" s="258">
        <f t="shared" si="1412"/>
        <v>0</v>
      </c>
      <c r="R284" s="425" t="e">
        <f t="shared" ref="R284" si="1485">ROUND(AVERAGEIF(Q284:Q286,"&gt;0"),0)</f>
        <v>#DIV/0!</v>
      </c>
      <c r="S284" s="425" t="e">
        <f t="shared" ref="S284" si="1486">R284*0.6</f>
        <v>#DIV/0!</v>
      </c>
      <c r="T284" s="313"/>
      <c r="U284" s="428" t="e">
        <f t="shared" ref="U284" si="1487">IF(P284="No_existen",5*$U$10,V284*$U$10)</f>
        <v>#DIV/0!</v>
      </c>
      <c r="V284" s="431" t="e">
        <f t="shared" ref="V284" si="1488">ROUND(AVERAGEIF(W284:W286,"&gt;0"),0)</f>
        <v>#DIV/0!</v>
      </c>
      <c r="W284" s="307">
        <f t="shared" si="1417"/>
        <v>0</v>
      </c>
      <c r="X284" s="313"/>
      <c r="Y284" s="313"/>
      <c r="Z284" s="431" t="e">
        <f t="shared" ref="Z284" si="1489">IF(P284="No_existen",5*$Z$10,AA284*$Z$10)</f>
        <v>#DIV/0!</v>
      </c>
      <c r="AA284" s="425" t="e">
        <f t="shared" ref="AA284" si="1490">ROUND(AVERAGEIF(AB284:AB286,"&gt;0"),0)</f>
        <v>#DIV/0!</v>
      </c>
      <c r="AB284" s="306">
        <f t="shared" si="1420"/>
        <v>0</v>
      </c>
      <c r="AC284" s="313"/>
      <c r="AD284" s="313"/>
      <c r="AE284" s="431" t="e">
        <f t="shared" ref="AE284" si="1491">IF(P284="No_existen",5*$AE$10,AF284*$AE$10)</f>
        <v>#DIV/0!</v>
      </c>
      <c r="AF284" s="425" t="e">
        <f t="shared" ref="AF284" si="1492">ROUND(AVERAGEIF(AG284:AG286,"&gt;0"),0)</f>
        <v>#DIV/0!</v>
      </c>
      <c r="AG284" s="306">
        <f t="shared" si="1423"/>
        <v>0</v>
      </c>
      <c r="AH284" s="313"/>
      <c r="AI284" s="313"/>
      <c r="AJ284" s="431" t="e">
        <f t="shared" ref="AJ284" si="1493">IF(P284="No_existen",5*$AJ$10,AK284*$AJ$10)</f>
        <v>#DIV/0!</v>
      </c>
      <c r="AK284" s="425" t="e">
        <f t="shared" ref="AK284" si="1494">ROUND(AVERAGEIF(AL284:AL286,"&gt;0"),0)</f>
        <v>#DIV/0!</v>
      </c>
      <c r="AL284" s="306">
        <f t="shared" si="1426"/>
        <v>0</v>
      </c>
      <c r="AM284" s="313"/>
      <c r="AN284" s="425" t="e">
        <f t="shared" ref="AN284" si="1495">ROUND(AVERAGE(R284,V284,AA284,AF284,AK284),0)</f>
        <v>#DIV/0!</v>
      </c>
      <c r="AO284" s="392" t="e">
        <f t="shared" ref="AO284" si="1496">IF(AN284&lt;1.5,"FUERTE",IF(AND(AN284&gt;=1.5,AN284&lt;2.5),"ACEPTABLE",IF(AN284&gt;=5,"INEXISTENTE","DÉBIL")))</f>
        <v>#DIV/0!</v>
      </c>
      <c r="AP284" s="395">
        <f t="shared" ref="AP284" si="1497">IF(O284=0,0,ROUND((O284*AN284),0))</f>
        <v>0</v>
      </c>
      <c r="AQ284" s="398" t="str">
        <f t="shared" ref="AQ284" si="1498">IF(AP284&gt;=36,"GRAVE", IF(AP284&lt;=10, "LEVE", "MODERADO"))</f>
        <v>LEVE</v>
      </c>
      <c r="AR284" s="401"/>
      <c r="AS284" s="401"/>
      <c r="AT284" s="259"/>
      <c r="AU284" s="259"/>
      <c r="AV284" s="260"/>
      <c r="AW284" s="327"/>
      <c r="AX284" s="294"/>
    </row>
    <row r="285" spans="1:50" ht="33" customHeight="1" x14ac:dyDescent="0.2">
      <c r="A285" s="391"/>
      <c r="B285" s="406"/>
      <c r="C285" s="407"/>
      <c r="D285" s="315"/>
      <c r="E285" s="315"/>
      <c r="F285" s="315"/>
      <c r="G285" s="411"/>
      <c r="H285" s="414"/>
      <c r="I285" s="417"/>
      <c r="J285" s="411"/>
      <c r="K285" s="420"/>
      <c r="L285" s="423"/>
      <c r="M285" s="420"/>
      <c r="N285" s="423"/>
      <c r="O285" s="423"/>
      <c r="P285" s="145"/>
      <c r="Q285" s="146">
        <f t="shared" si="1412"/>
        <v>0</v>
      </c>
      <c r="R285" s="426"/>
      <c r="S285" s="426"/>
      <c r="T285" s="316"/>
      <c r="U285" s="429"/>
      <c r="V285" s="432"/>
      <c r="W285" s="305">
        <f t="shared" si="1417"/>
        <v>0</v>
      </c>
      <c r="X285" s="316"/>
      <c r="Y285" s="316"/>
      <c r="Z285" s="432"/>
      <c r="AA285" s="426"/>
      <c r="AB285" s="304">
        <f t="shared" si="1420"/>
        <v>0</v>
      </c>
      <c r="AC285" s="316"/>
      <c r="AD285" s="316"/>
      <c r="AE285" s="432"/>
      <c r="AF285" s="426"/>
      <c r="AG285" s="304">
        <f t="shared" si="1423"/>
        <v>0</v>
      </c>
      <c r="AH285" s="316"/>
      <c r="AI285" s="316"/>
      <c r="AJ285" s="432"/>
      <c r="AK285" s="426"/>
      <c r="AL285" s="304">
        <f t="shared" si="1426"/>
        <v>0</v>
      </c>
      <c r="AM285" s="316"/>
      <c r="AN285" s="426"/>
      <c r="AO285" s="393"/>
      <c r="AP285" s="396"/>
      <c r="AQ285" s="399"/>
      <c r="AR285" s="402"/>
      <c r="AS285" s="402"/>
      <c r="AT285" s="47"/>
      <c r="AU285" s="47"/>
      <c r="AV285" s="95"/>
      <c r="AW285" s="222"/>
      <c r="AX285" s="97"/>
    </row>
    <row r="286" spans="1:50" ht="33" customHeight="1" thickBot="1" x14ac:dyDescent="0.25">
      <c r="A286" s="392"/>
      <c r="B286" s="408"/>
      <c r="C286" s="409"/>
      <c r="D286" s="91"/>
      <c r="E286" s="91"/>
      <c r="F286" s="91"/>
      <c r="G286" s="412"/>
      <c r="H286" s="415"/>
      <c r="I286" s="418"/>
      <c r="J286" s="412"/>
      <c r="K286" s="421"/>
      <c r="L286" s="424"/>
      <c r="M286" s="421"/>
      <c r="N286" s="424"/>
      <c r="O286" s="424"/>
      <c r="P286" s="20"/>
      <c r="Q286" s="103">
        <f t="shared" si="1412"/>
        <v>0</v>
      </c>
      <c r="R286" s="427"/>
      <c r="S286" s="427"/>
      <c r="T286" s="310"/>
      <c r="U286" s="430"/>
      <c r="V286" s="433"/>
      <c r="W286" s="311">
        <f t="shared" si="1417"/>
        <v>0</v>
      </c>
      <c r="X286" s="310"/>
      <c r="Y286" s="310"/>
      <c r="Z286" s="433"/>
      <c r="AA286" s="427"/>
      <c r="AB286" s="309">
        <f t="shared" si="1420"/>
        <v>0</v>
      </c>
      <c r="AC286" s="310"/>
      <c r="AD286" s="310"/>
      <c r="AE286" s="433"/>
      <c r="AF286" s="427"/>
      <c r="AG286" s="309">
        <f t="shared" si="1423"/>
        <v>0</v>
      </c>
      <c r="AH286" s="310"/>
      <c r="AI286" s="310"/>
      <c r="AJ286" s="433"/>
      <c r="AK286" s="427"/>
      <c r="AL286" s="309">
        <f t="shared" si="1426"/>
        <v>0</v>
      </c>
      <c r="AM286" s="310"/>
      <c r="AN286" s="427"/>
      <c r="AO286" s="394"/>
      <c r="AP286" s="397"/>
      <c r="AQ286" s="400"/>
      <c r="AR286" s="403"/>
      <c r="AS286" s="403"/>
      <c r="AT286" s="48"/>
      <c r="AU286" s="48"/>
      <c r="AV286" s="170"/>
      <c r="AW286" s="228"/>
      <c r="AX286" s="98"/>
    </row>
    <row r="287" spans="1:50" ht="33" customHeight="1" x14ac:dyDescent="0.2">
      <c r="A287" s="390">
        <v>93</v>
      </c>
      <c r="B287" s="404"/>
      <c r="C287" s="405"/>
      <c r="D287" s="256"/>
      <c r="E287" s="256"/>
      <c r="F287" s="256"/>
      <c r="G287" s="410"/>
      <c r="H287" s="413"/>
      <c r="I287" s="416"/>
      <c r="J287" s="410"/>
      <c r="K287" s="419"/>
      <c r="L287" s="422">
        <f t="shared" ref="L287" si="1499">IF(K287="ALTA",5,IF(K287="MEDIO ALTA",4,IF(K287="MEDIA",3,IF(K287="MEDIO BAJA",2,IF(K287="BAJA",1,0)))))</f>
        <v>0</v>
      </c>
      <c r="M287" s="419"/>
      <c r="N287" s="422">
        <f t="shared" ref="N287" si="1500">IF(M287="ALTO",5,IF(M287="MEDIO ALTO",4,IF(M287="MEDIO",3,IF(M287="MEDIO BAJO",2,IF(M287="BAJO",1,0)))))</f>
        <v>0</v>
      </c>
      <c r="O287" s="422">
        <f t="shared" ref="O287" si="1501">N287*L287</f>
        <v>0</v>
      </c>
      <c r="P287" s="257"/>
      <c r="Q287" s="258">
        <f t="shared" si="1412"/>
        <v>0</v>
      </c>
      <c r="R287" s="425" t="e">
        <f t="shared" ref="R287" si="1502">ROUND(AVERAGEIF(Q287:Q289,"&gt;0"),0)</f>
        <v>#DIV/0!</v>
      </c>
      <c r="S287" s="425" t="e">
        <f t="shared" ref="S287" si="1503">R287*0.6</f>
        <v>#DIV/0!</v>
      </c>
      <c r="T287" s="313"/>
      <c r="U287" s="428" t="e">
        <f t="shared" ref="U287" si="1504">IF(P287="No_existen",5*$U$10,V287*$U$10)</f>
        <v>#DIV/0!</v>
      </c>
      <c r="V287" s="431" t="e">
        <f t="shared" ref="V287" si="1505">ROUND(AVERAGEIF(W287:W289,"&gt;0"),0)</f>
        <v>#DIV/0!</v>
      </c>
      <c r="W287" s="307">
        <f t="shared" si="1417"/>
        <v>0</v>
      </c>
      <c r="X287" s="313"/>
      <c r="Y287" s="313"/>
      <c r="Z287" s="431" t="e">
        <f t="shared" ref="Z287" si="1506">IF(P287="No_existen",5*$Z$10,AA287*$Z$10)</f>
        <v>#DIV/0!</v>
      </c>
      <c r="AA287" s="425" t="e">
        <f t="shared" ref="AA287" si="1507">ROUND(AVERAGEIF(AB287:AB289,"&gt;0"),0)</f>
        <v>#DIV/0!</v>
      </c>
      <c r="AB287" s="306">
        <f t="shared" si="1420"/>
        <v>0</v>
      </c>
      <c r="AC287" s="313"/>
      <c r="AD287" s="313"/>
      <c r="AE287" s="431" t="e">
        <f t="shared" ref="AE287" si="1508">IF(P287="No_existen",5*$AE$10,AF287*$AE$10)</f>
        <v>#DIV/0!</v>
      </c>
      <c r="AF287" s="425" t="e">
        <f t="shared" ref="AF287" si="1509">ROUND(AVERAGEIF(AG287:AG289,"&gt;0"),0)</f>
        <v>#DIV/0!</v>
      </c>
      <c r="AG287" s="306">
        <f t="shared" si="1423"/>
        <v>0</v>
      </c>
      <c r="AH287" s="313"/>
      <c r="AI287" s="313"/>
      <c r="AJ287" s="431" t="e">
        <f t="shared" ref="AJ287" si="1510">IF(P287="No_existen",5*$AJ$10,AK287*$AJ$10)</f>
        <v>#DIV/0!</v>
      </c>
      <c r="AK287" s="425" t="e">
        <f t="shared" ref="AK287" si="1511">ROUND(AVERAGEIF(AL287:AL289,"&gt;0"),0)</f>
        <v>#DIV/0!</v>
      </c>
      <c r="AL287" s="306">
        <f t="shared" si="1426"/>
        <v>0</v>
      </c>
      <c r="AM287" s="313"/>
      <c r="AN287" s="425" t="e">
        <f t="shared" ref="AN287" si="1512">ROUND(AVERAGE(R287,V287,AA287,AF287,AK287),0)</f>
        <v>#DIV/0!</v>
      </c>
      <c r="AO287" s="392" t="e">
        <f t="shared" ref="AO287" si="1513">IF(AN287&lt;1.5,"FUERTE",IF(AND(AN287&gt;=1.5,AN287&lt;2.5),"ACEPTABLE",IF(AN287&gt;=5,"INEXISTENTE","DÉBIL")))</f>
        <v>#DIV/0!</v>
      </c>
      <c r="AP287" s="395">
        <f t="shared" ref="AP287" si="1514">IF(O287=0,0,ROUND((O287*AN287),0))</f>
        <v>0</v>
      </c>
      <c r="AQ287" s="398" t="str">
        <f t="shared" ref="AQ287" si="1515">IF(AP287&gt;=36,"GRAVE", IF(AP287&lt;=10, "LEVE", "MODERADO"))</f>
        <v>LEVE</v>
      </c>
      <c r="AR287" s="401"/>
      <c r="AS287" s="401"/>
      <c r="AT287" s="259"/>
      <c r="AU287" s="259"/>
      <c r="AV287" s="260"/>
      <c r="AW287" s="327"/>
      <c r="AX287" s="294"/>
    </row>
    <row r="288" spans="1:50" ht="33" customHeight="1" x14ac:dyDescent="0.2">
      <c r="A288" s="391"/>
      <c r="B288" s="406"/>
      <c r="C288" s="407"/>
      <c r="D288" s="315"/>
      <c r="E288" s="315"/>
      <c r="F288" s="315"/>
      <c r="G288" s="411"/>
      <c r="H288" s="414"/>
      <c r="I288" s="417"/>
      <c r="J288" s="411"/>
      <c r="K288" s="420"/>
      <c r="L288" s="423"/>
      <c r="M288" s="420"/>
      <c r="N288" s="423"/>
      <c r="O288" s="423"/>
      <c r="P288" s="145"/>
      <c r="Q288" s="146">
        <f t="shared" si="1412"/>
        <v>0</v>
      </c>
      <c r="R288" s="426"/>
      <c r="S288" s="426"/>
      <c r="T288" s="316"/>
      <c r="U288" s="429"/>
      <c r="V288" s="432"/>
      <c r="W288" s="305">
        <f t="shared" si="1417"/>
        <v>0</v>
      </c>
      <c r="X288" s="316"/>
      <c r="Y288" s="316"/>
      <c r="Z288" s="432"/>
      <c r="AA288" s="426"/>
      <c r="AB288" s="304">
        <f t="shared" si="1420"/>
        <v>0</v>
      </c>
      <c r="AC288" s="316"/>
      <c r="AD288" s="316"/>
      <c r="AE288" s="432"/>
      <c r="AF288" s="426"/>
      <c r="AG288" s="304">
        <f t="shared" si="1423"/>
        <v>0</v>
      </c>
      <c r="AH288" s="316"/>
      <c r="AI288" s="316"/>
      <c r="AJ288" s="432"/>
      <c r="AK288" s="426"/>
      <c r="AL288" s="304">
        <f t="shared" si="1426"/>
        <v>0</v>
      </c>
      <c r="AM288" s="316"/>
      <c r="AN288" s="426"/>
      <c r="AO288" s="393"/>
      <c r="AP288" s="396"/>
      <c r="AQ288" s="399"/>
      <c r="AR288" s="402"/>
      <c r="AS288" s="402"/>
      <c r="AT288" s="47"/>
      <c r="AU288" s="47"/>
      <c r="AV288" s="95"/>
      <c r="AW288" s="222"/>
      <c r="AX288" s="97"/>
    </row>
    <row r="289" spans="1:50" ht="33" customHeight="1" thickBot="1" x14ac:dyDescent="0.25">
      <c r="A289" s="392"/>
      <c r="B289" s="408"/>
      <c r="C289" s="409"/>
      <c r="D289" s="91"/>
      <c r="E289" s="91"/>
      <c r="F289" s="91"/>
      <c r="G289" s="412"/>
      <c r="H289" s="415"/>
      <c r="I289" s="418"/>
      <c r="J289" s="412"/>
      <c r="K289" s="421"/>
      <c r="L289" s="424"/>
      <c r="M289" s="421"/>
      <c r="N289" s="424"/>
      <c r="O289" s="424"/>
      <c r="P289" s="20"/>
      <c r="Q289" s="103">
        <f t="shared" si="1412"/>
        <v>0</v>
      </c>
      <c r="R289" s="427"/>
      <c r="S289" s="427"/>
      <c r="T289" s="310"/>
      <c r="U289" s="430"/>
      <c r="V289" s="433"/>
      <c r="W289" s="311">
        <f t="shared" si="1417"/>
        <v>0</v>
      </c>
      <c r="X289" s="310"/>
      <c r="Y289" s="310"/>
      <c r="Z289" s="433"/>
      <c r="AA289" s="427"/>
      <c r="AB289" s="309">
        <f t="shared" si="1420"/>
        <v>0</v>
      </c>
      <c r="AC289" s="310"/>
      <c r="AD289" s="310"/>
      <c r="AE289" s="433"/>
      <c r="AF289" s="427"/>
      <c r="AG289" s="309">
        <f t="shared" si="1423"/>
        <v>0</v>
      </c>
      <c r="AH289" s="310"/>
      <c r="AI289" s="310"/>
      <c r="AJ289" s="433"/>
      <c r="AK289" s="427"/>
      <c r="AL289" s="309">
        <f t="shared" si="1426"/>
        <v>0</v>
      </c>
      <c r="AM289" s="310"/>
      <c r="AN289" s="427"/>
      <c r="AO289" s="394"/>
      <c r="AP289" s="397"/>
      <c r="AQ289" s="400"/>
      <c r="AR289" s="403"/>
      <c r="AS289" s="403"/>
      <c r="AT289" s="48"/>
      <c r="AU289" s="48"/>
      <c r="AV289" s="170"/>
      <c r="AW289" s="228"/>
      <c r="AX289" s="98"/>
    </row>
    <row r="290" spans="1:50" ht="33" customHeight="1" x14ac:dyDescent="0.2">
      <c r="A290" s="390">
        <v>94</v>
      </c>
      <c r="B290" s="404"/>
      <c r="C290" s="405"/>
      <c r="D290" s="256"/>
      <c r="E290" s="256"/>
      <c r="F290" s="256"/>
      <c r="G290" s="410"/>
      <c r="H290" s="413"/>
      <c r="I290" s="416"/>
      <c r="J290" s="410"/>
      <c r="K290" s="419"/>
      <c r="L290" s="422">
        <f t="shared" ref="L290" si="1516">IF(K290="ALTA",5,IF(K290="MEDIO ALTA",4,IF(K290="MEDIA",3,IF(K290="MEDIO BAJA",2,IF(K290="BAJA",1,0)))))</f>
        <v>0</v>
      </c>
      <c r="M290" s="419"/>
      <c r="N290" s="422">
        <f t="shared" ref="N290" si="1517">IF(M290="ALTO",5,IF(M290="MEDIO ALTO",4,IF(M290="MEDIO",3,IF(M290="MEDIO BAJO",2,IF(M290="BAJO",1,0)))))</f>
        <v>0</v>
      </c>
      <c r="O290" s="422">
        <f t="shared" ref="O290" si="1518">N290*L290</f>
        <v>0</v>
      </c>
      <c r="P290" s="257"/>
      <c r="Q290" s="258">
        <f t="shared" si="1412"/>
        <v>0</v>
      </c>
      <c r="R290" s="425" t="e">
        <f t="shared" ref="R290" si="1519">ROUND(AVERAGEIF(Q290:Q292,"&gt;0"),0)</f>
        <v>#DIV/0!</v>
      </c>
      <c r="S290" s="425" t="e">
        <f t="shared" ref="S290" si="1520">R290*0.6</f>
        <v>#DIV/0!</v>
      </c>
      <c r="T290" s="313"/>
      <c r="U290" s="428" t="e">
        <f t="shared" ref="U290" si="1521">IF(P290="No_existen",5*$U$10,V290*$U$10)</f>
        <v>#DIV/0!</v>
      </c>
      <c r="V290" s="431" t="e">
        <f t="shared" ref="V290" si="1522">ROUND(AVERAGEIF(W290:W292,"&gt;0"),0)</f>
        <v>#DIV/0!</v>
      </c>
      <c r="W290" s="307">
        <f t="shared" si="1417"/>
        <v>0</v>
      </c>
      <c r="X290" s="313"/>
      <c r="Y290" s="313"/>
      <c r="Z290" s="431" t="e">
        <f t="shared" ref="Z290" si="1523">IF(P290="No_existen",5*$Z$10,AA290*$Z$10)</f>
        <v>#DIV/0!</v>
      </c>
      <c r="AA290" s="425" t="e">
        <f t="shared" ref="AA290" si="1524">ROUND(AVERAGEIF(AB290:AB292,"&gt;0"),0)</f>
        <v>#DIV/0!</v>
      </c>
      <c r="AB290" s="306">
        <f t="shared" si="1420"/>
        <v>0</v>
      </c>
      <c r="AC290" s="313"/>
      <c r="AD290" s="313"/>
      <c r="AE290" s="431" t="e">
        <f t="shared" ref="AE290" si="1525">IF(P290="No_existen",5*$AE$10,AF290*$AE$10)</f>
        <v>#DIV/0!</v>
      </c>
      <c r="AF290" s="425" t="e">
        <f t="shared" ref="AF290" si="1526">ROUND(AVERAGEIF(AG290:AG292,"&gt;0"),0)</f>
        <v>#DIV/0!</v>
      </c>
      <c r="AG290" s="306">
        <f t="shared" si="1423"/>
        <v>0</v>
      </c>
      <c r="AH290" s="313"/>
      <c r="AI290" s="313"/>
      <c r="AJ290" s="431" t="e">
        <f t="shared" ref="AJ290" si="1527">IF(P290="No_existen",5*$AJ$10,AK290*$AJ$10)</f>
        <v>#DIV/0!</v>
      </c>
      <c r="AK290" s="425" t="e">
        <f t="shared" ref="AK290" si="1528">ROUND(AVERAGEIF(AL290:AL292,"&gt;0"),0)</f>
        <v>#DIV/0!</v>
      </c>
      <c r="AL290" s="306">
        <f t="shared" si="1426"/>
        <v>0</v>
      </c>
      <c r="AM290" s="313"/>
      <c r="AN290" s="425" t="e">
        <f t="shared" ref="AN290" si="1529">ROUND(AVERAGE(R290,V290,AA290,AF290,AK290),0)</f>
        <v>#DIV/0!</v>
      </c>
      <c r="AO290" s="392" t="e">
        <f t="shared" ref="AO290" si="1530">IF(AN290&lt;1.5,"FUERTE",IF(AND(AN290&gt;=1.5,AN290&lt;2.5),"ACEPTABLE",IF(AN290&gt;=5,"INEXISTENTE","DÉBIL")))</f>
        <v>#DIV/0!</v>
      </c>
      <c r="AP290" s="395">
        <f t="shared" ref="AP290" si="1531">IF(O290=0,0,ROUND((O290*AN290),0))</f>
        <v>0</v>
      </c>
      <c r="AQ290" s="398" t="str">
        <f t="shared" ref="AQ290" si="1532">IF(AP290&gt;=36,"GRAVE", IF(AP290&lt;=10, "LEVE", "MODERADO"))</f>
        <v>LEVE</v>
      </c>
      <c r="AR290" s="401"/>
      <c r="AS290" s="401"/>
      <c r="AT290" s="259"/>
      <c r="AU290" s="259"/>
      <c r="AV290" s="260"/>
      <c r="AW290" s="327"/>
      <c r="AX290" s="294"/>
    </row>
    <row r="291" spans="1:50" ht="33" customHeight="1" x14ac:dyDescent="0.2">
      <c r="A291" s="391"/>
      <c r="B291" s="406"/>
      <c r="C291" s="407"/>
      <c r="D291" s="315"/>
      <c r="E291" s="315"/>
      <c r="F291" s="315"/>
      <c r="G291" s="411"/>
      <c r="H291" s="414"/>
      <c r="I291" s="417"/>
      <c r="J291" s="411"/>
      <c r="K291" s="420"/>
      <c r="L291" s="423"/>
      <c r="M291" s="420"/>
      <c r="N291" s="423"/>
      <c r="O291" s="423"/>
      <c r="P291" s="145"/>
      <c r="Q291" s="146">
        <f t="shared" si="1412"/>
        <v>0</v>
      </c>
      <c r="R291" s="426"/>
      <c r="S291" s="426"/>
      <c r="T291" s="316"/>
      <c r="U291" s="429"/>
      <c r="V291" s="432"/>
      <c r="W291" s="305">
        <f t="shared" si="1417"/>
        <v>0</v>
      </c>
      <c r="X291" s="316"/>
      <c r="Y291" s="316"/>
      <c r="Z291" s="432"/>
      <c r="AA291" s="426"/>
      <c r="AB291" s="304">
        <f t="shared" si="1420"/>
        <v>0</v>
      </c>
      <c r="AC291" s="316"/>
      <c r="AD291" s="316"/>
      <c r="AE291" s="432"/>
      <c r="AF291" s="426"/>
      <c r="AG291" s="304">
        <f t="shared" si="1423"/>
        <v>0</v>
      </c>
      <c r="AH291" s="316"/>
      <c r="AI291" s="316"/>
      <c r="AJ291" s="432"/>
      <c r="AK291" s="426"/>
      <c r="AL291" s="304">
        <f t="shared" si="1426"/>
        <v>0</v>
      </c>
      <c r="AM291" s="316"/>
      <c r="AN291" s="426"/>
      <c r="AO291" s="393"/>
      <c r="AP291" s="396"/>
      <c r="AQ291" s="399"/>
      <c r="AR291" s="402"/>
      <c r="AS291" s="402"/>
      <c r="AT291" s="47"/>
      <c r="AU291" s="47"/>
      <c r="AV291" s="95"/>
      <c r="AW291" s="222"/>
      <c r="AX291" s="97"/>
    </row>
    <row r="292" spans="1:50" ht="33" customHeight="1" thickBot="1" x14ac:dyDescent="0.25">
      <c r="A292" s="392"/>
      <c r="B292" s="408"/>
      <c r="C292" s="409"/>
      <c r="D292" s="91"/>
      <c r="E292" s="91"/>
      <c r="F292" s="91"/>
      <c r="G292" s="412"/>
      <c r="H292" s="415"/>
      <c r="I292" s="418"/>
      <c r="J292" s="412"/>
      <c r="K292" s="421"/>
      <c r="L292" s="424"/>
      <c r="M292" s="421"/>
      <c r="N292" s="424"/>
      <c r="O292" s="424"/>
      <c r="P292" s="20"/>
      <c r="Q292" s="103">
        <f t="shared" si="1412"/>
        <v>0</v>
      </c>
      <c r="R292" s="427"/>
      <c r="S292" s="427"/>
      <c r="T292" s="310"/>
      <c r="U292" s="430"/>
      <c r="V292" s="433"/>
      <c r="W292" s="311">
        <f t="shared" si="1417"/>
        <v>0</v>
      </c>
      <c r="X292" s="310"/>
      <c r="Y292" s="310"/>
      <c r="Z292" s="433"/>
      <c r="AA292" s="427"/>
      <c r="AB292" s="309">
        <f t="shared" si="1420"/>
        <v>0</v>
      </c>
      <c r="AC292" s="310"/>
      <c r="AD292" s="310"/>
      <c r="AE292" s="433"/>
      <c r="AF292" s="427"/>
      <c r="AG292" s="309">
        <f t="shared" si="1423"/>
        <v>0</v>
      </c>
      <c r="AH292" s="310"/>
      <c r="AI292" s="310"/>
      <c r="AJ292" s="433"/>
      <c r="AK292" s="427"/>
      <c r="AL292" s="309">
        <f t="shared" si="1426"/>
        <v>0</v>
      </c>
      <c r="AM292" s="310"/>
      <c r="AN292" s="427"/>
      <c r="AO292" s="394"/>
      <c r="AP292" s="397"/>
      <c r="AQ292" s="400"/>
      <c r="AR292" s="403"/>
      <c r="AS292" s="403"/>
      <c r="AT292" s="48"/>
      <c r="AU292" s="48"/>
      <c r="AV292" s="170"/>
      <c r="AW292" s="228"/>
      <c r="AX292" s="98"/>
    </row>
    <row r="293" spans="1:50" ht="33" customHeight="1" x14ac:dyDescent="0.2">
      <c r="A293" s="390">
        <v>95</v>
      </c>
      <c r="B293" s="404"/>
      <c r="C293" s="405"/>
      <c r="D293" s="256"/>
      <c r="E293" s="256"/>
      <c r="F293" s="256"/>
      <c r="G293" s="410"/>
      <c r="H293" s="413"/>
      <c r="I293" s="416"/>
      <c r="J293" s="410"/>
      <c r="K293" s="419"/>
      <c r="L293" s="422">
        <f t="shared" ref="L293" si="1533">IF(K293="ALTA",5,IF(K293="MEDIO ALTA",4,IF(K293="MEDIA",3,IF(K293="MEDIO BAJA",2,IF(K293="BAJA",1,0)))))</f>
        <v>0</v>
      </c>
      <c r="M293" s="419"/>
      <c r="N293" s="422">
        <f t="shared" ref="N293" si="1534">IF(M293="ALTO",5,IF(M293="MEDIO ALTO",4,IF(M293="MEDIO",3,IF(M293="MEDIO BAJO",2,IF(M293="BAJO",1,0)))))</f>
        <v>0</v>
      </c>
      <c r="O293" s="422">
        <f t="shared" ref="O293" si="1535">N293*L293</f>
        <v>0</v>
      </c>
      <c r="P293" s="257"/>
      <c r="Q293" s="258">
        <f t="shared" si="1412"/>
        <v>0</v>
      </c>
      <c r="R293" s="425" t="e">
        <f t="shared" ref="R293" si="1536">ROUND(AVERAGEIF(Q293:Q295,"&gt;0"),0)</f>
        <v>#DIV/0!</v>
      </c>
      <c r="S293" s="425" t="e">
        <f t="shared" ref="S293" si="1537">R293*0.6</f>
        <v>#DIV/0!</v>
      </c>
      <c r="T293" s="313"/>
      <c r="U293" s="428" t="e">
        <f t="shared" ref="U293" si="1538">IF(P293="No_existen",5*$U$10,V293*$U$10)</f>
        <v>#DIV/0!</v>
      </c>
      <c r="V293" s="431" t="e">
        <f t="shared" ref="V293" si="1539">ROUND(AVERAGEIF(W293:W295,"&gt;0"),0)</f>
        <v>#DIV/0!</v>
      </c>
      <c r="W293" s="307">
        <f t="shared" si="1417"/>
        <v>0</v>
      </c>
      <c r="X293" s="313"/>
      <c r="Y293" s="313"/>
      <c r="Z293" s="431" t="e">
        <f t="shared" ref="Z293" si="1540">IF(P293="No_existen",5*$Z$10,AA293*$Z$10)</f>
        <v>#DIV/0!</v>
      </c>
      <c r="AA293" s="425" t="e">
        <f t="shared" ref="AA293" si="1541">ROUND(AVERAGEIF(AB293:AB295,"&gt;0"),0)</f>
        <v>#DIV/0!</v>
      </c>
      <c r="AB293" s="306">
        <f t="shared" si="1420"/>
        <v>0</v>
      </c>
      <c r="AC293" s="313"/>
      <c r="AD293" s="313"/>
      <c r="AE293" s="431" t="e">
        <f t="shared" ref="AE293" si="1542">IF(P293="No_existen",5*$AE$10,AF293*$AE$10)</f>
        <v>#DIV/0!</v>
      </c>
      <c r="AF293" s="425" t="e">
        <f t="shared" ref="AF293" si="1543">ROUND(AVERAGEIF(AG293:AG295,"&gt;0"),0)</f>
        <v>#DIV/0!</v>
      </c>
      <c r="AG293" s="306">
        <f t="shared" si="1423"/>
        <v>0</v>
      </c>
      <c r="AH293" s="313"/>
      <c r="AI293" s="313"/>
      <c r="AJ293" s="431" t="e">
        <f t="shared" ref="AJ293" si="1544">IF(P293="No_existen",5*$AJ$10,AK293*$AJ$10)</f>
        <v>#DIV/0!</v>
      </c>
      <c r="AK293" s="425" t="e">
        <f t="shared" ref="AK293" si="1545">ROUND(AVERAGEIF(AL293:AL295,"&gt;0"),0)</f>
        <v>#DIV/0!</v>
      </c>
      <c r="AL293" s="306">
        <f t="shared" si="1426"/>
        <v>0</v>
      </c>
      <c r="AM293" s="313"/>
      <c r="AN293" s="425" t="e">
        <f t="shared" ref="AN293" si="1546">ROUND(AVERAGE(R293,V293,AA293,AF293,AK293),0)</f>
        <v>#DIV/0!</v>
      </c>
      <c r="AO293" s="392" t="e">
        <f t="shared" ref="AO293" si="1547">IF(AN293&lt;1.5,"FUERTE",IF(AND(AN293&gt;=1.5,AN293&lt;2.5),"ACEPTABLE",IF(AN293&gt;=5,"INEXISTENTE","DÉBIL")))</f>
        <v>#DIV/0!</v>
      </c>
      <c r="AP293" s="395">
        <f t="shared" ref="AP293" si="1548">IF(O293=0,0,ROUND((O293*AN293),0))</f>
        <v>0</v>
      </c>
      <c r="AQ293" s="398" t="str">
        <f t="shared" ref="AQ293" si="1549">IF(AP293&gt;=36,"GRAVE", IF(AP293&lt;=10, "LEVE", "MODERADO"))</f>
        <v>LEVE</v>
      </c>
      <c r="AR293" s="401"/>
      <c r="AS293" s="401"/>
      <c r="AT293" s="259"/>
      <c r="AU293" s="259"/>
      <c r="AV293" s="260"/>
      <c r="AW293" s="327"/>
      <c r="AX293" s="294"/>
    </row>
    <row r="294" spans="1:50" ht="33" customHeight="1" x14ac:dyDescent="0.2">
      <c r="A294" s="391"/>
      <c r="B294" s="406"/>
      <c r="C294" s="407"/>
      <c r="D294" s="315"/>
      <c r="E294" s="315"/>
      <c r="F294" s="315"/>
      <c r="G294" s="411"/>
      <c r="H294" s="414"/>
      <c r="I294" s="417"/>
      <c r="J294" s="411"/>
      <c r="K294" s="420"/>
      <c r="L294" s="423"/>
      <c r="M294" s="420"/>
      <c r="N294" s="423"/>
      <c r="O294" s="423"/>
      <c r="P294" s="145"/>
      <c r="Q294" s="146">
        <f t="shared" si="1412"/>
        <v>0</v>
      </c>
      <c r="R294" s="426"/>
      <c r="S294" s="426"/>
      <c r="T294" s="316"/>
      <c r="U294" s="429"/>
      <c r="V294" s="432"/>
      <c r="W294" s="305">
        <f t="shared" si="1417"/>
        <v>0</v>
      </c>
      <c r="X294" s="316"/>
      <c r="Y294" s="316"/>
      <c r="Z294" s="432"/>
      <c r="AA294" s="426"/>
      <c r="AB294" s="304">
        <f t="shared" si="1420"/>
        <v>0</v>
      </c>
      <c r="AC294" s="316"/>
      <c r="AD294" s="316"/>
      <c r="AE294" s="432"/>
      <c r="AF294" s="426"/>
      <c r="AG294" s="304">
        <f t="shared" si="1423"/>
        <v>0</v>
      </c>
      <c r="AH294" s="316"/>
      <c r="AI294" s="316"/>
      <c r="AJ294" s="432"/>
      <c r="AK294" s="426"/>
      <c r="AL294" s="304">
        <f t="shared" si="1426"/>
        <v>0</v>
      </c>
      <c r="AM294" s="316"/>
      <c r="AN294" s="426"/>
      <c r="AO294" s="393"/>
      <c r="AP294" s="396"/>
      <c r="AQ294" s="399"/>
      <c r="AR294" s="402"/>
      <c r="AS294" s="402"/>
      <c r="AT294" s="47"/>
      <c r="AU294" s="47"/>
      <c r="AV294" s="95"/>
      <c r="AW294" s="222"/>
      <c r="AX294" s="97"/>
    </row>
    <row r="295" spans="1:50" ht="33" customHeight="1" thickBot="1" x14ac:dyDescent="0.25">
      <c r="A295" s="392"/>
      <c r="B295" s="408"/>
      <c r="C295" s="409"/>
      <c r="D295" s="91"/>
      <c r="E295" s="91"/>
      <c r="F295" s="91"/>
      <c r="G295" s="412"/>
      <c r="H295" s="415"/>
      <c r="I295" s="418"/>
      <c r="J295" s="412"/>
      <c r="K295" s="421"/>
      <c r="L295" s="424"/>
      <c r="M295" s="421"/>
      <c r="N295" s="424"/>
      <c r="O295" s="424"/>
      <c r="P295" s="20"/>
      <c r="Q295" s="103">
        <f t="shared" si="1412"/>
        <v>0</v>
      </c>
      <c r="R295" s="427"/>
      <c r="S295" s="427"/>
      <c r="T295" s="310"/>
      <c r="U295" s="430"/>
      <c r="V295" s="433"/>
      <c r="W295" s="311">
        <f t="shared" si="1417"/>
        <v>0</v>
      </c>
      <c r="X295" s="310"/>
      <c r="Y295" s="310"/>
      <c r="Z295" s="433"/>
      <c r="AA295" s="427"/>
      <c r="AB295" s="309">
        <f t="shared" si="1420"/>
        <v>0</v>
      </c>
      <c r="AC295" s="310"/>
      <c r="AD295" s="310"/>
      <c r="AE295" s="433"/>
      <c r="AF295" s="427"/>
      <c r="AG295" s="309">
        <f t="shared" si="1423"/>
        <v>0</v>
      </c>
      <c r="AH295" s="310"/>
      <c r="AI295" s="310"/>
      <c r="AJ295" s="433"/>
      <c r="AK295" s="427"/>
      <c r="AL295" s="309">
        <f t="shared" si="1426"/>
        <v>0</v>
      </c>
      <c r="AM295" s="310"/>
      <c r="AN295" s="427"/>
      <c r="AO295" s="394"/>
      <c r="AP295" s="397"/>
      <c r="AQ295" s="400"/>
      <c r="AR295" s="403"/>
      <c r="AS295" s="403"/>
      <c r="AT295" s="48"/>
      <c r="AU295" s="48"/>
      <c r="AV295" s="170"/>
      <c r="AW295" s="228"/>
      <c r="AX295" s="98"/>
    </row>
    <row r="296" spans="1:50" ht="33" customHeight="1" x14ac:dyDescent="0.2">
      <c r="A296" s="390">
        <v>96</v>
      </c>
      <c r="B296" s="404"/>
      <c r="C296" s="405"/>
      <c r="D296" s="256"/>
      <c r="E296" s="256"/>
      <c r="F296" s="256"/>
      <c r="G296" s="410"/>
      <c r="H296" s="413"/>
      <c r="I296" s="416"/>
      <c r="J296" s="410"/>
      <c r="K296" s="419"/>
      <c r="L296" s="422">
        <f t="shared" ref="L296" si="1550">IF(K296="ALTA",5,IF(K296="MEDIO ALTA",4,IF(K296="MEDIA",3,IF(K296="MEDIO BAJA",2,IF(K296="BAJA",1,0)))))</f>
        <v>0</v>
      </c>
      <c r="M296" s="419"/>
      <c r="N296" s="422">
        <f t="shared" ref="N296" si="1551">IF(M296="ALTO",5,IF(M296="MEDIO ALTO",4,IF(M296="MEDIO",3,IF(M296="MEDIO BAJO",2,IF(M296="BAJO",1,0)))))</f>
        <v>0</v>
      </c>
      <c r="O296" s="422">
        <f t="shared" ref="O296" si="1552">N296*L296</f>
        <v>0</v>
      </c>
      <c r="P296" s="257"/>
      <c r="Q296" s="258">
        <f t="shared" si="1412"/>
        <v>0</v>
      </c>
      <c r="R296" s="425" t="e">
        <f t="shared" ref="R296" si="1553">ROUND(AVERAGEIF(Q296:Q298,"&gt;0"),0)</f>
        <v>#DIV/0!</v>
      </c>
      <c r="S296" s="425" t="e">
        <f t="shared" ref="S296" si="1554">R296*0.6</f>
        <v>#DIV/0!</v>
      </c>
      <c r="T296" s="313"/>
      <c r="U296" s="428" t="e">
        <f t="shared" ref="U296" si="1555">IF(P296="No_existen",5*$U$10,V296*$U$10)</f>
        <v>#DIV/0!</v>
      </c>
      <c r="V296" s="431" t="e">
        <f t="shared" ref="V296" si="1556">ROUND(AVERAGEIF(W296:W298,"&gt;0"),0)</f>
        <v>#DIV/0!</v>
      </c>
      <c r="W296" s="307">
        <f t="shared" si="1417"/>
        <v>0</v>
      </c>
      <c r="X296" s="313"/>
      <c r="Y296" s="313"/>
      <c r="Z296" s="431" t="e">
        <f t="shared" ref="Z296" si="1557">IF(P296="No_existen",5*$Z$10,AA296*$Z$10)</f>
        <v>#DIV/0!</v>
      </c>
      <c r="AA296" s="425" t="e">
        <f t="shared" ref="AA296" si="1558">ROUND(AVERAGEIF(AB296:AB298,"&gt;0"),0)</f>
        <v>#DIV/0!</v>
      </c>
      <c r="AB296" s="306">
        <f t="shared" si="1420"/>
        <v>0</v>
      </c>
      <c r="AC296" s="313"/>
      <c r="AD296" s="313"/>
      <c r="AE296" s="431" t="e">
        <f t="shared" ref="AE296" si="1559">IF(P296="No_existen",5*$AE$10,AF296*$AE$10)</f>
        <v>#DIV/0!</v>
      </c>
      <c r="AF296" s="425" t="e">
        <f t="shared" ref="AF296" si="1560">ROUND(AVERAGEIF(AG296:AG298,"&gt;0"),0)</f>
        <v>#DIV/0!</v>
      </c>
      <c r="AG296" s="306">
        <f t="shared" si="1423"/>
        <v>0</v>
      </c>
      <c r="AH296" s="313"/>
      <c r="AI296" s="313"/>
      <c r="AJ296" s="431" t="e">
        <f t="shared" ref="AJ296" si="1561">IF(P296="No_existen",5*$AJ$10,AK296*$AJ$10)</f>
        <v>#DIV/0!</v>
      </c>
      <c r="AK296" s="425" t="e">
        <f t="shared" ref="AK296" si="1562">ROUND(AVERAGEIF(AL296:AL298,"&gt;0"),0)</f>
        <v>#DIV/0!</v>
      </c>
      <c r="AL296" s="306">
        <f t="shared" si="1426"/>
        <v>0</v>
      </c>
      <c r="AM296" s="313"/>
      <c r="AN296" s="425" t="e">
        <f t="shared" ref="AN296" si="1563">ROUND(AVERAGE(R296,V296,AA296,AF296,AK296),0)</f>
        <v>#DIV/0!</v>
      </c>
      <c r="AO296" s="392" t="e">
        <f t="shared" ref="AO296" si="1564">IF(AN296&lt;1.5,"FUERTE",IF(AND(AN296&gt;=1.5,AN296&lt;2.5),"ACEPTABLE",IF(AN296&gt;=5,"INEXISTENTE","DÉBIL")))</f>
        <v>#DIV/0!</v>
      </c>
      <c r="AP296" s="395">
        <f t="shared" ref="AP296" si="1565">IF(O296=0,0,ROUND((O296*AN296),0))</f>
        <v>0</v>
      </c>
      <c r="AQ296" s="398" t="str">
        <f t="shared" ref="AQ296" si="1566">IF(AP296&gt;=36,"GRAVE", IF(AP296&lt;=10, "LEVE", "MODERADO"))</f>
        <v>LEVE</v>
      </c>
      <c r="AR296" s="401"/>
      <c r="AS296" s="401"/>
      <c r="AT296" s="259"/>
      <c r="AU296" s="259"/>
      <c r="AV296" s="260"/>
      <c r="AW296" s="327"/>
      <c r="AX296" s="294"/>
    </row>
    <row r="297" spans="1:50" ht="33" customHeight="1" x14ac:dyDescent="0.2">
      <c r="A297" s="391"/>
      <c r="B297" s="406"/>
      <c r="C297" s="407"/>
      <c r="D297" s="315"/>
      <c r="E297" s="315"/>
      <c r="F297" s="315"/>
      <c r="G297" s="411"/>
      <c r="H297" s="414"/>
      <c r="I297" s="417"/>
      <c r="J297" s="411"/>
      <c r="K297" s="420"/>
      <c r="L297" s="423"/>
      <c r="M297" s="420"/>
      <c r="N297" s="423"/>
      <c r="O297" s="423"/>
      <c r="P297" s="145"/>
      <c r="Q297" s="146">
        <f t="shared" si="1412"/>
        <v>0</v>
      </c>
      <c r="R297" s="426"/>
      <c r="S297" s="426"/>
      <c r="T297" s="316"/>
      <c r="U297" s="429"/>
      <c r="V297" s="432"/>
      <c r="W297" s="305">
        <f t="shared" si="1417"/>
        <v>0</v>
      </c>
      <c r="X297" s="316"/>
      <c r="Y297" s="316"/>
      <c r="Z297" s="432"/>
      <c r="AA297" s="426"/>
      <c r="AB297" s="304">
        <f t="shared" si="1420"/>
        <v>0</v>
      </c>
      <c r="AC297" s="316"/>
      <c r="AD297" s="316"/>
      <c r="AE297" s="432"/>
      <c r="AF297" s="426"/>
      <c r="AG297" s="304">
        <f t="shared" si="1423"/>
        <v>0</v>
      </c>
      <c r="AH297" s="316"/>
      <c r="AI297" s="316"/>
      <c r="AJ297" s="432"/>
      <c r="AK297" s="426"/>
      <c r="AL297" s="304">
        <f t="shared" si="1426"/>
        <v>0</v>
      </c>
      <c r="AM297" s="316"/>
      <c r="AN297" s="426"/>
      <c r="AO297" s="393"/>
      <c r="AP297" s="396"/>
      <c r="AQ297" s="399"/>
      <c r="AR297" s="402"/>
      <c r="AS297" s="402"/>
      <c r="AT297" s="47"/>
      <c r="AU297" s="47"/>
      <c r="AV297" s="95"/>
      <c r="AW297" s="222"/>
      <c r="AX297" s="97"/>
    </row>
    <row r="298" spans="1:50" ht="33" customHeight="1" thickBot="1" x14ac:dyDescent="0.25">
      <c r="A298" s="392"/>
      <c r="B298" s="408"/>
      <c r="C298" s="409"/>
      <c r="D298" s="91"/>
      <c r="E298" s="91"/>
      <c r="F298" s="91"/>
      <c r="G298" s="412"/>
      <c r="H298" s="415"/>
      <c r="I298" s="418"/>
      <c r="J298" s="412"/>
      <c r="K298" s="421"/>
      <c r="L298" s="424"/>
      <c r="M298" s="421"/>
      <c r="N298" s="424"/>
      <c r="O298" s="424"/>
      <c r="P298" s="20"/>
      <c r="Q298" s="103">
        <f t="shared" si="1412"/>
        <v>0</v>
      </c>
      <c r="R298" s="427"/>
      <c r="S298" s="427"/>
      <c r="T298" s="310"/>
      <c r="U298" s="430"/>
      <c r="V298" s="433"/>
      <c r="W298" s="311">
        <f t="shared" si="1417"/>
        <v>0</v>
      </c>
      <c r="X298" s="310"/>
      <c r="Y298" s="310"/>
      <c r="Z298" s="433"/>
      <c r="AA298" s="427"/>
      <c r="AB298" s="309">
        <f t="shared" si="1420"/>
        <v>0</v>
      </c>
      <c r="AC298" s="310"/>
      <c r="AD298" s="310"/>
      <c r="AE298" s="433"/>
      <c r="AF298" s="427"/>
      <c r="AG298" s="309">
        <f t="shared" si="1423"/>
        <v>0</v>
      </c>
      <c r="AH298" s="310"/>
      <c r="AI298" s="310"/>
      <c r="AJ298" s="433"/>
      <c r="AK298" s="427"/>
      <c r="AL298" s="309">
        <f t="shared" si="1426"/>
        <v>0</v>
      </c>
      <c r="AM298" s="310"/>
      <c r="AN298" s="427"/>
      <c r="AO298" s="394"/>
      <c r="AP298" s="397"/>
      <c r="AQ298" s="400"/>
      <c r="AR298" s="403"/>
      <c r="AS298" s="403"/>
      <c r="AT298" s="48"/>
      <c r="AU298" s="48"/>
      <c r="AV298" s="170"/>
      <c r="AW298" s="228"/>
      <c r="AX298" s="98"/>
    </row>
    <row r="299" spans="1:50" ht="33" customHeight="1" x14ac:dyDescent="0.2">
      <c r="A299" s="390">
        <v>97</v>
      </c>
      <c r="B299" s="404"/>
      <c r="C299" s="405"/>
      <c r="D299" s="256"/>
      <c r="E299" s="256"/>
      <c r="F299" s="256"/>
      <c r="G299" s="410"/>
      <c r="H299" s="413"/>
      <c r="I299" s="416"/>
      <c r="J299" s="410"/>
      <c r="K299" s="419"/>
      <c r="L299" s="422">
        <f t="shared" ref="L299" si="1567">IF(K299="ALTA",5,IF(K299="MEDIO ALTA",4,IF(K299="MEDIA",3,IF(K299="MEDIO BAJA",2,IF(K299="BAJA",1,0)))))</f>
        <v>0</v>
      </c>
      <c r="M299" s="419"/>
      <c r="N299" s="422">
        <f t="shared" ref="N299" si="1568">IF(M299="ALTO",5,IF(M299="MEDIO ALTO",4,IF(M299="MEDIO",3,IF(M299="MEDIO BAJO",2,IF(M299="BAJO",1,0)))))</f>
        <v>0</v>
      </c>
      <c r="O299" s="422">
        <f t="shared" ref="O299" si="1569">N299*L299</f>
        <v>0</v>
      </c>
      <c r="P299" s="257"/>
      <c r="Q299" s="258">
        <f t="shared" si="1412"/>
        <v>0</v>
      </c>
      <c r="R299" s="425" t="e">
        <f t="shared" ref="R299" si="1570">ROUND(AVERAGEIF(Q299:Q301,"&gt;0"),0)</f>
        <v>#DIV/0!</v>
      </c>
      <c r="S299" s="425" t="e">
        <f t="shared" ref="S299" si="1571">R299*0.6</f>
        <v>#DIV/0!</v>
      </c>
      <c r="T299" s="313"/>
      <c r="U299" s="428" t="e">
        <f t="shared" ref="U299" si="1572">IF(P299="No_existen",5*$U$10,V299*$U$10)</f>
        <v>#DIV/0!</v>
      </c>
      <c r="V299" s="431" t="e">
        <f t="shared" ref="V299" si="1573">ROUND(AVERAGEIF(W299:W301,"&gt;0"),0)</f>
        <v>#DIV/0!</v>
      </c>
      <c r="W299" s="307">
        <f t="shared" si="1417"/>
        <v>0</v>
      </c>
      <c r="X299" s="313"/>
      <c r="Y299" s="313"/>
      <c r="Z299" s="431" t="e">
        <f t="shared" ref="Z299" si="1574">IF(P299="No_existen",5*$Z$10,AA299*$Z$10)</f>
        <v>#DIV/0!</v>
      </c>
      <c r="AA299" s="425" t="e">
        <f t="shared" ref="AA299" si="1575">ROUND(AVERAGEIF(AB299:AB301,"&gt;0"),0)</f>
        <v>#DIV/0!</v>
      </c>
      <c r="AB299" s="306">
        <f t="shared" si="1420"/>
        <v>0</v>
      </c>
      <c r="AC299" s="313"/>
      <c r="AD299" s="313"/>
      <c r="AE299" s="431" t="e">
        <f t="shared" ref="AE299" si="1576">IF(P299="No_existen",5*$AE$10,AF299*$AE$10)</f>
        <v>#DIV/0!</v>
      </c>
      <c r="AF299" s="425" t="e">
        <f t="shared" ref="AF299" si="1577">ROUND(AVERAGEIF(AG299:AG301,"&gt;0"),0)</f>
        <v>#DIV/0!</v>
      </c>
      <c r="AG299" s="306">
        <f t="shared" si="1423"/>
        <v>0</v>
      </c>
      <c r="AH299" s="313"/>
      <c r="AI299" s="313"/>
      <c r="AJ299" s="431" t="e">
        <f t="shared" ref="AJ299" si="1578">IF(P299="No_existen",5*$AJ$10,AK299*$AJ$10)</f>
        <v>#DIV/0!</v>
      </c>
      <c r="AK299" s="425" t="e">
        <f t="shared" ref="AK299" si="1579">ROUND(AVERAGEIF(AL299:AL301,"&gt;0"),0)</f>
        <v>#DIV/0!</v>
      </c>
      <c r="AL299" s="306">
        <f t="shared" si="1426"/>
        <v>0</v>
      </c>
      <c r="AM299" s="313"/>
      <c r="AN299" s="425" t="e">
        <f t="shared" ref="AN299" si="1580">ROUND(AVERAGE(R299,V299,AA299,AF299,AK299),0)</f>
        <v>#DIV/0!</v>
      </c>
      <c r="AO299" s="392" t="e">
        <f t="shared" ref="AO299" si="1581">IF(AN299&lt;1.5,"FUERTE",IF(AND(AN299&gt;=1.5,AN299&lt;2.5),"ACEPTABLE",IF(AN299&gt;=5,"INEXISTENTE","DÉBIL")))</f>
        <v>#DIV/0!</v>
      </c>
      <c r="AP299" s="395">
        <f t="shared" ref="AP299" si="1582">IF(O299=0,0,ROUND((O299*AN299),0))</f>
        <v>0</v>
      </c>
      <c r="AQ299" s="398" t="str">
        <f t="shared" ref="AQ299" si="1583">IF(AP299&gt;=36,"GRAVE", IF(AP299&lt;=10, "LEVE", "MODERADO"))</f>
        <v>LEVE</v>
      </c>
      <c r="AR299" s="401"/>
      <c r="AS299" s="401"/>
      <c r="AT299" s="259"/>
      <c r="AU299" s="259"/>
      <c r="AV299" s="260"/>
      <c r="AW299" s="327"/>
      <c r="AX299" s="294"/>
    </row>
    <row r="300" spans="1:50" ht="33" customHeight="1" x14ac:dyDescent="0.2">
      <c r="A300" s="391"/>
      <c r="B300" s="406"/>
      <c r="C300" s="407"/>
      <c r="D300" s="315"/>
      <c r="E300" s="315"/>
      <c r="F300" s="315"/>
      <c r="G300" s="411"/>
      <c r="H300" s="414"/>
      <c r="I300" s="417"/>
      <c r="J300" s="411"/>
      <c r="K300" s="420"/>
      <c r="L300" s="423"/>
      <c r="M300" s="420"/>
      <c r="N300" s="423"/>
      <c r="O300" s="423"/>
      <c r="P300" s="145"/>
      <c r="Q300" s="146">
        <f t="shared" si="1412"/>
        <v>0</v>
      </c>
      <c r="R300" s="426"/>
      <c r="S300" s="426"/>
      <c r="T300" s="316"/>
      <c r="U300" s="429"/>
      <c r="V300" s="432"/>
      <c r="W300" s="305">
        <f t="shared" si="1417"/>
        <v>0</v>
      </c>
      <c r="X300" s="316"/>
      <c r="Y300" s="316"/>
      <c r="Z300" s="432"/>
      <c r="AA300" s="426"/>
      <c r="AB300" s="304">
        <f t="shared" si="1420"/>
        <v>0</v>
      </c>
      <c r="AC300" s="316"/>
      <c r="AD300" s="316"/>
      <c r="AE300" s="432"/>
      <c r="AF300" s="426"/>
      <c r="AG300" s="304">
        <f t="shared" si="1423"/>
        <v>0</v>
      </c>
      <c r="AH300" s="316"/>
      <c r="AI300" s="316"/>
      <c r="AJ300" s="432"/>
      <c r="AK300" s="426"/>
      <c r="AL300" s="304">
        <f t="shared" si="1426"/>
        <v>0</v>
      </c>
      <c r="AM300" s="316"/>
      <c r="AN300" s="426"/>
      <c r="AO300" s="393"/>
      <c r="AP300" s="396"/>
      <c r="AQ300" s="399"/>
      <c r="AR300" s="402"/>
      <c r="AS300" s="402"/>
      <c r="AT300" s="47"/>
      <c r="AU300" s="47"/>
      <c r="AV300" s="95"/>
      <c r="AW300" s="222"/>
      <c r="AX300" s="97"/>
    </row>
    <row r="301" spans="1:50" ht="33" customHeight="1" thickBot="1" x14ac:dyDescent="0.25">
      <c r="A301" s="392"/>
      <c r="B301" s="408"/>
      <c r="C301" s="409"/>
      <c r="D301" s="91"/>
      <c r="E301" s="91"/>
      <c r="F301" s="91"/>
      <c r="G301" s="412"/>
      <c r="H301" s="415"/>
      <c r="I301" s="418"/>
      <c r="J301" s="412"/>
      <c r="K301" s="421"/>
      <c r="L301" s="424"/>
      <c r="M301" s="421"/>
      <c r="N301" s="424"/>
      <c r="O301" s="424"/>
      <c r="P301" s="20"/>
      <c r="Q301" s="103">
        <f t="shared" si="1412"/>
        <v>0</v>
      </c>
      <c r="R301" s="427"/>
      <c r="S301" s="427"/>
      <c r="T301" s="310"/>
      <c r="U301" s="430"/>
      <c r="V301" s="433"/>
      <c r="W301" s="311">
        <f t="shared" si="1417"/>
        <v>0</v>
      </c>
      <c r="X301" s="310"/>
      <c r="Y301" s="310"/>
      <c r="Z301" s="433"/>
      <c r="AA301" s="427"/>
      <c r="AB301" s="309">
        <f t="shared" si="1420"/>
        <v>0</v>
      </c>
      <c r="AC301" s="310"/>
      <c r="AD301" s="310"/>
      <c r="AE301" s="433"/>
      <c r="AF301" s="427"/>
      <c r="AG301" s="309">
        <f t="shared" si="1423"/>
        <v>0</v>
      </c>
      <c r="AH301" s="310"/>
      <c r="AI301" s="310"/>
      <c r="AJ301" s="433"/>
      <c r="AK301" s="427"/>
      <c r="AL301" s="309">
        <f t="shared" si="1426"/>
        <v>0</v>
      </c>
      <c r="AM301" s="310"/>
      <c r="AN301" s="427"/>
      <c r="AO301" s="394"/>
      <c r="AP301" s="397"/>
      <c r="AQ301" s="400"/>
      <c r="AR301" s="403"/>
      <c r="AS301" s="403"/>
      <c r="AT301" s="48"/>
      <c r="AU301" s="48"/>
      <c r="AV301" s="170"/>
      <c r="AW301" s="228"/>
      <c r="AX301" s="98"/>
    </row>
    <row r="302" spans="1:50" ht="33" customHeight="1" x14ac:dyDescent="0.2">
      <c r="A302" s="390">
        <v>98</v>
      </c>
      <c r="B302" s="404"/>
      <c r="C302" s="405"/>
      <c r="D302" s="256"/>
      <c r="E302" s="256"/>
      <c r="F302" s="256"/>
      <c r="G302" s="410"/>
      <c r="H302" s="413"/>
      <c r="I302" s="416"/>
      <c r="J302" s="410"/>
      <c r="K302" s="419"/>
      <c r="L302" s="422">
        <f t="shared" ref="L302" si="1584">IF(K302="ALTA",5,IF(K302="MEDIO ALTA",4,IF(K302="MEDIA",3,IF(K302="MEDIO BAJA",2,IF(K302="BAJA",1,0)))))</f>
        <v>0</v>
      </c>
      <c r="M302" s="419"/>
      <c r="N302" s="422">
        <f t="shared" ref="N302" si="1585">IF(M302="ALTO",5,IF(M302="MEDIO ALTO",4,IF(M302="MEDIO",3,IF(M302="MEDIO BAJO",2,IF(M302="BAJO",1,0)))))</f>
        <v>0</v>
      </c>
      <c r="O302" s="422">
        <f t="shared" ref="O302" si="1586">N302*L302</f>
        <v>0</v>
      </c>
      <c r="P302" s="257"/>
      <c r="Q302" s="258">
        <f t="shared" si="1412"/>
        <v>0</v>
      </c>
      <c r="R302" s="425" t="e">
        <f t="shared" ref="R302" si="1587">ROUND(AVERAGEIF(Q302:Q304,"&gt;0"),0)</f>
        <v>#DIV/0!</v>
      </c>
      <c r="S302" s="425" t="e">
        <f t="shared" ref="S302" si="1588">R302*0.6</f>
        <v>#DIV/0!</v>
      </c>
      <c r="T302" s="313"/>
      <c r="U302" s="428" t="e">
        <f t="shared" ref="U302" si="1589">IF(P302="No_existen",5*$U$10,V302*$U$10)</f>
        <v>#DIV/0!</v>
      </c>
      <c r="V302" s="431" t="e">
        <f t="shared" ref="V302" si="1590">ROUND(AVERAGEIF(W302:W304,"&gt;0"),0)</f>
        <v>#DIV/0!</v>
      </c>
      <c r="W302" s="307">
        <f t="shared" si="1417"/>
        <v>0</v>
      </c>
      <c r="X302" s="313"/>
      <c r="Y302" s="313"/>
      <c r="Z302" s="431" t="e">
        <f t="shared" ref="Z302" si="1591">IF(P302="No_existen",5*$Z$10,AA302*$Z$10)</f>
        <v>#DIV/0!</v>
      </c>
      <c r="AA302" s="425" t="e">
        <f t="shared" ref="AA302" si="1592">ROUND(AVERAGEIF(AB302:AB304,"&gt;0"),0)</f>
        <v>#DIV/0!</v>
      </c>
      <c r="AB302" s="306">
        <f t="shared" si="1420"/>
        <v>0</v>
      </c>
      <c r="AC302" s="313"/>
      <c r="AD302" s="313"/>
      <c r="AE302" s="431" t="e">
        <f t="shared" ref="AE302" si="1593">IF(P302="No_existen",5*$AE$10,AF302*$AE$10)</f>
        <v>#DIV/0!</v>
      </c>
      <c r="AF302" s="425" t="e">
        <f t="shared" ref="AF302" si="1594">ROUND(AVERAGEIF(AG302:AG304,"&gt;0"),0)</f>
        <v>#DIV/0!</v>
      </c>
      <c r="AG302" s="306">
        <f t="shared" si="1423"/>
        <v>0</v>
      </c>
      <c r="AH302" s="313"/>
      <c r="AI302" s="313"/>
      <c r="AJ302" s="431" t="e">
        <f t="shared" ref="AJ302" si="1595">IF(P302="No_existen",5*$AJ$10,AK302*$AJ$10)</f>
        <v>#DIV/0!</v>
      </c>
      <c r="AK302" s="425" t="e">
        <f t="shared" ref="AK302" si="1596">ROUND(AVERAGEIF(AL302:AL304,"&gt;0"),0)</f>
        <v>#DIV/0!</v>
      </c>
      <c r="AL302" s="306">
        <f t="shared" si="1426"/>
        <v>0</v>
      </c>
      <c r="AM302" s="313"/>
      <c r="AN302" s="425" t="e">
        <f t="shared" ref="AN302" si="1597">ROUND(AVERAGE(R302,V302,AA302,AF302,AK302),0)</f>
        <v>#DIV/0!</v>
      </c>
      <c r="AO302" s="392" t="e">
        <f t="shared" ref="AO302" si="1598">IF(AN302&lt;1.5,"FUERTE",IF(AND(AN302&gt;=1.5,AN302&lt;2.5),"ACEPTABLE",IF(AN302&gt;=5,"INEXISTENTE","DÉBIL")))</f>
        <v>#DIV/0!</v>
      </c>
      <c r="AP302" s="395">
        <f t="shared" ref="AP302" si="1599">IF(O302=0,0,ROUND((O302*AN302),0))</f>
        <v>0</v>
      </c>
      <c r="AQ302" s="398" t="str">
        <f t="shared" ref="AQ302" si="1600">IF(AP302&gt;=36,"GRAVE", IF(AP302&lt;=10, "LEVE", "MODERADO"))</f>
        <v>LEVE</v>
      </c>
      <c r="AR302" s="401"/>
      <c r="AS302" s="401"/>
      <c r="AT302" s="259"/>
      <c r="AU302" s="259"/>
      <c r="AV302" s="260"/>
      <c r="AW302" s="327"/>
      <c r="AX302" s="294"/>
    </row>
    <row r="303" spans="1:50" ht="33" customHeight="1" x14ac:dyDescent="0.2">
      <c r="A303" s="391"/>
      <c r="B303" s="406"/>
      <c r="C303" s="407"/>
      <c r="D303" s="315"/>
      <c r="E303" s="315"/>
      <c r="F303" s="315"/>
      <c r="G303" s="411"/>
      <c r="H303" s="414"/>
      <c r="I303" s="417"/>
      <c r="J303" s="411"/>
      <c r="K303" s="420"/>
      <c r="L303" s="423"/>
      <c r="M303" s="420"/>
      <c r="N303" s="423"/>
      <c r="O303" s="423"/>
      <c r="P303" s="145"/>
      <c r="Q303" s="146">
        <f t="shared" si="1412"/>
        <v>0</v>
      </c>
      <c r="R303" s="426"/>
      <c r="S303" s="426"/>
      <c r="T303" s="316"/>
      <c r="U303" s="429"/>
      <c r="V303" s="432"/>
      <c r="W303" s="305">
        <f t="shared" si="1417"/>
        <v>0</v>
      </c>
      <c r="X303" s="316"/>
      <c r="Y303" s="316"/>
      <c r="Z303" s="432"/>
      <c r="AA303" s="426"/>
      <c r="AB303" s="304">
        <f t="shared" si="1420"/>
        <v>0</v>
      </c>
      <c r="AC303" s="316"/>
      <c r="AD303" s="316"/>
      <c r="AE303" s="432"/>
      <c r="AF303" s="426"/>
      <c r="AG303" s="304">
        <f t="shared" si="1423"/>
        <v>0</v>
      </c>
      <c r="AH303" s="316"/>
      <c r="AI303" s="316"/>
      <c r="AJ303" s="432"/>
      <c r="AK303" s="426"/>
      <c r="AL303" s="304">
        <f t="shared" si="1426"/>
        <v>0</v>
      </c>
      <c r="AM303" s="316"/>
      <c r="AN303" s="426"/>
      <c r="AO303" s="393"/>
      <c r="AP303" s="396"/>
      <c r="AQ303" s="399"/>
      <c r="AR303" s="402"/>
      <c r="AS303" s="402"/>
      <c r="AT303" s="47"/>
      <c r="AU303" s="47"/>
      <c r="AV303" s="95"/>
      <c r="AW303" s="222"/>
      <c r="AX303" s="97"/>
    </row>
    <row r="304" spans="1:50" ht="33" customHeight="1" thickBot="1" x14ac:dyDescent="0.25">
      <c r="A304" s="392"/>
      <c r="B304" s="408"/>
      <c r="C304" s="409"/>
      <c r="D304" s="91"/>
      <c r="E304" s="91"/>
      <c r="F304" s="91"/>
      <c r="G304" s="412"/>
      <c r="H304" s="415"/>
      <c r="I304" s="418"/>
      <c r="J304" s="412"/>
      <c r="K304" s="421"/>
      <c r="L304" s="424"/>
      <c r="M304" s="421"/>
      <c r="N304" s="424"/>
      <c r="O304" s="424"/>
      <c r="P304" s="20"/>
      <c r="Q304" s="103">
        <f t="shared" si="1412"/>
        <v>0</v>
      </c>
      <c r="R304" s="427"/>
      <c r="S304" s="427"/>
      <c r="T304" s="310"/>
      <c r="U304" s="430"/>
      <c r="V304" s="433"/>
      <c r="W304" s="311">
        <f t="shared" si="1417"/>
        <v>0</v>
      </c>
      <c r="X304" s="310"/>
      <c r="Y304" s="310"/>
      <c r="Z304" s="433"/>
      <c r="AA304" s="427"/>
      <c r="AB304" s="309">
        <f t="shared" si="1420"/>
        <v>0</v>
      </c>
      <c r="AC304" s="310"/>
      <c r="AD304" s="310"/>
      <c r="AE304" s="433"/>
      <c r="AF304" s="427"/>
      <c r="AG304" s="309">
        <f t="shared" si="1423"/>
        <v>0</v>
      </c>
      <c r="AH304" s="310"/>
      <c r="AI304" s="310"/>
      <c r="AJ304" s="433"/>
      <c r="AK304" s="427"/>
      <c r="AL304" s="309">
        <f t="shared" si="1426"/>
        <v>0</v>
      </c>
      <c r="AM304" s="310"/>
      <c r="AN304" s="427"/>
      <c r="AO304" s="394"/>
      <c r="AP304" s="397"/>
      <c r="AQ304" s="400"/>
      <c r="AR304" s="403"/>
      <c r="AS304" s="403"/>
      <c r="AT304" s="48"/>
      <c r="AU304" s="48"/>
      <c r="AV304" s="170"/>
      <c r="AW304" s="228"/>
      <c r="AX304" s="98"/>
    </row>
    <row r="305" spans="1:50" ht="33" customHeight="1" x14ac:dyDescent="0.2">
      <c r="A305" s="390">
        <v>99</v>
      </c>
      <c r="B305" s="404"/>
      <c r="C305" s="405"/>
      <c r="D305" s="256"/>
      <c r="E305" s="256"/>
      <c r="F305" s="256"/>
      <c r="G305" s="410"/>
      <c r="H305" s="413"/>
      <c r="I305" s="416"/>
      <c r="J305" s="410"/>
      <c r="K305" s="419"/>
      <c r="L305" s="422">
        <f t="shared" ref="L305" si="1601">IF(K305="ALTA",5,IF(K305="MEDIO ALTA",4,IF(K305="MEDIA",3,IF(K305="MEDIO BAJA",2,IF(K305="BAJA",1,0)))))</f>
        <v>0</v>
      </c>
      <c r="M305" s="419"/>
      <c r="N305" s="422">
        <f t="shared" ref="N305" si="1602">IF(M305="ALTO",5,IF(M305="MEDIO ALTO",4,IF(M305="MEDIO",3,IF(M305="MEDIO BAJO",2,IF(M305="BAJO",1,0)))))</f>
        <v>0</v>
      </c>
      <c r="O305" s="422">
        <f t="shared" ref="O305" si="1603">N305*L305</f>
        <v>0</v>
      </c>
      <c r="P305" s="257"/>
      <c r="Q305" s="258">
        <f t="shared" si="1412"/>
        <v>0</v>
      </c>
      <c r="R305" s="425" t="e">
        <f t="shared" ref="R305" si="1604">ROUND(AVERAGEIF(Q305:Q307,"&gt;0"),0)</f>
        <v>#DIV/0!</v>
      </c>
      <c r="S305" s="425" t="e">
        <f t="shared" ref="S305" si="1605">R305*0.6</f>
        <v>#DIV/0!</v>
      </c>
      <c r="T305" s="313"/>
      <c r="U305" s="428" t="e">
        <f t="shared" ref="U305" si="1606">IF(P305="No_existen",5*$U$10,V305*$U$10)</f>
        <v>#DIV/0!</v>
      </c>
      <c r="V305" s="431" t="e">
        <f t="shared" ref="V305" si="1607">ROUND(AVERAGEIF(W305:W307,"&gt;0"),0)</f>
        <v>#DIV/0!</v>
      </c>
      <c r="W305" s="307">
        <f t="shared" si="1417"/>
        <v>0</v>
      </c>
      <c r="X305" s="313"/>
      <c r="Y305" s="313"/>
      <c r="Z305" s="431" t="e">
        <f t="shared" ref="Z305" si="1608">IF(P305="No_existen",5*$Z$10,AA305*$Z$10)</f>
        <v>#DIV/0!</v>
      </c>
      <c r="AA305" s="425" t="e">
        <f t="shared" ref="AA305" si="1609">ROUND(AVERAGEIF(AB305:AB307,"&gt;0"),0)</f>
        <v>#DIV/0!</v>
      </c>
      <c r="AB305" s="306">
        <f t="shared" si="1420"/>
        <v>0</v>
      </c>
      <c r="AC305" s="313"/>
      <c r="AD305" s="313"/>
      <c r="AE305" s="431" t="e">
        <f t="shared" ref="AE305" si="1610">IF(P305="No_existen",5*$AE$10,AF305*$AE$10)</f>
        <v>#DIV/0!</v>
      </c>
      <c r="AF305" s="425" t="e">
        <f t="shared" ref="AF305" si="1611">ROUND(AVERAGEIF(AG305:AG307,"&gt;0"),0)</f>
        <v>#DIV/0!</v>
      </c>
      <c r="AG305" s="306">
        <f t="shared" si="1423"/>
        <v>0</v>
      </c>
      <c r="AH305" s="313"/>
      <c r="AI305" s="313"/>
      <c r="AJ305" s="431" t="e">
        <f t="shared" ref="AJ305" si="1612">IF(P305="No_existen",5*$AJ$10,AK305*$AJ$10)</f>
        <v>#DIV/0!</v>
      </c>
      <c r="AK305" s="425" t="e">
        <f t="shared" ref="AK305" si="1613">ROUND(AVERAGEIF(AL305:AL307,"&gt;0"),0)</f>
        <v>#DIV/0!</v>
      </c>
      <c r="AL305" s="306">
        <f t="shared" si="1426"/>
        <v>0</v>
      </c>
      <c r="AM305" s="313"/>
      <c r="AN305" s="425" t="e">
        <f t="shared" ref="AN305" si="1614">ROUND(AVERAGE(R305,V305,AA305,AF305,AK305),0)</f>
        <v>#DIV/0!</v>
      </c>
      <c r="AO305" s="392" t="e">
        <f t="shared" ref="AO305" si="1615">IF(AN305&lt;1.5,"FUERTE",IF(AND(AN305&gt;=1.5,AN305&lt;2.5),"ACEPTABLE",IF(AN305&gt;=5,"INEXISTENTE","DÉBIL")))</f>
        <v>#DIV/0!</v>
      </c>
      <c r="AP305" s="395">
        <f t="shared" ref="AP305" si="1616">IF(O305=0,0,ROUND((O305*AN305),0))</f>
        <v>0</v>
      </c>
      <c r="AQ305" s="398" t="str">
        <f t="shared" ref="AQ305" si="1617">IF(AP305&gt;=36,"GRAVE", IF(AP305&lt;=10, "LEVE", "MODERADO"))</f>
        <v>LEVE</v>
      </c>
      <c r="AR305" s="401"/>
      <c r="AS305" s="401"/>
      <c r="AT305" s="259"/>
      <c r="AU305" s="259"/>
      <c r="AV305" s="260"/>
      <c r="AW305" s="327"/>
      <c r="AX305" s="294"/>
    </row>
    <row r="306" spans="1:50" ht="33" customHeight="1" x14ac:dyDescent="0.2">
      <c r="A306" s="391"/>
      <c r="B306" s="406"/>
      <c r="C306" s="407"/>
      <c r="D306" s="315"/>
      <c r="E306" s="315"/>
      <c r="F306" s="315"/>
      <c r="G306" s="411"/>
      <c r="H306" s="414"/>
      <c r="I306" s="417"/>
      <c r="J306" s="411"/>
      <c r="K306" s="420"/>
      <c r="L306" s="423"/>
      <c r="M306" s="420"/>
      <c r="N306" s="423"/>
      <c r="O306" s="423"/>
      <c r="P306" s="145"/>
      <c r="Q306" s="146">
        <f t="shared" si="1412"/>
        <v>0</v>
      </c>
      <c r="R306" s="426"/>
      <c r="S306" s="426"/>
      <c r="T306" s="316"/>
      <c r="U306" s="429"/>
      <c r="V306" s="432"/>
      <c r="W306" s="305">
        <f t="shared" si="1417"/>
        <v>0</v>
      </c>
      <c r="X306" s="316"/>
      <c r="Y306" s="316"/>
      <c r="Z306" s="432"/>
      <c r="AA306" s="426"/>
      <c r="AB306" s="304">
        <f t="shared" si="1420"/>
        <v>0</v>
      </c>
      <c r="AC306" s="316"/>
      <c r="AD306" s="316"/>
      <c r="AE306" s="432"/>
      <c r="AF306" s="426"/>
      <c r="AG306" s="304">
        <f t="shared" si="1423"/>
        <v>0</v>
      </c>
      <c r="AH306" s="316"/>
      <c r="AI306" s="316"/>
      <c r="AJ306" s="432"/>
      <c r="AK306" s="426"/>
      <c r="AL306" s="304">
        <f t="shared" si="1426"/>
        <v>0</v>
      </c>
      <c r="AM306" s="316"/>
      <c r="AN306" s="426"/>
      <c r="AO306" s="393"/>
      <c r="AP306" s="396"/>
      <c r="AQ306" s="399"/>
      <c r="AR306" s="402"/>
      <c r="AS306" s="402"/>
      <c r="AT306" s="47"/>
      <c r="AU306" s="47"/>
      <c r="AV306" s="95"/>
      <c r="AW306" s="222"/>
      <c r="AX306" s="97"/>
    </row>
    <row r="307" spans="1:50" ht="33" customHeight="1" thickBot="1" x14ac:dyDescent="0.25">
      <c r="A307" s="392"/>
      <c r="B307" s="408"/>
      <c r="C307" s="409"/>
      <c r="D307" s="91"/>
      <c r="E307" s="91"/>
      <c r="F307" s="91"/>
      <c r="G307" s="412"/>
      <c r="H307" s="415"/>
      <c r="I307" s="418"/>
      <c r="J307" s="412"/>
      <c r="K307" s="421"/>
      <c r="L307" s="424"/>
      <c r="M307" s="421"/>
      <c r="N307" s="424"/>
      <c r="O307" s="424"/>
      <c r="P307" s="20"/>
      <c r="Q307" s="103">
        <f t="shared" si="1412"/>
        <v>0</v>
      </c>
      <c r="R307" s="427"/>
      <c r="S307" s="427"/>
      <c r="T307" s="310"/>
      <c r="U307" s="430"/>
      <c r="V307" s="433"/>
      <c r="W307" s="311">
        <f t="shared" si="1417"/>
        <v>0</v>
      </c>
      <c r="X307" s="310"/>
      <c r="Y307" s="310"/>
      <c r="Z307" s="433"/>
      <c r="AA307" s="427"/>
      <c r="AB307" s="309">
        <f t="shared" si="1420"/>
        <v>0</v>
      </c>
      <c r="AC307" s="310"/>
      <c r="AD307" s="310"/>
      <c r="AE307" s="433"/>
      <c r="AF307" s="427"/>
      <c r="AG307" s="309">
        <f t="shared" si="1423"/>
        <v>0</v>
      </c>
      <c r="AH307" s="310"/>
      <c r="AI307" s="310"/>
      <c r="AJ307" s="433"/>
      <c r="AK307" s="427"/>
      <c r="AL307" s="309">
        <f t="shared" si="1426"/>
        <v>0</v>
      </c>
      <c r="AM307" s="310"/>
      <c r="AN307" s="427"/>
      <c r="AO307" s="394"/>
      <c r="AP307" s="397"/>
      <c r="AQ307" s="400"/>
      <c r="AR307" s="403"/>
      <c r="AS307" s="403"/>
      <c r="AT307" s="48"/>
      <c r="AU307" s="48"/>
      <c r="AV307" s="170"/>
      <c r="AW307" s="228"/>
      <c r="AX307" s="98"/>
    </row>
    <row r="308" spans="1:50" ht="33" customHeight="1" x14ac:dyDescent="0.2">
      <c r="A308" s="390">
        <v>100</v>
      </c>
      <c r="B308" s="404"/>
      <c r="C308" s="405"/>
      <c r="D308" s="256"/>
      <c r="E308" s="256"/>
      <c r="F308" s="256"/>
      <c r="G308" s="410"/>
      <c r="H308" s="413"/>
      <c r="I308" s="416"/>
      <c r="J308" s="410"/>
      <c r="K308" s="419"/>
      <c r="L308" s="422">
        <f t="shared" ref="L308" si="1618">IF(K308="ALTA",5,IF(K308="MEDIO ALTA",4,IF(K308="MEDIA",3,IF(K308="MEDIO BAJA",2,IF(K308="BAJA",1,0)))))</f>
        <v>0</v>
      </c>
      <c r="M308" s="419"/>
      <c r="N308" s="422">
        <f t="shared" ref="N308" si="1619">IF(M308="ALTO",5,IF(M308="MEDIO ALTO",4,IF(M308="MEDIO",3,IF(M308="MEDIO BAJO",2,IF(M308="BAJO",1,0)))))</f>
        <v>0</v>
      </c>
      <c r="O308" s="422">
        <f t="shared" ref="O308" si="1620">N308*L308</f>
        <v>0</v>
      </c>
      <c r="P308" s="257"/>
      <c r="Q308" s="258">
        <f t="shared" si="1412"/>
        <v>0</v>
      </c>
      <c r="R308" s="425" t="e">
        <f t="shared" ref="R308" si="1621">ROUND(AVERAGEIF(Q308:Q310,"&gt;0"),0)</f>
        <v>#DIV/0!</v>
      </c>
      <c r="S308" s="425" t="e">
        <f t="shared" ref="S308" si="1622">R308*0.6</f>
        <v>#DIV/0!</v>
      </c>
      <c r="T308" s="313"/>
      <c r="U308" s="428" t="e">
        <f t="shared" ref="U308" si="1623">IF(P308="No_existen",5*$U$10,V308*$U$10)</f>
        <v>#DIV/0!</v>
      </c>
      <c r="V308" s="431" t="e">
        <f t="shared" ref="V308" si="1624">ROUND(AVERAGEIF(W308:W310,"&gt;0"),0)</f>
        <v>#DIV/0!</v>
      </c>
      <c r="W308" s="307">
        <f t="shared" si="1417"/>
        <v>0</v>
      </c>
      <c r="X308" s="313"/>
      <c r="Y308" s="313"/>
      <c r="Z308" s="431" t="e">
        <f t="shared" ref="Z308" si="1625">IF(P308="No_existen",5*$Z$10,AA308*$Z$10)</f>
        <v>#DIV/0!</v>
      </c>
      <c r="AA308" s="425" t="e">
        <f t="shared" ref="AA308" si="1626">ROUND(AVERAGEIF(AB308:AB310,"&gt;0"),0)</f>
        <v>#DIV/0!</v>
      </c>
      <c r="AB308" s="306">
        <f t="shared" si="1420"/>
        <v>0</v>
      </c>
      <c r="AC308" s="313"/>
      <c r="AD308" s="313"/>
      <c r="AE308" s="431" t="e">
        <f t="shared" ref="AE308" si="1627">IF(P308="No_existen",5*$AE$10,AF308*$AE$10)</f>
        <v>#DIV/0!</v>
      </c>
      <c r="AF308" s="425" t="e">
        <f t="shared" ref="AF308" si="1628">ROUND(AVERAGEIF(AG308:AG310,"&gt;0"),0)</f>
        <v>#DIV/0!</v>
      </c>
      <c r="AG308" s="306">
        <f t="shared" si="1423"/>
        <v>0</v>
      </c>
      <c r="AH308" s="313"/>
      <c r="AI308" s="313"/>
      <c r="AJ308" s="431" t="e">
        <f t="shared" ref="AJ308" si="1629">IF(P308="No_existen",5*$AJ$10,AK308*$AJ$10)</f>
        <v>#DIV/0!</v>
      </c>
      <c r="AK308" s="425" t="e">
        <f t="shared" ref="AK308" si="1630">ROUND(AVERAGEIF(AL308:AL310,"&gt;0"),0)</f>
        <v>#DIV/0!</v>
      </c>
      <c r="AL308" s="306">
        <f t="shared" si="1426"/>
        <v>0</v>
      </c>
      <c r="AM308" s="313"/>
      <c r="AN308" s="425" t="e">
        <f t="shared" ref="AN308" si="1631">ROUND(AVERAGE(R308,V308,AA308,AF308,AK308),0)</f>
        <v>#DIV/0!</v>
      </c>
      <c r="AO308" s="392" t="e">
        <f t="shared" ref="AO308" si="1632">IF(AN308&lt;1.5,"FUERTE",IF(AND(AN308&gt;=1.5,AN308&lt;2.5),"ACEPTABLE",IF(AN308&gt;=5,"INEXISTENTE","DÉBIL")))</f>
        <v>#DIV/0!</v>
      </c>
      <c r="AP308" s="395">
        <f t="shared" ref="AP308" si="1633">IF(O308=0,0,ROUND((O308*AN308),0))</f>
        <v>0</v>
      </c>
      <c r="AQ308" s="398" t="str">
        <f t="shared" ref="AQ308" si="1634">IF(AP308&gt;=36,"GRAVE", IF(AP308&lt;=10, "LEVE", "MODERADO"))</f>
        <v>LEVE</v>
      </c>
      <c r="AR308" s="401"/>
      <c r="AS308" s="401"/>
      <c r="AT308" s="259"/>
      <c r="AU308" s="259"/>
      <c r="AV308" s="260"/>
      <c r="AW308" s="327"/>
      <c r="AX308" s="294"/>
    </row>
    <row r="309" spans="1:50" ht="33" customHeight="1" x14ac:dyDescent="0.2">
      <c r="A309" s="391"/>
      <c r="B309" s="406"/>
      <c r="C309" s="407"/>
      <c r="D309" s="315"/>
      <c r="E309" s="315"/>
      <c r="F309" s="315"/>
      <c r="G309" s="411"/>
      <c r="H309" s="414"/>
      <c r="I309" s="417"/>
      <c r="J309" s="411"/>
      <c r="K309" s="420"/>
      <c r="L309" s="423"/>
      <c r="M309" s="420"/>
      <c r="N309" s="423"/>
      <c r="O309" s="423"/>
      <c r="P309" s="145"/>
      <c r="Q309" s="146">
        <f t="shared" si="1412"/>
        <v>0</v>
      </c>
      <c r="R309" s="426"/>
      <c r="S309" s="426"/>
      <c r="T309" s="316"/>
      <c r="U309" s="429"/>
      <c r="V309" s="432"/>
      <c r="W309" s="305">
        <f t="shared" si="1417"/>
        <v>0</v>
      </c>
      <c r="X309" s="316"/>
      <c r="Y309" s="316"/>
      <c r="Z309" s="432"/>
      <c r="AA309" s="426"/>
      <c r="AB309" s="304">
        <f t="shared" si="1420"/>
        <v>0</v>
      </c>
      <c r="AC309" s="316"/>
      <c r="AD309" s="316"/>
      <c r="AE309" s="432"/>
      <c r="AF309" s="426"/>
      <c r="AG309" s="304">
        <f t="shared" si="1423"/>
        <v>0</v>
      </c>
      <c r="AH309" s="316"/>
      <c r="AI309" s="316"/>
      <c r="AJ309" s="432"/>
      <c r="AK309" s="426"/>
      <c r="AL309" s="304">
        <f t="shared" si="1426"/>
        <v>0</v>
      </c>
      <c r="AM309" s="316"/>
      <c r="AN309" s="426"/>
      <c r="AO309" s="393"/>
      <c r="AP309" s="396"/>
      <c r="AQ309" s="399"/>
      <c r="AR309" s="402"/>
      <c r="AS309" s="402"/>
      <c r="AT309" s="47"/>
      <c r="AU309" s="47"/>
      <c r="AV309" s="95"/>
      <c r="AW309" s="222"/>
      <c r="AX309" s="97"/>
    </row>
    <row r="310" spans="1:50" ht="33" customHeight="1" thickBot="1" x14ac:dyDescent="0.25">
      <c r="A310" s="392"/>
      <c r="B310" s="408"/>
      <c r="C310" s="409"/>
      <c r="D310" s="91"/>
      <c r="E310" s="91"/>
      <c r="F310" s="91"/>
      <c r="G310" s="412"/>
      <c r="H310" s="415"/>
      <c r="I310" s="418"/>
      <c r="J310" s="412"/>
      <c r="K310" s="421"/>
      <c r="L310" s="424"/>
      <c r="M310" s="421"/>
      <c r="N310" s="424"/>
      <c r="O310" s="424"/>
      <c r="P310" s="20"/>
      <c r="Q310" s="103">
        <f t="shared" si="1412"/>
        <v>0</v>
      </c>
      <c r="R310" s="427"/>
      <c r="S310" s="427"/>
      <c r="T310" s="310"/>
      <c r="U310" s="430"/>
      <c r="V310" s="433"/>
      <c r="W310" s="311">
        <f t="shared" si="1417"/>
        <v>0</v>
      </c>
      <c r="X310" s="310"/>
      <c r="Y310" s="310"/>
      <c r="Z310" s="433"/>
      <c r="AA310" s="427"/>
      <c r="AB310" s="309">
        <f t="shared" si="1420"/>
        <v>0</v>
      </c>
      <c r="AC310" s="310"/>
      <c r="AD310" s="310"/>
      <c r="AE310" s="433"/>
      <c r="AF310" s="427"/>
      <c r="AG310" s="309">
        <f t="shared" si="1423"/>
        <v>0</v>
      </c>
      <c r="AH310" s="310"/>
      <c r="AI310" s="310"/>
      <c r="AJ310" s="433"/>
      <c r="AK310" s="427"/>
      <c r="AL310" s="309">
        <f t="shared" si="1426"/>
        <v>0</v>
      </c>
      <c r="AM310" s="310"/>
      <c r="AN310" s="427"/>
      <c r="AO310" s="394"/>
      <c r="AP310" s="397"/>
      <c r="AQ310" s="400"/>
      <c r="AR310" s="403"/>
      <c r="AS310" s="403"/>
      <c r="AT310" s="48"/>
      <c r="AU310" s="48"/>
      <c r="AV310" s="170"/>
      <c r="AW310" s="228"/>
      <c r="AX310" s="98"/>
    </row>
    <row r="311" spans="1:50" ht="33" customHeight="1" x14ac:dyDescent="0.2">
      <c r="A311" s="390">
        <v>101</v>
      </c>
      <c r="B311" s="404"/>
      <c r="C311" s="405"/>
      <c r="D311" s="256"/>
      <c r="E311" s="256"/>
      <c r="F311" s="256"/>
      <c r="G311" s="410"/>
      <c r="H311" s="413"/>
      <c r="I311" s="416"/>
      <c r="J311" s="410"/>
      <c r="K311" s="419"/>
      <c r="L311" s="422">
        <f t="shared" ref="L311" si="1635">IF(K311="ALTA",5,IF(K311="MEDIO ALTA",4,IF(K311="MEDIA",3,IF(K311="MEDIO BAJA",2,IF(K311="BAJA",1,0)))))</f>
        <v>0</v>
      </c>
      <c r="M311" s="419"/>
      <c r="N311" s="422">
        <f t="shared" ref="N311" si="1636">IF(M311="ALTO",5,IF(M311="MEDIO ALTO",4,IF(M311="MEDIO",3,IF(M311="MEDIO BAJO",2,IF(M311="BAJO",1,0)))))</f>
        <v>0</v>
      </c>
      <c r="O311" s="422">
        <f t="shared" ref="O311" si="1637">N311*L311</f>
        <v>0</v>
      </c>
      <c r="P311" s="257"/>
      <c r="Q311" s="258">
        <f t="shared" si="1412"/>
        <v>0</v>
      </c>
      <c r="R311" s="425" t="e">
        <f t="shared" ref="R311" si="1638">ROUND(AVERAGEIF(Q311:Q313,"&gt;0"),0)</f>
        <v>#DIV/0!</v>
      </c>
      <c r="S311" s="425" t="e">
        <f t="shared" ref="S311" si="1639">R311*0.6</f>
        <v>#DIV/0!</v>
      </c>
      <c r="T311" s="313"/>
      <c r="U311" s="428" t="e">
        <f t="shared" ref="U311" si="1640">IF(P311="No_existen",5*$U$10,V311*$U$10)</f>
        <v>#DIV/0!</v>
      </c>
      <c r="V311" s="431" t="e">
        <f t="shared" ref="V311" si="1641">ROUND(AVERAGEIF(W311:W313,"&gt;0"),0)</f>
        <v>#DIV/0!</v>
      </c>
      <c r="W311" s="307">
        <f t="shared" si="1417"/>
        <v>0</v>
      </c>
      <c r="X311" s="313"/>
      <c r="Y311" s="313"/>
      <c r="Z311" s="431" t="e">
        <f t="shared" ref="Z311" si="1642">IF(P311="No_existen",5*$Z$10,AA311*$Z$10)</f>
        <v>#DIV/0!</v>
      </c>
      <c r="AA311" s="425" t="e">
        <f t="shared" ref="AA311" si="1643">ROUND(AVERAGEIF(AB311:AB313,"&gt;0"),0)</f>
        <v>#DIV/0!</v>
      </c>
      <c r="AB311" s="306">
        <f t="shared" si="1420"/>
        <v>0</v>
      </c>
      <c r="AC311" s="313"/>
      <c r="AD311" s="313"/>
      <c r="AE311" s="431" t="e">
        <f t="shared" ref="AE311" si="1644">IF(P311="No_existen",5*$AE$10,AF311*$AE$10)</f>
        <v>#DIV/0!</v>
      </c>
      <c r="AF311" s="425" t="e">
        <f t="shared" ref="AF311" si="1645">ROUND(AVERAGEIF(AG311:AG313,"&gt;0"),0)</f>
        <v>#DIV/0!</v>
      </c>
      <c r="AG311" s="306">
        <f t="shared" si="1423"/>
        <v>0</v>
      </c>
      <c r="AH311" s="313"/>
      <c r="AI311" s="313"/>
      <c r="AJ311" s="431" t="e">
        <f t="shared" ref="AJ311" si="1646">IF(P311="No_existen",5*$AJ$10,AK311*$AJ$10)</f>
        <v>#DIV/0!</v>
      </c>
      <c r="AK311" s="425" t="e">
        <f t="shared" ref="AK311" si="1647">ROUND(AVERAGEIF(AL311:AL313,"&gt;0"),0)</f>
        <v>#DIV/0!</v>
      </c>
      <c r="AL311" s="306">
        <f t="shared" si="1426"/>
        <v>0</v>
      </c>
      <c r="AM311" s="313"/>
      <c r="AN311" s="425" t="e">
        <f t="shared" ref="AN311" si="1648">ROUND(AVERAGE(R311,V311,AA311,AF311,AK311),0)</f>
        <v>#DIV/0!</v>
      </c>
      <c r="AO311" s="392" t="e">
        <f t="shared" ref="AO311" si="1649">IF(AN311&lt;1.5,"FUERTE",IF(AND(AN311&gt;=1.5,AN311&lt;2.5),"ACEPTABLE",IF(AN311&gt;=5,"INEXISTENTE","DÉBIL")))</f>
        <v>#DIV/0!</v>
      </c>
      <c r="AP311" s="395">
        <f t="shared" ref="AP311" si="1650">IF(O311=0,0,ROUND((O311*AN311),0))</f>
        <v>0</v>
      </c>
      <c r="AQ311" s="398" t="str">
        <f t="shared" ref="AQ311" si="1651">IF(AP311&gt;=36,"GRAVE", IF(AP311&lt;=10, "LEVE", "MODERADO"))</f>
        <v>LEVE</v>
      </c>
      <c r="AR311" s="401"/>
      <c r="AS311" s="401"/>
      <c r="AT311" s="259"/>
      <c r="AU311" s="259"/>
      <c r="AV311" s="260"/>
      <c r="AW311" s="327"/>
      <c r="AX311" s="294"/>
    </row>
    <row r="312" spans="1:50" ht="33" customHeight="1" x14ac:dyDescent="0.2">
      <c r="A312" s="391"/>
      <c r="B312" s="406"/>
      <c r="C312" s="407"/>
      <c r="D312" s="315"/>
      <c r="E312" s="315"/>
      <c r="F312" s="315"/>
      <c r="G312" s="411"/>
      <c r="H312" s="414"/>
      <c r="I312" s="417"/>
      <c r="J312" s="411"/>
      <c r="K312" s="420"/>
      <c r="L312" s="423"/>
      <c r="M312" s="420"/>
      <c r="N312" s="423"/>
      <c r="O312" s="423"/>
      <c r="P312" s="145"/>
      <c r="Q312" s="146">
        <f t="shared" si="1412"/>
        <v>0</v>
      </c>
      <c r="R312" s="426"/>
      <c r="S312" s="426"/>
      <c r="T312" s="316"/>
      <c r="U312" s="429"/>
      <c r="V312" s="432"/>
      <c r="W312" s="305">
        <f t="shared" si="1417"/>
        <v>0</v>
      </c>
      <c r="X312" s="316"/>
      <c r="Y312" s="316"/>
      <c r="Z312" s="432"/>
      <c r="AA312" s="426"/>
      <c r="AB312" s="304">
        <f t="shared" si="1420"/>
        <v>0</v>
      </c>
      <c r="AC312" s="316"/>
      <c r="AD312" s="316"/>
      <c r="AE312" s="432"/>
      <c r="AF312" s="426"/>
      <c r="AG312" s="304">
        <f t="shared" si="1423"/>
        <v>0</v>
      </c>
      <c r="AH312" s="316"/>
      <c r="AI312" s="316"/>
      <c r="AJ312" s="432"/>
      <c r="AK312" s="426"/>
      <c r="AL312" s="304">
        <f t="shared" si="1426"/>
        <v>0</v>
      </c>
      <c r="AM312" s="316"/>
      <c r="AN312" s="426"/>
      <c r="AO312" s="393"/>
      <c r="AP312" s="396"/>
      <c r="AQ312" s="399"/>
      <c r="AR312" s="402"/>
      <c r="AS312" s="402"/>
      <c r="AT312" s="47"/>
      <c r="AU312" s="47"/>
      <c r="AV312" s="95"/>
      <c r="AW312" s="222"/>
      <c r="AX312" s="97"/>
    </row>
    <row r="313" spans="1:50" ht="33" customHeight="1" thickBot="1" x14ac:dyDescent="0.25">
      <c r="A313" s="392"/>
      <c r="B313" s="408"/>
      <c r="C313" s="409"/>
      <c r="D313" s="91"/>
      <c r="E313" s="91"/>
      <c r="F313" s="91"/>
      <c r="G313" s="412"/>
      <c r="H313" s="415"/>
      <c r="I313" s="418"/>
      <c r="J313" s="412"/>
      <c r="K313" s="421"/>
      <c r="L313" s="424"/>
      <c r="M313" s="421"/>
      <c r="N313" s="424"/>
      <c r="O313" s="424"/>
      <c r="P313" s="20"/>
      <c r="Q313" s="103">
        <f t="shared" si="1412"/>
        <v>0</v>
      </c>
      <c r="R313" s="427"/>
      <c r="S313" s="427"/>
      <c r="T313" s="310"/>
      <c r="U313" s="430"/>
      <c r="V313" s="433"/>
      <c r="W313" s="311">
        <f t="shared" si="1417"/>
        <v>0</v>
      </c>
      <c r="X313" s="310"/>
      <c r="Y313" s="310"/>
      <c r="Z313" s="433"/>
      <c r="AA313" s="427"/>
      <c r="AB313" s="309">
        <f t="shared" si="1420"/>
        <v>0</v>
      </c>
      <c r="AC313" s="310"/>
      <c r="AD313" s="310"/>
      <c r="AE313" s="433"/>
      <c r="AF313" s="427"/>
      <c r="AG313" s="309">
        <f t="shared" si="1423"/>
        <v>0</v>
      </c>
      <c r="AH313" s="310"/>
      <c r="AI313" s="310"/>
      <c r="AJ313" s="433"/>
      <c r="AK313" s="427"/>
      <c r="AL313" s="309">
        <f t="shared" si="1426"/>
        <v>0</v>
      </c>
      <c r="AM313" s="310"/>
      <c r="AN313" s="427"/>
      <c r="AO313" s="394"/>
      <c r="AP313" s="397"/>
      <c r="AQ313" s="400"/>
      <c r="AR313" s="403"/>
      <c r="AS313" s="403"/>
      <c r="AT313" s="48"/>
      <c r="AU313" s="48"/>
      <c r="AV313" s="170"/>
      <c r="AW313" s="228"/>
      <c r="AX313" s="98"/>
    </row>
    <row r="314" spans="1:50" ht="33" customHeight="1" x14ac:dyDescent="0.2">
      <c r="A314" s="390">
        <v>102</v>
      </c>
      <c r="B314" s="404"/>
      <c r="C314" s="405"/>
      <c r="D314" s="256"/>
      <c r="E314" s="256"/>
      <c r="F314" s="256"/>
      <c r="G314" s="410"/>
      <c r="H314" s="413"/>
      <c r="I314" s="416"/>
      <c r="J314" s="410"/>
      <c r="K314" s="419"/>
      <c r="L314" s="422">
        <f t="shared" ref="L314" si="1652">IF(K314="ALTA",5,IF(K314="MEDIO ALTA",4,IF(K314="MEDIA",3,IF(K314="MEDIO BAJA",2,IF(K314="BAJA",1,0)))))</f>
        <v>0</v>
      </c>
      <c r="M314" s="419"/>
      <c r="N314" s="422">
        <f t="shared" ref="N314" si="1653">IF(M314="ALTO",5,IF(M314="MEDIO ALTO",4,IF(M314="MEDIO",3,IF(M314="MEDIO BAJO",2,IF(M314="BAJO",1,0)))))</f>
        <v>0</v>
      </c>
      <c r="O314" s="422">
        <f t="shared" ref="O314" si="1654">N314*L314</f>
        <v>0</v>
      </c>
      <c r="P314" s="257"/>
      <c r="Q314" s="258">
        <f t="shared" si="1412"/>
        <v>0</v>
      </c>
      <c r="R314" s="425" t="e">
        <f t="shared" ref="R314" si="1655">ROUND(AVERAGEIF(Q314:Q316,"&gt;0"),0)</f>
        <v>#DIV/0!</v>
      </c>
      <c r="S314" s="425" t="e">
        <f t="shared" ref="S314" si="1656">R314*0.6</f>
        <v>#DIV/0!</v>
      </c>
      <c r="T314" s="313"/>
      <c r="U314" s="428" t="e">
        <f t="shared" ref="U314" si="1657">IF(P314="No_existen",5*$U$10,V314*$U$10)</f>
        <v>#DIV/0!</v>
      </c>
      <c r="V314" s="431" t="e">
        <f t="shared" ref="V314" si="1658">ROUND(AVERAGEIF(W314:W316,"&gt;0"),0)</f>
        <v>#DIV/0!</v>
      </c>
      <c r="W314" s="307">
        <f t="shared" si="1417"/>
        <v>0</v>
      </c>
      <c r="X314" s="313"/>
      <c r="Y314" s="313"/>
      <c r="Z314" s="431" t="e">
        <f t="shared" ref="Z314" si="1659">IF(P314="No_existen",5*$Z$10,AA314*$Z$10)</f>
        <v>#DIV/0!</v>
      </c>
      <c r="AA314" s="425" t="e">
        <f t="shared" ref="AA314" si="1660">ROUND(AVERAGEIF(AB314:AB316,"&gt;0"),0)</f>
        <v>#DIV/0!</v>
      </c>
      <c r="AB314" s="306">
        <f t="shared" si="1420"/>
        <v>0</v>
      </c>
      <c r="AC314" s="313"/>
      <c r="AD314" s="313"/>
      <c r="AE314" s="431" t="e">
        <f t="shared" ref="AE314" si="1661">IF(P314="No_existen",5*$AE$10,AF314*$AE$10)</f>
        <v>#DIV/0!</v>
      </c>
      <c r="AF314" s="425" t="e">
        <f t="shared" ref="AF314" si="1662">ROUND(AVERAGEIF(AG314:AG316,"&gt;0"),0)</f>
        <v>#DIV/0!</v>
      </c>
      <c r="AG314" s="306">
        <f t="shared" si="1423"/>
        <v>0</v>
      </c>
      <c r="AH314" s="313"/>
      <c r="AI314" s="313"/>
      <c r="AJ314" s="431" t="e">
        <f t="shared" ref="AJ314" si="1663">IF(P314="No_existen",5*$AJ$10,AK314*$AJ$10)</f>
        <v>#DIV/0!</v>
      </c>
      <c r="AK314" s="425" t="e">
        <f t="shared" ref="AK314" si="1664">ROUND(AVERAGEIF(AL314:AL316,"&gt;0"),0)</f>
        <v>#DIV/0!</v>
      </c>
      <c r="AL314" s="306">
        <f t="shared" si="1426"/>
        <v>0</v>
      </c>
      <c r="AM314" s="313"/>
      <c r="AN314" s="425" t="e">
        <f t="shared" ref="AN314" si="1665">ROUND(AVERAGE(R314,V314,AA314,AF314,AK314),0)</f>
        <v>#DIV/0!</v>
      </c>
      <c r="AO314" s="392" t="e">
        <f t="shared" ref="AO314" si="1666">IF(AN314&lt;1.5,"FUERTE",IF(AND(AN314&gt;=1.5,AN314&lt;2.5),"ACEPTABLE",IF(AN314&gt;=5,"INEXISTENTE","DÉBIL")))</f>
        <v>#DIV/0!</v>
      </c>
      <c r="AP314" s="395">
        <f t="shared" ref="AP314" si="1667">IF(O314=0,0,ROUND((O314*AN314),0))</f>
        <v>0</v>
      </c>
      <c r="AQ314" s="398" t="str">
        <f t="shared" ref="AQ314" si="1668">IF(AP314&gt;=36,"GRAVE", IF(AP314&lt;=10, "LEVE", "MODERADO"))</f>
        <v>LEVE</v>
      </c>
      <c r="AR314" s="401"/>
      <c r="AS314" s="401"/>
      <c r="AT314" s="259"/>
      <c r="AU314" s="259"/>
      <c r="AV314" s="260"/>
      <c r="AW314" s="327"/>
      <c r="AX314" s="294"/>
    </row>
    <row r="315" spans="1:50" ht="33" customHeight="1" x14ac:dyDescent="0.2">
      <c r="A315" s="391"/>
      <c r="B315" s="406"/>
      <c r="C315" s="407"/>
      <c r="D315" s="315"/>
      <c r="E315" s="315"/>
      <c r="F315" s="315"/>
      <c r="G315" s="411"/>
      <c r="H315" s="414"/>
      <c r="I315" s="417"/>
      <c r="J315" s="411"/>
      <c r="K315" s="420"/>
      <c r="L315" s="423"/>
      <c r="M315" s="420"/>
      <c r="N315" s="423"/>
      <c r="O315" s="423"/>
      <c r="P315" s="145"/>
      <c r="Q315" s="146">
        <f t="shared" si="1412"/>
        <v>0</v>
      </c>
      <c r="R315" s="426"/>
      <c r="S315" s="426"/>
      <c r="T315" s="316"/>
      <c r="U315" s="429"/>
      <c r="V315" s="432"/>
      <c r="W315" s="305">
        <f t="shared" si="1417"/>
        <v>0</v>
      </c>
      <c r="X315" s="316"/>
      <c r="Y315" s="316"/>
      <c r="Z315" s="432"/>
      <c r="AA315" s="426"/>
      <c r="AB315" s="304">
        <f t="shared" si="1420"/>
        <v>0</v>
      </c>
      <c r="AC315" s="316"/>
      <c r="AD315" s="316"/>
      <c r="AE315" s="432"/>
      <c r="AF315" s="426"/>
      <c r="AG315" s="304">
        <f t="shared" si="1423"/>
        <v>0</v>
      </c>
      <c r="AH315" s="316"/>
      <c r="AI315" s="316"/>
      <c r="AJ315" s="432"/>
      <c r="AK315" s="426"/>
      <c r="AL315" s="304">
        <f t="shared" si="1426"/>
        <v>0</v>
      </c>
      <c r="AM315" s="316"/>
      <c r="AN315" s="426"/>
      <c r="AO315" s="393"/>
      <c r="AP315" s="396"/>
      <c r="AQ315" s="399"/>
      <c r="AR315" s="402"/>
      <c r="AS315" s="402"/>
      <c r="AT315" s="47"/>
      <c r="AU315" s="47"/>
      <c r="AV315" s="95"/>
      <c r="AW315" s="222"/>
      <c r="AX315" s="97"/>
    </row>
    <row r="316" spans="1:50" ht="33" customHeight="1" thickBot="1" x14ac:dyDescent="0.25">
      <c r="A316" s="392"/>
      <c r="B316" s="408"/>
      <c r="C316" s="409"/>
      <c r="D316" s="91"/>
      <c r="E316" s="91"/>
      <c r="F316" s="91"/>
      <c r="G316" s="412"/>
      <c r="H316" s="415"/>
      <c r="I316" s="418"/>
      <c r="J316" s="412"/>
      <c r="K316" s="421"/>
      <c r="L316" s="424"/>
      <c r="M316" s="421"/>
      <c r="N316" s="424"/>
      <c r="O316" s="424"/>
      <c r="P316" s="20"/>
      <c r="Q316" s="103">
        <f t="shared" si="1412"/>
        <v>0</v>
      </c>
      <c r="R316" s="427"/>
      <c r="S316" s="427"/>
      <c r="T316" s="310"/>
      <c r="U316" s="430"/>
      <c r="V316" s="433"/>
      <c r="W316" s="311">
        <f t="shared" si="1417"/>
        <v>0</v>
      </c>
      <c r="X316" s="310"/>
      <c r="Y316" s="310"/>
      <c r="Z316" s="433"/>
      <c r="AA316" s="427"/>
      <c r="AB316" s="309">
        <f t="shared" si="1420"/>
        <v>0</v>
      </c>
      <c r="AC316" s="310"/>
      <c r="AD316" s="310"/>
      <c r="AE316" s="433"/>
      <c r="AF316" s="427"/>
      <c r="AG316" s="309">
        <f t="shared" si="1423"/>
        <v>0</v>
      </c>
      <c r="AH316" s="310"/>
      <c r="AI316" s="310"/>
      <c r="AJ316" s="433"/>
      <c r="AK316" s="427"/>
      <c r="AL316" s="309">
        <f t="shared" si="1426"/>
        <v>0</v>
      </c>
      <c r="AM316" s="310"/>
      <c r="AN316" s="427"/>
      <c r="AO316" s="394"/>
      <c r="AP316" s="397"/>
      <c r="AQ316" s="400"/>
      <c r="AR316" s="403"/>
      <c r="AS316" s="403"/>
      <c r="AT316" s="48"/>
      <c r="AU316" s="48"/>
      <c r="AV316" s="170"/>
      <c r="AW316" s="228"/>
      <c r="AX316" s="98"/>
    </row>
    <row r="317" spans="1:50" ht="33" customHeight="1" x14ac:dyDescent="0.2">
      <c r="A317" s="390">
        <v>103</v>
      </c>
      <c r="B317" s="404"/>
      <c r="C317" s="405"/>
      <c r="D317" s="256"/>
      <c r="E317" s="256"/>
      <c r="F317" s="256"/>
      <c r="G317" s="410"/>
      <c r="H317" s="413"/>
      <c r="I317" s="416"/>
      <c r="J317" s="410"/>
      <c r="K317" s="419"/>
      <c r="L317" s="422">
        <f t="shared" ref="L317" si="1669">IF(K317="ALTA",5,IF(K317="MEDIO ALTA",4,IF(K317="MEDIA",3,IF(K317="MEDIO BAJA",2,IF(K317="BAJA",1,0)))))</f>
        <v>0</v>
      </c>
      <c r="M317" s="419"/>
      <c r="N317" s="422">
        <f t="shared" ref="N317" si="1670">IF(M317="ALTO",5,IF(M317="MEDIO ALTO",4,IF(M317="MEDIO",3,IF(M317="MEDIO BAJO",2,IF(M317="BAJO",1,0)))))</f>
        <v>0</v>
      </c>
      <c r="O317" s="422">
        <f t="shared" ref="O317" si="1671">N317*L317</f>
        <v>0</v>
      </c>
      <c r="P317" s="257"/>
      <c r="Q317" s="258">
        <f t="shared" si="1412"/>
        <v>0</v>
      </c>
      <c r="R317" s="425" t="e">
        <f t="shared" ref="R317" si="1672">ROUND(AVERAGEIF(Q317:Q319,"&gt;0"),0)</f>
        <v>#DIV/0!</v>
      </c>
      <c r="S317" s="425" t="e">
        <f t="shared" ref="S317" si="1673">R317*0.6</f>
        <v>#DIV/0!</v>
      </c>
      <c r="T317" s="313"/>
      <c r="U317" s="428" t="e">
        <f t="shared" ref="U317" si="1674">IF(P317="No_existen",5*$U$10,V317*$U$10)</f>
        <v>#DIV/0!</v>
      </c>
      <c r="V317" s="431" t="e">
        <f t="shared" ref="V317" si="1675">ROUND(AVERAGEIF(W317:W319,"&gt;0"),0)</f>
        <v>#DIV/0!</v>
      </c>
      <c r="W317" s="307">
        <f t="shared" si="1417"/>
        <v>0</v>
      </c>
      <c r="X317" s="313"/>
      <c r="Y317" s="313"/>
      <c r="Z317" s="431" t="e">
        <f t="shared" ref="Z317" si="1676">IF(P317="No_existen",5*$Z$10,AA317*$Z$10)</f>
        <v>#DIV/0!</v>
      </c>
      <c r="AA317" s="425" t="e">
        <f t="shared" ref="AA317" si="1677">ROUND(AVERAGEIF(AB317:AB319,"&gt;0"),0)</f>
        <v>#DIV/0!</v>
      </c>
      <c r="AB317" s="306">
        <f t="shared" si="1420"/>
        <v>0</v>
      </c>
      <c r="AC317" s="313"/>
      <c r="AD317" s="313"/>
      <c r="AE317" s="431" t="e">
        <f t="shared" ref="AE317" si="1678">IF(P317="No_existen",5*$AE$10,AF317*$AE$10)</f>
        <v>#DIV/0!</v>
      </c>
      <c r="AF317" s="425" t="e">
        <f t="shared" ref="AF317" si="1679">ROUND(AVERAGEIF(AG317:AG319,"&gt;0"),0)</f>
        <v>#DIV/0!</v>
      </c>
      <c r="AG317" s="306">
        <f t="shared" si="1423"/>
        <v>0</v>
      </c>
      <c r="AH317" s="313"/>
      <c r="AI317" s="313"/>
      <c r="AJ317" s="431" t="e">
        <f t="shared" ref="AJ317" si="1680">IF(P317="No_existen",5*$AJ$10,AK317*$AJ$10)</f>
        <v>#DIV/0!</v>
      </c>
      <c r="AK317" s="425" t="e">
        <f t="shared" ref="AK317" si="1681">ROUND(AVERAGEIF(AL317:AL319,"&gt;0"),0)</f>
        <v>#DIV/0!</v>
      </c>
      <c r="AL317" s="306">
        <f t="shared" si="1426"/>
        <v>0</v>
      </c>
      <c r="AM317" s="313"/>
      <c r="AN317" s="425" t="e">
        <f t="shared" ref="AN317" si="1682">ROUND(AVERAGE(R317,V317,AA317,AF317,AK317),0)</f>
        <v>#DIV/0!</v>
      </c>
      <c r="AO317" s="392" t="e">
        <f t="shared" ref="AO317" si="1683">IF(AN317&lt;1.5,"FUERTE",IF(AND(AN317&gt;=1.5,AN317&lt;2.5),"ACEPTABLE",IF(AN317&gt;=5,"INEXISTENTE","DÉBIL")))</f>
        <v>#DIV/0!</v>
      </c>
      <c r="AP317" s="395">
        <f t="shared" ref="AP317" si="1684">IF(O317=0,0,ROUND((O317*AN317),0))</f>
        <v>0</v>
      </c>
      <c r="AQ317" s="398" t="str">
        <f t="shared" ref="AQ317" si="1685">IF(AP317&gt;=36,"GRAVE", IF(AP317&lt;=10, "LEVE", "MODERADO"))</f>
        <v>LEVE</v>
      </c>
      <c r="AR317" s="401"/>
      <c r="AS317" s="401"/>
      <c r="AT317" s="259"/>
      <c r="AU317" s="259"/>
      <c r="AV317" s="260"/>
      <c r="AW317" s="327"/>
      <c r="AX317" s="294"/>
    </row>
    <row r="318" spans="1:50" ht="33" customHeight="1" x14ac:dyDescent="0.2">
      <c r="A318" s="391"/>
      <c r="B318" s="406"/>
      <c r="C318" s="407"/>
      <c r="D318" s="315"/>
      <c r="E318" s="315"/>
      <c r="F318" s="315"/>
      <c r="G318" s="411"/>
      <c r="H318" s="414"/>
      <c r="I318" s="417"/>
      <c r="J318" s="411"/>
      <c r="K318" s="420"/>
      <c r="L318" s="423"/>
      <c r="M318" s="420"/>
      <c r="N318" s="423"/>
      <c r="O318" s="423"/>
      <c r="P318" s="145"/>
      <c r="Q318" s="146">
        <f t="shared" si="1412"/>
        <v>0</v>
      </c>
      <c r="R318" s="426"/>
      <c r="S318" s="426"/>
      <c r="T318" s="316"/>
      <c r="U318" s="429"/>
      <c r="V318" s="432"/>
      <c r="W318" s="305">
        <f t="shared" si="1417"/>
        <v>0</v>
      </c>
      <c r="X318" s="316"/>
      <c r="Y318" s="316"/>
      <c r="Z318" s="432"/>
      <c r="AA318" s="426"/>
      <c r="AB318" s="304">
        <f t="shared" si="1420"/>
        <v>0</v>
      </c>
      <c r="AC318" s="316"/>
      <c r="AD318" s="316"/>
      <c r="AE318" s="432"/>
      <c r="AF318" s="426"/>
      <c r="AG318" s="304">
        <f t="shared" si="1423"/>
        <v>0</v>
      </c>
      <c r="AH318" s="316"/>
      <c r="AI318" s="316"/>
      <c r="AJ318" s="432"/>
      <c r="AK318" s="426"/>
      <c r="AL318" s="304">
        <f t="shared" si="1426"/>
        <v>0</v>
      </c>
      <c r="AM318" s="316"/>
      <c r="AN318" s="426"/>
      <c r="AO318" s="393"/>
      <c r="AP318" s="396"/>
      <c r="AQ318" s="399"/>
      <c r="AR318" s="402"/>
      <c r="AS318" s="402"/>
      <c r="AT318" s="47"/>
      <c r="AU318" s="47"/>
      <c r="AV318" s="95"/>
      <c r="AW318" s="222"/>
      <c r="AX318" s="97"/>
    </row>
    <row r="319" spans="1:50" ht="33" customHeight="1" thickBot="1" x14ac:dyDescent="0.25">
      <c r="A319" s="392"/>
      <c r="B319" s="408"/>
      <c r="C319" s="409"/>
      <c r="D319" s="91"/>
      <c r="E319" s="91"/>
      <c r="F319" s="91"/>
      <c r="G319" s="412"/>
      <c r="H319" s="415"/>
      <c r="I319" s="418"/>
      <c r="J319" s="412"/>
      <c r="K319" s="421"/>
      <c r="L319" s="424"/>
      <c r="M319" s="421"/>
      <c r="N319" s="424"/>
      <c r="O319" s="424"/>
      <c r="P319" s="20"/>
      <c r="Q319" s="103">
        <f t="shared" si="1412"/>
        <v>0</v>
      </c>
      <c r="R319" s="427"/>
      <c r="S319" s="427"/>
      <c r="T319" s="310"/>
      <c r="U319" s="430"/>
      <c r="V319" s="433"/>
      <c r="W319" s="311">
        <f t="shared" si="1417"/>
        <v>0</v>
      </c>
      <c r="X319" s="310"/>
      <c r="Y319" s="310"/>
      <c r="Z319" s="433"/>
      <c r="AA319" s="427"/>
      <c r="AB319" s="309">
        <f t="shared" si="1420"/>
        <v>0</v>
      </c>
      <c r="AC319" s="310"/>
      <c r="AD319" s="310"/>
      <c r="AE319" s="433"/>
      <c r="AF319" s="427"/>
      <c r="AG319" s="309">
        <f t="shared" si="1423"/>
        <v>0</v>
      </c>
      <c r="AH319" s="310"/>
      <c r="AI319" s="310"/>
      <c r="AJ319" s="433"/>
      <c r="AK319" s="427"/>
      <c r="AL319" s="309">
        <f t="shared" si="1426"/>
        <v>0</v>
      </c>
      <c r="AM319" s="310"/>
      <c r="AN319" s="427"/>
      <c r="AO319" s="394"/>
      <c r="AP319" s="397"/>
      <c r="AQ319" s="400"/>
      <c r="AR319" s="403"/>
      <c r="AS319" s="403"/>
      <c r="AT319" s="48"/>
      <c r="AU319" s="48"/>
      <c r="AV319" s="170"/>
      <c r="AW319" s="228"/>
      <c r="AX319" s="98"/>
    </row>
    <row r="320" spans="1:50" ht="33" customHeight="1" x14ac:dyDescent="0.2">
      <c r="A320" s="390">
        <v>104</v>
      </c>
      <c r="B320" s="404"/>
      <c r="C320" s="405"/>
      <c r="D320" s="256"/>
      <c r="E320" s="256"/>
      <c r="F320" s="256"/>
      <c r="G320" s="410"/>
      <c r="H320" s="413"/>
      <c r="I320" s="416"/>
      <c r="J320" s="410"/>
      <c r="K320" s="419"/>
      <c r="L320" s="422">
        <f t="shared" ref="L320" si="1686">IF(K320="ALTA",5,IF(K320="MEDIO ALTA",4,IF(K320="MEDIA",3,IF(K320="MEDIO BAJA",2,IF(K320="BAJA",1,0)))))</f>
        <v>0</v>
      </c>
      <c r="M320" s="419"/>
      <c r="N320" s="422">
        <f t="shared" ref="N320" si="1687">IF(M320="ALTO",5,IF(M320="MEDIO ALTO",4,IF(M320="MEDIO",3,IF(M320="MEDIO BAJO",2,IF(M320="BAJO",1,0)))))</f>
        <v>0</v>
      </c>
      <c r="O320" s="422">
        <f t="shared" ref="O320" si="1688">N320*L320</f>
        <v>0</v>
      </c>
      <c r="P320" s="257"/>
      <c r="Q320" s="258">
        <f t="shared" si="1412"/>
        <v>0</v>
      </c>
      <c r="R320" s="425" t="e">
        <f t="shared" ref="R320" si="1689">ROUND(AVERAGEIF(Q320:Q322,"&gt;0"),0)</f>
        <v>#DIV/0!</v>
      </c>
      <c r="S320" s="425" t="e">
        <f t="shared" ref="S320" si="1690">R320*0.6</f>
        <v>#DIV/0!</v>
      </c>
      <c r="T320" s="313"/>
      <c r="U320" s="428" t="e">
        <f t="shared" ref="U320" si="1691">IF(P320="No_existen",5*$U$10,V320*$U$10)</f>
        <v>#DIV/0!</v>
      </c>
      <c r="V320" s="431" t="e">
        <f t="shared" ref="V320" si="1692">ROUND(AVERAGEIF(W320:W322,"&gt;0"),0)</f>
        <v>#DIV/0!</v>
      </c>
      <c r="W320" s="307">
        <f t="shared" si="1417"/>
        <v>0</v>
      </c>
      <c r="X320" s="313"/>
      <c r="Y320" s="313"/>
      <c r="Z320" s="431" t="e">
        <f t="shared" ref="Z320" si="1693">IF(P320="No_existen",5*$Z$10,AA320*$Z$10)</f>
        <v>#DIV/0!</v>
      </c>
      <c r="AA320" s="425" t="e">
        <f t="shared" ref="AA320" si="1694">ROUND(AVERAGEIF(AB320:AB322,"&gt;0"),0)</f>
        <v>#DIV/0!</v>
      </c>
      <c r="AB320" s="306">
        <f t="shared" si="1420"/>
        <v>0</v>
      </c>
      <c r="AC320" s="313"/>
      <c r="AD320" s="313"/>
      <c r="AE320" s="431" t="e">
        <f t="shared" ref="AE320" si="1695">IF(P320="No_existen",5*$AE$10,AF320*$AE$10)</f>
        <v>#DIV/0!</v>
      </c>
      <c r="AF320" s="425" t="e">
        <f t="shared" ref="AF320" si="1696">ROUND(AVERAGEIF(AG320:AG322,"&gt;0"),0)</f>
        <v>#DIV/0!</v>
      </c>
      <c r="AG320" s="306">
        <f t="shared" si="1423"/>
        <v>0</v>
      </c>
      <c r="AH320" s="313"/>
      <c r="AI320" s="313"/>
      <c r="AJ320" s="431" t="e">
        <f t="shared" ref="AJ320" si="1697">IF(P320="No_existen",5*$AJ$10,AK320*$AJ$10)</f>
        <v>#DIV/0!</v>
      </c>
      <c r="AK320" s="425" t="e">
        <f t="shared" ref="AK320" si="1698">ROUND(AVERAGEIF(AL320:AL322,"&gt;0"),0)</f>
        <v>#DIV/0!</v>
      </c>
      <c r="AL320" s="306">
        <f t="shared" si="1426"/>
        <v>0</v>
      </c>
      <c r="AM320" s="313"/>
      <c r="AN320" s="425" t="e">
        <f t="shared" ref="AN320" si="1699">ROUND(AVERAGE(R320,V320,AA320,AF320,AK320),0)</f>
        <v>#DIV/0!</v>
      </c>
      <c r="AO320" s="392" t="e">
        <f t="shared" ref="AO320" si="1700">IF(AN320&lt;1.5,"FUERTE",IF(AND(AN320&gt;=1.5,AN320&lt;2.5),"ACEPTABLE",IF(AN320&gt;=5,"INEXISTENTE","DÉBIL")))</f>
        <v>#DIV/0!</v>
      </c>
      <c r="AP320" s="395">
        <f t="shared" ref="AP320" si="1701">IF(O320=0,0,ROUND((O320*AN320),0))</f>
        <v>0</v>
      </c>
      <c r="AQ320" s="398" t="str">
        <f t="shared" ref="AQ320" si="1702">IF(AP320&gt;=36,"GRAVE", IF(AP320&lt;=10, "LEVE", "MODERADO"))</f>
        <v>LEVE</v>
      </c>
      <c r="AR320" s="401"/>
      <c r="AS320" s="401"/>
      <c r="AT320" s="259"/>
      <c r="AU320" s="259"/>
      <c r="AV320" s="260"/>
      <c r="AW320" s="327"/>
      <c r="AX320" s="294"/>
    </row>
    <row r="321" spans="1:50" ht="33" customHeight="1" x14ac:dyDescent="0.2">
      <c r="A321" s="391"/>
      <c r="B321" s="406"/>
      <c r="C321" s="407"/>
      <c r="D321" s="315"/>
      <c r="E321" s="315"/>
      <c r="F321" s="315"/>
      <c r="G321" s="411"/>
      <c r="H321" s="414"/>
      <c r="I321" s="417"/>
      <c r="J321" s="411"/>
      <c r="K321" s="420"/>
      <c r="L321" s="423"/>
      <c r="M321" s="420"/>
      <c r="N321" s="423"/>
      <c r="O321" s="423"/>
      <c r="P321" s="145"/>
      <c r="Q321" s="146">
        <f t="shared" si="1412"/>
        <v>0</v>
      </c>
      <c r="R321" s="426"/>
      <c r="S321" s="426"/>
      <c r="T321" s="316"/>
      <c r="U321" s="429"/>
      <c r="V321" s="432"/>
      <c r="W321" s="305">
        <f t="shared" si="1417"/>
        <v>0</v>
      </c>
      <c r="X321" s="316"/>
      <c r="Y321" s="316"/>
      <c r="Z321" s="432"/>
      <c r="AA321" s="426"/>
      <c r="AB321" s="304">
        <f t="shared" si="1420"/>
        <v>0</v>
      </c>
      <c r="AC321" s="316"/>
      <c r="AD321" s="316"/>
      <c r="AE321" s="432"/>
      <c r="AF321" s="426"/>
      <c r="AG321" s="304">
        <f t="shared" si="1423"/>
        <v>0</v>
      </c>
      <c r="AH321" s="316"/>
      <c r="AI321" s="316"/>
      <c r="AJ321" s="432"/>
      <c r="AK321" s="426"/>
      <c r="AL321" s="304">
        <f t="shared" si="1426"/>
        <v>0</v>
      </c>
      <c r="AM321" s="316"/>
      <c r="AN321" s="426"/>
      <c r="AO321" s="393"/>
      <c r="AP321" s="396"/>
      <c r="AQ321" s="399"/>
      <c r="AR321" s="402"/>
      <c r="AS321" s="402"/>
      <c r="AT321" s="47"/>
      <c r="AU321" s="47"/>
      <c r="AV321" s="95"/>
      <c r="AW321" s="222"/>
      <c r="AX321" s="97"/>
    </row>
    <row r="322" spans="1:50" ht="33" customHeight="1" thickBot="1" x14ac:dyDescent="0.25">
      <c r="A322" s="392"/>
      <c r="B322" s="408"/>
      <c r="C322" s="409"/>
      <c r="D322" s="91"/>
      <c r="E322" s="91"/>
      <c r="F322" s="91"/>
      <c r="G322" s="412"/>
      <c r="H322" s="415"/>
      <c r="I322" s="418"/>
      <c r="J322" s="412"/>
      <c r="K322" s="421"/>
      <c r="L322" s="424"/>
      <c r="M322" s="421"/>
      <c r="N322" s="424"/>
      <c r="O322" s="424"/>
      <c r="P322" s="20"/>
      <c r="Q322" s="103">
        <f t="shared" si="1412"/>
        <v>0</v>
      </c>
      <c r="R322" s="427"/>
      <c r="S322" s="427"/>
      <c r="T322" s="310"/>
      <c r="U322" s="430"/>
      <c r="V322" s="433"/>
      <c r="W322" s="311">
        <f t="shared" si="1417"/>
        <v>0</v>
      </c>
      <c r="X322" s="310"/>
      <c r="Y322" s="310"/>
      <c r="Z322" s="433"/>
      <c r="AA322" s="427"/>
      <c r="AB322" s="309">
        <f t="shared" si="1420"/>
        <v>0</v>
      </c>
      <c r="AC322" s="310"/>
      <c r="AD322" s="310"/>
      <c r="AE322" s="433"/>
      <c r="AF322" s="427"/>
      <c r="AG322" s="309">
        <f t="shared" si="1423"/>
        <v>0</v>
      </c>
      <c r="AH322" s="310"/>
      <c r="AI322" s="310"/>
      <c r="AJ322" s="433"/>
      <c r="AK322" s="427"/>
      <c r="AL322" s="309">
        <f t="shared" si="1426"/>
        <v>0</v>
      </c>
      <c r="AM322" s="310"/>
      <c r="AN322" s="427"/>
      <c r="AO322" s="394"/>
      <c r="AP322" s="397"/>
      <c r="AQ322" s="400"/>
      <c r="AR322" s="403"/>
      <c r="AS322" s="403"/>
      <c r="AT322" s="48"/>
      <c r="AU322" s="48"/>
      <c r="AV322" s="170"/>
      <c r="AW322" s="228"/>
      <c r="AX322" s="98"/>
    </row>
    <row r="323" spans="1:50" ht="33" customHeight="1" x14ac:dyDescent="0.2">
      <c r="A323" s="390">
        <v>105</v>
      </c>
      <c r="B323" s="404"/>
      <c r="C323" s="405"/>
      <c r="D323" s="256"/>
      <c r="E323" s="256"/>
      <c r="F323" s="256"/>
      <c r="G323" s="410"/>
      <c r="H323" s="413"/>
      <c r="I323" s="416"/>
      <c r="J323" s="410"/>
      <c r="K323" s="419"/>
      <c r="L323" s="422">
        <f t="shared" ref="L323" si="1703">IF(K323="ALTA",5,IF(K323="MEDIO ALTA",4,IF(K323="MEDIA",3,IF(K323="MEDIO BAJA",2,IF(K323="BAJA",1,0)))))</f>
        <v>0</v>
      </c>
      <c r="M323" s="419"/>
      <c r="N323" s="422">
        <f t="shared" ref="N323" si="1704">IF(M323="ALTO",5,IF(M323="MEDIO ALTO",4,IF(M323="MEDIO",3,IF(M323="MEDIO BAJO",2,IF(M323="BAJO",1,0)))))</f>
        <v>0</v>
      </c>
      <c r="O323" s="422">
        <f t="shared" ref="O323" si="1705">N323*L323</f>
        <v>0</v>
      </c>
      <c r="P323" s="257"/>
      <c r="Q323" s="258">
        <f t="shared" si="1412"/>
        <v>0</v>
      </c>
      <c r="R323" s="425" t="e">
        <f t="shared" ref="R323" si="1706">ROUND(AVERAGEIF(Q323:Q325,"&gt;0"),0)</f>
        <v>#DIV/0!</v>
      </c>
      <c r="S323" s="425" t="e">
        <f t="shared" ref="S323" si="1707">R323*0.6</f>
        <v>#DIV/0!</v>
      </c>
      <c r="T323" s="313"/>
      <c r="U323" s="428" t="e">
        <f t="shared" ref="U323" si="1708">IF(P323="No_existen",5*$U$10,V323*$U$10)</f>
        <v>#DIV/0!</v>
      </c>
      <c r="V323" s="431" t="e">
        <f t="shared" ref="V323" si="1709">ROUND(AVERAGEIF(W323:W325,"&gt;0"),0)</f>
        <v>#DIV/0!</v>
      </c>
      <c r="W323" s="307">
        <f t="shared" si="1417"/>
        <v>0</v>
      </c>
      <c r="X323" s="313"/>
      <c r="Y323" s="313"/>
      <c r="Z323" s="431" t="e">
        <f t="shared" ref="Z323" si="1710">IF(P323="No_existen",5*$Z$10,AA323*$Z$10)</f>
        <v>#DIV/0!</v>
      </c>
      <c r="AA323" s="425" t="e">
        <f t="shared" ref="AA323" si="1711">ROUND(AVERAGEIF(AB323:AB325,"&gt;0"),0)</f>
        <v>#DIV/0!</v>
      </c>
      <c r="AB323" s="306">
        <f t="shared" si="1420"/>
        <v>0</v>
      </c>
      <c r="AC323" s="313"/>
      <c r="AD323" s="313"/>
      <c r="AE323" s="431" t="e">
        <f t="shared" ref="AE323" si="1712">IF(P323="No_existen",5*$AE$10,AF323*$AE$10)</f>
        <v>#DIV/0!</v>
      </c>
      <c r="AF323" s="425" t="e">
        <f t="shared" ref="AF323" si="1713">ROUND(AVERAGEIF(AG323:AG325,"&gt;0"),0)</f>
        <v>#DIV/0!</v>
      </c>
      <c r="AG323" s="306">
        <f t="shared" si="1423"/>
        <v>0</v>
      </c>
      <c r="AH323" s="313"/>
      <c r="AI323" s="313"/>
      <c r="AJ323" s="431" t="e">
        <f t="shared" ref="AJ323" si="1714">IF(P323="No_existen",5*$AJ$10,AK323*$AJ$10)</f>
        <v>#DIV/0!</v>
      </c>
      <c r="AK323" s="425" t="e">
        <f t="shared" ref="AK323" si="1715">ROUND(AVERAGEIF(AL323:AL325,"&gt;0"),0)</f>
        <v>#DIV/0!</v>
      </c>
      <c r="AL323" s="306">
        <f t="shared" si="1426"/>
        <v>0</v>
      </c>
      <c r="AM323" s="313"/>
      <c r="AN323" s="425" t="e">
        <f t="shared" ref="AN323" si="1716">ROUND(AVERAGE(R323,V323,AA323,AF323,AK323),0)</f>
        <v>#DIV/0!</v>
      </c>
      <c r="AO323" s="392" t="e">
        <f t="shared" ref="AO323" si="1717">IF(AN323&lt;1.5,"FUERTE",IF(AND(AN323&gt;=1.5,AN323&lt;2.5),"ACEPTABLE",IF(AN323&gt;=5,"INEXISTENTE","DÉBIL")))</f>
        <v>#DIV/0!</v>
      </c>
      <c r="AP323" s="395">
        <f t="shared" ref="AP323" si="1718">IF(O323=0,0,ROUND((O323*AN323),0))</f>
        <v>0</v>
      </c>
      <c r="AQ323" s="398" t="str">
        <f t="shared" ref="AQ323" si="1719">IF(AP323&gt;=36,"GRAVE", IF(AP323&lt;=10, "LEVE", "MODERADO"))</f>
        <v>LEVE</v>
      </c>
      <c r="AR323" s="401"/>
      <c r="AS323" s="401"/>
      <c r="AT323" s="259"/>
      <c r="AU323" s="259"/>
      <c r="AV323" s="260"/>
      <c r="AW323" s="327"/>
      <c r="AX323" s="294"/>
    </row>
    <row r="324" spans="1:50" ht="33" customHeight="1" x14ac:dyDescent="0.2">
      <c r="A324" s="391"/>
      <c r="B324" s="406"/>
      <c r="C324" s="407"/>
      <c r="D324" s="315"/>
      <c r="E324" s="315"/>
      <c r="F324" s="315"/>
      <c r="G324" s="411"/>
      <c r="H324" s="414"/>
      <c r="I324" s="417"/>
      <c r="J324" s="411"/>
      <c r="K324" s="420"/>
      <c r="L324" s="423"/>
      <c r="M324" s="420"/>
      <c r="N324" s="423"/>
      <c r="O324" s="423"/>
      <c r="P324" s="145"/>
      <c r="Q324" s="146">
        <f t="shared" si="1412"/>
        <v>0</v>
      </c>
      <c r="R324" s="426"/>
      <c r="S324" s="426"/>
      <c r="T324" s="316"/>
      <c r="U324" s="429"/>
      <c r="V324" s="432"/>
      <c r="W324" s="305">
        <f t="shared" si="1417"/>
        <v>0</v>
      </c>
      <c r="X324" s="316"/>
      <c r="Y324" s="316"/>
      <c r="Z324" s="432"/>
      <c r="AA324" s="426"/>
      <c r="AB324" s="304">
        <f t="shared" si="1420"/>
        <v>0</v>
      </c>
      <c r="AC324" s="316"/>
      <c r="AD324" s="316"/>
      <c r="AE324" s="432"/>
      <c r="AF324" s="426"/>
      <c r="AG324" s="304">
        <f t="shared" si="1423"/>
        <v>0</v>
      </c>
      <c r="AH324" s="316"/>
      <c r="AI324" s="316"/>
      <c r="AJ324" s="432"/>
      <c r="AK324" s="426"/>
      <c r="AL324" s="304">
        <f t="shared" si="1426"/>
        <v>0</v>
      </c>
      <c r="AM324" s="316"/>
      <c r="AN324" s="426"/>
      <c r="AO324" s="393"/>
      <c r="AP324" s="396"/>
      <c r="AQ324" s="399"/>
      <c r="AR324" s="402"/>
      <c r="AS324" s="402"/>
      <c r="AT324" s="47"/>
      <c r="AU324" s="47"/>
      <c r="AV324" s="95"/>
      <c r="AW324" s="222"/>
      <c r="AX324" s="97"/>
    </row>
    <row r="325" spans="1:50" ht="33" customHeight="1" thickBot="1" x14ac:dyDescent="0.25">
      <c r="A325" s="392"/>
      <c r="B325" s="408"/>
      <c r="C325" s="409"/>
      <c r="D325" s="91"/>
      <c r="E325" s="91"/>
      <c r="F325" s="91"/>
      <c r="G325" s="412"/>
      <c r="H325" s="415"/>
      <c r="I325" s="418"/>
      <c r="J325" s="412"/>
      <c r="K325" s="421"/>
      <c r="L325" s="424"/>
      <c r="M325" s="421"/>
      <c r="N325" s="424"/>
      <c r="O325" s="424"/>
      <c r="P325" s="20"/>
      <c r="Q325" s="103">
        <f t="shared" si="1412"/>
        <v>0</v>
      </c>
      <c r="R325" s="427"/>
      <c r="S325" s="427"/>
      <c r="T325" s="310"/>
      <c r="U325" s="430"/>
      <c r="V325" s="433"/>
      <c r="W325" s="311">
        <f t="shared" si="1417"/>
        <v>0</v>
      </c>
      <c r="X325" s="310"/>
      <c r="Y325" s="310"/>
      <c r="Z325" s="433"/>
      <c r="AA325" s="427"/>
      <c r="AB325" s="309">
        <f t="shared" si="1420"/>
        <v>0</v>
      </c>
      <c r="AC325" s="310"/>
      <c r="AD325" s="310"/>
      <c r="AE325" s="433"/>
      <c r="AF325" s="427"/>
      <c r="AG325" s="309">
        <f t="shared" si="1423"/>
        <v>0</v>
      </c>
      <c r="AH325" s="310"/>
      <c r="AI325" s="310"/>
      <c r="AJ325" s="433"/>
      <c r="AK325" s="427"/>
      <c r="AL325" s="309">
        <f t="shared" si="1426"/>
        <v>0</v>
      </c>
      <c r="AM325" s="310"/>
      <c r="AN325" s="427"/>
      <c r="AO325" s="394"/>
      <c r="AP325" s="397"/>
      <c r="AQ325" s="400"/>
      <c r="AR325" s="403"/>
      <c r="AS325" s="403"/>
      <c r="AT325" s="48"/>
      <c r="AU325" s="48"/>
      <c r="AV325" s="170"/>
      <c r="AW325" s="228"/>
      <c r="AX325" s="98"/>
    </row>
    <row r="326" spans="1:50" ht="33" customHeight="1" x14ac:dyDescent="0.2">
      <c r="A326" s="390">
        <v>106</v>
      </c>
      <c r="B326" s="404"/>
      <c r="C326" s="405"/>
      <c r="D326" s="256"/>
      <c r="E326" s="256"/>
      <c r="F326" s="256"/>
      <c r="G326" s="410"/>
      <c r="H326" s="413"/>
      <c r="I326" s="416"/>
      <c r="J326" s="410"/>
      <c r="K326" s="419"/>
      <c r="L326" s="422">
        <f t="shared" ref="L326" si="1720">IF(K326="ALTA",5,IF(K326="MEDIO ALTA",4,IF(K326="MEDIA",3,IF(K326="MEDIO BAJA",2,IF(K326="BAJA",1,0)))))</f>
        <v>0</v>
      </c>
      <c r="M326" s="419"/>
      <c r="N326" s="422">
        <f t="shared" ref="N326" si="1721">IF(M326="ALTO",5,IF(M326="MEDIO ALTO",4,IF(M326="MEDIO",3,IF(M326="MEDIO BAJO",2,IF(M326="BAJO",1,0)))))</f>
        <v>0</v>
      </c>
      <c r="O326" s="422">
        <f t="shared" ref="O326" si="1722">N326*L326</f>
        <v>0</v>
      </c>
      <c r="P326" s="257"/>
      <c r="Q326" s="258">
        <f t="shared" si="1412"/>
        <v>0</v>
      </c>
      <c r="R326" s="425" t="e">
        <f t="shared" ref="R326" si="1723">ROUND(AVERAGEIF(Q326:Q328,"&gt;0"),0)</f>
        <v>#DIV/0!</v>
      </c>
      <c r="S326" s="425" t="e">
        <f t="shared" ref="S326" si="1724">R326*0.6</f>
        <v>#DIV/0!</v>
      </c>
      <c r="T326" s="313"/>
      <c r="U326" s="428" t="e">
        <f t="shared" ref="U326" si="1725">IF(P326="No_existen",5*$U$10,V326*$U$10)</f>
        <v>#DIV/0!</v>
      </c>
      <c r="V326" s="431" t="e">
        <f t="shared" ref="V326" si="1726">ROUND(AVERAGEIF(W326:W328,"&gt;0"),0)</f>
        <v>#DIV/0!</v>
      </c>
      <c r="W326" s="307">
        <f t="shared" si="1417"/>
        <v>0</v>
      </c>
      <c r="X326" s="313"/>
      <c r="Y326" s="313"/>
      <c r="Z326" s="431" t="e">
        <f t="shared" ref="Z326" si="1727">IF(P326="No_existen",5*$Z$10,AA326*$Z$10)</f>
        <v>#DIV/0!</v>
      </c>
      <c r="AA326" s="425" t="e">
        <f t="shared" ref="AA326" si="1728">ROUND(AVERAGEIF(AB326:AB328,"&gt;0"),0)</f>
        <v>#DIV/0!</v>
      </c>
      <c r="AB326" s="306">
        <f t="shared" si="1420"/>
        <v>0</v>
      </c>
      <c r="AC326" s="313"/>
      <c r="AD326" s="313"/>
      <c r="AE326" s="431" t="e">
        <f t="shared" ref="AE326" si="1729">IF(P326="No_existen",5*$AE$10,AF326*$AE$10)</f>
        <v>#DIV/0!</v>
      </c>
      <c r="AF326" s="425" t="e">
        <f t="shared" ref="AF326" si="1730">ROUND(AVERAGEIF(AG326:AG328,"&gt;0"),0)</f>
        <v>#DIV/0!</v>
      </c>
      <c r="AG326" s="306">
        <f t="shared" si="1423"/>
        <v>0</v>
      </c>
      <c r="AH326" s="313"/>
      <c r="AI326" s="313"/>
      <c r="AJ326" s="431" t="e">
        <f t="shared" ref="AJ326" si="1731">IF(P326="No_existen",5*$AJ$10,AK326*$AJ$10)</f>
        <v>#DIV/0!</v>
      </c>
      <c r="AK326" s="425" t="e">
        <f t="shared" ref="AK326" si="1732">ROUND(AVERAGEIF(AL326:AL328,"&gt;0"),0)</f>
        <v>#DIV/0!</v>
      </c>
      <c r="AL326" s="306">
        <f t="shared" si="1426"/>
        <v>0</v>
      </c>
      <c r="AM326" s="313"/>
      <c r="AN326" s="425" t="e">
        <f t="shared" ref="AN326" si="1733">ROUND(AVERAGE(R326,V326,AA326,AF326,AK326),0)</f>
        <v>#DIV/0!</v>
      </c>
      <c r="AO326" s="392" t="e">
        <f t="shared" ref="AO326" si="1734">IF(AN326&lt;1.5,"FUERTE",IF(AND(AN326&gt;=1.5,AN326&lt;2.5),"ACEPTABLE",IF(AN326&gt;=5,"INEXISTENTE","DÉBIL")))</f>
        <v>#DIV/0!</v>
      </c>
      <c r="AP326" s="395">
        <f t="shared" ref="AP326" si="1735">IF(O326=0,0,ROUND((O326*AN326),0))</f>
        <v>0</v>
      </c>
      <c r="AQ326" s="398" t="str">
        <f t="shared" ref="AQ326" si="1736">IF(AP326&gt;=36,"GRAVE", IF(AP326&lt;=10, "LEVE", "MODERADO"))</f>
        <v>LEVE</v>
      </c>
      <c r="AR326" s="401"/>
      <c r="AS326" s="401"/>
      <c r="AT326" s="259"/>
      <c r="AU326" s="259"/>
      <c r="AV326" s="260"/>
      <c r="AW326" s="327"/>
      <c r="AX326" s="294"/>
    </row>
    <row r="327" spans="1:50" ht="33" customHeight="1" x14ac:dyDescent="0.2">
      <c r="A327" s="391"/>
      <c r="B327" s="406"/>
      <c r="C327" s="407"/>
      <c r="D327" s="315"/>
      <c r="E327" s="315"/>
      <c r="F327" s="315"/>
      <c r="G327" s="411"/>
      <c r="H327" s="414"/>
      <c r="I327" s="417"/>
      <c r="J327" s="411"/>
      <c r="K327" s="420"/>
      <c r="L327" s="423"/>
      <c r="M327" s="420"/>
      <c r="N327" s="423"/>
      <c r="O327" s="423"/>
      <c r="P327" s="145"/>
      <c r="Q327" s="146">
        <f t="shared" si="1412"/>
        <v>0</v>
      </c>
      <c r="R327" s="426"/>
      <c r="S327" s="426"/>
      <c r="T327" s="316"/>
      <c r="U327" s="429"/>
      <c r="V327" s="432"/>
      <c r="W327" s="305">
        <f t="shared" si="1417"/>
        <v>0</v>
      </c>
      <c r="X327" s="316"/>
      <c r="Y327" s="316"/>
      <c r="Z327" s="432"/>
      <c r="AA327" s="426"/>
      <c r="AB327" s="304">
        <f t="shared" si="1420"/>
        <v>0</v>
      </c>
      <c r="AC327" s="316"/>
      <c r="AD327" s="316"/>
      <c r="AE327" s="432"/>
      <c r="AF327" s="426"/>
      <c r="AG327" s="304">
        <f t="shared" si="1423"/>
        <v>0</v>
      </c>
      <c r="AH327" s="316"/>
      <c r="AI327" s="316"/>
      <c r="AJ327" s="432"/>
      <c r="AK327" s="426"/>
      <c r="AL327" s="304">
        <f t="shared" si="1426"/>
        <v>0</v>
      </c>
      <c r="AM327" s="316"/>
      <c r="AN327" s="426"/>
      <c r="AO327" s="393"/>
      <c r="AP327" s="396"/>
      <c r="AQ327" s="399"/>
      <c r="AR327" s="402"/>
      <c r="AS327" s="402"/>
      <c r="AT327" s="47"/>
      <c r="AU327" s="47"/>
      <c r="AV327" s="95"/>
      <c r="AW327" s="222"/>
      <c r="AX327" s="97"/>
    </row>
    <row r="328" spans="1:50" ht="33" customHeight="1" thickBot="1" x14ac:dyDescent="0.25">
      <c r="A328" s="392"/>
      <c r="B328" s="408"/>
      <c r="C328" s="409"/>
      <c r="D328" s="91"/>
      <c r="E328" s="91"/>
      <c r="F328" s="91"/>
      <c r="G328" s="412"/>
      <c r="H328" s="415"/>
      <c r="I328" s="418"/>
      <c r="J328" s="412"/>
      <c r="K328" s="421"/>
      <c r="L328" s="424"/>
      <c r="M328" s="421"/>
      <c r="N328" s="424"/>
      <c r="O328" s="424"/>
      <c r="P328" s="20"/>
      <c r="Q328" s="103">
        <f t="shared" si="1412"/>
        <v>0</v>
      </c>
      <c r="R328" s="427"/>
      <c r="S328" s="427"/>
      <c r="T328" s="310"/>
      <c r="U328" s="430"/>
      <c r="V328" s="433"/>
      <c r="W328" s="311">
        <f t="shared" si="1417"/>
        <v>0</v>
      </c>
      <c r="X328" s="310"/>
      <c r="Y328" s="310"/>
      <c r="Z328" s="433"/>
      <c r="AA328" s="427"/>
      <c r="AB328" s="309">
        <f t="shared" si="1420"/>
        <v>0</v>
      </c>
      <c r="AC328" s="310"/>
      <c r="AD328" s="310"/>
      <c r="AE328" s="433"/>
      <c r="AF328" s="427"/>
      <c r="AG328" s="309">
        <f t="shared" si="1423"/>
        <v>0</v>
      </c>
      <c r="AH328" s="310"/>
      <c r="AI328" s="310"/>
      <c r="AJ328" s="433"/>
      <c r="AK328" s="427"/>
      <c r="AL328" s="309">
        <f t="shared" si="1426"/>
        <v>0</v>
      </c>
      <c r="AM328" s="310"/>
      <c r="AN328" s="427"/>
      <c r="AO328" s="394"/>
      <c r="AP328" s="397"/>
      <c r="AQ328" s="400"/>
      <c r="AR328" s="403"/>
      <c r="AS328" s="403"/>
      <c r="AT328" s="48"/>
      <c r="AU328" s="48"/>
      <c r="AV328" s="170"/>
      <c r="AW328" s="228"/>
      <c r="AX328" s="98"/>
    </row>
    <row r="329" spans="1:50" ht="33" customHeight="1" x14ac:dyDescent="0.2">
      <c r="A329" s="390">
        <v>107</v>
      </c>
      <c r="B329" s="404"/>
      <c r="C329" s="405"/>
      <c r="D329" s="256"/>
      <c r="E329" s="256"/>
      <c r="F329" s="256"/>
      <c r="G329" s="410"/>
      <c r="H329" s="413"/>
      <c r="I329" s="416"/>
      <c r="J329" s="410"/>
      <c r="K329" s="419"/>
      <c r="L329" s="422">
        <f t="shared" ref="L329" si="1737">IF(K329="ALTA",5,IF(K329="MEDIO ALTA",4,IF(K329="MEDIA",3,IF(K329="MEDIO BAJA",2,IF(K329="BAJA",1,0)))))</f>
        <v>0</v>
      </c>
      <c r="M329" s="419"/>
      <c r="N329" s="422">
        <f t="shared" ref="N329" si="1738">IF(M329="ALTO",5,IF(M329="MEDIO ALTO",4,IF(M329="MEDIO",3,IF(M329="MEDIO BAJO",2,IF(M329="BAJO",1,0)))))</f>
        <v>0</v>
      </c>
      <c r="O329" s="422">
        <f t="shared" ref="O329" si="1739">N329*L329</f>
        <v>0</v>
      </c>
      <c r="P329" s="257"/>
      <c r="Q329" s="258">
        <f t="shared" si="1412"/>
        <v>0</v>
      </c>
      <c r="R329" s="425" t="e">
        <f t="shared" ref="R329" si="1740">ROUND(AVERAGEIF(Q329:Q331,"&gt;0"),0)</f>
        <v>#DIV/0!</v>
      </c>
      <c r="S329" s="425" t="e">
        <f t="shared" ref="S329" si="1741">R329*0.6</f>
        <v>#DIV/0!</v>
      </c>
      <c r="T329" s="313"/>
      <c r="U329" s="428" t="e">
        <f t="shared" ref="U329" si="1742">IF(P329="No_existen",5*$U$10,V329*$U$10)</f>
        <v>#DIV/0!</v>
      </c>
      <c r="V329" s="431" t="e">
        <f t="shared" ref="V329" si="1743">ROUND(AVERAGEIF(W329:W331,"&gt;0"),0)</f>
        <v>#DIV/0!</v>
      </c>
      <c r="W329" s="307">
        <f t="shared" si="1417"/>
        <v>0</v>
      </c>
      <c r="X329" s="313"/>
      <c r="Y329" s="313"/>
      <c r="Z329" s="431" t="e">
        <f t="shared" ref="Z329" si="1744">IF(P329="No_existen",5*$Z$10,AA329*$Z$10)</f>
        <v>#DIV/0!</v>
      </c>
      <c r="AA329" s="425" t="e">
        <f t="shared" ref="AA329" si="1745">ROUND(AVERAGEIF(AB329:AB331,"&gt;0"),0)</f>
        <v>#DIV/0!</v>
      </c>
      <c r="AB329" s="306">
        <f t="shared" si="1420"/>
        <v>0</v>
      </c>
      <c r="AC329" s="313"/>
      <c r="AD329" s="313"/>
      <c r="AE329" s="431" t="e">
        <f t="shared" ref="AE329" si="1746">IF(P329="No_existen",5*$AE$10,AF329*$AE$10)</f>
        <v>#DIV/0!</v>
      </c>
      <c r="AF329" s="425" t="e">
        <f t="shared" ref="AF329" si="1747">ROUND(AVERAGEIF(AG329:AG331,"&gt;0"),0)</f>
        <v>#DIV/0!</v>
      </c>
      <c r="AG329" s="306">
        <f t="shared" si="1423"/>
        <v>0</v>
      </c>
      <c r="AH329" s="313"/>
      <c r="AI329" s="313"/>
      <c r="AJ329" s="431" t="e">
        <f t="shared" ref="AJ329" si="1748">IF(P329="No_existen",5*$AJ$10,AK329*$AJ$10)</f>
        <v>#DIV/0!</v>
      </c>
      <c r="AK329" s="425" t="e">
        <f t="shared" ref="AK329" si="1749">ROUND(AVERAGEIF(AL329:AL331,"&gt;0"),0)</f>
        <v>#DIV/0!</v>
      </c>
      <c r="AL329" s="306">
        <f t="shared" si="1426"/>
        <v>0</v>
      </c>
      <c r="AM329" s="313"/>
      <c r="AN329" s="425" t="e">
        <f t="shared" ref="AN329" si="1750">ROUND(AVERAGE(R329,V329,AA329,AF329,AK329),0)</f>
        <v>#DIV/0!</v>
      </c>
      <c r="AO329" s="392" t="e">
        <f t="shared" ref="AO329" si="1751">IF(AN329&lt;1.5,"FUERTE",IF(AND(AN329&gt;=1.5,AN329&lt;2.5),"ACEPTABLE",IF(AN329&gt;=5,"INEXISTENTE","DÉBIL")))</f>
        <v>#DIV/0!</v>
      </c>
      <c r="AP329" s="395">
        <f t="shared" ref="AP329" si="1752">IF(O329=0,0,ROUND((O329*AN329),0))</f>
        <v>0</v>
      </c>
      <c r="AQ329" s="398" t="str">
        <f t="shared" ref="AQ329" si="1753">IF(AP329&gt;=36,"GRAVE", IF(AP329&lt;=10, "LEVE", "MODERADO"))</f>
        <v>LEVE</v>
      </c>
      <c r="AR329" s="401"/>
      <c r="AS329" s="401"/>
      <c r="AT329" s="259"/>
      <c r="AU329" s="259"/>
      <c r="AV329" s="260"/>
      <c r="AW329" s="327"/>
      <c r="AX329" s="294"/>
    </row>
    <row r="330" spans="1:50" ht="33" customHeight="1" x14ac:dyDescent="0.2">
      <c r="A330" s="391"/>
      <c r="B330" s="406"/>
      <c r="C330" s="407"/>
      <c r="D330" s="315"/>
      <c r="E330" s="315"/>
      <c r="F330" s="315"/>
      <c r="G330" s="411"/>
      <c r="H330" s="414"/>
      <c r="I330" s="417"/>
      <c r="J330" s="411"/>
      <c r="K330" s="420"/>
      <c r="L330" s="423"/>
      <c r="M330" s="420"/>
      <c r="N330" s="423"/>
      <c r="O330" s="423"/>
      <c r="P330" s="145"/>
      <c r="Q330" s="146">
        <f t="shared" si="1412"/>
        <v>0</v>
      </c>
      <c r="R330" s="426"/>
      <c r="S330" s="426"/>
      <c r="T330" s="316"/>
      <c r="U330" s="429"/>
      <c r="V330" s="432"/>
      <c r="W330" s="305">
        <f t="shared" si="1417"/>
        <v>0</v>
      </c>
      <c r="X330" s="316"/>
      <c r="Y330" s="316"/>
      <c r="Z330" s="432"/>
      <c r="AA330" s="426"/>
      <c r="AB330" s="304">
        <f t="shared" si="1420"/>
        <v>0</v>
      </c>
      <c r="AC330" s="316"/>
      <c r="AD330" s="316"/>
      <c r="AE330" s="432"/>
      <c r="AF330" s="426"/>
      <c r="AG330" s="304">
        <f t="shared" si="1423"/>
        <v>0</v>
      </c>
      <c r="AH330" s="316"/>
      <c r="AI330" s="316"/>
      <c r="AJ330" s="432"/>
      <c r="AK330" s="426"/>
      <c r="AL330" s="304">
        <f t="shared" si="1426"/>
        <v>0</v>
      </c>
      <c r="AM330" s="316"/>
      <c r="AN330" s="426"/>
      <c r="AO330" s="393"/>
      <c r="AP330" s="396"/>
      <c r="AQ330" s="399"/>
      <c r="AR330" s="402"/>
      <c r="AS330" s="402"/>
      <c r="AT330" s="47"/>
      <c r="AU330" s="47"/>
      <c r="AV330" s="95"/>
      <c r="AW330" s="222"/>
      <c r="AX330" s="97"/>
    </row>
    <row r="331" spans="1:50" ht="33" customHeight="1" thickBot="1" x14ac:dyDescent="0.25">
      <c r="A331" s="392"/>
      <c r="B331" s="408"/>
      <c r="C331" s="409"/>
      <c r="D331" s="91"/>
      <c r="E331" s="91"/>
      <c r="F331" s="91"/>
      <c r="G331" s="412"/>
      <c r="H331" s="415"/>
      <c r="I331" s="418"/>
      <c r="J331" s="412"/>
      <c r="K331" s="421"/>
      <c r="L331" s="424"/>
      <c r="M331" s="421"/>
      <c r="N331" s="424"/>
      <c r="O331" s="424"/>
      <c r="P331" s="20"/>
      <c r="Q331" s="103">
        <f t="shared" si="1412"/>
        <v>0</v>
      </c>
      <c r="R331" s="427"/>
      <c r="S331" s="427"/>
      <c r="T331" s="310"/>
      <c r="U331" s="430"/>
      <c r="V331" s="433"/>
      <c r="W331" s="311">
        <f t="shared" si="1417"/>
        <v>0</v>
      </c>
      <c r="X331" s="310"/>
      <c r="Y331" s="310"/>
      <c r="Z331" s="433"/>
      <c r="AA331" s="427"/>
      <c r="AB331" s="309">
        <f t="shared" si="1420"/>
        <v>0</v>
      </c>
      <c r="AC331" s="310"/>
      <c r="AD331" s="310"/>
      <c r="AE331" s="433"/>
      <c r="AF331" s="427"/>
      <c r="AG331" s="309">
        <f t="shared" si="1423"/>
        <v>0</v>
      </c>
      <c r="AH331" s="310"/>
      <c r="AI331" s="310"/>
      <c r="AJ331" s="433"/>
      <c r="AK331" s="427"/>
      <c r="AL331" s="309">
        <f t="shared" si="1426"/>
        <v>0</v>
      </c>
      <c r="AM331" s="310"/>
      <c r="AN331" s="427"/>
      <c r="AO331" s="394"/>
      <c r="AP331" s="397"/>
      <c r="AQ331" s="400"/>
      <c r="AR331" s="403"/>
      <c r="AS331" s="403"/>
      <c r="AT331" s="48"/>
      <c r="AU331" s="48"/>
      <c r="AV331" s="170"/>
      <c r="AW331" s="228"/>
      <c r="AX331" s="98"/>
    </row>
    <row r="332" spans="1:50" ht="33" customHeight="1" x14ac:dyDescent="0.2">
      <c r="A332" s="390">
        <v>108</v>
      </c>
      <c r="B332" s="404"/>
      <c r="C332" s="405"/>
      <c r="D332" s="256"/>
      <c r="E332" s="256"/>
      <c r="F332" s="256"/>
      <c r="G332" s="410"/>
      <c r="H332" s="413"/>
      <c r="I332" s="416"/>
      <c r="J332" s="410"/>
      <c r="K332" s="419"/>
      <c r="L332" s="422">
        <f t="shared" ref="L332" si="1754">IF(K332="ALTA",5,IF(K332="MEDIO ALTA",4,IF(K332="MEDIA",3,IF(K332="MEDIO BAJA",2,IF(K332="BAJA",1,0)))))</f>
        <v>0</v>
      </c>
      <c r="M332" s="419"/>
      <c r="N332" s="422">
        <f t="shared" ref="N332" si="1755">IF(M332="ALTO",5,IF(M332="MEDIO ALTO",4,IF(M332="MEDIO",3,IF(M332="MEDIO BAJO",2,IF(M332="BAJO",1,0)))))</f>
        <v>0</v>
      </c>
      <c r="O332" s="422">
        <f t="shared" ref="O332" si="1756">N332*L332</f>
        <v>0</v>
      </c>
      <c r="P332" s="257"/>
      <c r="Q332" s="258">
        <f t="shared" si="1412"/>
        <v>0</v>
      </c>
      <c r="R332" s="425" t="e">
        <f t="shared" ref="R332" si="1757">ROUND(AVERAGEIF(Q332:Q334,"&gt;0"),0)</f>
        <v>#DIV/0!</v>
      </c>
      <c r="S332" s="425" t="e">
        <f t="shared" ref="S332" si="1758">R332*0.6</f>
        <v>#DIV/0!</v>
      </c>
      <c r="T332" s="313"/>
      <c r="U332" s="428" t="e">
        <f t="shared" ref="U332" si="1759">IF(P332="No_existen",5*$U$10,V332*$U$10)</f>
        <v>#DIV/0!</v>
      </c>
      <c r="V332" s="431" t="e">
        <f t="shared" ref="V332" si="1760">ROUND(AVERAGEIF(W332:W334,"&gt;0"),0)</f>
        <v>#DIV/0!</v>
      </c>
      <c r="W332" s="307">
        <f t="shared" si="1417"/>
        <v>0</v>
      </c>
      <c r="X332" s="313"/>
      <c r="Y332" s="313"/>
      <c r="Z332" s="431" t="e">
        <f t="shared" ref="Z332" si="1761">IF(P332="No_existen",5*$Z$10,AA332*$Z$10)</f>
        <v>#DIV/0!</v>
      </c>
      <c r="AA332" s="425" t="e">
        <f t="shared" ref="AA332" si="1762">ROUND(AVERAGEIF(AB332:AB334,"&gt;0"),0)</f>
        <v>#DIV/0!</v>
      </c>
      <c r="AB332" s="306">
        <f t="shared" si="1420"/>
        <v>0</v>
      </c>
      <c r="AC332" s="313"/>
      <c r="AD332" s="313"/>
      <c r="AE332" s="431" t="e">
        <f t="shared" ref="AE332" si="1763">IF(P332="No_existen",5*$AE$10,AF332*$AE$10)</f>
        <v>#DIV/0!</v>
      </c>
      <c r="AF332" s="425" t="e">
        <f t="shared" ref="AF332" si="1764">ROUND(AVERAGEIF(AG332:AG334,"&gt;0"),0)</f>
        <v>#DIV/0!</v>
      </c>
      <c r="AG332" s="306">
        <f t="shared" si="1423"/>
        <v>0</v>
      </c>
      <c r="AH332" s="313"/>
      <c r="AI332" s="313"/>
      <c r="AJ332" s="431" t="e">
        <f t="shared" ref="AJ332" si="1765">IF(P332="No_existen",5*$AJ$10,AK332*$AJ$10)</f>
        <v>#DIV/0!</v>
      </c>
      <c r="AK332" s="425" t="e">
        <f t="shared" ref="AK332" si="1766">ROUND(AVERAGEIF(AL332:AL334,"&gt;0"),0)</f>
        <v>#DIV/0!</v>
      </c>
      <c r="AL332" s="306">
        <f t="shared" si="1426"/>
        <v>0</v>
      </c>
      <c r="AM332" s="313"/>
      <c r="AN332" s="425" t="e">
        <f t="shared" ref="AN332" si="1767">ROUND(AVERAGE(R332,V332,AA332,AF332,AK332),0)</f>
        <v>#DIV/0!</v>
      </c>
      <c r="AO332" s="392" t="e">
        <f t="shared" ref="AO332" si="1768">IF(AN332&lt;1.5,"FUERTE",IF(AND(AN332&gt;=1.5,AN332&lt;2.5),"ACEPTABLE",IF(AN332&gt;=5,"INEXISTENTE","DÉBIL")))</f>
        <v>#DIV/0!</v>
      </c>
      <c r="AP332" s="395">
        <f t="shared" ref="AP332" si="1769">IF(O332=0,0,ROUND((O332*AN332),0))</f>
        <v>0</v>
      </c>
      <c r="AQ332" s="398" t="str">
        <f t="shared" ref="AQ332" si="1770">IF(AP332&gt;=36,"GRAVE", IF(AP332&lt;=10, "LEVE", "MODERADO"))</f>
        <v>LEVE</v>
      </c>
      <c r="AR332" s="401"/>
      <c r="AS332" s="401"/>
      <c r="AT332" s="259"/>
      <c r="AU332" s="259"/>
      <c r="AV332" s="260"/>
      <c r="AW332" s="327"/>
      <c r="AX332" s="294"/>
    </row>
    <row r="333" spans="1:50" ht="33" customHeight="1" x14ac:dyDescent="0.2">
      <c r="A333" s="391"/>
      <c r="B333" s="406"/>
      <c r="C333" s="407"/>
      <c r="D333" s="315"/>
      <c r="E333" s="315"/>
      <c r="F333" s="315"/>
      <c r="G333" s="411"/>
      <c r="H333" s="414"/>
      <c r="I333" s="417"/>
      <c r="J333" s="411"/>
      <c r="K333" s="420"/>
      <c r="L333" s="423"/>
      <c r="M333" s="420"/>
      <c r="N333" s="423"/>
      <c r="O333" s="423"/>
      <c r="P333" s="145"/>
      <c r="Q333" s="146">
        <f t="shared" si="1412"/>
        <v>0</v>
      </c>
      <c r="R333" s="426"/>
      <c r="S333" s="426"/>
      <c r="T333" s="316"/>
      <c r="U333" s="429"/>
      <c r="V333" s="432"/>
      <c r="W333" s="305">
        <f t="shared" si="1417"/>
        <v>0</v>
      </c>
      <c r="X333" s="316"/>
      <c r="Y333" s="316"/>
      <c r="Z333" s="432"/>
      <c r="AA333" s="426"/>
      <c r="AB333" s="304">
        <f t="shared" si="1420"/>
        <v>0</v>
      </c>
      <c r="AC333" s="316"/>
      <c r="AD333" s="316"/>
      <c r="AE333" s="432"/>
      <c r="AF333" s="426"/>
      <c r="AG333" s="304">
        <f t="shared" si="1423"/>
        <v>0</v>
      </c>
      <c r="AH333" s="316"/>
      <c r="AI333" s="316"/>
      <c r="AJ333" s="432"/>
      <c r="AK333" s="426"/>
      <c r="AL333" s="304">
        <f t="shared" si="1426"/>
        <v>0</v>
      </c>
      <c r="AM333" s="316"/>
      <c r="AN333" s="426"/>
      <c r="AO333" s="393"/>
      <c r="AP333" s="396"/>
      <c r="AQ333" s="399"/>
      <c r="AR333" s="402"/>
      <c r="AS333" s="402"/>
      <c r="AT333" s="47"/>
      <c r="AU333" s="47"/>
      <c r="AV333" s="95"/>
      <c r="AW333" s="222"/>
      <c r="AX333" s="97"/>
    </row>
    <row r="334" spans="1:50" ht="33" customHeight="1" thickBot="1" x14ac:dyDescent="0.25">
      <c r="A334" s="392"/>
      <c r="B334" s="408"/>
      <c r="C334" s="409"/>
      <c r="D334" s="91"/>
      <c r="E334" s="91"/>
      <c r="F334" s="91"/>
      <c r="G334" s="412"/>
      <c r="H334" s="415"/>
      <c r="I334" s="418"/>
      <c r="J334" s="412"/>
      <c r="K334" s="421"/>
      <c r="L334" s="424"/>
      <c r="M334" s="421"/>
      <c r="N334" s="424"/>
      <c r="O334" s="424"/>
      <c r="P334" s="20"/>
      <c r="Q334" s="103">
        <f t="shared" si="1412"/>
        <v>0</v>
      </c>
      <c r="R334" s="427"/>
      <c r="S334" s="427"/>
      <c r="T334" s="310"/>
      <c r="U334" s="430"/>
      <c r="V334" s="433"/>
      <c r="W334" s="311">
        <f t="shared" si="1417"/>
        <v>0</v>
      </c>
      <c r="X334" s="310"/>
      <c r="Y334" s="310"/>
      <c r="Z334" s="433"/>
      <c r="AA334" s="427"/>
      <c r="AB334" s="309">
        <f t="shared" si="1420"/>
        <v>0</v>
      </c>
      <c r="AC334" s="310"/>
      <c r="AD334" s="310"/>
      <c r="AE334" s="433"/>
      <c r="AF334" s="427"/>
      <c r="AG334" s="309">
        <f t="shared" si="1423"/>
        <v>0</v>
      </c>
      <c r="AH334" s="310"/>
      <c r="AI334" s="310"/>
      <c r="AJ334" s="433"/>
      <c r="AK334" s="427"/>
      <c r="AL334" s="309">
        <f t="shared" si="1426"/>
        <v>0</v>
      </c>
      <c r="AM334" s="310"/>
      <c r="AN334" s="427"/>
      <c r="AO334" s="394"/>
      <c r="AP334" s="397"/>
      <c r="AQ334" s="400"/>
      <c r="AR334" s="403"/>
      <c r="AS334" s="403"/>
      <c r="AT334" s="48"/>
      <c r="AU334" s="48"/>
      <c r="AV334" s="170"/>
      <c r="AW334" s="228"/>
      <c r="AX334" s="98"/>
    </row>
    <row r="335" spans="1:50" ht="33" customHeight="1" x14ac:dyDescent="0.2">
      <c r="A335" s="390">
        <v>109</v>
      </c>
      <c r="B335" s="404"/>
      <c r="C335" s="405"/>
      <c r="D335" s="256"/>
      <c r="E335" s="256"/>
      <c r="F335" s="256"/>
      <c r="G335" s="410"/>
      <c r="H335" s="413"/>
      <c r="I335" s="416"/>
      <c r="J335" s="410"/>
      <c r="K335" s="419"/>
      <c r="L335" s="422">
        <f t="shared" ref="L335" si="1771">IF(K335="ALTA",5,IF(K335="MEDIO ALTA",4,IF(K335="MEDIA",3,IF(K335="MEDIO BAJA",2,IF(K335="BAJA",1,0)))))</f>
        <v>0</v>
      </c>
      <c r="M335" s="419"/>
      <c r="N335" s="422">
        <f t="shared" ref="N335" si="1772">IF(M335="ALTO",5,IF(M335="MEDIO ALTO",4,IF(M335="MEDIO",3,IF(M335="MEDIO BAJO",2,IF(M335="BAJO",1,0)))))</f>
        <v>0</v>
      </c>
      <c r="O335" s="422">
        <f t="shared" ref="O335" si="1773">N335*L335</f>
        <v>0</v>
      </c>
      <c r="P335" s="257"/>
      <c r="Q335" s="258">
        <f t="shared" si="1412"/>
        <v>0</v>
      </c>
      <c r="R335" s="425" t="e">
        <f t="shared" ref="R335" si="1774">ROUND(AVERAGEIF(Q335:Q337,"&gt;0"),0)</f>
        <v>#DIV/0!</v>
      </c>
      <c r="S335" s="425" t="e">
        <f t="shared" ref="S335" si="1775">R335*0.6</f>
        <v>#DIV/0!</v>
      </c>
      <c r="T335" s="313"/>
      <c r="U335" s="428" t="e">
        <f t="shared" ref="U335" si="1776">IF(P335="No_existen",5*$U$10,V335*$U$10)</f>
        <v>#DIV/0!</v>
      </c>
      <c r="V335" s="431" t="e">
        <f t="shared" ref="V335" si="1777">ROUND(AVERAGEIF(W335:W337,"&gt;0"),0)</f>
        <v>#DIV/0!</v>
      </c>
      <c r="W335" s="307">
        <f t="shared" si="1417"/>
        <v>0</v>
      </c>
      <c r="X335" s="313"/>
      <c r="Y335" s="313"/>
      <c r="Z335" s="431" t="e">
        <f t="shared" ref="Z335" si="1778">IF(P335="No_existen",5*$Z$10,AA335*$Z$10)</f>
        <v>#DIV/0!</v>
      </c>
      <c r="AA335" s="425" t="e">
        <f t="shared" ref="AA335" si="1779">ROUND(AVERAGEIF(AB335:AB337,"&gt;0"),0)</f>
        <v>#DIV/0!</v>
      </c>
      <c r="AB335" s="306">
        <f t="shared" si="1420"/>
        <v>0</v>
      </c>
      <c r="AC335" s="313"/>
      <c r="AD335" s="313"/>
      <c r="AE335" s="431" t="e">
        <f t="shared" ref="AE335" si="1780">IF(P335="No_existen",5*$AE$10,AF335*$AE$10)</f>
        <v>#DIV/0!</v>
      </c>
      <c r="AF335" s="425" t="e">
        <f t="shared" ref="AF335" si="1781">ROUND(AVERAGEIF(AG335:AG337,"&gt;0"),0)</f>
        <v>#DIV/0!</v>
      </c>
      <c r="AG335" s="306">
        <f t="shared" si="1423"/>
        <v>0</v>
      </c>
      <c r="AH335" s="313"/>
      <c r="AI335" s="313"/>
      <c r="AJ335" s="431" t="e">
        <f t="shared" ref="AJ335" si="1782">IF(P335="No_existen",5*$AJ$10,AK335*$AJ$10)</f>
        <v>#DIV/0!</v>
      </c>
      <c r="AK335" s="425" t="e">
        <f t="shared" ref="AK335" si="1783">ROUND(AVERAGEIF(AL335:AL337,"&gt;0"),0)</f>
        <v>#DIV/0!</v>
      </c>
      <c r="AL335" s="306">
        <f t="shared" si="1426"/>
        <v>0</v>
      </c>
      <c r="AM335" s="313"/>
      <c r="AN335" s="425" t="e">
        <f t="shared" ref="AN335" si="1784">ROUND(AVERAGE(R335,V335,AA335,AF335,AK335),0)</f>
        <v>#DIV/0!</v>
      </c>
      <c r="AO335" s="392" t="e">
        <f t="shared" ref="AO335" si="1785">IF(AN335&lt;1.5,"FUERTE",IF(AND(AN335&gt;=1.5,AN335&lt;2.5),"ACEPTABLE",IF(AN335&gt;=5,"INEXISTENTE","DÉBIL")))</f>
        <v>#DIV/0!</v>
      </c>
      <c r="AP335" s="395">
        <f t="shared" ref="AP335" si="1786">IF(O335=0,0,ROUND((O335*AN335),0))</f>
        <v>0</v>
      </c>
      <c r="AQ335" s="398" t="str">
        <f t="shared" ref="AQ335" si="1787">IF(AP335&gt;=36,"GRAVE", IF(AP335&lt;=10, "LEVE", "MODERADO"))</f>
        <v>LEVE</v>
      </c>
      <c r="AR335" s="401"/>
      <c r="AS335" s="401"/>
      <c r="AT335" s="259"/>
      <c r="AU335" s="259"/>
      <c r="AV335" s="260"/>
      <c r="AW335" s="327"/>
      <c r="AX335" s="294"/>
    </row>
    <row r="336" spans="1:50" ht="33" customHeight="1" x14ac:dyDescent="0.2">
      <c r="A336" s="391"/>
      <c r="B336" s="406"/>
      <c r="C336" s="407"/>
      <c r="D336" s="315"/>
      <c r="E336" s="315"/>
      <c r="F336" s="315"/>
      <c r="G336" s="411"/>
      <c r="H336" s="414"/>
      <c r="I336" s="417"/>
      <c r="J336" s="411"/>
      <c r="K336" s="420"/>
      <c r="L336" s="423"/>
      <c r="M336" s="420"/>
      <c r="N336" s="423"/>
      <c r="O336" s="423"/>
      <c r="P336" s="145"/>
      <c r="Q336" s="146">
        <f t="shared" ref="Q336:Q373" si="1788">IF(P336=$P$1048326,1,IF(P336=$P$1048322,5,IF(P336=$P$1048323,4,IF(P336=$P$1048324,3,IF(P336=$P$1048325,2,0)))))</f>
        <v>0</v>
      </c>
      <c r="R336" s="426"/>
      <c r="S336" s="426"/>
      <c r="T336" s="316"/>
      <c r="U336" s="429"/>
      <c r="V336" s="432"/>
      <c r="W336" s="305">
        <f t="shared" ref="W336:W373" si="1789">IF(X336=$X$1048324,1,IF(X336=$X$1048323,2,IF(X336=$X$1048322,4,IF(P336="No_existen",5,0))))</f>
        <v>0</v>
      </c>
      <c r="X336" s="316"/>
      <c r="Y336" s="316"/>
      <c r="Z336" s="432"/>
      <c r="AA336" s="426"/>
      <c r="AB336" s="304">
        <f t="shared" ref="AB336:AB373" si="1790">IF(AC336=$AD$1048323,1,IF(AC336=$AD$1048322,4,IF(P336="No_existen",5,0)))</f>
        <v>0</v>
      </c>
      <c r="AC336" s="316"/>
      <c r="AD336" s="316"/>
      <c r="AE336" s="432"/>
      <c r="AF336" s="426"/>
      <c r="AG336" s="304">
        <f t="shared" ref="AG336:AG373" si="1791">IF(AH336=$AH$1048322,1,IF(AH336=$AH$1048323,4,IF(P336="No_existen",5,0)))</f>
        <v>0</v>
      </c>
      <c r="AH336" s="316"/>
      <c r="AI336" s="316"/>
      <c r="AJ336" s="432"/>
      <c r="AK336" s="426"/>
      <c r="AL336" s="304">
        <f t="shared" ref="AL336:AL373" si="1792">IF(AM336="Preventivo",1,IF(AM336="Detectivo",4, IF(P336="No_existen",5,0)))</f>
        <v>0</v>
      </c>
      <c r="AM336" s="316"/>
      <c r="AN336" s="426"/>
      <c r="AO336" s="393"/>
      <c r="AP336" s="396"/>
      <c r="AQ336" s="399"/>
      <c r="AR336" s="402"/>
      <c r="AS336" s="402"/>
      <c r="AT336" s="47"/>
      <c r="AU336" s="47"/>
      <c r="AV336" s="95"/>
      <c r="AW336" s="222"/>
      <c r="AX336" s="97"/>
    </row>
    <row r="337" spans="1:50" ht="33" customHeight="1" thickBot="1" x14ac:dyDescent="0.25">
      <c r="A337" s="392"/>
      <c r="B337" s="408"/>
      <c r="C337" s="409"/>
      <c r="D337" s="91"/>
      <c r="E337" s="91"/>
      <c r="F337" s="91"/>
      <c r="G337" s="412"/>
      <c r="H337" s="415"/>
      <c r="I337" s="418"/>
      <c r="J337" s="412"/>
      <c r="K337" s="421"/>
      <c r="L337" s="424"/>
      <c r="M337" s="421"/>
      <c r="N337" s="424"/>
      <c r="O337" s="424"/>
      <c r="P337" s="20"/>
      <c r="Q337" s="103">
        <f t="shared" si="1788"/>
        <v>0</v>
      </c>
      <c r="R337" s="427"/>
      <c r="S337" s="427"/>
      <c r="T337" s="310"/>
      <c r="U337" s="430"/>
      <c r="V337" s="433"/>
      <c r="W337" s="311">
        <f t="shared" si="1789"/>
        <v>0</v>
      </c>
      <c r="X337" s="310"/>
      <c r="Y337" s="310"/>
      <c r="Z337" s="433"/>
      <c r="AA337" s="427"/>
      <c r="AB337" s="309">
        <f t="shared" si="1790"/>
        <v>0</v>
      </c>
      <c r="AC337" s="310"/>
      <c r="AD337" s="310"/>
      <c r="AE337" s="433"/>
      <c r="AF337" s="427"/>
      <c r="AG337" s="309">
        <f t="shared" si="1791"/>
        <v>0</v>
      </c>
      <c r="AH337" s="310"/>
      <c r="AI337" s="310"/>
      <c r="AJ337" s="433"/>
      <c r="AK337" s="427"/>
      <c r="AL337" s="309">
        <f t="shared" si="1792"/>
        <v>0</v>
      </c>
      <c r="AM337" s="310"/>
      <c r="AN337" s="427"/>
      <c r="AO337" s="394"/>
      <c r="AP337" s="397"/>
      <c r="AQ337" s="400"/>
      <c r="AR337" s="403"/>
      <c r="AS337" s="403"/>
      <c r="AT337" s="48"/>
      <c r="AU337" s="48"/>
      <c r="AV337" s="170"/>
      <c r="AW337" s="228"/>
      <c r="AX337" s="98"/>
    </row>
    <row r="338" spans="1:50" ht="33" customHeight="1" x14ac:dyDescent="0.2">
      <c r="A338" s="390">
        <v>110</v>
      </c>
      <c r="B338" s="404"/>
      <c r="C338" s="405"/>
      <c r="D338" s="256"/>
      <c r="E338" s="256"/>
      <c r="F338" s="256"/>
      <c r="G338" s="410"/>
      <c r="H338" s="413"/>
      <c r="I338" s="416"/>
      <c r="J338" s="410"/>
      <c r="K338" s="419"/>
      <c r="L338" s="422">
        <f t="shared" ref="L338" si="1793">IF(K338="ALTA",5,IF(K338="MEDIO ALTA",4,IF(K338="MEDIA",3,IF(K338="MEDIO BAJA",2,IF(K338="BAJA",1,0)))))</f>
        <v>0</v>
      </c>
      <c r="M338" s="419"/>
      <c r="N338" s="422">
        <f t="shared" ref="N338" si="1794">IF(M338="ALTO",5,IF(M338="MEDIO ALTO",4,IF(M338="MEDIO",3,IF(M338="MEDIO BAJO",2,IF(M338="BAJO",1,0)))))</f>
        <v>0</v>
      </c>
      <c r="O338" s="422">
        <f t="shared" ref="O338" si="1795">N338*L338</f>
        <v>0</v>
      </c>
      <c r="P338" s="257"/>
      <c r="Q338" s="258">
        <f t="shared" si="1788"/>
        <v>0</v>
      </c>
      <c r="R338" s="425" t="e">
        <f t="shared" ref="R338" si="1796">ROUND(AVERAGEIF(Q338:Q340,"&gt;0"),0)</f>
        <v>#DIV/0!</v>
      </c>
      <c r="S338" s="425" t="e">
        <f t="shared" ref="S338" si="1797">R338*0.6</f>
        <v>#DIV/0!</v>
      </c>
      <c r="T338" s="313"/>
      <c r="U338" s="428" t="e">
        <f t="shared" ref="U338" si="1798">IF(P338="No_existen",5*$U$10,V338*$U$10)</f>
        <v>#DIV/0!</v>
      </c>
      <c r="V338" s="431" t="e">
        <f t="shared" ref="V338" si="1799">ROUND(AVERAGEIF(W338:W340,"&gt;0"),0)</f>
        <v>#DIV/0!</v>
      </c>
      <c r="W338" s="307">
        <f t="shared" si="1789"/>
        <v>0</v>
      </c>
      <c r="X338" s="313"/>
      <c r="Y338" s="313"/>
      <c r="Z338" s="431" t="e">
        <f t="shared" ref="Z338" si="1800">IF(P338="No_existen",5*$Z$10,AA338*$Z$10)</f>
        <v>#DIV/0!</v>
      </c>
      <c r="AA338" s="425" t="e">
        <f t="shared" ref="AA338" si="1801">ROUND(AVERAGEIF(AB338:AB340,"&gt;0"),0)</f>
        <v>#DIV/0!</v>
      </c>
      <c r="AB338" s="306">
        <f t="shared" si="1790"/>
        <v>0</v>
      </c>
      <c r="AC338" s="313"/>
      <c r="AD338" s="313"/>
      <c r="AE338" s="431" t="e">
        <f t="shared" ref="AE338" si="1802">IF(P338="No_existen",5*$AE$10,AF338*$AE$10)</f>
        <v>#DIV/0!</v>
      </c>
      <c r="AF338" s="425" t="e">
        <f t="shared" ref="AF338" si="1803">ROUND(AVERAGEIF(AG338:AG340,"&gt;0"),0)</f>
        <v>#DIV/0!</v>
      </c>
      <c r="AG338" s="306">
        <f t="shared" si="1791"/>
        <v>0</v>
      </c>
      <c r="AH338" s="313"/>
      <c r="AI338" s="313"/>
      <c r="AJ338" s="431" t="e">
        <f t="shared" ref="AJ338" si="1804">IF(P338="No_existen",5*$AJ$10,AK338*$AJ$10)</f>
        <v>#DIV/0!</v>
      </c>
      <c r="AK338" s="425" t="e">
        <f t="shared" ref="AK338" si="1805">ROUND(AVERAGEIF(AL338:AL340,"&gt;0"),0)</f>
        <v>#DIV/0!</v>
      </c>
      <c r="AL338" s="306">
        <f t="shared" si="1792"/>
        <v>0</v>
      </c>
      <c r="AM338" s="313"/>
      <c r="AN338" s="425" t="e">
        <f t="shared" ref="AN338" si="1806">ROUND(AVERAGE(R338,V338,AA338,AF338,AK338),0)</f>
        <v>#DIV/0!</v>
      </c>
      <c r="AO338" s="392" t="e">
        <f t="shared" ref="AO338" si="1807">IF(AN338&lt;1.5,"FUERTE",IF(AND(AN338&gt;=1.5,AN338&lt;2.5),"ACEPTABLE",IF(AN338&gt;=5,"INEXISTENTE","DÉBIL")))</f>
        <v>#DIV/0!</v>
      </c>
      <c r="AP338" s="395">
        <f t="shared" ref="AP338" si="1808">IF(O338=0,0,ROUND((O338*AN338),0))</f>
        <v>0</v>
      </c>
      <c r="AQ338" s="398" t="str">
        <f t="shared" ref="AQ338" si="1809">IF(AP338&gt;=36,"GRAVE", IF(AP338&lt;=10, "LEVE", "MODERADO"))</f>
        <v>LEVE</v>
      </c>
      <c r="AR338" s="401"/>
      <c r="AS338" s="401"/>
      <c r="AT338" s="259"/>
      <c r="AU338" s="259"/>
      <c r="AV338" s="260"/>
      <c r="AW338" s="327"/>
      <c r="AX338" s="294"/>
    </row>
    <row r="339" spans="1:50" ht="33" customHeight="1" x14ac:dyDescent="0.2">
      <c r="A339" s="391"/>
      <c r="B339" s="406"/>
      <c r="C339" s="407"/>
      <c r="D339" s="315"/>
      <c r="E339" s="315"/>
      <c r="F339" s="315"/>
      <c r="G339" s="411"/>
      <c r="H339" s="414"/>
      <c r="I339" s="417"/>
      <c r="J339" s="411"/>
      <c r="K339" s="420"/>
      <c r="L339" s="423"/>
      <c r="M339" s="420"/>
      <c r="N339" s="423"/>
      <c r="O339" s="423"/>
      <c r="P339" s="145"/>
      <c r="Q339" s="146">
        <f t="shared" si="1788"/>
        <v>0</v>
      </c>
      <c r="R339" s="426"/>
      <c r="S339" s="426"/>
      <c r="T339" s="316"/>
      <c r="U339" s="429"/>
      <c r="V339" s="432"/>
      <c r="W339" s="305">
        <f t="shared" si="1789"/>
        <v>0</v>
      </c>
      <c r="X339" s="316"/>
      <c r="Y339" s="316"/>
      <c r="Z339" s="432"/>
      <c r="AA339" s="426"/>
      <c r="AB339" s="304">
        <f t="shared" si="1790"/>
        <v>0</v>
      </c>
      <c r="AC339" s="316"/>
      <c r="AD339" s="316"/>
      <c r="AE339" s="432"/>
      <c r="AF339" s="426"/>
      <c r="AG339" s="304">
        <f t="shared" si="1791"/>
        <v>0</v>
      </c>
      <c r="AH339" s="316"/>
      <c r="AI339" s="316"/>
      <c r="AJ339" s="432"/>
      <c r="AK339" s="426"/>
      <c r="AL339" s="304">
        <f t="shared" si="1792"/>
        <v>0</v>
      </c>
      <c r="AM339" s="316"/>
      <c r="AN339" s="426"/>
      <c r="AO339" s="393"/>
      <c r="AP339" s="396"/>
      <c r="AQ339" s="399"/>
      <c r="AR339" s="402"/>
      <c r="AS339" s="402"/>
      <c r="AT339" s="47"/>
      <c r="AU339" s="47"/>
      <c r="AV339" s="95"/>
      <c r="AW339" s="222"/>
      <c r="AX339" s="97"/>
    </row>
    <row r="340" spans="1:50" ht="33" customHeight="1" thickBot="1" x14ac:dyDescent="0.25">
      <c r="A340" s="392"/>
      <c r="B340" s="408"/>
      <c r="C340" s="409"/>
      <c r="D340" s="91"/>
      <c r="E340" s="91"/>
      <c r="F340" s="91"/>
      <c r="G340" s="412"/>
      <c r="H340" s="415"/>
      <c r="I340" s="418"/>
      <c r="J340" s="412"/>
      <c r="K340" s="421"/>
      <c r="L340" s="424"/>
      <c r="M340" s="421"/>
      <c r="N340" s="424"/>
      <c r="O340" s="424"/>
      <c r="P340" s="20"/>
      <c r="Q340" s="103">
        <f t="shared" si="1788"/>
        <v>0</v>
      </c>
      <c r="R340" s="427"/>
      <c r="S340" s="427"/>
      <c r="T340" s="310"/>
      <c r="U340" s="430"/>
      <c r="V340" s="433"/>
      <c r="W340" s="311">
        <f t="shared" si="1789"/>
        <v>0</v>
      </c>
      <c r="X340" s="310"/>
      <c r="Y340" s="310"/>
      <c r="Z340" s="433"/>
      <c r="AA340" s="427"/>
      <c r="AB340" s="309">
        <f t="shared" si="1790"/>
        <v>0</v>
      </c>
      <c r="AC340" s="310"/>
      <c r="AD340" s="310"/>
      <c r="AE340" s="433"/>
      <c r="AF340" s="427"/>
      <c r="AG340" s="309">
        <f t="shared" si="1791"/>
        <v>0</v>
      </c>
      <c r="AH340" s="310"/>
      <c r="AI340" s="310"/>
      <c r="AJ340" s="433"/>
      <c r="AK340" s="427"/>
      <c r="AL340" s="309">
        <f t="shared" si="1792"/>
        <v>0</v>
      </c>
      <c r="AM340" s="310"/>
      <c r="AN340" s="427"/>
      <c r="AO340" s="394"/>
      <c r="AP340" s="397"/>
      <c r="AQ340" s="400"/>
      <c r="AR340" s="403"/>
      <c r="AS340" s="403"/>
      <c r="AT340" s="48"/>
      <c r="AU340" s="48"/>
      <c r="AV340" s="170"/>
      <c r="AW340" s="228"/>
      <c r="AX340" s="98"/>
    </row>
    <row r="341" spans="1:50" ht="33" customHeight="1" x14ac:dyDescent="0.2">
      <c r="A341" s="390">
        <v>111</v>
      </c>
      <c r="B341" s="404"/>
      <c r="C341" s="405"/>
      <c r="D341" s="256"/>
      <c r="E341" s="256"/>
      <c r="F341" s="256"/>
      <c r="G341" s="410"/>
      <c r="H341" s="413"/>
      <c r="I341" s="416"/>
      <c r="J341" s="410"/>
      <c r="K341" s="419"/>
      <c r="L341" s="422">
        <f t="shared" ref="L341" si="1810">IF(K341="ALTA",5,IF(K341="MEDIO ALTA",4,IF(K341="MEDIA",3,IF(K341="MEDIO BAJA",2,IF(K341="BAJA",1,0)))))</f>
        <v>0</v>
      </c>
      <c r="M341" s="419"/>
      <c r="N341" s="422">
        <f t="shared" ref="N341" si="1811">IF(M341="ALTO",5,IF(M341="MEDIO ALTO",4,IF(M341="MEDIO",3,IF(M341="MEDIO BAJO",2,IF(M341="BAJO",1,0)))))</f>
        <v>0</v>
      </c>
      <c r="O341" s="422">
        <f t="shared" ref="O341" si="1812">N341*L341</f>
        <v>0</v>
      </c>
      <c r="P341" s="257"/>
      <c r="Q341" s="258">
        <f t="shared" si="1788"/>
        <v>0</v>
      </c>
      <c r="R341" s="425" t="e">
        <f t="shared" ref="R341" si="1813">ROUND(AVERAGEIF(Q341:Q343,"&gt;0"),0)</f>
        <v>#DIV/0!</v>
      </c>
      <c r="S341" s="425" t="e">
        <f t="shared" ref="S341" si="1814">R341*0.6</f>
        <v>#DIV/0!</v>
      </c>
      <c r="T341" s="313"/>
      <c r="U341" s="428" t="e">
        <f t="shared" ref="U341" si="1815">IF(P341="No_existen",5*$U$10,V341*$U$10)</f>
        <v>#DIV/0!</v>
      </c>
      <c r="V341" s="431" t="e">
        <f t="shared" ref="V341" si="1816">ROUND(AVERAGEIF(W341:W343,"&gt;0"),0)</f>
        <v>#DIV/0!</v>
      </c>
      <c r="W341" s="307">
        <f t="shared" si="1789"/>
        <v>0</v>
      </c>
      <c r="X341" s="313"/>
      <c r="Y341" s="313"/>
      <c r="Z341" s="431" t="e">
        <f t="shared" ref="Z341" si="1817">IF(P341="No_existen",5*$Z$10,AA341*$Z$10)</f>
        <v>#DIV/0!</v>
      </c>
      <c r="AA341" s="425" t="e">
        <f t="shared" ref="AA341" si="1818">ROUND(AVERAGEIF(AB341:AB343,"&gt;0"),0)</f>
        <v>#DIV/0!</v>
      </c>
      <c r="AB341" s="306">
        <f t="shared" si="1790"/>
        <v>0</v>
      </c>
      <c r="AC341" s="313"/>
      <c r="AD341" s="313"/>
      <c r="AE341" s="431" t="e">
        <f t="shared" ref="AE341" si="1819">IF(P341="No_existen",5*$AE$10,AF341*$AE$10)</f>
        <v>#DIV/0!</v>
      </c>
      <c r="AF341" s="425" t="e">
        <f t="shared" ref="AF341" si="1820">ROUND(AVERAGEIF(AG341:AG343,"&gt;0"),0)</f>
        <v>#DIV/0!</v>
      </c>
      <c r="AG341" s="306">
        <f t="shared" si="1791"/>
        <v>0</v>
      </c>
      <c r="AH341" s="313"/>
      <c r="AI341" s="313"/>
      <c r="AJ341" s="431" t="e">
        <f t="shared" ref="AJ341" si="1821">IF(P341="No_existen",5*$AJ$10,AK341*$AJ$10)</f>
        <v>#DIV/0!</v>
      </c>
      <c r="AK341" s="425" t="e">
        <f t="shared" ref="AK341" si="1822">ROUND(AVERAGEIF(AL341:AL343,"&gt;0"),0)</f>
        <v>#DIV/0!</v>
      </c>
      <c r="AL341" s="306">
        <f t="shared" si="1792"/>
        <v>0</v>
      </c>
      <c r="AM341" s="313"/>
      <c r="AN341" s="425" t="e">
        <f t="shared" ref="AN341" si="1823">ROUND(AVERAGE(R341,V341,AA341,AF341,AK341),0)</f>
        <v>#DIV/0!</v>
      </c>
      <c r="AO341" s="392" t="e">
        <f t="shared" ref="AO341" si="1824">IF(AN341&lt;1.5,"FUERTE",IF(AND(AN341&gt;=1.5,AN341&lt;2.5),"ACEPTABLE",IF(AN341&gt;=5,"INEXISTENTE","DÉBIL")))</f>
        <v>#DIV/0!</v>
      </c>
      <c r="AP341" s="395">
        <f t="shared" ref="AP341" si="1825">IF(O341=0,0,ROUND((O341*AN341),0))</f>
        <v>0</v>
      </c>
      <c r="AQ341" s="398" t="str">
        <f t="shared" ref="AQ341" si="1826">IF(AP341&gt;=36,"GRAVE", IF(AP341&lt;=10, "LEVE", "MODERADO"))</f>
        <v>LEVE</v>
      </c>
      <c r="AR341" s="401"/>
      <c r="AS341" s="401"/>
      <c r="AT341" s="259"/>
      <c r="AU341" s="259"/>
      <c r="AV341" s="260"/>
      <c r="AW341" s="327"/>
      <c r="AX341" s="294"/>
    </row>
    <row r="342" spans="1:50" ht="33" customHeight="1" x14ac:dyDescent="0.2">
      <c r="A342" s="391"/>
      <c r="B342" s="406"/>
      <c r="C342" s="407"/>
      <c r="D342" s="315"/>
      <c r="E342" s="315"/>
      <c r="F342" s="315"/>
      <c r="G342" s="411"/>
      <c r="H342" s="414"/>
      <c r="I342" s="417"/>
      <c r="J342" s="411"/>
      <c r="K342" s="420"/>
      <c r="L342" s="423"/>
      <c r="M342" s="420"/>
      <c r="N342" s="423"/>
      <c r="O342" s="423"/>
      <c r="P342" s="145"/>
      <c r="Q342" s="146">
        <f t="shared" si="1788"/>
        <v>0</v>
      </c>
      <c r="R342" s="426"/>
      <c r="S342" s="426"/>
      <c r="T342" s="316"/>
      <c r="U342" s="429"/>
      <c r="V342" s="432"/>
      <c r="W342" s="305">
        <f t="shared" si="1789"/>
        <v>0</v>
      </c>
      <c r="X342" s="316"/>
      <c r="Y342" s="316"/>
      <c r="Z342" s="432"/>
      <c r="AA342" s="426"/>
      <c r="AB342" s="304">
        <f t="shared" si="1790"/>
        <v>0</v>
      </c>
      <c r="AC342" s="316"/>
      <c r="AD342" s="316"/>
      <c r="AE342" s="432"/>
      <c r="AF342" s="426"/>
      <c r="AG342" s="304">
        <f t="shared" si="1791"/>
        <v>0</v>
      </c>
      <c r="AH342" s="316"/>
      <c r="AI342" s="316"/>
      <c r="AJ342" s="432"/>
      <c r="AK342" s="426"/>
      <c r="AL342" s="304">
        <f t="shared" si="1792"/>
        <v>0</v>
      </c>
      <c r="AM342" s="316"/>
      <c r="AN342" s="426"/>
      <c r="AO342" s="393"/>
      <c r="AP342" s="396"/>
      <c r="AQ342" s="399"/>
      <c r="AR342" s="402"/>
      <c r="AS342" s="402"/>
      <c r="AT342" s="47"/>
      <c r="AU342" s="47"/>
      <c r="AV342" s="95"/>
      <c r="AW342" s="222"/>
      <c r="AX342" s="97"/>
    </row>
    <row r="343" spans="1:50" ht="33" customHeight="1" thickBot="1" x14ac:dyDescent="0.25">
      <c r="A343" s="392"/>
      <c r="B343" s="408"/>
      <c r="C343" s="409"/>
      <c r="D343" s="91"/>
      <c r="E343" s="91"/>
      <c r="F343" s="91"/>
      <c r="G343" s="412"/>
      <c r="H343" s="415"/>
      <c r="I343" s="418"/>
      <c r="J343" s="412"/>
      <c r="K343" s="421"/>
      <c r="L343" s="424"/>
      <c r="M343" s="421"/>
      <c r="N343" s="424"/>
      <c r="O343" s="424"/>
      <c r="P343" s="20"/>
      <c r="Q343" s="103">
        <f t="shared" si="1788"/>
        <v>0</v>
      </c>
      <c r="R343" s="427"/>
      <c r="S343" s="427"/>
      <c r="T343" s="310"/>
      <c r="U343" s="430"/>
      <c r="V343" s="433"/>
      <c r="W343" s="311">
        <f t="shared" si="1789"/>
        <v>0</v>
      </c>
      <c r="X343" s="310"/>
      <c r="Y343" s="310"/>
      <c r="Z343" s="433"/>
      <c r="AA343" s="427"/>
      <c r="AB343" s="309">
        <f t="shared" si="1790"/>
        <v>0</v>
      </c>
      <c r="AC343" s="310"/>
      <c r="AD343" s="310"/>
      <c r="AE343" s="433"/>
      <c r="AF343" s="427"/>
      <c r="AG343" s="309">
        <f t="shared" si="1791"/>
        <v>0</v>
      </c>
      <c r="AH343" s="310"/>
      <c r="AI343" s="310"/>
      <c r="AJ343" s="433"/>
      <c r="AK343" s="427"/>
      <c r="AL343" s="309">
        <f t="shared" si="1792"/>
        <v>0</v>
      </c>
      <c r="AM343" s="310"/>
      <c r="AN343" s="427"/>
      <c r="AO343" s="394"/>
      <c r="AP343" s="397"/>
      <c r="AQ343" s="400"/>
      <c r="AR343" s="403"/>
      <c r="AS343" s="403"/>
      <c r="AT343" s="48"/>
      <c r="AU343" s="48"/>
      <c r="AV343" s="170"/>
      <c r="AW343" s="228"/>
      <c r="AX343" s="98"/>
    </row>
    <row r="344" spans="1:50" ht="33" customHeight="1" x14ac:dyDescent="0.2">
      <c r="A344" s="390">
        <v>112</v>
      </c>
      <c r="B344" s="404"/>
      <c r="C344" s="405"/>
      <c r="D344" s="256"/>
      <c r="E344" s="256"/>
      <c r="F344" s="256"/>
      <c r="G344" s="410"/>
      <c r="H344" s="413"/>
      <c r="I344" s="416"/>
      <c r="J344" s="410"/>
      <c r="K344" s="419"/>
      <c r="L344" s="422">
        <f t="shared" ref="L344" si="1827">IF(K344="ALTA",5,IF(K344="MEDIO ALTA",4,IF(K344="MEDIA",3,IF(K344="MEDIO BAJA",2,IF(K344="BAJA",1,0)))))</f>
        <v>0</v>
      </c>
      <c r="M344" s="419"/>
      <c r="N344" s="422">
        <f t="shared" ref="N344" si="1828">IF(M344="ALTO",5,IF(M344="MEDIO ALTO",4,IF(M344="MEDIO",3,IF(M344="MEDIO BAJO",2,IF(M344="BAJO",1,0)))))</f>
        <v>0</v>
      </c>
      <c r="O344" s="422">
        <f t="shared" ref="O344" si="1829">N344*L344</f>
        <v>0</v>
      </c>
      <c r="P344" s="257"/>
      <c r="Q344" s="258">
        <f t="shared" si="1788"/>
        <v>0</v>
      </c>
      <c r="R344" s="425" t="e">
        <f t="shared" ref="R344" si="1830">ROUND(AVERAGEIF(Q344:Q346,"&gt;0"),0)</f>
        <v>#DIV/0!</v>
      </c>
      <c r="S344" s="425" t="e">
        <f t="shared" ref="S344" si="1831">R344*0.6</f>
        <v>#DIV/0!</v>
      </c>
      <c r="T344" s="313"/>
      <c r="U344" s="428" t="e">
        <f t="shared" ref="U344" si="1832">IF(P344="No_existen",5*$U$10,V344*$U$10)</f>
        <v>#DIV/0!</v>
      </c>
      <c r="V344" s="431" t="e">
        <f t="shared" ref="V344" si="1833">ROUND(AVERAGEIF(W344:W346,"&gt;0"),0)</f>
        <v>#DIV/0!</v>
      </c>
      <c r="W344" s="307">
        <f t="shared" si="1789"/>
        <v>0</v>
      </c>
      <c r="X344" s="313"/>
      <c r="Y344" s="313"/>
      <c r="Z344" s="431" t="e">
        <f t="shared" ref="Z344" si="1834">IF(P344="No_existen",5*$Z$10,AA344*$Z$10)</f>
        <v>#DIV/0!</v>
      </c>
      <c r="AA344" s="425" t="e">
        <f t="shared" ref="AA344" si="1835">ROUND(AVERAGEIF(AB344:AB346,"&gt;0"),0)</f>
        <v>#DIV/0!</v>
      </c>
      <c r="AB344" s="306">
        <f t="shared" si="1790"/>
        <v>0</v>
      </c>
      <c r="AC344" s="313"/>
      <c r="AD344" s="313"/>
      <c r="AE344" s="431" t="e">
        <f t="shared" ref="AE344" si="1836">IF(P344="No_existen",5*$AE$10,AF344*$AE$10)</f>
        <v>#DIV/0!</v>
      </c>
      <c r="AF344" s="425" t="e">
        <f t="shared" ref="AF344" si="1837">ROUND(AVERAGEIF(AG344:AG346,"&gt;0"),0)</f>
        <v>#DIV/0!</v>
      </c>
      <c r="AG344" s="306">
        <f t="shared" si="1791"/>
        <v>0</v>
      </c>
      <c r="AH344" s="313"/>
      <c r="AI344" s="313"/>
      <c r="AJ344" s="431" t="e">
        <f t="shared" ref="AJ344" si="1838">IF(P344="No_existen",5*$AJ$10,AK344*$AJ$10)</f>
        <v>#DIV/0!</v>
      </c>
      <c r="AK344" s="425" t="e">
        <f t="shared" ref="AK344" si="1839">ROUND(AVERAGEIF(AL344:AL346,"&gt;0"),0)</f>
        <v>#DIV/0!</v>
      </c>
      <c r="AL344" s="306">
        <f t="shared" si="1792"/>
        <v>0</v>
      </c>
      <c r="AM344" s="313"/>
      <c r="AN344" s="425" t="e">
        <f t="shared" ref="AN344" si="1840">ROUND(AVERAGE(R344,V344,AA344,AF344,AK344),0)</f>
        <v>#DIV/0!</v>
      </c>
      <c r="AO344" s="392" t="e">
        <f t="shared" ref="AO344" si="1841">IF(AN344&lt;1.5,"FUERTE",IF(AND(AN344&gt;=1.5,AN344&lt;2.5),"ACEPTABLE",IF(AN344&gt;=5,"INEXISTENTE","DÉBIL")))</f>
        <v>#DIV/0!</v>
      </c>
      <c r="AP344" s="395">
        <f t="shared" ref="AP344" si="1842">IF(O344=0,0,ROUND((O344*AN344),0))</f>
        <v>0</v>
      </c>
      <c r="AQ344" s="398" t="str">
        <f t="shared" ref="AQ344" si="1843">IF(AP344&gt;=36,"GRAVE", IF(AP344&lt;=10, "LEVE", "MODERADO"))</f>
        <v>LEVE</v>
      </c>
      <c r="AR344" s="401"/>
      <c r="AS344" s="401"/>
      <c r="AT344" s="259"/>
      <c r="AU344" s="259"/>
      <c r="AV344" s="260"/>
      <c r="AW344" s="327"/>
      <c r="AX344" s="294"/>
    </row>
    <row r="345" spans="1:50" ht="33" customHeight="1" x14ac:dyDescent="0.2">
      <c r="A345" s="391"/>
      <c r="B345" s="406"/>
      <c r="C345" s="407"/>
      <c r="D345" s="315"/>
      <c r="E345" s="315"/>
      <c r="F345" s="315"/>
      <c r="G345" s="411"/>
      <c r="H345" s="414"/>
      <c r="I345" s="417"/>
      <c r="J345" s="411"/>
      <c r="K345" s="420"/>
      <c r="L345" s="423"/>
      <c r="M345" s="420"/>
      <c r="N345" s="423"/>
      <c r="O345" s="423"/>
      <c r="P345" s="145"/>
      <c r="Q345" s="146">
        <f t="shared" si="1788"/>
        <v>0</v>
      </c>
      <c r="R345" s="426"/>
      <c r="S345" s="426"/>
      <c r="T345" s="316"/>
      <c r="U345" s="429"/>
      <c r="V345" s="432"/>
      <c r="W345" s="305">
        <f t="shared" si="1789"/>
        <v>0</v>
      </c>
      <c r="X345" s="316"/>
      <c r="Y345" s="316"/>
      <c r="Z345" s="432"/>
      <c r="AA345" s="426"/>
      <c r="AB345" s="304">
        <f t="shared" si="1790"/>
        <v>0</v>
      </c>
      <c r="AC345" s="316"/>
      <c r="AD345" s="316"/>
      <c r="AE345" s="432"/>
      <c r="AF345" s="426"/>
      <c r="AG345" s="304">
        <f t="shared" si="1791"/>
        <v>0</v>
      </c>
      <c r="AH345" s="316"/>
      <c r="AI345" s="316"/>
      <c r="AJ345" s="432"/>
      <c r="AK345" s="426"/>
      <c r="AL345" s="304">
        <f t="shared" si="1792"/>
        <v>0</v>
      </c>
      <c r="AM345" s="316"/>
      <c r="AN345" s="426"/>
      <c r="AO345" s="393"/>
      <c r="AP345" s="396"/>
      <c r="AQ345" s="399"/>
      <c r="AR345" s="402"/>
      <c r="AS345" s="402"/>
      <c r="AT345" s="47"/>
      <c r="AU345" s="47"/>
      <c r="AV345" s="95"/>
      <c r="AW345" s="222"/>
      <c r="AX345" s="97"/>
    </row>
    <row r="346" spans="1:50" ht="33" customHeight="1" thickBot="1" x14ac:dyDescent="0.25">
      <c r="A346" s="392"/>
      <c r="B346" s="408"/>
      <c r="C346" s="409"/>
      <c r="D346" s="91"/>
      <c r="E346" s="91"/>
      <c r="F346" s="91"/>
      <c r="G346" s="412"/>
      <c r="H346" s="415"/>
      <c r="I346" s="418"/>
      <c r="J346" s="412"/>
      <c r="K346" s="421"/>
      <c r="L346" s="424"/>
      <c r="M346" s="421"/>
      <c r="N346" s="424"/>
      <c r="O346" s="424"/>
      <c r="P346" s="20"/>
      <c r="Q346" s="103">
        <f t="shared" si="1788"/>
        <v>0</v>
      </c>
      <c r="R346" s="427"/>
      <c r="S346" s="427"/>
      <c r="T346" s="310"/>
      <c r="U346" s="430"/>
      <c r="V346" s="433"/>
      <c r="W346" s="311">
        <f t="shared" si="1789"/>
        <v>0</v>
      </c>
      <c r="X346" s="310"/>
      <c r="Y346" s="310"/>
      <c r="Z346" s="433"/>
      <c r="AA346" s="427"/>
      <c r="AB346" s="309">
        <f t="shared" si="1790"/>
        <v>0</v>
      </c>
      <c r="AC346" s="310"/>
      <c r="AD346" s="310"/>
      <c r="AE346" s="433"/>
      <c r="AF346" s="427"/>
      <c r="AG346" s="309">
        <f t="shared" si="1791"/>
        <v>0</v>
      </c>
      <c r="AH346" s="310"/>
      <c r="AI346" s="310"/>
      <c r="AJ346" s="433"/>
      <c r="AK346" s="427"/>
      <c r="AL346" s="309">
        <f t="shared" si="1792"/>
        <v>0</v>
      </c>
      <c r="AM346" s="310"/>
      <c r="AN346" s="427"/>
      <c r="AO346" s="394"/>
      <c r="AP346" s="397"/>
      <c r="AQ346" s="400"/>
      <c r="AR346" s="403"/>
      <c r="AS346" s="403"/>
      <c r="AT346" s="48"/>
      <c r="AU346" s="48"/>
      <c r="AV346" s="170"/>
      <c r="AW346" s="228"/>
      <c r="AX346" s="98"/>
    </row>
    <row r="347" spans="1:50" ht="33" customHeight="1" x14ac:dyDescent="0.2">
      <c r="A347" s="390">
        <v>113</v>
      </c>
      <c r="B347" s="404"/>
      <c r="C347" s="405"/>
      <c r="D347" s="256"/>
      <c r="E347" s="256"/>
      <c r="F347" s="256"/>
      <c r="G347" s="410"/>
      <c r="H347" s="413"/>
      <c r="I347" s="416"/>
      <c r="J347" s="410"/>
      <c r="K347" s="419"/>
      <c r="L347" s="422">
        <f t="shared" ref="L347" si="1844">IF(K347="ALTA",5,IF(K347="MEDIO ALTA",4,IF(K347="MEDIA",3,IF(K347="MEDIO BAJA",2,IF(K347="BAJA",1,0)))))</f>
        <v>0</v>
      </c>
      <c r="M347" s="419"/>
      <c r="N347" s="422">
        <f t="shared" ref="N347" si="1845">IF(M347="ALTO",5,IF(M347="MEDIO ALTO",4,IF(M347="MEDIO",3,IF(M347="MEDIO BAJO",2,IF(M347="BAJO",1,0)))))</f>
        <v>0</v>
      </c>
      <c r="O347" s="422">
        <f t="shared" ref="O347" si="1846">N347*L347</f>
        <v>0</v>
      </c>
      <c r="P347" s="257"/>
      <c r="Q347" s="258">
        <f t="shared" si="1788"/>
        <v>0</v>
      </c>
      <c r="R347" s="425" t="e">
        <f t="shared" ref="R347" si="1847">ROUND(AVERAGEIF(Q347:Q349,"&gt;0"),0)</f>
        <v>#DIV/0!</v>
      </c>
      <c r="S347" s="425" t="e">
        <f t="shared" ref="S347" si="1848">R347*0.6</f>
        <v>#DIV/0!</v>
      </c>
      <c r="T347" s="313"/>
      <c r="U347" s="428" t="e">
        <f t="shared" ref="U347" si="1849">IF(P347="No_existen",5*$U$10,V347*$U$10)</f>
        <v>#DIV/0!</v>
      </c>
      <c r="V347" s="431" t="e">
        <f t="shared" ref="V347" si="1850">ROUND(AVERAGEIF(W347:W349,"&gt;0"),0)</f>
        <v>#DIV/0!</v>
      </c>
      <c r="W347" s="307">
        <f t="shared" si="1789"/>
        <v>0</v>
      </c>
      <c r="X347" s="313"/>
      <c r="Y347" s="313"/>
      <c r="Z347" s="431" t="e">
        <f t="shared" ref="Z347" si="1851">IF(P347="No_existen",5*$Z$10,AA347*$Z$10)</f>
        <v>#DIV/0!</v>
      </c>
      <c r="AA347" s="425" t="e">
        <f t="shared" ref="AA347" si="1852">ROUND(AVERAGEIF(AB347:AB349,"&gt;0"),0)</f>
        <v>#DIV/0!</v>
      </c>
      <c r="AB347" s="306">
        <f t="shared" si="1790"/>
        <v>0</v>
      </c>
      <c r="AC347" s="313"/>
      <c r="AD347" s="313"/>
      <c r="AE347" s="431" t="e">
        <f t="shared" ref="AE347" si="1853">IF(P347="No_existen",5*$AE$10,AF347*$AE$10)</f>
        <v>#DIV/0!</v>
      </c>
      <c r="AF347" s="425" t="e">
        <f t="shared" ref="AF347" si="1854">ROUND(AVERAGEIF(AG347:AG349,"&gt;0"),0)</f>
        <v>#DIV/0!</v>
      </c>
      <c r="AG347" s="306">
        <f t="shared" si="1791"/>
        <v>0</v>
      </c>
      <c r="AH347" s="313"/>
      <c r="AI347" s="313"/>
      <c r="AJ347" s="431" t="e">
        <f t="shared" ref="AJ347" si="1855">IF(P347="No_existen",5*$AJ$10,AK347*$AJ$10)</f>
        <v>#DIV/0!</v>
      </c>
      <c r="AK347" s="425" t="e">
        <f t="shared" ref="AK347" si="1856">ROUND(AVERAGEIF(AL347:AL349,"&gt;0"),0)</f>
        <v>#DIV/0!</v>
      </c>
      <c r="AL347" s="306">
        <f t="shared" si="1792"/>
        <v>0</v>
      </c>
      <c r="AM347" s="313"/>
      <c r="AN347" s="425" t="e">
        <f t="shared" ref="AN347" si="1857">ROUND(AVERAGE(R347,V347,AA347,AF347,AK347),0)</f>
        <v>#DIV/0!</v>
      </c>
      <c r="AO347" s="392" t="e">
        <f t="shared" ref="AO347" si="1858">IF(AN347&lt;1.5,"FUERTE",IF(AND(AN347&gt;=1.5,AN347&lt;2.5),"ACEPTABLE",IF(AN347&gt;=5,"INEXISTENTE","DÉBIL")))</f>
        <v>#DIV/0!</v>
      </c>
      <c r="AP347" s="395">
        <f t="shared" ref="AP347" si="1859">IF(O347=0,0,ROUND((O347*AN347),0))</f>
        <v>0</v>
      </c>
      <c r="AQ347" s="398" t="str">
        <f t="shared" ref="AQ347" si="1860">IF(AP347&gt;=36,"GRAVE", IF(AP347&lt;=10, "LEVE", "MODERADO"))</f>
        <v>LEVE</v>
      </c>
      <c r="AR347" s="401"/>
      <c r="AS347" s="401"/>
      <c r="AT347" s="259"/>
      <c r="AU347" s="259"/>
      <c r="AV347" s="260"/>
      <c r="AW347" s="327"/>
      <c r="AX347" s="294"/>
    </row>
    <row r="348" spans="1:50" ht="33" customHeight="1" x14ac:dyDescent="0.2">
      <c r="A348" s="391"/>
      <c r="B348" s="406"/>
      <c r="C348" s="407"/>
      <c r="D348" s="315"/>
      <c r="E348" s="315"/>
      <c r="F348" s="315"/>
      <c r="G348" s="411"/>
      <c r="H348" s="414"/>
      <c r="I348" s="417"/>
      <c r="J348" s="411"/>
      <c r="K348" s="420"/>
      <c r="L348" s="423"/>
      <c r="M348" s="420"/>
      <c r="N348" s="423"/>
      <c r="O348" s="423"/>
      <c r="P348" s="145"/>
      <c r="Q348" s="146">
        <f t="shared" si="1788"/>
        <v>0</v>
      </c>
      <c r="R348" s="426"/>
      <c r="S348" s="426"/>
      <c r="T348" s="316"/>
      <c r="U348" s="429"/>
      <c r="V348" s="432"/>
      <c r="W348" s="305">
        <f t="shared" si="1789"/>
        <v>0</v>
      </c>
      <c r="X348" s="316"/>
      <c r="Y348" s="316"/>
      <c r="Z348" s="432"/>
      <c r="AA348" s="426"/>
      <c r="AB348" s="304">
        <f t="shared" si="1790"/>
        <v>0</v>
      </c>
      <c r="AC348" s="316"/>
      <c r="AD348" s="316"/>
      <c r="AE348" s="432"/>
      <c r="AF348" s="426"/>
      <c r="AG348" s="304">
        <f t="shared" si="1791"/>
        <v>0</v>
      </c>
      <c r="AH348" s="316"/>
      <c r="AI348" s="316"/>
      <c r="AJ348" s="432"/>
      <c r="AK348" s="426"/>
      <c r="AL348" s="304">
        <f t="shared" si="1792"/>
        <v>0</v>
      </c>
      <c r="AM348" s="316"/>
      <c r="AN348" s="426"/>
      <c r="AO348" s="393"/>
      <c r="AP348" s="396"/>
      <c r="AQ348" s="399"/>
      <c r="AR348" s="402"/>
      <c r="AS348" s="402"/>
      <c r="AT348" s="47"/>
      <c r="AU348" s="47"/>
      <c r="AV348" s="95"/>
      <c r="AW348" s="222"/>
      <c r="AX348" s="97"/>
    </row>
    <row r="349" spans="1:50" ht="33" customHeight="1" thickBot="1" x14ac:dyDescent="0.25">
      <c r="A349" s="392"/>
      <c r="B349" s="408"/>
      <c r="C349" s="409"/>
      <c r="D349" s="91"/>
      <c r="E349" s="91"/>
      <c r="F349" s="91"/>
      <c r="G349" s="412"/>
      <c r="H349" s="415"/>
      <c r="I349" s="418"/>
      <c r="J349" s="412"/>
      <c r="K349" s="421"/>
      <c r="L349" s="424"/>
      <c r="M349" s="421"/>
      <c r="N349" s="424"/>
      <c r="O349" s="424"/>
      <c r="P349" s="20"/>
      <c r="Q349" s="103">
        <f t="shared" si="1788"/>
        <v>0</v>
      </c>
      <c r="R349" s="427"/>
      <c r="S349" s="427"/>
      <c r="T349" s="310"/>
      <c r="U349" s="430"/>
      <c r="V349" s="433"/>
      <c r="W349" s="311">
        <f t="shared" si="1789"/>
        <v>0</v>
      </c>
      <c r="X349" s="310"/>
      <c r="Y349" s="310"/>
      <c r="Z349" s="433"/>
      <c r="AA349" s="427"/>
      <c r="AB349" s="309">
        <f t="shared" si="1790"/>
        <v>0</v>
      </c>
      <c r="AC349" s="310"/>
      <c r="AD349" s="310"/>
      <c r="AE349" s="433"/>
      <c r="AF349" s="427"/>
      <c r="AG349" s="309">
        <f t="shared" si="1791"/>
        <v>0</v>
      </c>
      <c r="AH349" s="310"/>
      <c r="AI349" s="310"/>
      <c r="AJ349" s="433"/>
      <c r="AK349" s="427"/>
      <c r="AL349" s="309">
        <f t="shared" si="1792"/>
        <v>0</v>
      </c>
      <c r="AM349" s="310"/>
      <c r="AN349" s="427"/>
      <c r="AO349" s="394"/>
      <c r="AP349" s="397"/>
      <c r="AQ349" s="400"/>
      <c r="AR349" s="403"/>
      <c r="AS349" s="403"/>
      <c r="AT349" s="48"/>
      <c r="AU349" s="48"/>
      <c r="AV349" s="170"/>
      <c r="AW349" s="228"/>
      <c r="AX349" s="98"/>
    </row>
    <row r="350" spans="1:50" ht="33" customHeight="1" x14ac:dyDescent="0.2">
      <c r="A350" s="390">
        <v>114</v>
      </c>
      <c r="B350" s="404"/>
      <c r="C350" s="405"/>
      <c r="D350" s="256"/>
      <c r="E350" s="256"/>
      <c r="F350" s="256"/>
      <c r="G350" s="410"/>
      <c r="H350" s="413"/>
      <c r="I350" s="416"/>
      <c r="J350" s="410"/>
      <c r="K350" s="419"/>
      <c r="L350" s="422">
        <f t="shared" ref="L350" si="1861">IF(K350="ALTA",5,IF(K350="MEDIO ALTA",4,IF(K350="MEDIA",3,IF(K350="MEDIO BAJA",2,IF(K350="BAJA",1,0)))))</f>
        <v>0</v>
      </c>
      <c r="M350" s="419"/>
      <c r="N350" s="422">
        <f t="shared" ref="N350" si="1862">IF(M350="ALTO",5,IF(M350="MEDIO ALTO",4,IF(M350="MEDIO",3,IF(M350="MEDIO BAJO",2,IF(M350="BAJO",1,0)))))</f>
        <v>0</v>
      </c>
      <c r="O350" s="422">
        <f t="shared" ref="O350" si="1863">N350*L350</f>
        <v>0</v>
      </c>
      <c r="P350" s="257"/>
      <c r="Q350" s="258">
        <f t="shared" si="1788"/>
        <v>0</v>
      </c>
      <c r="R350" s="425" t="e">
        <f t="shared" ref="R350" si="1864">ROUND(AVERAGEIF(Q350:Q352,"&gt;0"),0)</f>
        <v>#DIV/0!</v>
      </c>
      <c r="S350" s="425" t="e">
        <f t="shared" ref="S350" si="1865">R350*0.6</f>
        <v>#DIV/0!</v>
      </c>
      <c r="T350" s="313"/>
      <c r="U350" s="428" t="e">
        <f t="shared" ref="U350" si="1866">IF(P350="No_existen",5*$U$10,V350*$U$10)</f>
        <v>#DIV/0!</v>
      </c>
      <c r="V350" s="431" t="e">
        <f t="shared" ref="V350" si="1867">ROUND(AVERAGEIF(W350:W352,"&gt;0"),0)</f>
        <v>#DIV/0!</v>
      </c>
      <c r="W350" s="307">
        <f t="shared" si="1789"/>
        <v>0</v>
      </c>
      <c r="X350" s="313"/>
      <c r="Y350" s="313"/>
      <c r="Z350" s="431" t="e">
        <f t="shared" ref="Z350" si="1868">IF(P350="No_existen",5*$Z$10,AA350*$Z$10)</f>
        <v>#DIV/0!</v>
      </c>
      <c r="AA350" s="425" t="e">
        <f t="shared" ref="AA350" si="1869">ROUND(AVERAGEIF(AB350:AB352,"&gt;0"),0)</f>
        <v>#DIV/0!</v>
      </c>
      <c r="AB350" s="306">
        <f t="shared" si="1790"/>
        <v>0</v>
      </c>
      <c r="AC350" s="313"/>
      <c r="AD350" s="313"/>
      <c r="AE350" s="431" t="e">
        <f t="shared" ref="AE350" si="1870">IF(P350="No_existen",5*$AE$10,AF350*$AE$10)</f>
        <v>#DIV/0!</v>
      </c>
      <c r="AF350" s="425" t="e">
        <f t="shared" ref="AF350" si="1871">ROUND(AVERAGEIF(AG350:AG352,"&gt;0"),0)</f>
        <v>#DIV/0!</v>
      </c>
      <c r="AG350" s="306">
        <f t="shared" si="1791"/>
        <v>0</v>
      </c>
      <c r="AH350" s="313"/>
      <c r="AI350" s="313"/>
      <c r="AJ350" s="431" t="e">
        <f t="shared" ref="AJ350" si="1872">IF(P350="No_existen",5*$AJ$10,AK350*$AJ$10)</f>
        <v>#DIV/0!</v>
      </c>
      <c r="AK350" s="425" t="e">
        <f t="shared" ref="AK350" si="1873">ROUND(AVERAGEIF(AL350:AL352,"&gt;0"),0)</f>
        <v>#DIV/0!</v>
      </c>
      <c r="AL350" s="306">
        <f t="shared" si="1792"/>
        <v>0</v>
      </c>
      <c r="AM350" s="313"/>
      <c r="AN350" s="425" t="e">
        <f t="shared" ref="AN350" si="1874">ROUND(AVERAGE(R350,V350,AA350,AF350,AK350),0)</f>
        <v>#DIV/0!</v>
      </c>
      <c r="AO350" s="392" t="e">
        <f t="shared" ref="AO350" si="1875">IF(AN350&lt;1.5,"FUERTE",IF(AND(AN350&gt;=1.5,AN350&lt;2.5),"ACEPTABLE",IF(AN350&gt;=5,"INEXISTENTE","DÉBIL")))</f>
        <v>#DIV/0!</v>
      </c>
      <c r="AP350" s="395">
        <f t="shared" ref="AP350" si="1876">IF(O350=0,0,ROUND((O350*AN350),0))</f>
        <v>0</v>
      </c>
      <c r="AQ350" s="398" t="str">
        <f t="shared" ref="AQ350" si="1877">IF(AP350&gt;=36,"GRAVE", IF(AP350&lt;=10, "LEVE", "MODERADO"))</f>
        <v>LEVE</v>
      </c>
      <c r="AR350" s="401"/>
      <c r="AS350" s="401"/>
      <c r="AT350" s="259"/>
      <c r="AU350" s="259"/>
      <c r="AV350" s="260"/>
      <c r="AW350" s="327"/>
      <c r="AX350" s="294"/>
    </row>
    <row r="351" spans="1:50" ht="33" customHeight="1" x14ac:dyDescent="0.2">
      <c r="A351" s="391"/>
      <c r="B351" s="406"/>
      <c r="C351" s="407"/>
      <c r="D351" s="315"/>
      <c r="E351" s="315"/>
      <c r="F351" s="315"/>
      <c r="G351" s="411"/>
      <c r="H351" s="414"/>
      <c r="I351" s="417"/>
      <c r="J351" s="411"/>
      <c r="K351" s="420"/>
      <c r="L351" s="423"/>
      <c r="M351" s="420"/>
      <c r="N351" s="423"/>
      <c r="O351" s="423"/>
      <c r="P351" s="145"/>
      <c r="Q351" s="146">
        <f t="shared" si="1788"/>
        <v>0</v>
      </c>
      <c r="R351" s="426"/>
      <c r="S351" s="426"/>
      <c r="T351" s="316"/>
      <c r="U351" s="429"/>
      <c r="V351" s="432"/>
      <c r="W351" s="305">
        <f t="shared" si="1789"/>
        <v>0</v>
      </c>
      <c r="X351" s="316"/>
      <c r="Y351" s="316"/>
      <c r="Z351" s="432"/>
      <c r="AA351" s="426"/>
      <c r="AB351" s="304">
        <f t="shared" si="1790"/>
        <v>0</v>
      </c>
      <c r="AC351" s="316"/>
      <c r="AD351" s="316"/>
      <c r="AE351" s="432"/>
      <c r="AF351" s="426"/>
      <c r="AG351" s="304">
        <f t="shared" si="1791"/>
        <v>0</v>
      </c>
      <c r="AH351" s="316"/>
      <c r="AI351" s="316"/>
      <c r="AJ351" s="432"/>
      <c r="AK351" s="426"/>
      <c r="AL351" s="304">
        <f t="shared" si="1792"/>
        <v>0</v>
      </c>
      <c r="AM351" s="316"/>
      <c r="AN351" s="426"/>
      <c r="AO351" s="393"/>
      <c r="AP351" s="396"/>
      <c r="AQ351" s="399"/>
      <c r="AR351" s="402"/>
      <c r="AS351" s="402"/>
      <c r="AT351" s="47"/>
      <c r="AU351" s="47"/>
      <c r="AV351" s="95"/>
      <c r="AW351" s="222"/>
      <c r="AX351" s="97"/>
    </row>
    <row r="352" spans="1:50" ht="33" customHeight="1" thickBot="1" x14ac:dyDescent="0.25">
      <c r="A352" s="392"/>
      <c r="B352" s="408"/>
      <c r="C352" s="409"/>
      <c r="D352" s="91"/>
      <c r="E352" s="91"/>
      <c r="F352" s="91"/>
      <c r="G352" s="412"/>
      <c r="H352" s="415"/>
      <c r="I352" s="418"/>
      <c r="J352" s="412"/>
      <c r="K352" s="421"/>
      <c r="L352" s="424"/>
      <c r="M352" s="421"/>
      <c r="N352" s="424"/>
      <c r="O352" s="424"/>
      <c r="P352" s="20"/>
      <c r="Q352" s="103">
        <f t="shared" si="1788"/>
        <v>0</v>
      </c>
      <c r="R352" s="427"/>
      <c r="S352" s="427"/>
      <c r="T352" s="310"/>
      <c r="U352" s="430"/>
      <c r="V352" s="433"/>
      <c r="W352" s="311">
        <f t="shared" si="1789"/>
        <v>0</v>
      </c>
      <c r="X352" s="310"/>
      <c r="Y352" s="310"/>
      <c r="Z352" s="433"/>
      <c r="AA352" s="427"/>
      <c r="AB352" s="309">
        <f t="shared" si="1790"/>
        <v>0</v>
      </c>
      <c r="AC352" s="310"/>
      <c r="AD352" s="310"/>
      <c r="AE352" s="433"/>
      <c r="AF352" s="427"/>
      <c r="AG352" s="309">
        <f t="shared" si="1791"/>
        <v>0</v>
      </c>
      <c r="AH352" s="310"/>
      <c r="AI352" s="310"/>
      <c r="AJ352" s="433"/>
      <c r="AK352" s="427"/>
      <c r="AL352" s="309">
        <f t="shared" si="1792"/>
        <v>0</v>
      </c>
      <c r="AM352" s="310"/>
      <c r="AN352" s="427"/>
      <c r="AO352" s="394"/>
      <c r="AP352" s="397"/>
      <c r="AQ352" s="400"/>
      <c r="AR352" s="403"/>
      <c r="AS352" s="403"/>
      <c r="AT352" s="48"/>
      <c r="AU352" s="48"/>
      <c r="AV352" s="170"/>
      <c r="AW352" s="228"/>
      <c r="AX352" s="98"/>
    </row>
    <row r="353" spans="1:50" ht="33" customHeight="1" x14ac:dyDescent="0.2">
      <c r="A353" s="390">
        <v>115</v>
      </c>
      <c r="B353" s="404"/>
      <c r="C353" s="405"/>
      <c r="D353" s="256"/>
      <c r="E353" s="256"/>
      <c r="F353" s="256"/>
      <c r="G353" s="410"/>
      <c r="H353" s="413"/>
      <c r="I353" s="416"/>
      <c r="J353" s="410"/>
      <c r="K353" s="419"/>
      <c r="L353" s="422">
        <f t="shared" ref="L353" si="1878">IF(K353="ALTA",5,IF(K353="MEDIO ALTA",4,IF(K353="MEDIA",3,IF(K353="MEDIO BAJA",2,IF(K353="BAJA",1,0)))))</f>
        <v>0</v>
      </c>
      <c r="M353" s="419"/>
      <c r="N353" s="422">
        <f t="shared" ref="N353" si="1879">IF(M353="ALTO",5,IF(M353="MEDIO ALTO",4,IF(M353="MEDIO",3,IF(M353="MEDIO BAJO",2,IF(M353="BAJO",1,0)))))</f>
        <v>0</v>
      </c>
      <c r="O353" s="422">
        <f t="shared" ref="O353" si="1880">N353*L353</f>
        <v>0</v>
      </c>
      <c r="P353" s="257"/>
      <c r="Q353" s="258">
        <f t="shared" si="1788"/>
        <v>0</v>
      </c>
      <c r="R353" s="425" t="e">
        <f t="shared" ref="R353" si="1881">ROUND(AVERAGEIF(Q353:Q355,"&gt;0"),0)</f>
        <v>#DIV/0!</v>
      </c>
      <c r="S353" s="425" t="e">
        <f t="shared" ref="S353" si="1882">R353*0.6</f>
        <v>#DIV/0!</v>
      </c>
      <c r="T353" s="313"/>
      <c r="U353" s="428" t="e">
        <f t="shared" ref="U353" si="1883">IF(P353="No_existen",5*$U$10,V353*$U$10)</f>
        <v>#DIV/0!</v>
      </c>
      <c r="V353" s="431" t="e">
        <f t="shared" ref="V353" si="1884">ROUND(AVERAGEIF(W353:W355,"&gt;0"),0)</f>
        <v>#DIV/0!</v>
      </c>
      <c r="W353" s="307">
        <f t="shared" si="1789"/>
        <v>0</v>
      </c>
      <c r="X353" s="313"/>
      <c r="Y353" s="313"/>
      <c r="Z353" s="431" t="e">
        <f t="shared" ref="Z353" si="1885">IF(P353="No_existen",5*$Z$10,AA353*$Z$10)</f>
        <v>#DIV/0!</v>
      </c>
      <c r="AA353" s="425" t="e">
        <f t="shared" ref="AA353" si="1886">ROUND(AVERAGEIF(AB353:AB355,"&gt;0"),0)</f>
        <v>#DIV/0!</v>
      </c>
      <c r="AB353" s="306">
        <f t="shared" si="1790"/>
        <v>0</v>
      </c>
      <c r="AC353" s="313"/>
      <c r="AD353" s="313"/>
      <c r="AE353" s="431" t="e">
        <f t="shared" ref="AE353" si="1887">IF(P353="No_existen",5*$AE$10,AF353*$AE$10)</f>
        <v>#DIV/0!</v>
      </c>
      <c r="AF353" s="425" t="e">
        <f t="shared" ref="AF353" si="1888">ROUND(AVERAGEIF(AG353:AG355,"&gt;0"),0)</f>
        <v>#DIV/0!</v>
      </c>
      <c r="AG353" s="306">
        <f t="shared" si="1791"/>
        <v>0</v>
      </c>
      <c r="AH353" s="313"/>
      <c r="AI353" s="313"/>
      <c r="AJ353" s="431" t="e">
        <f t="shared" ref="AJ353" si="1889">IF(P353="No_existen",5*$AJ$10,AK353*$AJ$10)</f>
        <v>#DIV/0!</v>
      </c>
      <c r="AK353" s="425" t="e">
        <f t="shared" ref="AK353" si="1890">ROUND(AVERAGEIF(AL353:AL355,"&gt;0"),0)</f>
        <v>#DIV/0!</v>
      </c>
      <c r="AL353" s="306">
        <f t="shared" si="1792"/>
        <v>0</v>
      </c>
      <c r="AM353" s="313"/>
      <c r="AN353" s="425" t="e">
        <f t="shared" ref="AN353" si="1891">ROUND(AVERAGE(R353,V353,AA353,AF353,AK353),0)</f>
        <v>#DIV/0!</v>
      </c>
      <c r="AO353" s="392" t="e">
        <f t="shared" ref="AO353" si="1892">IF(AN353&lt;1.5,"FUERTE",IF(AND(AN353&gt;=1.5,AN353&lt;2.5),"ACEPTABLE",IF(AN353&gt;=5,"INEXISTENTE","DÉBIL")))</f>
        <v>#DIV/0!</v>
      </c>
      <c r="AP353" s="395">
        <f t="shared" ref="AP353" si="1893">IF(O353=0,0,ROUND((O353*AN353),0))</f>
        <v>0</v>
      </c>
      <c r="AQ353" s="398" t="str">
        <f t="shared" ref="AQ353" si="1894">IF(AP353&gt;=36,"GRAVE", IF(AP353&lt;=10, "LEVE", "MODERADO"))</f>
        <v>LEVE</v>
      </c>
      <c r="AR353" s="401"/>
      <c r="AS353" s="401"/>
      <c r="AT353" s="259"/>
      <c r="AU353" s="259"/>
      <c r="AV353" s="260"/>
      <c r="AW353" s="327"/>
      <c r="AX353" s="294"/>
    </row>
    <row r="354" spans="1:50" ht="33" customHeight="1" x14ac:dyDescent="0.2">
      <c r="A354" s="391"/>
      <c r="B354" s="406"/>
      <c r="C354" s="407"/>
      <c r="D354" s="315"/>
      <c r="E354" s="315"/>
      <c r="F354" s="315"/>
      <c r="G354" s="411"/>
      <c r="H354" s="414"/>
      <c r="I354" s="417"/>
      <c r="J354" s="411"/>
      <c r="K354" s="420"/>
      <c r="L354" s="423"/>
      <c r="M354" s="420"/>
      <c r="N354" s="423"/>
      <c r="O354" s="423"/>
      <c r="P354" s="145"/>
      <c r="Q354" s="146">
        <f t="shared" si="1788"/>
        <v>0</v>
      </c>
      <c r="R354" s="426"/>
      <c r="S354" s="426"/>
      <c r="T354" s="316"/>
      <c r="U354" s="429"/>
      <c r="V354" s="432"/>
      <c r="W354" s="305">
        <f t="shared" si="1789"/>
        <v>0</v>
      </c>
      <c r="X354" s="316"/>
      <c r="Y354" s="316"/>
      <c r="Z354" s="432"/>
      <c r="AA354" s="426"/>
      <c r="AB354" s="304">
        <f t="shared" si="1790"/>
        <v>0</v>
      </c>
      <c r="AC354" s="316"/>
      <c r="AD354" s="316"/>
      <c r="AE354" s="432"/>
      <c r="AF354" s="426"/>
      <c r="AG354" s="304">
        <f t="shared" si="1791"/>
        <v>0</v>
      </c>
      <c r="AH354" s="316"/>
      <c r="AI354" s="316"/>
      <c r="AJ354" s="432"/>
      <c r="AK354" s="426"/>
      <c r="AL354" s="304">
        <f t="shared" si="1792"/>
        <v>0</v>
      </c>
      <c r="AM354" s="316"/>
      <c r="AN354" s="426"/>
      <c r="AO354" s="393"/>
      <c r="AP354" s="396"/>
      <c r="AQ354" s="399"/>
      <c r="AR354" s="402"/>
      <c r="AS354" s="402"/>
      <c r="AT354" s="47"/>
      <c r="AU354" s="47"/>
      <c r="AV354" s="95"/>
      <c r="AW354" s="222"/>
      <c r="AX354" s="97"/>
    </row>
    <row r="355" spans="1:50" ht="33" customHeight="1" thickBot="1" x14ac:dyDescent="0.25">
      <c r="A355" s="392"/>
      <c r="B355" s="408"/>
      <c r="C355" s="409"/>
      <c r="D355" s="91"/>
      <c r="E355" s="91"/>
      <c r="F355" s="91"/>
      <c r="G355" s="412"/>
      <c r="H355" s="415"/>
      <c r="I355" s="418"/>
      <c r="J355" s="412"/>
      <c r="K355" s="421"/>
      <c r="L355" s="424"/>
      <c r="M355" s="421"/>
      <c r="N355" s="424"/>
      <c r="O355" s="424"/>
      <c r="P355" s="20"/>
      <c r="Q355" s="103">
        <f t="shared" si="1788"/>
        <v>0</v>
      </c>
      <c r="R355" s="427"/>
      <c r="S355" s="427"/>
      <c r="T355" s="310"/>
      <c r="U355" s="430"/>
      <c r="V355" s="433"/>
      <c r="W355" s="311">
        <f t="shared" si="1789"/>
        <v>0</v>
      </c>
      <c r="X355" s="310"/>
      <c r="Y355" s="310"/>
      <c r="Z355" s="433"/>
      <c r="AA355" s="427"/>
      <c r="AB355" s="309">
        <f t="shared" si="1790"/>
        <v>0</v>
      </c>
      <c r="AC355" s="310"/>
      <c r="AD355" s="310"/>
      <c r="AE355" s="433"/>
      <c r="AF355" s="427"/>
      <c r="AG355" s="309">
        <f t="shared" si="1791"/>
        <v>0</v>
      </c>
      <c r="AH355" s="310"/>
      <c r="AI355" s="310"/>
      <c r="AJ355" s="433"/>
      <c r="AK355" s="427"/>
      <c r="AL355" s="309">
        <f t="shared" si="1792"/>
        <v>0</v>
      </c>
      <c r="AM355" s="310"/>
      <c r="AN355" s="427"/>
      <c r="AO355" s="394"/>
      <c r="AP355" s="397"/>
      <c r="AQ355" s="400"/>
      <c r="AR355" s="403"/>
      <c r="AS355" s="403"/>
      <c r="AT355" s="48"/>
      <c r="AU355" s="48"/>
      <c r="AV355" s="170"/>
      <c r="AW355" s="228"/>
      <c r="AX355" s="98"/>
    </row>
    <row r="356" spans="1:50" ht="33" customHeight="1" x14ac:dyDescent="0.2">
      <c r="A356" s="390">
        <v>116</v>
      </c>
      <c r="B356" s="404"/>
      <c r="C356" s="405"/>
      <c r="D356" s="256"/>
      <c r="E356" s="256"/>
      <c r="F356" s="256"/>
      <c r="G356" s="410"/>
      <c r="H356" s="413"/>
      <c r="I356" s="416"/>
      <c r="J356" s="410"/>
      <c r="K356" s="419"/>
      <c r="L356" s="422">
        <f t="shared" ref="L356" si="1895">IF(K356="ALTA",5,IF(K356="MEDIO ALTA",4,IF(K356="MEDIA",3,IF(K356="MEDIO BAJA",2,IF(K356="BAJA",1,0)))))</f>
        <v>0</v>
      </c>
      <c r="M356" s="419"/>
      <c r="N356" s="422">
        <f t="shared" ref="N356" si="1896">IF(M356="ALTO",5,IF(M356="MEDIO ALTO",4,IF(M356="MEDIO",3,IF(M356="MEDIO BAJO",2,IF(M356="BAJO",1,0)))))</f>
        <v>0</v>
      </c>
      <c r="O356" s="422">
        <f t="shared" ref="O356" si="1897">N356*L356</f>
        <v>0</v>
      </c>
      <c r="P356" s="257"/>
      <c r="Q356" s="258">
        <f t="shared" si="1788"/>
        <v>0</v>
      </c>
      <c r="R356" s="425" t="e">
        <f t="shared" ref="R356" si="1898">ROUND(AVERAGEIF(Q356:Q358,"&gt;0"),0)</f>
        <v>#DIV/0!</v>
      </c>
      <c r="S356" s="425" t="e">
        <f t="shared" ref="S356" si="1899">R356*0.6</f>
        <v>#DIV/0!</v>
      </c>
      <c r="T356" s="313"/>
      <c r="U356" s="428" t="e">
        <f t="shared" ref="U356" si="1900">IF(P356="No_existen",5*$U$10,V356*$U$10)</f>
        <v>#DIV/0!</v>
      </c>
      <c r="V356" s="431" t="e">
        <f t="shared" ref="V356" si="1901">ROUND(AVERAGEIF(W356:W358,"&gt;0"),0)</f>
        <v>#DIV/0!</v>
      </c>
      <c r="W356" s="307">
        <f t="shared" si="1789"/>
        <v>0</v>
      </c>
      <c r="X356" s="313"/>
      <c r="Y356" s="313"/>
      <c r="Z356" s="431" t="e">
        <f t="shared" ref="Z356" si="1902">IF(P356="No_existen",5*$Z$10,AA356*$Z$10)</f>
        <v>#DIV/0!</v>
      </c>
      <c r="AA356" s="425" t="e">
        <f t="shared" ref="AA356" si="1903">ROUND(AVERAGEIF(AB356:AB358,"&gt;0"),0)</f>
        <v>#DIV/0!</v>
      </c>
      <c r="AB356" s="306">
        <f t="shared" si="1790"/>
        <v>0</v>
      </c>
      <c r="AC356" s="313"/>
      <c r="AD356" s="313"/>
      <c r="AE356" s="431" t="e">
        <f t="shared" ref="AE356" si="1904">IF(P356="No_existen",5*$AE$10,AF356*$AE$10)</f>
        <v>#DIV/0!</v>
      </c>
      <c r="AF356" s="425" t="e">
        <f t="shared" ref="AF356" si="1905">ROUND(AVERAGEIF(AG356:AG358,"&gt;0"),0)</f>
        <v>#DIV/0!</v>
      </c>
      <c r="AG356" s="306">
        <f t="shared" si="1791"/>
        <v>0</v>
      </c>
      <c r="AH356" s="313"/>
      <c r="AI356" s="313"/>
      <c r="AJ356" s="431" t="e">
        <f t="shared" ref="AJ356" si="1906">IF(P356="No_existen",5*$AJ$10,AK356*$AJ$10)</f>
        <v>#DIV/0!</v>
      </c>
      <c r="AK356" s="425" t="e">
        <f t="shared" ref="AK356" si="1907">ROUND(AVERAGEIF(AL356:AL358,"&gt;0"),0)</f>
        <v>#DIV/0!</v>
      </c>
      <c r="AL356" s="306">
        <f t="shared" si="1792"/>
        <v>0</v>
      </c>
      <c r="AM356" s="313"/>
      <c r="AN356" s="425" t="e">
        <f t="shared" ref="AN356" si="1908">ROUND(AVERAGE(R356,V356,AA356,AF356,AK356),0)</f>
        <v>#DIV/0!</v>
      </c>
      <c r="AO356" s="392" t="e">
        <f t="shared" ref="AO356" si="1909">IF(AN356&lt;1.5,"FUERTE",IF(AND(AN356&gt;=1.5,AN356&lt;2.5),"ACEPTABLE",IF(AN356&gt;=5,"INEXISTENTE","DÉBIL")))</f>
        <v>#DIV/0!</v>
      </c>
      <c r="AP356" s="395">
        <f t="shared" ref="AP356" si="1910">IF(O356=0,0,ROUND((O356*AN356),0))</f>
        <v>0</v>
      </c>
      <c r="AQ356" s="398" t="str">
        <f t="shared" ref="AQ356" si="1911">IF(AP356&gt;=36,"GRAVE", IF(AP356&lt;=10, "LEVE", "MODERADO"))</f>
        <v>LEVE</v>
      </c>
      <c r="AR356" s="401"/>
      <c r="AS356" s="401"/>
      <c r="AT356" s="259"/>
      <c r="AU356" s="259"/>
      <c r="AV356" s="260"/>
      <c r="AW356" s="327"/>
      <c r="AX356" s="294"/>
    </row>
    <row r="357" spans="1:50" ht="33" customHeight="1" x14ac:dyDescent="0.2">
      <c r="A357" s="391"/>
      <c r="B357" s="406"/>
      <c r="C357" s="407"/>
      <c r="D357" s="315"/>
      <c r="E357" s="315"/>
      <c r="F357" s="315"/>
      <c r="G357" s="411"/>
      <c r="H357" s="414"/>
      <c r="I357" s="417"/>
      <c r="J357" s="411"/>
      <c r="K357" s="420"/>
      <c r="L357" s="423"/>
      <c r="M357" s="420"/>
      <c r="N357" s="423"/>
      <c r="O357" s="423"/>
      <c r="P357" s="145"/>
      <c r="Q357" s="146">
        <f t="shared" si="1788"/>
        <v>0</v>
      </c>
      <c r="R357" s="426"/>
      <c r="S357" s="426"/>
      <c r="T357" s="316"/>
      <c r="U357" s="429"/>
      <c r="V357" s="432"/>
      <c r="W357" s="305">
        <f t="shared" si="1789"/>
        <v>0</v>
      </c>
      <c r="X357" s="316"/>
      <c r="Y357" s="316"/>
      <c r="Z357" s="432"/>
      <c r="AA357" s="426"/>
      <c r="AB357" s="304">
        <f t="shared" si="1790"/>
        <v>0</v>
      </c>
      <c r="AC357" s="316"/>
      <c r="AD357" s="316"/>
      <c r="AE357" s="432"/>
      <c r="AF357" s="426"/>
      <c r="AG357" s="304">
        <f t="shared" si="1791"/>
        <v>0</v>
      </c>
      <c r="AH357" s="316"/>
      <c r="AI357" s="316"/>
      <c r="AJ357" s="432"/>
      <c r="AK357" s="426"/>
      <c r="AL357" s="304">
        <f t="shared" si="1792"/>
        <v>0</v>
      </c>
      <c r="AM357" s="316"/>
      <c r="AN357" s="426"/>
      <c r="AO357" s="393"/>
      <c r="AP357" s="396"/>
      <c r="AQ357" s="399"/>
      <c r="AR357" s="402"/>
      <c r="AS357" s="402"/>
      <c r="AT357" s="47"/>
      <c r="AU357" s="47"/>
      <c r="AV357" s="95"/>
      <c r="AW357" s="222"/>
      <c r="AX357" s="97"/>
    </row>
    <row r="358" spans="1:50" ht="33" customHeight="1" thickBot="1" x14ac:dyDescent="0.25">
      <c r="A358" s="392"/>
      <c r="B358" s="408"/>
      <c r="C358" s="409"/>
      <c r="D358" s="91"/>
      <c r="E358" s="91"/>
      <c r="F358" s="91"/>
      <c r="G358" s="412"/>
      <c r="H358" s="415"/>
      <c r="I358" s="418"/>
      <c r="J358" s="412"/>
      <c r="K358" s="421"/>
      <c r="L358" s="424"/>
      <c r="M358" s="421"/>
      <c r="N358" s="424"/>
      <c r="O358" s="424"/>
      <c r="P358" s="20"/>
      <c r="Q358" s="103">
        <f t="shared" si="1788"/>
        <v>0</v>
      </c>
      <c r="R358" s="427"/>
      <c r="S358" s="427"/>
      <c r="T358" s="310"/>
      <c r="U358" s="430"/>
      <c r="V358" s="433"/>
      <c r="W358" s="311">
        <f t="shared" si="1789"/>
        <v>0</v>
      </c>
      <c r="X358" s="310"/>
      <c r="Y358" s="310"/>
      <c r="Z358" s="433"/>
      <c r="AA358" s="427"/>
      <c r="AB358" s="309">
        <f t="shared" si="1790"/>
        <v>0</v>
      </c>
      <c r="AC358" s="310"/>
      <c r="AD358" s="310"/>
      <c r="AE358" s="433"/>
      <c r="AF358" s="427"/>
      <c r="AG358" s="309">
        <f t="shared" si="1791"/>
        <v>0</v>
      </c>
      <c r="AH358" s="310"/>
      <c r="AI358" s="310"/>
      <c r="AJ358" s="433"/>
      <c r="AK358" s="427"/>
      <c r="AL358" s="309">
        <f t="shared" si="1792"/>
        <v>0</v>
      </c>
      <c r="AM358" s="310"/>
      <c r="AN358" s="427"/>
      <c r="AO358" s="394"/>
      <c r="AP358" s="397"/>
      <c r="AQ358" s="400"/>
      <c r="AR358" s="403"/>
      <c r="AS358" s="403"/>
      <c r="AT358" s="48"/>
      <c r="AU358" s="48"/>
      <c r="AV358" s="170"/>
      <c r="AW358" s="228"/>
      <c r="AX358" s="98"/>
    </row>
    <row r="359" spans="1:50" ht="33" customHeight="1" x14ac:dyDescent="0.2">
      <c r="A359" s="390">
        <v>117</v>
      </c>
      <c r="B359" s="404"/>
      <c r="C359" s="405"/>
      <c r="D359" s="256"/>
      <c r="E359" s="256"/>
      <c r="F359" s="256"/>
      <c r="G359" s="410"/>
      <c r="H359" s="413"/>
      <c r="I359" s="416"/>
      <c r="J359" s="410"/>
      <c r="K359" s="419"/>
      <c r="L359" s="422">
        <f t="shared" ref="L359" si="1912">IF(K359="ALTA",5,IF(K359="MEDIO ALTA",4,IF(K359="MEDIA",3,IF(K359="MEDIO BAJA",2,IF(K359="BAJA",1,0)))))</f>
        <v>0</v>
      </c>
      <c r="M359" s="419"/>
      <c r="N359" s="422">
        <f t="shared" ref="N359" si="1913">IF(M359="ALTO",5,IF(M359="MEDIO ALTO",4,IF(M359="MEDIO",3,IF(M359="MEDIO BAJO",2,IF(M359="BAJO",1,0)))))</f>
        <v>0</v>
      </c>
      <c r="O359" s="422">
        <f t="shared" ref="O359" si="1914">N359*L359</f>
        <v>0</v>
      </c>
      <c r="P359" s="257"/>
      <c r="Q359" s="258">
        <f t="shared" si="1788"/>
        <v>0</v>
      </c>
      <c r="R359" s="425" t="e">
        <f t="shared" ref="R359" si="1915">ROUND(AVERAGEIF(Q359:Q361,"&gt;0"),0)</f>
        <v>#DIV/0!</v>
      </c>
      <c r="S359" s="425" t="e">
        <f t="shared" ref="S359" si="1916">R359*0.6</f>
        <v>#DIV/0!</v>
      </c>
      <c r="T359" s="313"/>
      <c r="U359" s="428" t="e">
        <f t="shared" ref="U359" si="1917">IF(P359="No_existen",5*$U$10,V359*$U$10)</f>
        <v>#DIV/0!</v>
      </c>
      <c r="V359" s="431" t="e">
        <f t="shared" ref="V359" si="1918">ROUND(AVERAGEIF(W359:W361,"&gt;0"),0)</f>
        <v>#DIV/0!</v>
      </c>
      <c r="W359" s="307">
        <f t="shared" si="1789"/>
        <v>0</v>
      </c>
      <c r="X359" s="313"/>
      <c r="Y359" s="313"/>
      <c r="Z359" s="431" t="e">
        <f t="shared" ref="Z359" si="1919">IF(P359="No_existen",5*$Z$10,AA359*$Z$10)</f>
        <v>#DIV/0!</v>
      </c>
      <c r="AA359" s="425" t="e">
        <f t="shared" ref="AA359" si="1920">ROUND(AVERAGEIF(AB359:AB361,"&gt;0"),0)</f>
        <v>#DIV/0!</v>
      </c>
      <c r="AB359" s="306">
        <f t="shared" si="1790"/>
        <v>0</v>
      </c>
      <c r="AC359" s="313"/>
      <c r="AD359" s="313"/>
      <c r="AE359" s="431" t="e">
        <f t="shared" ref="AE359" si="1921">IF(P359="No_existen",5*$AE$10,AF359*$AE$10)</f>
        <v>#DIV/0!</v>
      </c>
      <c r="AF359" s="425" t="e">
        <f t="shared" ref="AF359" si="1922">ROUND(AVERAGEIF(AG359:AG361,"&gt;0"),0)</f>
        <v>#DIV/0!</v>
      </c>
      <c r="AG359" s="306">
        <f t="shared" si="1791"/>
        <v>0</v>
      </c>
      <c r="AH359" s="313"/>
      <c r="AI359" s="313"/>
      <c r="AJ359" s="431" t="e">
        <f t="shared" ref="AJ359" si="1923">IF(P359="No_existen",5*$AJ$10,AK359*$AJ$10)</f>
        <v>#DIV/0!</v>
      </c>
      <c r="AK359" s="425" t="e">
        <f t="shared" ref="AK359" si="1924">ROUND(AVERAGEIF(AL359:AL361,"&gt;0"),0)</f>
        <v>#DIV/0!</v>
      </c>
      <c r="AL359" s="306">
        <f t="shared" si="1792"/>
        <v>0</v>
      </c>
      <c r="AM359" s="313"/>
      <c r="AN359" s="425" t="e">
        <f t="shared" ref="AN359" si="1925">ROUND(AVERAGE(R359,V359,AA359,AF359,AK359),0)</f>
        <v>#DIV/0!</v>
      </c>
      <c r="AO359" s="392" t="e">
        <f t="shared" ref="AO359" si="1926">IF(AN359&lt;1.5,"FUERTE",IF(AND(AN359&gt;=1.5,AN359&lt;2.5),"ACEPTABLE",IF(AN359&gt;=5,"INEXISTENTE","DÉBIL")))</f>
        <v>#DIV/0!</v>
      </c>
      <c r="AP359" s="395">
        <f t="shared" ref="AP359" si="1927">IF(O359=0,0,ROUND((O359*AN359),0))</f>
        <v>0</v>
      </c>
      <c r="AQ359" s="398" t="str">
        <f t="shared" ref="AQ359" si="1928">IF(AP359&gt;=36,"GRAVE", IF(AP359&lt;=10, "LEVE", "MODERADO"))</f>
        <v>LEVE</v>
      </c>
      <c r="AR359" s="401"/>
      <c r="AS359" s="401"/>
      <c r="AT359" s="259"/>
      <c r="AU359" s="259"/>
      <c r="AV359" s="260"/>
      <c r="AW359" s="327"/>
      <c r="AX359" s="294"/>
    </row>
    <row r="360" spans="1:50" ht="33" customHeight="1" x14ac:dyDescent="0.2">
      <c r="A360" s="391"/>
      <c r="B360" s="406"/>
      <c r="C360" s="407"/>
      <c r="D360" s="315"/>
      <c r="E360" s="315"/>
      <c r="F360" s="315"/>
      <c r="G360" s="411"/>
      <c r="H360" s="414"/>
      <c r="I360" s="417"/>
      <c r="J360" s="411"/>
      <c r="K360" s="420"/>
      <c r="L360" s="423"/>
      <c r="M360" s="420"/>
      <c r="N360" s="423"/>
      <c r="O360" s="423"/>
      <c r="P360" s="145"/>
      <c r="Q360" s="146">
        <f t="shared" si="1788"/>
        <v>0</v>
      </c>
      <c r="R360" s="426"/>
      <c r="S360" s="426"/>
      <c r="T360" s="316"/>
      <c r="U360" s="429"/>
      <c r="V360" s="432"/>
      <c r="W360" s="305">
        <f t="shared" si="1789"/>
        <v>0</v>
      </c>
      <c r="X360" s="316"/>
      <c r="Y360" s="316"/>
      <c r="Z360" s="432"/>
      <c r="AA360" s="426"/>
      <c r="AB360" s="304">
        <f t="shared" si="1790"/>
        <v>0</v>
      </c>
      <c r="AC360" s="316"/>
      <c r="AD360" s="316"/>
      <c r="AE360" s="432"/>
      <c r="AF360" s="426"/>
      <c r="AG360" s="304">
        <f t="shared" si="1791"/>
        <v>0</v>
      </c>
      <c r="AH360" s="316"/>
      <c r="AI360" s="316"/>
      <c r="AJ360" s="432"/>
      <c r="AK360" s="426"/>
      <c r="AL360" s="304">
        <f t="shared" si="1792"/>
        <v>0</v>
      </c>
      <c r="AM360" s="316"/>
      <c r="AN360" s="426"/>
      <c r="AO360" s="393"/>
      <c r="AP360" s="396"/>
      <c r="AQ360" s="399"/>
      <c r="AR360" s="402"/>
      <c r="AS360" s="402"/>
      <c r="AT360" s="47"/>
      <c r="AU360" s="47"/>
      <c r="AV360" s="95"/>
      <c r="AW360" s="222"/>
      <c r="AX360" s="97"/>
    </row>
    <row r="361" spans="1:50" ht="33" customHeight="1" thickBot="1" x14ac:dyDescent="0.25">
      <c r="A361" s="392"/>
      <c r="B361" s="408"/>
      <c r="C361" s="409"/>
      <c r="D361" s="91"/>
      <c r="E361" s="91"/>
      <c r="F361" s="91"/>
      <c r="G361" s="412"/>
      <c r="H361" s="415"/>
      <c r="I361" s="418"/>
      <c r="J361" s="412"/>
      <c r="K361" s="421"/>
      <c r="L361" s="424"/>
      <c r="M361" s="421"/>
      <c r="N361" s="424"/>
      <c r="O361" s="424"/>
      <c r="P361" s="20"/>
      <c r="Q361" s="103">
        <f t="shared" si="1788"/>
        <v>0</v>
      </c>
      <c r="R361" s="427"/>
      <c r="S361" s="427"/>
      <c r="T361" s="310"/>
      <c r="U361" s="430"/>
      <c r="V361" s="433"/>
      <c r="W361" s="311">
        <f t="shared" si="1789"/>
        <v>0</v>
      </c>
      <c r="X361" s="310"/>
      <c r="Y361" s="310"/>
      <c r="Z361" s="433"/>
      <c r="AA361" s="427"/>
      <c r="AB361" s="309">
        <f t="shared" si="1790"/>
        <v>0</v>
      </c>
      <c r="AC361" s="310"/>
      <c r="AD361" s="310"/>
      <c r="AE361" s="433"/>
      <c r="AF361" s="427"/>
      <c r="AG361" s="309">
        <f t="shared" si="1791"/>
        <v>0</v>
      </c>
      <c r="AH361" s="310"/>
      <c r="AI361" s="310"/>
      <c r="AJ361" s="433"/>
      <c r="AK361" s="427"/>
      <c r="AL361" s="309">
        <f t="shared" si="1792"/>
        <v>0</v>
      </c>
      <c r="AM361" s="310"/>
      <c r="AN361" s="427"/>
      <c r="AO361" s="394"/>
      <c r="AP361" s="397"/>
      <c r="AQ361" s="400"/>
      <c r="AR361" s="403"/>
      <c r="AS361" s="403"/>
      <c r="AT361" s="48"/>
      <c r="AU361" s="48"/>
      <c r="AV361" s="170"/>
      <c r="AW361" s="228"/>
      <c r="AX361" s="98"/>
    </row>
    <row r="362" spans="1:50" ht="33" customHeight="1" x14ac:dyDescent="0.2">
      <c r="A362" s="390">
        <v>118</v>
      </c>
      <c r="B362" s="404"/>
      <c r="C362" s="405"/>
      <c r="D362" s="256"/>
      <c r="E362" s="256"/>
      <c r="F362" s="256"/>
      <c r="G362" s="410"/>
      <c r="H362" s="413"/>
      <c r="I362" s="416"/>
      <c r="J362" s="410"/>
      <c r="K362" s="419"/>
      <c r="L362" s="422">
        <f t="shared" ref="L362" si="1929">IF(K362="ALTA",5,IF(K362="MEDIO ALTA",4,IF(K362="MEDIA",3,IF(K362="MEDIO BAJA",2,IF(K362="BAJA",1,0)))))</f>
        <v>0</v>
      </c>
      <c r="M362" s="419"/>
      <c r="N362" s="422">
        <f t="shared" ref="N362" si="1930">IF(M362="ALTO",5,IF(M362="MEDIO ALTO",4,IF(M362="MEDIO",3,IF(M362="MEDIO BAJO",2,IF(M362="BAJO",1,0)))))</f>
        <v>0</v>
      </c>
      <c r="O362" s="422">
        <f t="shared" ref="O362" si="1931">N362*L362</f>
        <v>0</v>
      </c>
      <c r="P362" s="257"/>
      <c r="Q362" s="258">
        <f t="shared" si="1788"/>
        <v>0</v>
      </c>
      <c r="R362" s="425" t="e">
        <f t="shared" ref="R362" si="1932">ROUND(AVERAGEIF(Q362:Q364,"&gt;0"),0)</f>
        <v>#DIV/0!</v>
      </c>
      <c r="S362" s="425" t="e">
        <f t="shared" ref="S362" si="1933">R362*0.6</f>
        <v>#DIV/0!</v>
      </c>
      <c r="T362" s="313"/>
      <c r="U362" s="428" t="e">
        <f t="shared" ref="U362" si="1934">IF(P362="No_existen",5*$U$10,V362*$U$10)</f>
        <v>#DIV/0!</v>
      </c>
      <c r="V362" s="431" t="e">
        <f t="shared" ref="V362" si="1935">ROUND(AVERAGEIF(W362:W364,"&gt;0"),0)</f>
        <v>#DIV/0!</v>
      </c>
      <c r="W362" s="307">
        <f t="shared" si="1789"/>
        <v>0</v>
      </c>
      <c r="X362" s="313"/>
      <c r="Y362" s="313"/>
      <c r="Z362" s="431" t="e">
        <f t="shared" ref="Z362" si="1936">IF(P362="No_existen",5*$Z$10,AA362*$Z$10)</f>
        <v>#DIV/0!</v>
      </c>
      <c r="AA362" s="425" t="e">
        <f t="shared" ref="AA362" si="1937">ROUND(AVERAGEIF(AB362:AB364,"&gt;0"),0)</f>
        <v>#DIV/0!</v>
      </c>
      <c r="AB362" s="306">
        <f t="shared" si="1790"/>
        <v>0</v>
      </c>
      <c r="AC362" s="313"/>
      <c r="AD362" s="313"/>
      <c r="AE362" s="431" t="e">
        <f t="shared" ref="AE362" si="1938">IF(P362="No_existen",5*$AE$10,AF362*$AE$10)</f>
        <v>#DIV/0!</v>
      </c>
      <c r="AF362" s="425" t="e">
        <f t="shared" ref="AF362" si="1939">ROUND(AVERAGEIF(AG362:AG364,"&gt;0"),0)</f>
        <v>#DIV/0!</v>
      </c>
      <c r="AG362" s="306">
        <f t="shared" si="1791"/>
        <v>0</v>
      </c>
      <c r="AH362" s="313"/>
      <c r="AI362" s="313"/>
      <c r="AJ362" s="431" t="e">
        <f t="shared" ref="AJ362" si="1940">IF(P362="No_existen",5*$AJ$10,AK362*$AJ$10)</f>
        <v>#DIV/0!</v>
      </c>
      <c r="AK362" s="425" t="e">
        <f t="shared" ref="AK362" si="1941">ROUND(AVERAGEIF(AL362:AL364,"&gt;0"),0)</f>
        <v>#DIV/0!</v>
      </c>
      <c r="AL362" s="306">
        <f t="shared" si="1792"/>
        <v>0</v>
      </c>
      <c r="AM362" s="313"/>
      <c r="AN362" s="425" t="e">
        <f t="shared" ref="AN362" si="1942">ROUND(AVERAGE(R362,V362,AA362,AF362,AK362),0)</f>
        <v>#DIV/0!</v>
      </c>
      <c r="AO362" s="392" t="e">
        <f t="shared" ref="AO362" si="1943">IF(AN362&lt;1.5,"FUERTE",IF(AND(AN362&gt;=1.5,AN362&lt;2.5),"ACEPTABLE",IF(AN362&gt;=5,"INEXISTENTE","DÉBIL")))</f>
        <v>#DIV/0!</v>
      </c>
      <c r="AP362" s="395">
        <f t="shared" ref="AP362" si="1944">IF(O362=0,0,ROUND((O362*AN362),0))</f>
        <v>0</v>
      </c>
      <c r="AQ362" s="398" t="str">
        <f t="shared" ref="AQ362" si="1945">IF(AP362&gt;=36,"GRAVE", IF(AP362&lt;=10, "LEVE", "MODERADO"))</f>
        <v>LEVE</v>
      </c>
      <c r="AR362" s="401"/>
      <c r="AS362" s="401"/>
      <c r="AT362" s="259"/>
      <c r="AU362" s="259"/>
      <c r="AV362" s="260"/>
      <c r="AW362" s="327"/>
      <c r="AX362" s="294"/>
    </row>
    <row r="363" spans="1:50" ht="33" customHeight="1" x14ac:dyDescent="0.2">
      <c r="A363" s="391"/>
      <c r="B363" s="406"/>
      <c r="C363" s="407"/>
      <c r="D363" s="315"/>
      <c r="E363" s="315"/>
      <c r="F363" s="315"/>
      <c r="G363" s="411"/>
      <c r="H363" s="414"/>
      <c r="I363" s="417"/>
      <c r="J363" s="411"/>
      <c r="K363" s="420"/>
      <c r="L363" s="423"/>
      <c r="M363" s="420"/>
      <c r="N363" s="423"/>
      <c r="O363" s="423"/>
      <c r="P363" s="145"/>
      <c r="Q363" s="146">
        <f t="shared" si="1788"/>
        <v>0</v>
      </c>
      <c r="R363" s="426"/>
      <c r="S363" s="426"/>
      <c r="T363" s="316"/>
      <c r="U363" s="429"/>
      <c r="V363" s="432"/>
      <c r="W363" s="305">
        <f t="shared" si="1789"/>
        <v>0</v>
      </c>
      <c r="X363" s="316"/>
      <c r="Y363" s="316"/>
      <c r="Z363" s="432"/>
      <c r="AA363" s="426"/>
      <c r="AB363" s="304">
        <f t="shared" si="1790"/>
        <v>0</v>
      </c>
      <c r="AC363" s="316"/>
      <c r="AD363" s="316"/>
      <c r="AE363" s="432"/>
      <c r="AF363" s="426"/>
      <c r="AG363" s="304">
        <f t="shared" si="1791"/>
        <v>0</v>
      </c>
      <c r="AH363" s="316"/>
      <c r="AI363" s="316"/>
      <c r="AJ363" s="432"/>
      <c r="AK363" s="426"/>
      <c r="AL363" s="304">
        <f t="shared" si="1792"/>
        <v>0</v>
      </c>
      <c r="AM363" s="316"/>
      <c r="AN363" s="426"/>
      <c r="AO363" s="393"/>
      <c r="AP363" s="396"/>
      <c r="AQ363" s="399"/>
      <c r="AR363" s="402"/>
      <c r="AS363" s="402"/>
      <c r="AT363" s="47"/>
      <c r="AU363" s="47"/>
      <c r="AV363" s="95"/>
      <c r="AW363" s="222"/>
      <c r="AX363" s="97"/>
    </row>
    <row r="364" spans="1:50" ht="33" customHeight="1" thickBot="1" x14ac:dyDescent="0.25">
      <c r="A364" s="392"/>
      <c r="B364" s="408"/>
      <c r="C364" s="409"/>
      <c r="D364" s="91"/>
      <c r="E364" s="91"/>
      <c r="F364" s="91"/>
      <c r="G364" s="412"/>
      <c r="H364" s="415"/>
      <c r="I364" s="418"/>
      <c r="J364" s="412"/>
      <c r="K364" s="421"/>
      <c r="L364" s="424"/>
      <c r="M364" s="421"/>
      <c r="N364" s="424"/>
      <c r="O364" s="424"/>
      <c r="P364" s="20"/>
      <c r="Q364" s="103">
        <f t="shared" si="1788"/>
        <v>0</v>
      </c>
      <c r="R364" s="427"/>
      <c r="S364" s="427"/>
      <c r="T364" s="310"/>
      <c r="U364" s="430"/>
      <c r="V364" s="433"/>
      <c r="W364" s="311">
        <f t="shared" si="1789"/>
        <v>0</v>
      </c>
      <c r="X364" s="310"/>
      <c r="Y364" s="310"/>
      <c r="Z364" s="433"/>
      <c r="AA364" s="427"/>
      <c r="AB364" s="309">
        <f t="shared" si="1790"/>
        <v>0</v>
      </c>
      <c r="AC364" s="310"/>
      <c r="AD364" s="310"/>
      <c r="AE364" s="433"/>
      <c r="AF364" s="427"/>
      <c r="AG364" s="309">
        <f t="shared" si="1791"/>
        <v>0</v>
      </c>
      <c r="AH364" s="310"/>
      <c r="AI364" s="310"/>
      <c r="AJ364" s="433"/>
      <c r="AK364" s="427"/>
      <c r="AL364" s="309">
        <f t="shared" si="1792"/>
        <v>0</v>
      </c>
      <c r="AM364" s="310"/>
      <c r="AN364" s="427"/>
      <c r="AO364" s="394"/>
      <c r="AP364" s="397"/>
      <c r="AQ364" s="400"/>
      <c r="AR364" s="403"/>
      <c r="AS364" s="403"/>
      <c r="AT364" s="48"/>
      <c r="AU364" s="48"/>
      <c r="AV364" s="170"/>
      <c r="AW364" s="228"/>
      <c r="AX364" s="98"/>
    </row>
    <row r="365" spans="1:50" ht="33" customHeight="1" x14ac:dyDescent="0.2">
      <c r="A365" s="390">
        <v>119</v>
      </c>
      <c r="B365" s="404"/>
      <c r="C365" s="405"/>
      <c r="D365" s="256"/>
      <c r="E365" s="256"/>
      <c r="F365" s="256"/>
      <c r="G365" s="410"/>
      <c r="H365" s="413"/>
      <c r="I365" s="416"/>
      <c r="J365" s="410"/>
      <c r="K365" s="419"/>
      <c r="L365" s="422">
        <f t="shared" ref="L365" si="1946">IF(K365="ALTA",5,IF(K365="MEDIO ALTA",4,IF(K365="MEDIA",3,IF(K365="MEDIO BAJA",2,IF(K365="BAJA",1,0)))))</f>
        <v>0</v>
      </c>
      <c r="M365" s="419"/>
      <c r="N365" s="422">
        <f t="shared" ref="N365" si="1947">IF(M365="ALTO",5,IF(M365="MEDIO ALTO",4,IF(M365="MEDIO",3,IF(M365="MEDIO BAJO",2,IF(M365="BAJO",1,0)))))</f>
        <v>0</v>
      </c>
      <c r="O365" s="422">
        <f t="shared" ref="O365" si="1948">N365*L365</f>
        <v>0</v>
      </c>
      <c r="P365" s="257"/>
      <c r="Q365" s="258">
        <f t="shared" si="1788"/>
        <v>0</v>
      </c>
      <c r="R365" s="425" t="e">
        <f t="shared" ref="R365" si="1949">ROUND(AVERAGEIF(Q365:Q367,"&gt;0"),0)</f>
        <v>#DIV/0!</v>
      </c>
      <c r="S365" s="425" t="e">
        <f t="shared" ref="S365" si="1950">R365*0.6</f>
        <v>#DIV/0!</v>
      </c>
      <c r="T365" s="313"/>
      <c r="U365" s="428" t="e">
        <f t="shared" ref="U365" si="1951">IF(P365="No_existen",5*$U$10,V365*$U$10)</f>
        <v>#DIV/0!</v>
      </c>
      <c r="V365" s="431" t="e">
        <f t="shared" ref="V365" si="1952">ROUND(AVERAGEIF(W365:W367,"&gt;0"),0)</f>
        <v>#DIV/0!</v>
      </c>
      <c r="W365" s="307">
        <f t="shared" si="1789"/>
        <v>0</v>
      </c>
      <c r="X365" s="313"/>
      <c r="Y365" s="313"/>
      <c r="Z365" s="431" t="e">
        <f t="shared" ref="Z365" si="1953">IF(P365="No_existen",5*$Z$10,AA365*$Z$10)</f>
        <v>#DIV/0!</v>
      </c>
      <c r="AA365" s="425" t="e">
        <f t="shared" ref="AA365" si="1954">ROUND(AVERAGEIF(AB365:AB367,"&gt;0"),0)</f>
        <v>#DIV/0!</v>
      </c>
      <c r="AB365" s="306">
        <f t="shared" si="1790"/>
        <v>0</v>
      </c>
      <c r="AC365" s="313"/>
      <c r="AD365" s="313"/>
      <c r="AE365" s="431" t="e">
        <f t="shared" ref="AE365" si="1955">IF(P365="No_existen",5*$AE$10,AF365*$AE$10)</f>
        <v>#DIV/0!</v>
      </c>
      <c r="AF365" s="425" t="e">
        <f t="shared" ref="AF365" si="1956">ROUND(AVERAGEIF(AG365:AG367,"&gt;0"),0)</f>
        <v>#DIV/0!</v>
      </c>
      <c r="AG365" s="306">
        <f t="shared" si="1791"/>
        <v>0</v>
      </c>
      <c r="AH365" s="313"/>
      <c r="AI365" s="313"/>
      <c r="AJ365" s="431" t="e">
        <f t="shared" ref="AJ365" si="1957">IF(P365="No_existen",5*$AJ$10,AK365*$AJ$10)</f>
        <v>#DIV/0!</v>
      </c>
      <c r="AK365" s="425" t="e">
        <f t="shared" ref="AK365" si="1958">ROUND(AVERAGEIF(AL365:AL367,"&gt;0"),0)</f>
        <v>#DIV/0!</v>
      </c>
      <c r="AL365" s="306">
        <f t="shared" si="1792"/>
        <v>0</v>
      </c>
      <c r="AM365" s="313"/>
      <c r="AN365" s="425" t="e">
        <f t="shared" ref="AN365" si="1959">ROUND(AVERAGE(R365,V365,AA365,AF365,AK365),0)</f>
        <v>#DIV/0!</v>
      </c>
      <c r="AO365" s="392" t="e">
        <f t="shared" ref="AO365" si="1960">IF(AN365&lt;1.5,"FUERTE",IF(AND(AN365&gt;=1.5,AN365&lt;2.5),"ACEPTABLE",IF(AN365&gt;=5,"INEXISTENTE","DÉBIL")))</f>
        <v>#DIV/0!</v>
      </c>
      <c r="AP365" s="395">
        <f t="shared" ref="AP365" si="1961">IF(O365=0,0,ROUND((O365*AN365),0))</f>
        <v>0</v>
      </c>
      <c r="AQ365" s="398" t="str">
        <f t="shared" ref="AQ365" si="1962">IF(AP365&gt;=36,"GRAVE", IF(AP365&lt;=10, "LEVE", "MODERADO"))</f>
        <v>LEVE</v>
      </c>
      <c r="AR365" s="401"/>
      <c r="AS365" s="401"/>
      <c r="AT365" s="259"/>
      <c r="AU365" s="259"/>
      <c r="AV365" s="260"/>
      <c r="AW365" s="327"/>
      <c r="AX365" s="294"/>
    </row>
    <row r="366" spans="1:50" ht="33" customHeight="1" x14ac:dyDescent="0.2">
      <c r="A366" s="391"/>
      <c r="B366" s="406"/>
      <c r="C366" s="407"/>
      <c r="D366" s="315"/>
      <c r="E366" s="315"/>
      <c r="F366" s="315"/>
      <c r="G366" s="411"/>
      <c r="H366" s="414"/>
      <c r="I366" s="417"/>
      <c r="J366" s="411"/>
      <c r="K366" s="420"/>
      <c r="L366" s="423"/>
      <c r="M366" s="420"/>
      <c r="N366" s="423"/>
      <c r="O366" s="423"/>
      <c r="P366" s="145"/>
      <c r="Q366" s="146">
        <f t="shared" si="1788"/>
        <v>0</v>
      </c>
      <c r="R366" s="426"/>
      <c r="S366" s="426"/>
      <c r="T366" s="316"/>
      <c r="U366" s="429"/>
      <c r="V366" s="432"/>
      <c r="W366" s="305">
        <f t="shared" si="1789"/>
        <v>0</v>
      </c>
      <c r="X366" s="316"/>
      <c r="Y366" s="316"/>
      <c r="Z366" s="432"/>
      <c r="AA366" s="426"/>
      <c r="AB366" s="304">
        <f t="shared" si="1790"/>
        <v>0</v>
      </c>
      <c r="AC366" s="316"/>
      <c r="AD366" s="316"/>
      <c r="AE366" s="432"/>
      <c r="AF366" s="426"/>
      <c r="AG366" s="304">
        <f t="shared" si="1791"/>
        <v>0</v>
      </c>
      <c r="AH366" s="316"/>
      <c r="AI366" s="316"/>
      <c r="AJ366" s="432"/>
      <c r="AK366" s="426"/>
      <c r="AL366" s="304">
        <f t="shared" si="1792"/>
        <v>0</v>
      </c>
      <c r="AM366" s="316"/>
      <c r="AN366" s="426"/>
      <c r="AO366" s="393"/>
      <c r="AP366" s="396"/>
      <c r="AQ366" s="399"/>
      <c r="AR366" s="402"/>
      <c r="AS366" s="402"/>
      <c r="AT366" s="47"/>
      <c r="AU366" s="47"/>
      <c r="AV366" s="95"/>
      <c r="AW366" s="222"/>
      <c r="AX366" s="97"/>
    </row>
    <row r="367" spans="1:50" ht="33" customHeight="1" thickBot="1" x14ac:dyDescent="0.25">
      <c r="A367" s="392"/>
      <c r="B367" s="408"/>
      <c r="C367" s="409"/>
      <c r="D367" s="91"/>
      <c r="E367" s="91"/>
      <c r="F367" s="91"/>
      <c r="G367" s="412"/>
      <c r="H367" s="415"/>
      <c r="I367" s="418"/>
      <c r="J367" s="412"/>
      <c r="K367" s="421"/>
      <c r="L367" s="424"/>
      <c r="M367" s="421"/>
      <c r="N367" s="424"/>
      <c r="O367" s="424"/>
      <c r="P367" s="20"/>
      <c r="Q367" s="103">
        <f t="shared" si="1788"/>
        <v>0</v>
      </c>
      <c r="R367" s="427"/>
      <c r="S367" s="427"/>
      <c r="T367" s="310"/>
      <c r="U367" s="430"/>
      <c r="V367" s="433"/>
      <c r="W367" s="311">
        <f t="shared" si="1789"/>
        <v>0</v>
      </c>
      <c r="X367" s="310"/>
      <c r="Y367" s="310"/>
      <c r="Z367" s="433"/>
      <c r="AA367" s="427"/>
      <c r="AB367" s="309">
        <f t="shared" si="1790"/>
        <v>0</v>
      </c>
      <c r="AC367" s="310"/>
      <c r="AD367" s="310"/>
      <c r="AE367" s="433"/>
      <c r="AF367" s="427"/>
      <c r="AG367" s="309">
        <f t="shared" si="1791"/>
        <v>0</v>
      </c>
      <c r="AH367" s="310"/>
      <c r="AI367" s="310"/>
      <c r="AJ367" s="433"/>
      <c r="AK367" s="427"/>
      <c r="AL367" s="309">
        <f t="shared" si="1792"/>
        <v>0</v>
      </c>
      <c r="AM367" s="310"/>
      <c r="AN367" s="427"/>
      <c r="AO367" s="394"/>
      <c r="AP367" s="397"/>
      <c r="AQ367" s="400"/>
      <c r="AR367" s="403"/>
      <c r="AS367" s="403"/>
      <c r="AT367" s="48"/>
      <c r="AU367" s="48"/>
      <c r="AV367" s="170"/>
      <c r="AW367" s="228"/>
      <c r="AX367" s="98"/>
    </row>
    <row r="368" spans="1:50" ht="33" customHeight="1" x14ac:dyDescent="0.2">
      <c r="A368" s="390">
        <v>120</v>
      </c>
      <c r="B368" s="404"/>
      <c r="C368" s="405"/>
      <c r="D368" s="256"/>
      <c r="E368" s="256"/>
      <c r="F368" s="256"/>
      <c r="G368" s="410"/>
      <c r="H368" s="413"/>
      <c r="I368" s="416"/>
      <c r="J368" s="410"/>
      <c r="K368" s="419"/>
      <c r="L368" s="422">
        <f t="shared" ref="L368" si="1963">IF(K368="ALTA",5,IF(K368="MEDIO ALTA",4,IF(K368="MEDIA",3,IF(K368="MEDIO BAJA",2,IF(K368="BAJA",1,0)))))</f>
        <v>0</v>
      </c>
      <c r="M368" s="419"/>
      <c r="N368" s="422">
        <f t="shared" ref="N368" si="1964">IF(M368="ALTO",5,IF(M368="MEDIO ALTO",4,IF(M368="MEDIO",3,IF(M368="MEDIO BAJO",2,IF(M368="BAJO",1,0)))))</f>
        <v>0</v>
      </c>
      <c r="O368" s="422">
        <f t="shared" ref="O368" si="1965">N368*L368</f>
        <v>0</v>
      </c>
      <c r="P368" s="257"/>
      <c r="Q368" s="258">
        <f t="shared" si="1788"/>
        <v>0</v>
      </c>
      <c r="R368" s="425" t="e">
        <f t="shared" ref="R368" si="1966">ROUND(AVERAGEIF(Q368:Q370,"&gt;0"),0)</f>
        <v>#DIV/0!</v>
      </c>
      <c r="S368" s="425" t="e">
        <f t="shared" ref="S368" si="1967">R368*0.6</f>
        <v>#DIV/0!</v>
      </c>
      <c r="T368" s="313"/>
      <c r="U368" s="428" t="e">
        <f t="shared" ref="U368" si="1968">IF(P368="No_existen",5*$U$10,V368*$U$10)</f>
        <v>#DIV/0!</v>
      </c>
      <c r="V368" s="431" t="e">
        <f t="shared" ref="V368" si="1969">ROUND(AVERAGEIF(W368:W370,"&gt;0"),0)</f>
        <v>#DIV/0!</v>
      </c>
      <c r="W368" s="307">
        <f t="shared" si="1789"/>
        <v>0</v>
      </c>
      <c r="X368" s="313"/>
      <c r="Y368" s="313"/>
      <c r="Z368" s="431" t="e">
        <f t="shared" ref="Z368" si="1970">IF(P368="No_existen",5*$Z$10,AA368*$Z$10)</f>
        <v>#DIV/0!</v>
      </c>
      <c r="AA368" s="425" t="e">
        <f t="shared" ref="AA368" si="1971">ROUND(AVERAGEIF(AB368:AB370,"&gt;0"),0)</f>
        <v>#DIV/0!</v>
      </c>
      <c r="AB368" s="306">
        <f t="shared" si="1790"/>
        <v>0</v>
      </c>
      <c r="AC368" s="313"/>
      <c r="AD368" s="313"/>
      <c r="AE368" s="431" t="e">
        <f t="shared" ref="AE368" si="1972">IF(P368="No_existen",5*$AE$10,AF368*$AE$10)</f>
        <v>#DIV/0!</v>
      </c>
      <c r="AF368" s="425" t="e">
        <f t="shared" ref="AF368" si="1973">ROUND(AVERAGEIF(AG368:AG370,"&gt;0"),0)</f>
        <v>#DIV/0!</v>
      </c>
      <c r="AG368" s="306">
        <f t="shared" si="1791"/>
        <v>0</v>
      </c>
      <c r="AH368" s="313"/>
      <c r="AI368" s="313"/>
      <c r="AJ368" s="431" t="e">
        <f t="shared" ref="AJ368" si="1974">IF(P368="No_existen",5*$AJ$10,AK368*$AJ$10)</f>
        <v>#DIV/0!</v>
      </c>
      <c r="AK368" s="425" t="e">
        <f t="shared" ref="AK368" si="1975">ROUND(AVERAGEIF(AL368:AL370,"&gt;0"),0)</f>
        <v>#DIV/0!</v>
      </c>
      <c r="AL368" s="306">
        <f t="shared" si="1792"/>
        <v>0</v>
      </c>
      <c r="AM368" s="313"/>
      <c r="AN368" s="425" t="e">
        <f t="shared" ref="AN368" si="1976">ROUND(AVERAGE(R368,V368,AA368,AF368,AK368),0)</f>
        <v>#DIV/0!</v>
      </c>
      <c r="AO368" s="392" t="e">
        <f t="shared" ref="AO368" si="1977">IF(AN368&lt;1.5,"FUERTE",IF(AND(AN368&gt;=1.5,AN368&lt;2.5),"ACEPTABLE",IF(AN368&gt;=5,"INEXISTENTE","DÉBIL")))</f>
        <v>#DIV/0!</v>
      </c>
      <c r="AP368" s="395">
        <f t="shared" ref="AP368" si="1978">IF(O368=0,0,ROUND((O368*AN368),0))</f>
        <v>0</v>
      </c>
      <c r="AQ368" s="398" t="str">
        <f t="shared" ref="AQ368" si="1979">IF(AP368&gt;=36,"GRAVE", IF(AP368&lt;=10, "LEVE", "MODERADO"))</f>
        <v>LEVE</v>
      </c>
      <c r="AR368" s="401"/>
      <c r="AS368" s="401"/>
      <c r="AT368" s="259"/>
      <c r="AU368" s="259"/>
      <c r="AV368" s="260"/>
      <c r="AW368" s="327"/>
      <c r="AX368" s="294"/>
    </row>
    <row r="369" spans="1:50" ht="33" customHeight="1" x14ac:dyDescent="0.2">
      <c r="A369" s="391"/>
      <c r="B369" s="406"/>
      <c r="C369" s="407"/>
      <c r="D369" s="315"/>
      <c r="E369" s="315"/>
      <c r="F369" s="315"/>
      <c r="G369" s="411"/>
      <c r="H369" s="414"/>
      <c r="I369" s="417"/>
      <c r="J369" s="411"/>
      <c r="K369" s="420"/>
      <c r="L369" s="423"/>
      <c r="M369" s="420"/>
      <c r="N369" s="423"/>
      <c r="O369" s="423"/>
      <c r="P369" s="145"/>
      <c r="Q369" s="146">
        <f t="shared" si="1788"/>
        <v>0</v>
      </c>
      <c r="R369" s="426"/>
      <c r="S369" s="426"/>
      <c r="T369" s="316"/>
      <c r="U369" s="429"/>
      <c r="V369" s="432"/>
      <c r="W369" s="305">
        <f t="shared" si="1789"/>
        <v>0</v>
      </c>
      <c r="X369" s="316"/>
      <c r="Y369" s="316"/>
      <c r="Z369" s="432"/>
      <c r="AA369" s="426"/>
      <c r="AB369" s="304">
        <f t="shared" si="1790"/>
        <v>0</v>
      </c>
      <c r="AC369" s="316"/>
      <c r="AD369" s="316"/>
      <c r="AE369" s="432"/>
      <c r="AF369" s="426"/>
      <c r="AG369" s="304">
        <f t="shared" si="1791"/>
        <v>0</v>
      </c>
      <c r="AH369" s="316"/>
      <c r="AI369" s="316"/>
      <c r="AJ369" s="432"/>
      <c r="AK369" s="426"/>
      <c r="AL369" s="304">
        <f t="shared" si="1792"/>
        <v>0</v>
      </c>
      <c r="AM369" s="316"/>
      <c r="AN369" s="426"/>
      <c r="AO369" s="393"/>
      <c r="AP369" s="396"/>
      <c r="AQ369" s="399"/>
      <c r="AR369" s="402"/>
      <c r="AS369" s="402"/>
      <c r="AT369" s="47"/>
      <c r="AU369" s="47"/>
      <c r="AV369" s="95"/>
      <c r="AW369" s="222"/>
      <c r="AX369" s="97"/>
    </row>
    <row r="370" spans="1:50" ht="33" customHeight="1" thickBot="1" x14ac:dyDescent="0.25">
      <c r="A370" s="392"/>
      <c r="B370" s="408"/>
      <c r="C370" s="409"/>
      <c r="D370" s="91"/>
      <c r="E370" s="91"/>
      <c r="F370" s="91"/>
      <c r="G370" s="412"/>
      <c r="H370" s="415"/>
      <c r="I370" s="418"/>
      <c r="J370" s="412"/>
      <c r="K370" s="421"/>
      <c r="L370" s="424"/>
      <c r="M370" s="421"/>
      <c r="N370" s="424"/>
      <c r="O370" s="424"/>
      <c r="P370" s="20"/>
      <c r="Q370" s="103">
        <f t="shared" si="1788"/>
        <v>0</v>
      </c>
      <c r="R370" s="427"/>
      <c r="S370" s="427"/>
      <c r="T370" s="310"/>
      <c r="U370" s="430"/>
      <c r="V370" s="433"/>
      <c r="W370" s="311">
        <f t="shared" si="1789"/>
        <v>0</v>
      </c>
      <c r="X370" s="310"/>
      <c r="Y370" s="310"/>
      <c r="Z370" s="433"/>
      <c r="AA370" s="427"/>
      <c r="AB370" s="309">
        <f t="shared" si="1790"/>
        <v>0</v>
      </c>
      <c r="AC370" s="310"/>
      <c r="AD370" s="310"/>
      <c r="AE370" s="433"/>
      <c r="AF370" s="427"/>
      <c r="AG370" s="309">
        <f t="shared" si="1791"/>
        <v>0</v>
      </c>
      <c r="AH370" s="310"/>
      <c r="AI370" s="310"/>
      <c r="AJ370" s="433"/>
      <c r="AK370" s="427"/>
      <c r="AL370" s="309">
        <f t="shared" si="1792"/>
        <v>0</v>
      </c>
      <c r="AM370" s="310"/>
      <c r="AN370" s="427"/>
      <c r="AO370" s="394"/>
      <c r="AP370" s="397"/>
      <c r="AQ370" s="400"/>
      <c r="AR370" s="403"/>
      <c r="AS370" s="403"/>
      <c r="AT370" s="48"/>
      <c r="AU370" s="48"/>
      <c r="AV370" s="170"/>
      <c r="AW370" s="228"/>
      <c r="AX370" s="98"/>
    </row>
    <row r="371" spans="1:50" ht="33" customHeight="1" x14ac:dyDescent="0.2">
      <c r="A371" s="390">
        <v>121</v>
      </c>
      <c r="B371" s="404"/>
      <c r="C371" s="405"/>
      <c r="D371" s="256"/>
      <c r="E371" s="256"/>
      <c r="F371" s="256"/>
      <c r="G371" s="410"/>
      <c r="H371" s="413"/>
      <c r="I371" s="416"/>
      <c r="J371" s="410"/>
      <c r="K371" s="419"/>
      <c r="L371" s="422">
        <f t="shared" ref="L371" si="1980">IF(K371="ALTA",5,IF(K371="MEDIO ALTA",4,IF(K371="MEDIA",3,IF(K371="MEDIO BAJA",2,IF(K371="BAJA",1,0)))))</f>
        <v>0</v>
      </c>
      <c r="M371" s="419"/>
      <c r="N371" s="422">
        <f t="shared" ref="N371" si="1981">IF(M371="ALTO",5,IF(M371="MEDIO ALTO",4,IF(M371="MEDIO",3,IF(M371="MEDIO BAJO",2,IF(M371="BAJO",1,0)))))</f>
        <v>0</v>
      </c>
      <c r="O371" s="422">
        <f t="shared" ref="O371" si="1982">N371*L371</f>
        <v>0</v>
      </c>
      <c r="P371" s="257"/>
      <c r="Q371" s="258">
        <f t="shared" si="1788"/>
        <v>0</v>
      </c>
      <c r="R371" s="425" t="e">
        <f t="shared" ref="R371" si="1983">ROUND(AVERAGEIF(Q371:Q373,"&gt;0"),0)</f>
        <v>#DIV/0!</v>
      </c>
      <c r="S371" s="425" t="e">
        <f t="shared" ref="S371" si="1984">R371*0.6</f>
        <v>#DIV/0!</v>
      </c>
      <c r="T371" s="313"/>
      <c r="U371" s="428" t="e">
        <f t="shared" ref="U371" si="1985">IF(P371="No_existen",5*$U$10,V371*$U$10)</f>
        <v>#DIV/0!</v>
      </c>
      <c r="V371" s="431" t="e">
        <f t="shared" ref="V371" si="1986">ROUND(AVERAGEIF(W371:W373,"&gt;0"),0)</f>
        <v>#DIV/0!</v>
      </c>
      <c r="W371" s="307">
        <f t="shared" si="1789"/>
        <v>0</v>
      </c>
      <c r="X371" s="313"/>
      <c r="Y371" s="313"/>
      <c r="Z371" s="431" t="e">
        <f t="shared" ref="Z371" si="1987">IF(P371="No_existen",5*$Z$10,AA371*$Z$10)</f>
        <v>#DIV/0!</v>
      </c>
      <c r="AA371" s="425" t="e">
        <f t="shared" ref="AA371" si="1988">ROUND(AVERAGEIF(AB371:AB373,"&gt;0"),0)</f>
        <v>#DIV/0!</v>
      </c>
      <c r="AB371" s="306">
        <f t="shared" si="1790"/>
        <v>0</v>
      </c>
      <c r="AC371" s="313"/>
      <c r="AD371" s="313"/>
      <c r="AE371" s="431" t="e">
        <f t="shared" ref="AE371" si="1989">IF(P371="No_existen",5*$AE$10,AF371*$AE$10)</f>
        <v>#DIV/0!</v>
      </c>
      <c r="AF371" s="425" t="e">
        <f t="shared" ref="AF371" si="1990">ROUND(AVERAGEIF(AG371:AG373,"&gt;0"),0)</f>
        <v>#DIV/0!</v>
      </c>
      <c r="AG371" s="306">
        <f t="shared" si="1791"/>
        <v>0</v>
      </c>
      <c r="AH371" s="313"/>
      <c r="AI371" s="313"/>
      <c r="AJ371" s="431" t="e">
        <f t="shared" ref="AJ371" si="1991">IF(P371="No_existen",5*$AJ$10,AK371*$AJ$10)</f>
        <v>#DIV/0!</v>
      </c>
      <c r="AK371" s="425" t="e">
        <f t="shared" ref="AK371" si="1992">ROUND(AVERAGEIF(AL371:AL373,"&gt;0"),0)</f>
        <v>#DIV/0!</v>
      </c>
      <c r="AL371" s="306">
        <f t="shared" si="1792"/>
        <v>0</v>
      </c>
      <c r="AM371" s="313"/>
      <c r="AN371" s="425" t="e">
        <f t="shared" ref="AN371" si="1993">ROUND(AVERAGE(R371,V371,AA371,AF371,AK371),0)</f>
        <v>#DIV/0!</v>
      </c>
      <c r="AO371" s="392" t="e">
        <f t="shared" ref="AO371" si="1994">IF(AN371&lt;1.5,"FUERTE",IF(AND(AN371&gt;=1.5,AN371&lt;2.5),"ACEPTABLE",IF(AN371&gt;=5,"INEXISTENTE","DÉBIL")))</f>
        <v>#DIV/0!</v>
      </c>
      <c r="AP371" s="395">
        <f t="shared" ref="AP371" si="1995">IF(O371=0,0,ROUND((O371*AN371),0))</f>
        <v>0</v>
      </c>
      <c r="AQ371" s="398" t="str">
        <f t="shared" ref="AQ371" si="1996">IF(AP371&gt;=36,"GRAVE", IF(AP371&lt;=10, "LEVE", "MODERADO"))</f>
        <v>LEVE</v>
      </c>
      <c r="AR371" s="401"/>
      <c r="AS371" s="401"/>
      <c r="AT371" s="259"/>
      <c r="AU371" s="259"/>
      <c r="AV371" s="260"/>
      <c r="AW371" s="327"/>
      <c r="AX371" s="294"/>
    </row>
    <row r="372" spans="1:50" ht="33" customHeight="1" x14ac:dyDescent="0.2">
      <c r="A372" s="391"/>
      <c r="B372" s="406"/>
      <c r="C372" s="407"/>
      <c r="D372" s="315"/>
      <c r="E372" s="315"/>
      <c r="F372" s="315"/>
      <c r="G372" s="411"/>
      <c r="H372" s="414"/>
      <c r="I372" s="417"/>
      <c r="J372" s="411"/>
      <c r="K372" s="420"/>
      <c r="L372" s="423"/>
      <c r="M372" s="420"/>
      <c r="N372" s="423"/>
      <c r="O372" s="423"/>
      <c r="P372" s="145"/>
      <c r="Q372" s="146">
        <f t="shared" si="1788"/>
        <v>0</v>
      </c>
      <c r="R372" s="426"/>
      <c r="S372" s="426"/>
      <c r="T372" s="316"/>
      <c r="U372" s="429"/>
      <c r="V372" s="432"/>
      <c r="W372" s="305">
        <f t="shared" si="1789"/>
        <v>0</v>
      </c>
      <c r="X372" s="316"/>
      <c r="Y372" s="316"/>
      <c r="Z372" s="432"/>
      <c r="AA372" s="426"/>
      <c r="AB372" s="304">
        <f t="shared" si="1790"/>
        <v>0</v>
      </c>
      <c r="AC372" s="316"/>
      <c r="AD372" s="316"/>
      <c r="AE372" s="432"/>
      <c r="AF372" s="426"/>
      <c r="AG372" s="304">
        <f t="shared" si="1791"/>
        <v>0</v>
      </c>
      <c r="AH372" s="316"/>
      <c r="AI372" s="316"/>
      <c r="AJ372" s="432"/>
      <c r="AK372" s="426"/>
      <c r="AL372" s="304">
        <f t="shared" si="1792"/>
        <v>0</v>
      </c>
      <c r="AM372" s="316"/>
      <c r="AN372" s="426"/>
      <c r="AO372" s="393"/>
      <c r="AP372" s="396"/>
      <c r="AQ372" s="399"/>
      <c r="AR372" s="402"/>
      <c r="AS372" s="402"/>
      <c r="AT372" s="47"/>
      <c r="AU372" s="47"/>
      <c r="AV372" s="95"/>
      <c r="AW372" s="222"/>
      <c r="AX372" s="97"/>
    </row>
    <row r="373" spans="1:50" ht="33" customHeight="1" thickBot="1" x14ac:dyDescent="0.25">
      <c r="A373" s="392"/>
      <c r="B373" s="408"/>
      <c r="C373" s="409"/>
      <c r="D373" s="91"/>
      <c r="E373" s="91"/>
      <c r="F373" s="91"/>
      <c r="G373" s="412"/>
      <c r="H373" s="415"/>
      <c r="I373" s="418"/>
      <c r="J373" s="412"/>
      <c r="K373" s="421"/>
      <c r="L373" s="424"/>
      <c r="M373" s="421"/>
      <c r="N373" s="424"/>
      <c r="O373" s="424"/>
      <c r="P373" s="20"/>
      <c r="Q373" s="103">
        <f t="shared" si="1788"/>
        <v>0</v>
      </c>
      <c r="R373" s="427"/>
      <c r="S373" s="427"/>
      <c r="T373" s="310"/>
      <c r="U373" s="430"/>
      <c r="V373" s="433"/>
      <c r="W373" s="311">
        <f t="shared" si="1789"/>
        <v>0</v>
      </c>
      <c r="X373" s="310"/>
      <c r="Y373" s="310"/>
      <c r="Z373" s="433"/>
      <c r="AA373" s="427"/>
      <c r="AB373" s="309">
        <f t="shared" si="1790"/>
        <v>0</v>
      </c>
      <c r="AC373" s="310"/>
      <c r="AD373" s="310"/>
      <c r="AE373" s="433"/>
      <c r="AF373" s="427"/>
      <c r="AG373" s="309">
        <f t="shared" si="1791"/>
        <v>0</v>
      </c>
      <c r="AH373" s="310"/>
      <c r="AI373" s="310"/>
      <c r="AJ373" s="433"/>
      <c r="AK373" s="427"/>
      <c r="AL373" s="309">
        <f t="shared" si="1792"/>
        <v>0</v>
      </c>
      <c r="AM373" s="310"/>
      <c r="AN373" s="427"/>
      <c r="AO373" s="394"/>
      <c r="AP373" s="397"/>
      <c r="AQ373" s="400"/>
      <c r="AR373" s="403"/>
      <c r="AS373" s="403"/>
      <c r="AT373" s="48"/>
      <c r="AU373" s="48"/>
      <c r="AV373" s="170"/>
      <c r="AW373" s="228"/>
      <c r="AX373" s="98"/>
    </row>
    <row r="1048300" spans="41:56" x14ac:dyDescent="0.2">
      <c r="AT1048300" s="4"/>
      <c r="BD1048300" s="49"/>
    </row>
    <row r="1048301" spans="41:56" x14ac:dyDescent="0.2">
      <c r="AT1048301" s="4"/>
      <c r="BD1048301" s="49"/>
    </row>
    <row r="1048302" spans="41:56" x14ac:dyDescent="0.2">
      <c r="AT1048302" s="4"/>
      <c r="BD1048302" s="49"/>
    </row>
    <row r="1048303" spans="41:56" x14ac:dyDescent="0.2">
      <c r="AO1048303" s="151"/>
      <c r="AT1048303" s="4"/>
      <c r="BD1048303" s="49"/>
    </row>
    <row r="1048304" spans="41:56" x14ac:dyDescent="0.2">
      <c r="AO1048304" s="151"/>
      <c r="AT1048304" s="4"/>
      <c r="BD1048304" s="49"/>
    </row>
    <row r="1048305" spans="7:56" x14ac:dyDescent="0.2">
      <c r="AO1048305" s="151"/>
      <c r="AT1048305" s="4"/>
      <c r="BD1048305" s="49"/>
    </row>
    <row r="1048306" spans="7:56" x14ac:dyDescent="0.2">
      <c r="AO1048306" s="151"/>
      <c r="AT1048306" s="4"/>
      <c r="BD1048306" s="49"/>
    </row>
    <row r="1048307" spans="7:56" x14ac:dyDescent="0.2">
      <c r="AO1048307" s="151"/>
      <c r="AT1048307" s="4"/>
      <c r="BD1048307" s="49"/>
    </row>
    <row r="1048308" spans="7:56" x14ac:dyDescent="0.2">
      <c r="AO1048308" s="151"/>
      <c r="AT1048308" s="4"/>
      <c r="BD1048308" s="49"/>
    </row>
    <row r="1048309" spans="7:56" x14ac:dyDescent="0.2">
      <c r="AT1048309" s="4"/>
      <c r="BD1048309" s="49"/>
    </row>
    <row r="1048310" spans="7:56" x14ac:dyDescent="0.2">
      <c r="AT1048310" s="4"/>
      <c r="BD1048310" s="49"/>
    </row>
    <row r="1048311" spans="7:56" x14ac:dyDescent="0.2">
      <c r="AT1048311" s="4"/>
      <c r="BD1048311" s="49"/>
    </row>
    <row r="1048312" spans="7:56" x14ac:dyDescent="0.2">
      <c r="AT1048312" s="4"/>
      <c r="BD1048312" s="49"/>
    </row>
    <row r="1048313" spans="7:56" x14ac:dyDescent="0.2">
      <c r="AT1048313" s="4"/>
      <c r="BD1048313" s="49"/>
    </row>
    <row r="1048314" spans="7:56" x14ac:dyDescent="0.2">
      <c r="AT1048314" s="4"/>
      <c r="BD1048314" s="49"/>
    </row>
    <row r="1048315" spans="7:56" s="134" customFormat="1" x14ac:dyDescent="0.2">
      <c r="G1048315" s="135"/>
      <c r="H1048315" s="135"/>
      <c r="I1048315" s="135"/>
      <c r="J1048315" s="135"/>
      <c r="K1048315" s="135"/>
      <c r="L1048315" s="135"/>
      <c r="M1048315" s="135"/>
      <c r="N1048315" s="135"/>
      <c r="O1048315" s="135"/>
      <c r="P1048315" s="135"/>
      <c r="Q1048315" s="135"/>
      <c r="R1048315" s="135"/>
      <c r="S1048315" s="135"/>
      <c r="T1048315" s="135"/>
      <c r="U1048315" s="135"/>
      <c r="V1048315" s="186"/>
      <c r="W1048315" s="186"/>
      <c r="X1048315" s="135"/>
      <c r="Y1048315" s="135"/>
      <c r="Z1048315" s="186"/>
      <c r="AA1048315" s="186"/>
      <c r="AB1048315" s="186"/>
      <c r="AC1048315" s="135"/>
      <c r="AD1048315" s="135"/>
      <c r="AE1048315" s="186"/>
      <c r="AF1048315" s="186"/>
      <c r="AG1048315" s="186"/>
      <c r="AH1048315" s="135"/>
      <c r="AI1048315" s="135"/>
      <c r="AJ1048315" s="186"/>
      <c r="AK1048315" s="186"/>
      <c r="AL1048315" s="186"/>
      <c r="AM1048315" s="135"/>
      <c r="AN1048315" s="135"/>
      <c r="AO1048315" s="37"/>
      <c r="AP1048315" s="135"/>
      <c r="AQ1048315" s="135"/>
      <c r="AR1048315" s="135"/>
      <c r="AS1048315" s="135"/>
      <c r="AT1048315" s="135"/>
      <c r="AU1048315" s="136"/>
      <c r="AV1048315" s="136"/>
      <c r="AW1048315" s="136"/>
      <c r="AX1048315" s="136"/>
      <c r="AY1048315" s="136"/>
      <c r="AZ1048315" s="136"/>
      <c r="BA1048315" s="136"/>
      <c r="BB1048315" s="136"/>
      <c r="BC1048315" s="136"/>
      <c r="BD1048315" s="136"/>
    </row>
    <row r="1048316" spans="7:56" s="134" customFormat="1" x14ac:dyDescent="0.2">
      <c r="G1048316" s="135"/>
      <c r="H1048316" s="135"/>
      <c r="I1048316" s="135"/>
      <c r="J1048316" s="135"/>
      <c r="K1048316" s="135"/>
      <c r="L1048316" s="135"/>
      <c r="M1048316" s="135"/>
      <c r="N1048316" s="135"/>
      <c r="O1048316" s="135"/>
      <c r="P1048316" s="135"/>
      <c r="Q1048316" s="135"/>
      <c r="R1048316" s="135"/>
      <c r="S1048316" s="135"/>
      <c r="T1048316" s="135"/>
      <c r="U1048316" s="135"/>
      <c r="V1048316" s="186"/>
      <c r="W1048316" s="186"/>
      <c r="X1048316" s="135"/>
      <c r="Y1048316" s="135"/>
      <c r="Z1048316" s="186"/>
      <c r="AA1048316" s="186"/>
      <c r="AB1048316" s="186"/>
      <c r="AC1048316" s="135"/>
      <c r="AD1048316" s="135"/>
      <c r="AE1048316" s="186"/>
      <c r="AF1048316" s="186"/>
      <c r="AG1048316" s="186"/>
      <c r="AH1048316" s="135"/>
      <c r="AI1048316" s="135"/>
      <c r="AJ1048316" s="186"/>
      <c r="AK1048316" s="186"/>
      <c r="AL1048316" s="186"/>
      <c r="AM1048316" s="135"/>
      <c r="AN1048316" s="135"/>
      <c r="AO1048316" s="142"/>
      <c r="AP1048316" s="135"/>
      <c r="AQ1048316" s="135"/>
      <c r="AR1048316" s="135"/>
      <c r="AS1048316" s="135"/>
      <c r="AT1048316" s="135"/>
      <c r="AU1048316" s="136"/>
      <c r="AV1048316" s="136"/>
      <c r="AW1048316" s="136"/>
      <c r="AX1048316" s="136"/>
      <c r="AY1048316" s="136"/>
      <c r="AZ1048316" s="136"/>
      <c r="BA1048316" s="136"/>
      <c r="BB1048316" s="136"/>
      <c r="BC1048316" s="136"/>
      <c r="BD1048316" s="136"/>
    </row>
    <row r="1048317" spans="7:56" s="134" customFormat="1" x14ac:dyDescent="0.2">
      <c r="G1048317" s="135"/>
      <c r="H1048317" s="135"/>
      <c r="I1048317" s="135"/>
      <c r="J1048317" s="135"/>
      <c r="K1048317" s="135"/>
      <c r="L1048317" s="135"/>
      <c r="M1048317" s="135"/>
      <c r="N1048317" s="135"/>
      <c r="O1048317" s="135"/>
      <c r="P1048317" s="135"/>
      <c r="Q1048317" s="135"/>
      <c r="R1048317" s="135"/>
      <c r="S1048317" s="135"/>
      <c r="T1048317" s="135"/>
      <c r="U1048317" s="135"/>
      <c r="V1048317" s="186"/>
      <c r="W1048317" s="186"/>
      <c r="X1048317" s="135"/>
      <c r="Y1048317" s="135"/>
      <c r="Z1048317" s="186"/>
      <c r="AA1048317" s="186"/>
      <c r="AB1048317" s="186"/>
      <c r="AC1048317" s="135"/>
      <c r="AD1048317" s="135"/>
      <c r="AE1048317" s="186"/>
      <c r="AF1048317" s="186"/>
      <c r="AG1048317" s="186"/>
      <c r="AH1048317" s="135"/>
      <c r="AI1048317" s="135"/>
      <c r="AJ1048317" s="186"/>
      <c r="AK1048317" s="186"/>
      <c r="AL1048317" s="186"/>
      <c r="AM1048317" s="135"/>
      <c r="AN1048317" s="135"/>
      <c r="AO1048317" s="37"/>
      <c r="AP1048317" s="135"/>
      <c r="AQ1048317" s="135"/>
      <c r="AR1048317" s="135"/>
      <c r="AS1048317" s="135"/>
      <c r="AT1048317" s="135"/>
      <c r="AU1048317" s="136"/>
      <c r="AV1048317" s="136"/>
      <c r="AW1048317" s="136"/>
      <c r="AX1048317" s="136"/>
      <c r="AY1048317" s="136"/>
      <c r="AZ1048317" s="136"/>
      <c r="BA1048317" s="136"/>
      <c r="BB1048317" s="136"/>
      <c r="BC1048317" s="136"/>
      <c r="BD1048317" s="136"/>
    </row>
    <row r="1048318" spans="7:56" s="134" customFormat="1" x14ac:dyDescent="0.2">
      <c r="G1048318" s="135"/>
      <c r="H1048318" s="135"/>
      <c r="I1048318" s="135"/>
      <c r="J1048318" s="135"/>
      <c r="K1048318" s="135"/>
      <c r="L1048318" s="135"/>
      <c r="M1048318" s="135"/>
      <c r="N1048318" s="135"/>
      <c r="O1048318" s="135"/>
      <c r="P1048318" s="135"/>
      <c r="Q1048318" s="135"/>
      <c r="R1048318" s="135"/>
      <c r="S1048318" s="135"/>
      <c r="T1048318" s="135"/>
      <c r="U1048318" s="135"/>
      <c r="V1048318" s="186"/>
      <c r="W1048318" s="186"/>
      <c r="X1048318" s="135"/>
      <c r="Y1048318" s="135"/>
      <c r="Z1048318" s="186"/>
      <c r="AA1048318" s="186"/>
      <c r="AB1048318" s="186"/>
      <c r="AC1048318" s="135"/>
      <c r="AD1048318" s="135"/>
      <c r="AE1048318" s="186"/>
      <c r="AF1048318" s="186"/>
      <c r="AG1048318" s="186"/>
      <c r="AH1048318" s="135"/>
      <c r="AI1048318" s="135"/>
      <c r="AJ1048318" s="186"/>
      <c r="AK1048318" s="186"/>
      <c r="AL1048318" s="186"/>
      <c r="AM1048318" s="135"/>
      <c r="AN1048318" s="135"/>
      <c r="AO1048318" s="37"/>
      <c r="AP1048318" s="135"/>
      <c r="AQ1048318" s="135"/>
      <c r="AR1048318" s="135"/>
      <c r="AS1048318" s="135"/>
      <c r="AT1048318" s="135"/>
      <c r="AU1048318" s="136"/>
      <c r="AV1048318" s="136"/>
      <c r="AW1048318" s="136"/>
      <c r="AX1048318" s="136"/>
      <c r="AY1048318" s="136"/>
      <c r="AZ1048318" s="136"/>
      <c r="BA1048318" s="136"/>
      <c r="BB1048318" s="136"/>
      <c r="BC1048318" s="136"/>
      <c r="BD1048318" s="136"/>
    </row>
    <row r="1048319" spans="7:56" s="134" customFormat="1" x14ac:dyDescent="0.2">
      <c r="G1048319" s="135"/>
      <c r="H1048319" s="135"/>
      <c r="I1048319" s="135"/>
      <c r="J1048319" s="135"/>
      <c r="K1048319" s="135"/>
      <c r="L1048319" s="135"/>
      <c r="M1048319" s="135"/>
      <c r="N1048319" s="135"/>
      <c r="O1048319" s="135"/>
      <c r="P1048319" s="135"/>
      <c r="Q1048319" s="135"/>
      <c r="R1048319" s="135"/>
      <c r="S1048319" s="135"/>
      <c r="T1048319" s="135"/>
      <c r="U1048319" s="135"/>
      <c r="V1048319" s="186"/>
      <c r="W1048319" s="186"/>
      <c r="X1048319" s="135"/>
      <c r="Y1048319" s="135"/>
      <c r="Z1048319" s="186"/>
      <c r="AA1048319" s="186"/>
      <c r="AB1048319" s="186"/>
      <c r="AC1048319" s="135"/>
      <c r="AD1048319" s="135"/>
      <c r="AE1048319" s="186"/>
      <c r="AF1048319" s="186"/>
      <c r="AG1048319" s="186"/>
      <c r="AH1048319" s="135"/>
      <c r="AI1048319" s="135"/>
      <c r="AJ1048319" s="186"/>
      <c r="AK1048319" s="186"/>
      <c r="AL1048319" s="186"/>
      <c r="AM1048319" s="135"/>
      <c r="AN1048319" s="135"/>
      <c r="AO1048319" s="37"/>
      <c r="AP1048319" s="135"/>
      <c r="AQ1048319" s="135"/>
      <c r="AR1048319" s="135"/>
      <c r="AS1048319" s="135"/>
      <c r="AT1048319" s="135"/>
      <c r="AU1048319" s="136"/>
      <c r="AV1048319" s="136"/>
      <c r="AW1048319" s="136"/>
      <c r="AX1048319" s="136"/>
      <c r="AY1048319" s="136"/>
      <c r="AZ1048319" s="136"/>
      <c r="BA1048319" s="136"/>
      <c r="BB1048319" s="136"/>
      <c r="BC1048319" s="136"/>
      <c r="BD1048319" s="136"/>
    </row>
    <row r="1048320" spans="7:56" s="134" customFormat="1" ht="13.5" thickBot="1" x14ac:dyDescent="0.25">
      <c r="G1048320" s="135"/>
      <c r="H1048320" s="135"/>
      <c r="I1048320" s="135"/>
      <c r="J1048320" s="135"/>
      <c r="K1048320" s="135"/>
      <c r="L1048320" s="135"/>
      <c r="M1048320" s="135"/>
      <c r="N1048320" s="135"/>
      <c r="O1048320" s="135"/>
      <c r="P1048320" s="135"/>
      <c r="Q1048320" s="135"/>
      <c r="R1048320" s="135"/>
      <c r="S1048320" s="135"/>
      <c r="T1048320" s="135"/>
      <c r="U1048320" s="135"/>
      <c r="V1048320" s="186"/>
      <c r="W1048320" s="186"/>
      <c r="X1048320" s="135"/>
      <c r="Y1048320" s="135"/>
      <c r="Z1048320" s="186"/>
      <c r="AA1048320" s="186"/>
      <c r="AB1048320" s="186"/>
      <c r="AC1048320" s="135"/>
      <c r="AD1048320" s="135"/>
      <c r="AE1048320" s="186"/>
      <c r="AF1048320" s="186"/>
      <c r="AG1048320" s="186"/>
      <c r="AH1048320" s="135"/>
      <c r="AI1048320" s="135"/>
      <c r="AJ1048320" s="186"/>
      <c r="AK1048320" s="186"/>
      <c r="AL1048320" s="186"/>
      <c r="AM1048320" s="135"/>
      <c r="AN1048320" s="135"/>
      <c r="AO1048320" s="37"/>
      <c r="AP1048320" s="135"/>
      <c r="AQ1048320" s="135"/>
      <c r="AR1048320" s="135"/>
      <c r="AS1048320" s="135"/>
      <c r="AT1048320" s="135"/>
      <c r="AU1048320" s="136"/>
      <c r="AV1048320" s="136"/>
      <c r="AW1048320" s="136"/>
      <c r="AX1048320" s="136"/>
      <c r="AY1048320" s="136"/>
      <c r="AZ1048320" s="136"/>
      <c r="BA1048320" s="136"/>
      <c r="BB1048320" s="136"/>
      <c r="BC1048320" s="136"/>
      <c r="BD1048320" s="136"/>
    </row>
    <row r="1048321" spans="1:102" s="49" customFormat="1" ht="42" customHeight="1" thickBot="1" x14ac:dyDescent="0.25">
      <c r="A1048321" s="197" t="s">
        <v>155</v>
      </c>
      <c r="B1048321" s="201" t="s">
        <v>151</v>
      </c>
      <c r="C1048321" s="111" t="s">
        <v>290</v>
      </c>
      <c r="D1048321" s="112" t="s">
        <v>261</v>
      </c>
      <c r="E1048321" s="117" t="s">
        <v>262</v>
      </c>
      <c r="F1048321" s="117" t="s">
        <v>263</v>
      </c>
      <c r="G1048321" s="118" t="s">
        <v>292</v>
      </c>
      <c r="H1048321" s="4"/>
      <c r="I1048321" s="4"/>
      <c r="J1048321" s="4"/>
      <c r="K1048321" s="118" t="s">
        <v>23</v>
      </c>
      <c r="L1048321" s="4"/>
      <c r="M1048321" s="4"/>
      <c r="N1048321" s="4"/>
      <c r="O1048321" s="4"/>
      <c r="P1048321" s="118" t="s">
        <v>56</v>
      </c>
      <c r="Q1048321" s="4"/>
      <c r="R1048321" s="4"/>
      <c r="S1048321" s="4"/>
      <c r="T1048321" s="4"/>
      <c r="U1048321" s="4"/>
      <c r="V1048321" s="185"/>
      <c r="W1048321" s="185"/>
      <c r="X1048321" s="37" t="s">
        <v>323</v>
      </c>
      <c r="Y1048321" s="4"/>
      <c r="Z1048321" s="185"/>
      <c r="AA1048321" s="185"/>
      <c r="AB1048321" s="185"/>
      <c r="AC1048321" s="4"/>
      <c r="AD1048321" s="37" t="s">
        <v>299</v>
      </c>
      <c r="AE1048321" s="190"/>
      <c r="AF1048321" s="185"/>
      <c r="AG1048321" s="185"/>
      <c r="AH1048321" s="37" t="s">
        <v>304</v>
      </c>
      <c r="AI1048321" s="37" t="s">
        <v>303</v>
      </c>
      <c r="AJ1048321" s="190"/>
      <c r="AK1048321" s="185"/>
      <c r="AL1048321" s="185"/>
      <c r="AM1048321" s="4"/>
      <c r="AN1048321" s="4"/>
      <c r="AO1048321" s="37"/>
      <c r="AP1048321" s="4"/>
      <c r="AQ1048321" s="121" t="s">
        <v>294</v>
      </c>
      <c r="AS1048321" s="4"/>
      <c r="AT1048321" s="500" t="s">
        <v>293</v>
      </c>
      <c r="AU1048321" s="501"/>
      <c r="AV1048321" s="502"/>
      <c r="AW1048321" s="105"/>
      <c r="AX1048321" s="121" t="s">
        <v>159</v>
      </c>
      <c r="AY1048321" s="37"/>
      <c r="AZ1048321" s="231" t="s">
        <v>448</v>
      </c>
      <c r="BA1048321" s="232" t="s">
        <v>295</v>
      </c>
      <c r="BB1048321" s="233" t="s">
        <v>296</v>
      </c>
      <c r="BC1048321" s="234" t="s">
        <v>291</v>
      </c>
      <c r="BD1048321" s="3"/>
      <c r="BE1048321" s="3"/>
      <c r="BG1048321" s="3"/>
      <c r="BH1048321" s="3"/>
      <c r="BI1048321" s="461" t="s">
        <v>464</v>
      </c>
      <c r="BJ1048321" s="462"/>
      <c r="BK1048321" s="462"/>
      <c r="BL1048321" s="462"/>
      <c r="BM1048321" s="462"/>
      <c r="BN1048321" s="462"/>
      <c r="BO1048321" s="462"/>
      <c r="BP1048321" s="462"/>
      <c r="BQ1048321" s="462"/>
      <c r="BR1048321" s="463"/>
      <c r="BS1048321" s="3"/>
      <c r="BT1048321" s="3"/>
      <c r="BU1048321" s="3"/>
      <c r="BV1048321" s="3"/>
      <c r="BW1048321" s="3"/>
      <c r="BX1048321" s="3"/>
      <c r="BY1048321" s="3"/>
      <c r="BZ1048321" s="3"/>
      <c r="CA1048321" s="3"/>
      <c r="CB1048321" s="3"/>
      <c r="CC1048321" s="3"/>
      <c r="CE1048321" s="3"/>
      <c r="CF1048321" s="3"/>
      <c r="CG1048321" s="3"/>
      <c r="CH1048321" s="3"/>
      <c r="CI1048321" s="3"/>
      <c r="CJ1048321" s="3"/>
      <c r="CK1048321" s="3"/>
      <c r="CL1048321" s="3"/>
      <c r="CM1048321" s="3"/>
      <c r="CN1048321" s="3"/>
      <c r="CO1048321" s="3"/>
      <c r="CP1048321" s="3"/>
      <c r="CQ1048321" s="3"/>
      <c r="CR1048321" s="3"/>
      <c r="CS1048321" s="3"/>
      <c r="CT1048321" s="3"/>
      <c r="CU1048321" s="3"/>
      <c r="CV1048321" s="3"/>
      <c r="CW1048321" s="3"/>
      <c r="CX1048321" s="3"/>
    </row>
    <row r="1048322" spans="1:102" s="49" customFormat="1" ht="211.5" customHeight="1" x14ac:dyDescent="0.2">
      <c r="A1048322" s="198" t="s">
        <v>151</v>
      </c>
      <c r="B1048322" s="202" t="s">
        <v>165</v>
      </c>
      <c r="C1048322" s="200" t="s">
        <v>191</v>
      </c>
      <c r="D1048322" s="113" t="s">
        <v>262</v>
      </c>
      <c r="E1048322" s="115" t="s">
        <v>36</v>
      </c>
      <c r="F1048322" s="115" t="s">
        <v>264</v>
      </c>
      <c r="G1048322" s="154" t="s">
        <v>113</v>
      </c>
      <c r="H1048322" s="252" t="s">
        <v>377</v>
      </c>
      <c r="I1048322" s="4"/>
      <c r="J1048322" s="4"/>
      <c r="K1048322" s="119" t="s">
        <v>147</v>
      </c>
      <c r="L1048322" s="4"/>
      <c r="M1048322" s="4"/>
      <c r="N1048322" s="4"/>
      <c r="O1048322" s="4"/>
      <c r="P1048322" s="119" t="s">
        <v>286</v>
      </c>
      <c r="Q1048322" s="4"/>
      <c r="R1048322" s="4"/>
      <c r="S1048322" s="4"/>
      <c r="T1048322" s="4"/>
      <c r="U1048322" s="4"/>
      <c r="V1048322" s="185"/>
      <c r="W1048322" s="185"/>
      <c r="X1048322" s="4" t="s">
        <v>324</v>
      </c>
      <c r="Y1048322" s="4"/>
      <c r="Z1048322" s="185"/>
      <c r="AA1048322" s="185"/>
      <c r="AB1048322" s="185"/>
      <c r="AC1048322" s="4"/>
      <c r="AD1048322" s="119" t="s">
        <v>300</v>
      </c>
      <c r="AE1048322" s="188"/>
      <c r="AF1048322" s="185"/>
      <c r="AG1048322" s="185"/>
      <c r="AH1048322" s="143" t="s">
        <v>298</v>
      </c>
      <c r="AI1048322" s="143" t="s">
        <v>305</v>
      </c>
      <c r="AJ1048322" s="188"/>
      <c r="AK1048322" s="185"/>
      <c r="AL1048322" s="185"/>
      <c r="AM1048322" s="4"/>
      <c r="AN1048322" s="4"/>
      <c r="AO1048322" s="37"/>
      <c r="AP1048322" s="4"/>
      <c r="AQ1048322" s="122" t="s">
        <v>150</v>
      </c>
      <c r="AT1048322" s="130" t="s">
        <v>85</v>
      </c>
      <c r="AU1048322" s="105" t="s">
        <v>86</v>
      </c>
      <c r="AV1048322" s="128" t="s">
        <v>87</v>
      </c>
      <c r="AW1048322" s="105"/>
      <c r="AX1048322" s="277" t="s">
        <v>480</v>
      </c>
      <c r="AZ1048322" s="224" t="s">
        <v>449</v>
      </c>
      <c r="BA1048322" s="222" t="s">
        <v>459</v>
      </c>
      <c r="BB1048322" s="223" t="s">
        <v>258</v>
      </c>
      <c r="BC1048322" s="225" t="s">
        <v>450</v>
      </c>
      <c r="BD1048322" s="3"/>
      <c r="BG1048322" s="3"/>
      <c r="BH1048322" s="3"/>
      <c r="BI1048322" s="237" t="s">
        <v>165</v>
      </c>
      <c r="BJ1048322" s="238" t="s">
        <v>152</v>
      </c>
      <c r="BK1048322" s="238" t="s">
        <v>166</v>
      </c>
      <c r="BL1048322" s="238" t="s">
        <v>169</v>
      </c>
      <c r="BM1048322" s="238" t="s">
        <v>164</v>
      </c>
      <c r="BN1048322" s="238" t="s">
        <v>163</v>
      </c>
      <c r="BO1048322" s="238" t="s">
        <v>154</v>
      </c>
      <c r="BP1048322" s="238" t="s">
        <v>153</v>
      </c>
      <c r="BQ1048322" s="238" t="s">
        <v>167</v>
      </c>
      <c r="BR1048322" s="239" t="s">
        <v>168</v>
      </c>
      <c r="BS1048322" s="3"/>
      <c r="BT1048322" s="3"/>
      <c r="BU1048322" s="3"/>
      <c r="BV1048322" s="3"/>
      <c r="BW1048322" s="3"/>
      <c r="BX1048322" s="3"/>
      <c r="BY1048322" s="3"/>
      <c r="BZ1048322" s="3"/>
      <c r="CA1048322" s="3"/>
      <c r="CB1048322" s="3"/>
      <c r="CC1048322" s="3"/>
      <c r="CE1048322" s="3"/>
      <c r="CF1048322" s="3"/>
      <c r="CG1048322" s="3"/>
      <c r="CH1048322" s="3"/>
      <c r="CI1048322" s="3"/>
      <c r="CJ1048322" s="3"/>
      <c r="CK1048322" s="3"/>
      <c r="CL1048322" s="3"/>
      <c r="CM1048322" s="3"/>
      <c r="CN1048322" s="3"/>
      <c r="CO1048322" s="3"/>
      <c r="CP1048322" s="3"/>
      <c r="CQ1048322" s="3"/>
      <c r="CR1048322" s="3"/>
      <c r="CS1048322" s="3"/>
      <c r="CT1048322" s="3"/>
      <c r="CU1048322" s="3"/>
      <c r="CV1048322" s="3"/>
      <c r="CW1048322" s="3"/>
      <c r="CX1048322" s="3"/>
    </row>
    <row r="1048323" spans="1:102" s="49" customFormat="1" ht="167.25" customHeight="1" thickBot="1" x14ac:dyDescent="0.25">
      <c r="A1048323" s="251" t="s">
        <v>156</v>
      </c>
      <c r="B1048323" s="110" t="s">
        <v>152</v>
      </c>
      <c r="C1048323" s="213" t="s">
        <v>192</v>
      </c>
      <c r="D1048323" s="114" t="s">
        <v>263</v>
      </c>
      <c r="E1048323" s="115" t="s">
        <v>35</v>
      </c>
      <c r="F1048323" s="115" t="s">
        <v>39</v>
      </c>
      <c r="G1048323" s="204" t="s">
        <v>109</v>
      </c>
      <c r="H1048323" s="119" t="s">
        <v>467</v>
      </c>
      <c r="I1048323" s="92"/>
      <c r="J1048323" s="4"/>
      <c r="K1048323" s="119" t="s">
        <v>148</v>
      </c>
      <c r="L1048323" s="4"/>
      <c r="M1048323" s="4"/>
      <c r="N1048323" s="4"/>
      <c r="O1048323" s="4"/>
      <c r="P1048323" s="119" t="s">
        <v>390</v>
      </c>
      <c r="Q1048323" s="4"/>
      <c r="R1048323" s="4"/>
      <c r="S1048323" s="4"/>
      <c r="T1048323" s="4"/>
      <c r="U1048323" s="4"/>
      <c r="V1048323" s="185"/>
      <c r="W1048323" s="185"/>
      <c r="X1048323" s="4" t="s">
        <v>325</v>
      </c>
      <c r="Y1048323" s="4"/>
      <c r="Z1048323" s="185"/>
      <c r="AA1048323" s="185"/>
      <c r="AB1048323" s="185"/>
      <c r="AC1048323" s="4"/>
      <c r="AD1048323" s="119" t="s">
        <v>301</v>
      </c>
      <c r="AE1048323" s="188"/>
      <c r="AF1048323" s="185"/>
      <c r="AG1048323" s="185"/>
      <c r="AH1048323" s="123" t="s">
        <v>302</v>
      </c>
      <c r="AI1048323" s="122" t="s">
        <v>306</v>
      </c>
      <c r="AJ1048323" s="188"/>
      <c r="AK1048323" s="185"/>
      <c r="AL1048323" s="185"/>
      <c r="AM1048323" s="4"/>
      <c r="AN1048323" s="4"/>
      <c r="AO1048323" s="37"/>
      <c r="AP1048323" s="4"/>
      <c r="AQ1048323" s="122" t="s">
        <v>86</v>
      </c>
      <c r="AT1048323" s="131" t="s">
        <v>88</v>
      </c>
      <c r="AU1048323" s="92" t="s">
        <v>89</v>
      </c>
      <c r="AV1048323" s="126" t="s">
        <v>90</v>
      </c>
      <c r="AW1048323" s="92"/>
      <c r="AX1048323" s="137" t="s">
        <v>180</v>
      </c>
      <c r="AZ1048323" s="224" t="s">
        <v>451</v>
      </c>
      <c r="BA1048323" s="222" t="s">
        <v>460</v>
      </c>
      <c r="BB1048323" s="223" t="s">
        <v>475</v>
      </c>
      <c r="BC1048323" s="225" t="s">
        <v>452</v>
      </c>
      <c r="BD1048323" s="3"/>
      <c r="BG1048323" s="3"/>
      <c r="BH1048323" s="3"/>
      <c r="BI1048323" s="140" t="s">
        <v>176</v>
      </c>
      <c r="BJ1048323" s="240" t="s">
        <v>485</v>
      </c>
      <c r="BK1048323" s="240" t="s">
        <v>485</v>
      </c>
      <c r="BL1048323" s="223" t="s">
        <v>176</v>
      </c>
      <c r="BM1048323" s="223" t="s">
        <v>160</v>
      </c>
      <c r="BN1048323" s="240" t="s">
        <v>484</v>
      </c>
      <c r="BO1048323" s="223" t="s">
        <v>175</v>
      </c>
      <c r="BP1048323" s="223" t="s">
        <v>173</v>
      </c>
      <c r="BQ1048323" s="223" t="s">
        <v>172</v>
      </c>
      <c r="BR1048323" s="241" t="s">
        <v>485</v>
      </c>
      <c r="BS1048323" s="3"/>
      <c r="BT1048323" s="3"/>
      <c r="BU1048323" s="3"/>
      <c r="BV1048323" s="3"/>
      <c r="BW1048323" s="3"/>
      <c r="BX1048323" s="3"/>
      <c r="BY1048323" s="3"/>
      <c r="BZ1048323" s="3"/>
      <c r="CA1048323" s="3"/>
      <c r="CB1048323" s="3"/>
      <c r="CC1048323" s="3"/>
      <c r="CE1048323" s="3"/>
      <c r="CF1048323" s="3"/>
      <c r="CG1048323" s="3"/>
      <c r="CH1048323" s="3"/>
      <c r="CI1048323" s="3"/>
      <c r="CJ1048323" s="3"/>
      <c r="CK1048323" s="3"/>
      <c r="CL1048323" s="3"/>
      <c r="CM1048323" s="3"/>
      <c r="CN1048323" s="3"/>
      <c r="CO1048323" s="3"/>
      <c r="CP1048323" s="3"/>
      <c r="CQ1048323" s="3"/>
      <c r="CR1048323" s="3"/>
      <c r="CS1048323" s="3"/>
      <c r="CT1048323" s="3"/>
      <c r="CU1048323" s="3"/>
      <c r="CV1048323" s="3"/>
      <c r="CW1048323" s="3"/>
      <c r="CX1048323" s="3"/>
    </row>
    <row r="1048324" spans="1:102" ht="180" customHeight="1" thickBot="1" x14ac:dyDescent="0.25">
      <c r="A1048324" s="199" t="s">
        <v>376</v>
      </c>
      <c r="B1048324" s="203" t="s">
        <v>166</v>
      </c>
      <c r="C1048324" s="213" t="s">
        <v>193</v>
      </c>
      <c r="E1048324" s="115" t="s">
        <v>227</v>
      </c>
      <c r="F1048324" s="115" t="s">
        <v>226</v>
      </c>
      <c r="G1048324" s="203" t="s">
        <v>141</v>
      </c>
      <c r="H1048324" s="120"/>
      <c r="K1048324" s="119" t="s">
        <v>103</v>
      </c>
      <c r="P1048324" s="129" t="s">
        <v>327</v>
      </c>
      <c r="X1048324" s="4" t="s">
        <v>326</v>
      </c>
      <c r="AD1048324" s="92"/>
      <c r="AE1048324" s="188"/>
      <c r="AI1048324" s="122" t="s">
        <v>307</v>
      </c>
      <c r="AJ1048324" s="188"/>
      <c r="AQ1048324" s="123" t="s">
        <v>87</v>
      </c>
      <c r="AS1048324" s="49"/>
      <c r="AT1048324" s="131"/>
      <c r="AU1048324" s="92" t="s">
        <v>91</v>
      </c>
      <c r="AV1048324" s="126" t="s">
        <v>89</v>
      </c>
      <c r="AW1048324" s="92"/>
      <c r="AX1048324" s="137"/>
      <c r="AZ1048324" s="224" t="s">
        <v>453</v>
      </c>
      <c r="BA1048324" s="222" t="s">
        <v>461</v>
      </c>
      <c r="BB1048324" s="223" t="s">
        <v>259</v>
      </c>
      <c r="BC1048324" s="226" t="s">
        <v>454</v>
      </c>
      <c r="BI1048324" s="140" t="s">
        <v>175</v>
      </c>
      <c r="BJ1048324" s="223" t="s">
        <v>175</v>
      </c>
      <c r="BK1048324" s="240" t="s">
        <v>190</v>
      </c>
      <c r="BL1048324" s="240" t="s">
        <v>475</v>
      </c>
      <c r="BM1048324" s="223" t="s">
        <v>162</v>
      </c>
      <c r="BN1048324" s="223" t="s">
        <v>477</v>
      </c>
      <c r="BO1048324" s="242"/>
      <c r="BP1048324" s="242"/>
      <c r="BQ1048324" s="223" t="s">
        <v>176</v>
      </c>
      <c r="BR1048324" s="243" t="s">
        <v>175</v>
      </c>
    </row>
    <row r="1048325" spans="1:102" ht="162" customHeight="1" x14ac:dyDescent="0.2">
      <c r="B1048325" s="106" t="s">
        <v>169</v>
      </c>
      <c r="C1048325" s="214" t="s">
        <v>194</v>
      </c>
      <c r="E1048325" s="115" t="s">
        <v>34</v>
      </c>
      <c r="F1048325" s="115" t="s">
        <v>38</v>
      </c>
      <c r="G1048325" s="205" t="s">
        <v>110</v>
      </c>
      <c r="K1048325" s="119" t="s">
        <v>149</v>
      </c>
      <c r="P1048325" s="119" t="s">
        <v>320</v>
      </c>
      <c r="AD1048325" s="92"/>
      <c r="AE1048325" s="188"/>
      <c r="AI1048325" s="122" t="s">
        <v>473</v>
      </c>
      <c r="AJ1048325" s="188"/>
      <c r="AQ1048325" s="49"/>
      <c r="AS1048325" s="49"/>
      <c r="AT1048325" s="131"/>
      <c r="AU1048325" s="92" t="s">
        <v>92</v>
      </c>
      <c r="AV1048325" s="126" t="s">
        <v>91</v>
      </c>
      <c r="AW1048325" s="92"/>
      <c r="AX1048325" s="137" t="s">
        <v>179</v>
      </c>
      <c r="AZ1048325" s="224" t="s">
        <v>455</v>
      </c>
      <c r="BA1048325" s="222" t="s">
        <v>158</v>
      </c>
      <c r="BB1048325" s="223" t="s">
        <v>462</v>
      </c>
      <c r="BC1048325" s="225" t="s">
        <v>456</v>
      </c>
      <c r="BI1048325" s="140" t="s">
        <v>162</v>
      </c>
      <c r="BJ1048325" s="240" t="s">
        <v>484</v>
      </c>
      <c r="BK1048325" s="240" t="s">
        <v>189</v>
      </c>
      <c r="BL1048325" s="240" t="s">
        <v>190</v>
      </c>
      <c r="BM1048325" s="223" t="s">
        <v>176</v>
      </c>
      <c r="BN1048325" s="223" t="s">
        <v>175</v>
      </c>
      <c r="BO1048325" s="242"/>
      <c r="BP1048325" s="242"/>
      <c r="BQ1048325" s="223" t="s">
        <v>179</v>
      </c>
      <c r="BR1048325" s="243" t="s">
        <v>162</v>
      </c>
    </row>
    <row r="1048326" spans="1:102" ht="173.25" customHeight="1" thickBot="1" x14ac:dyDescent="0.25">
      <c r="B1048326" s="107" t="s">
        <v>164</v>
      </c>
      <c r="C1048326" s="109" t="s">
        <v>195</v>
      </c>
      <c r="E1048326" s="115" t="s">
        <v>33</v>
      </c>
      <c r="F1048326" s="115" t="s">
        <v>37</v>
      </c>
      <c r="G1048326" s="119" t="s">
        <v>144</v>
      </c>
      <c r="K1048326" s="120" t="s">
        <v>126</v>
      </c>
      <c r="P1048326" s="120" t="s">
        <v>321</v>
      </c>
      <c r="AI1048326" s="122" t="s">
        <v>308</v>
      </c>
      <c r="AJ1048326" s="188"/>
      <c r="AQ1048326" s="49"/>
      <c r="AS1048326" s="49"/>
      <c r="AT1048326" s="132"/>
      <c r="AU1048326" s="133"/>
      <c r="AV1048326" s="127" t="s">
        <v>92</v>
      </c>
      <c r="AW1048326" s="92"/>
      <c r="AX1048326" s="137" t="s">
        <v>172</v>
      </c>
      <c r="AZ1048326" s="227" t="s">
        <v>457</v>
      </c>
      <c r="BA1048326" s="228" t="s">
        <v>463</v>
      </c>
      <c r="BB1048326" s="229" t="s">
        <v>474</v>
      </c>
      <c r="BC1048326" s="230" t="s">
        <v>458</v>
      </c>
      <c r="BI1048326" s="244" t="s">
        <v>444</v>
      </c>
      <c r="BJ1048326" s="240" t="s">
        <v>479</v>
      </c>
      <c r="BK1048326" s="223" t="s">
        <v>185</v>
      </c>
      <c r="BL1048326" s="240" t="s">
        <v>189</v>
      </c>
      <c r="BM1048326" s="223" t="s">
        <v>161</v>
      </c>
      <c r="BN1048326" s="223" t="s">
        <v>176</v>
      </c>
      <c r="BO1048326" s="242"/>
      <c r="BP1048326" s="242"/>
      <c r="BQ1048326" s="223" t="s">
        <v>178</v>
      </c>
      <c r="BR1048326" s="243" t="s">
        <v>176</v>
      </c>
    </row>
    <row r="1048327" spans="1:102" ht="188.25" customHeight="1" thickBot="1" x14ac:dyDescent="0.25">
      <c r="B1048327" s="107" t="s">
        <v>167</v>
      </c>
      <c r="C1048327" s="109" t="s">
        <v>198</v>
      </c>
      <c r="E1048327" s="116" t="s">
        <v>32</v>
      </c>
      <c r="F1048327" s="116" t="s">
        <v>225</v>
      </c>
      <c r="G1048327" s="119" t="s">
        <v>106</v>
      </c>
      <c r="AI1048327" s="122" t="s">
        <v>309</v>
      </c>
      <c r="AJ1048327" s="188"/>
      <c r="AQ1048327" s="49"/>
      <c r="AS1048327" s="49"/>
      <c r="AX1048327" s="278" t="s">
        <v>190</v>
      </c>
      <c r="AZ1048327" s="45"/>
      <c r="BC1048327" s="3"/>
      <c r="BH1048327" s="49"/>
      <c r="BI1048327" s="245"/>
      <c r="BJ1048327" s="223" t="s">
        <v>401</v>
      </c>
      <c r="BK1048327" s="223" t="s">
        <v>186</v>
      </c>
      <c r="BL1048327" s="223" t="s">
        <v>185</v>
      </c>
      <c r="BM1048327" s="223" t="s">
        <v>174</v>
      </c>
      <c r="BN1048327" s="242"/>
      <c r="BO1048327" s="242"/>
      <c r="BP1048327" s="242"/>
      <c r="BQ1048327" s="242"/>
      <c r="BR1048327" s="139" t="s">
        <v>465</v>
      </c>
    </row>
    <row r="1048328" spans="1:102" ht="192.75" customHeight="1" thickBot="1" x14ac:dyDescent="0.25">
      <c r="B1048328" s="107" t="s">
        <v>168</v>
      </c>
      <c r="C1048328" s="109" t="s">
        <v>199</v>
      </c>
      <c r="G1048328" s="119" t="s">
        <v>108</v>
      </c>
      <c r="H1048328" s="493" t="s">
        <v>24</v>
      </c>
      <c r="I1048328" s="494"/>
      <c r="J1048328" s="494"/>
      <c r="K1048328" s="494"/>
      <c r="L1048328" s="494"/>
      <c r="M1048328" s="494"/>
      <c r="N1048328" s="494"/>
      <c r="O1048328" s="494"/>
      <c r="P1048328" s="494"/>
      <c r="Q1048328" s="494"/>
      <c r="R1048328" s="494"/>
      <c r="S1048328" s="494"/>
      <c r="T1048328" s="494"/>
      <c r="U1048328" s="494"/>
      <c r="V1048328" s="494"/>
      <c r="W1048328" s="494"/>
      <c r="X1048328" s="494"/>
      <c r="Y1048328" s="494"/>
      <c r="Z1048328" s="494"/>
      <c r="AA1048328" s="494"/>
      <c r="AB1048328" s="494"/>
      <c r="AC1048328" s="494"/>
      <c r="AD1048328" s="495"/>
      <c r="AE1048328" s="191"/>
      <c r="AF1048328" s="192"/>
      <c r="AG1048328" s="192"/>
      <c r="AH1048328" s="142"/>
      <c r="AI1048328" s="122" t="s">
        <v>310</v>
      </c>
      <c r="AJ1048328" s="193"/>
      <c r="AK1048328" s="192"/>
      <c r="AL1048328" s="192"/>
      <c r="AM1048328" s="142"/>
      <c r="AN1048328" s="142"/>
      <c r="AP1048328" s="142"/>
      <c r="AQ1048328" s="142"/>
      <c r="AS1048328" s="49"/>
      <c r="AX1048328" s="278" t="s">
        <v>189</v>
      </c>
      <c r="AZ1048328" s="138"/>
      <c r="BC1048328" s="3"/>
      <c r="BD1048328" s="49"/>
      <c r="BH1048328" s="49"/>
      <c r="BI1048328" s="245"/>
      <c r="BJ1048328" s="223"/>
      <c r="BK1048328" s="223" t="s">
        <v>187</v>
      </c>
      <c r="BL1048328" s="223" t="s">
        <v>186</v>
      </c>
      <c r="BM1048328" s="223"/>
      <c r="BN1048328" s="242"/>
      <c r="BO1048328" s="242"/>
      <c r="BP1048328" s="242"/>
      <c r="BQ1048328" s="242"/>
      <c r="BR1048328" s="246"/>
    </row>
    <row r="1048329" spans="1:102" ht="210" customHeight="1" thickBot="1" x14ac:dyDescent="0.25">
      <c r="B1048329" s="107" t="s">
        <v>153</v>
      </c>
      <c r="C1048329" s="109" t="s">
        <v>197</v>
      </c>
      <c r="G1048329" s="119" t="s">
        <v>107</v>
      </c>
      <c r="H1048329" s="125" t="s">
        <v>113</v>
      </c>
      <c r="I1048329" s="125" t="s">
        <v>109</v>
      </c>
      <c r="J1048329" s="125" t="s">
        <v>141</v>
      </c>
      <c r="K1048329" s="125" t="s">
        <v>110</v>
      </c>
      <c r="L1048329" s="125" t="s">
        <v>144</v>
      </c>
      <c r="M1048329" s="128" t="s">
        <v>106</v>
      </c>
      <c r="N1048329" s="37"/>
      <c r="O1048329" s="125" t="s">
        <v>108</v>
      </c>
      <c r="P1048329" s="125" t="s">
        <v>107</v>
      </c>
      <c r="Q1048329" s="125" t="s">
        <v>112</v>
      </c>
      <c r="T1048329" s="125" t="s">
        <v>104</v>
      </c>
      <c r="U1048329" s="105"/>
      <c r="V1048329" s="187"/>
      <c r="W1048329" s="187"/>
      <c r="X1048329" s="105"/>
      <c r="Y1048329" s="105"/>
      <c r="Z1048329" s="187"/>
      <c r="AC1048329" s="125" t="s">
        <v>145</v>
      </c>
      <c r="AD1048329" s="125" t="s">
        <v>40</v>
      </c>
      <c r="AE1048329" s="187"/>
      <c r="AF1048329" s="189"/>
      <c r="AG1048329" s="189"/>
      <c r="AH1048329" s="49"/>
      <c r="AI1048329" s="144" t="s">
        <v>311</v>
      </c>
      <c r="AJ1048329" s="188"/>
      <c r="AS1048329" s="49"/>
      <c r="AU1048329" s="46"/>
      <c r="AV1048329" s="46"/>
      <c r="AW1048329" s="46"/>
      <c r="AX1048329" s="137" t="s">
        <v>185</v>
      </c>
      <c r="AY1048329" s="46"/>
      <c r="AZ1048329" s="46"/>
      <c r="BA1048329" s="46"/>
      <c r="BB1048329" s="46"/>
      <c r="BC1048329" s="46"/>
      <c r="BD1048329" s="49"/>
      <c r="BE1048329" s="49"/>
      <c r="BI1048329" s="245"/>
      <c r="BJ1048329" s="240" t="s">
        <v>190</v>
      </c>
      <c r="BK1048329" s="223" t="s">
        <v>181</v>
      </c>
      <c r="BL1048329" s="223" t="s">
        <v>187</v>
      </c>
      <c r="BM1048329" s="223" t="s">
        <v>177</v>
      </c>
      <c r="BN1048329" s="242"/>
      <c r="BO1048329" s="242"/>
      <c r="BP1048329" s="242"/>
      <c r="BQ1048329" s="242"/>
      <c r="BR1048329" s="246"/>
    </row>
    <row r="1048330" spans="1:102" ht="218.25" customHeight="1" thickBot="1" x14ac:dyDescent="0.25">
      <c r="B1048330" s="107" t="s">
        <v>154</v>
      </c>
      <c r="C1048330" s="109" t="s">
        <v>411</v>
      </c>
      <c r="G1048330" s="119" t="s">
        <v>112</v>
      </c>
      <c r="H1048330" s="124" t="s">
        <v>138</v>
      </c>
      <c r="I1048330" s="122" t="s">
        <v>138</v>
      </c>
      <c r="J1048330" s="122" t="s">
        <v>138</v>
      </c>
      <c r="K1048330" s="122" t="s">
        <v>138</v>
      </c>
      <c r="L1048330" s="124" t="s">
        <v>138</v>
      </c>
      <c r="M1048330" s="126" t="s">
        <v>138</v>
      </c>
      <c r="O1048330" s="122" t="s">
        <v>138</v>
      </c>
      <c r="P1048330" s="124" t="s">
        <v>138</v>
      </c>
      <c r="Q1048330" s="122" t="s">
        <v>138</v>
      </c>
      <c r="T1048330" s="122" t="s">
        <v>138</v>
      </c>
      <c r="U1048330" s="92"/>
      <c r="V1048330" s="188"/>
      <c r="W1048330" s="188"/>
      <c r="X1048330" s="92"/>
      <c r="Y1048330" s="92"/>
      <c r="Z1048330" s="188"/>
      <c r="AC1048330" s="124" t="s">
        <v>138</v>
      </c>
      <c r="AD1048330" s="122" t="s">
        <v>138</v>
      </c>
      <c r="AE1048330" s="188"/>
      <c r="AF1048330" s="189"/>
      <c r="AG1048330" s="189"/>
      <c r="AH1048330" s="49"/>
      <c r="AI1048330" s="122" t="s">
        <v>312</v>
      </c>
      <c r="AJ1048330" s="188"/>
      <c r="AS1048330" s="49"/>
      <c r="AU1048330" s="46"/>
      <c r="AX1048330" s="137" t="s">
        <v>186</v>
      </c>
      <c r="AZ1048330" s="538" t="s">
        <v>376</v>
      </c>
      <c r="BA1048330" s="539"/>
      <c r="BB1048330" s="49" t="s">
        <v>466</v>
      </c>
      <c r="BD1048330" s="49"/>
      <c r="BE1048330" s="49"/>
      <c r="BI1048330" s="245"/>
      <c r="BJ1048330" s="240" t="s">
        <v>189</v>
      </c>
      <c r="BK1048330" s="223" t="s">
        <v>435</v>
      </c>
      <c r="BL1048330" s="223" t="s">
        <v>181</v>
      </c>
      <c r="BM1048330" s="240" t="s">
        <v>478</v>
      </c>
      <c r="BN1048330" s="242"/>
      <c r="BO1048330" s="242"/>
      <c r="BP1048330" s="242"/>
      <c r="BQ1048330" s="242"/>
      <c r="BR1048330" s="246"/>
      <c r="CD1048330" s="49"/>
    </row>
    <row r="1048331" spans="1:102" ht="78" customHeight="1" thickBot="1" x14ac:dyDescent="0.25">
      <c r="B1048331" s="108" t="s">
        <v>163</v>
      </c>
      <c r="C1048331" s="110" t="s">
        <v>196</v>
      </c>
      <c r="G1048331" s="119" t="s">
        <v>104</v>
      </c>
      <c r="H1048331" s="122" t="s">
        <v>142</v>
      </c>
      <c r="I1048331" s="122" t="s">
        <v>142</v>
      </c>
      <c r="J1048331" s="122" t="s">
        <v>142</v>
      </c>
      <c r="K1048331" s="122" t="s">
        <v>142</v>
      </c>
      <c r="L1048331" s="122" t="s">
        <v>142</v>
      </c>
      <c r="M1048331" s="126" t="s">
        <v>142</v>
      </c>
      <c r="O1048331" s="122" t="s">
        <v>142</v>
      </c>
      <c r="P1048331" s="122" t="s">
        <v>142</v>
      </c>
      <c r="Q1048331" s="122" t="s">
        <v>139</v>
      </c>
      <c r="T1048331" s="122" t="s">
        <v>142</v>
      </c>
      <c r="U1048331" s="92"/>
      <c r="V1048331" s="188"/>
      <c r="W1048331" s="188"/>
      <c r="X1048331" s="92"/>
      <c r="Y1048331" s="92"/>
      <c r="Z1048331" s="188"/>
      <c r="AC1048331" s="122" t="s">
        <v>142</v>
      </c>
      <c r="AD1048331" s="122" t="s">
        <v>142</v>
      </c>
      <c r="AE1048331" s="188"/>
      <c r="AF1048331" s="189"/>
      <c r="AG1048331" s="189"/>
      <c r="AH1048331" s="49"/>
      <c r="AI1048331" s="123" t="s">
        <v>313</v>
      </c>
      <c r="AS1048331" s="49"/>
      <c r="AU1048331" s="46"/>
      <c r="AX1048331" s="137" t="s">
        <v>187</v>
      </c>
      <c r="AZ1048331" s="152" t="s">
        <v>257</v>
      </c>
      <c r="BA1048331" s="153" t="s">
        <v>255</v>
      </c>
      <c r="BD1048331" s="49"/>
      <c r="BE1048331" s="49"/>
      <c r="BI1048331" s="245"/>
      <c r="BJ1048331" s="223" t="s">
        <v>185</v>
      </c>
      <c r="BK1048331" s="223" t="s">
        <v>183</v>
      </c>
      <c r="BL1048331" s="223" t="s">
        <v>435</v>
      </c>
      <c r="BM1048331" s="223" t="s">
        <v>477</v>
      </c>
      <c r="BN1048331" s="242"/>
      <c r="BO1048331" s="242"/>
      <c r="BP1048331" s="242"/>
      <c r="BQ1048331" s="242"/>
      <c r="BR1048331" s="246"/>
    </row>
    <row r="1048332" spans="1:102" ht="111.75" customHeight="1" thickBot="1" x14ac:dyDescent="0.25">
      <c r="B1048332" s="92"/>
      <c r="C1048332" s="92"/>
      <c r="G1048332" s="120" t="s">
        <v>146</v>
      </c>
      <c r="H1048332" s="122" t="s">
        <v>139</v>
      </c>
      <c r="I1048332" s="122" t="s">
        <v>139</v>
      </c>
      <c r="J1048332" s="123" t="s">
        <v>139</v>
      </c>
      <c r="K1048332" s="122" t="s">
        <v>139</v>
      </c>
      <c r="L1048332" s="122" t="s">
        <v>139</v>
      </c>
      <c r="M1048332" s="126" t="s">
        <v>139</v>
      </c>
      <c r="O1048332" s="122" t="s">
        <v>139</v>
      </c>
      <c r="P1048332" s="122" t="s">
        <v>139</v>
      </c>
      <c r="Q1048332" s="123" t="s">
        <v>140</v>
      </c>
      <c r="T1048332" s="122" t="s">
        <v>139</v>
      </c>
      <c r="U1048332" s="92"/>
      <c r="V1048332" s="188"/>
      <c r="W1048332" s="188"/>
      <c r="X1048332" s="92"/>
      <c r="Y1048332" s="92"/>
      <c r="Z1048332" s="188"/>
      <c r="AC1048332" s="122" t="s">
        <v>139</v>
      </c>
      <c r="AD1048332" s="122" t="s">
        <v>139</v>
      </c>
      <c r="AE1048332" s="188"/>
      <c r="AF1048332" s="189"/>
      <c r="AG1048332" s="189"/>
      <c r="AH1048332" s="49"/>
      <c r="AS1048332" s="49"/>
      <c r="AU1048332" s="46"/>
      <c r="AX1048332" s="137" t="s">
        <v>181</v>
      </c>
      <c r="AZ1048332" s="140" t="s">
        <v>246</v>
      </c>
      <c r="BA1048332" s="139" t="s">
        <v>244</v>
      </c>
      <c r="BD1048332" s="49"/>
      <c r="BE1048332" s="49"/>
      <c r="BI1048332" s="247"/>
      <c r="BJ1048332" s="223" t="s">
        <v>186</v>
      </c>
      <c r="BK1048332" s="223" t="s">
        <v>182</v>
      </c>
      <c r="BL1048332" s="223" t="s">
        <v>183</v>
      </c>
      <c r="BM1048332" s="223" t="s">
        <v>178</v>
      </c>
      <c r="BN1048332" s="242"/>
      <c r="BO1048332" s="242"/>
      <c r="BP1048332" s="242"/>
      <c r="BQ1048332" s="242"/>
      <c r="BR1048332" s="246"/>
    </row>
    <row r="1048333" spans="1:102" ht="63" customHeight="1" thickBot="1" x14ac:dyDescent="0.25">
      <c r="B1048333" s="105"/>
      <c r="C1048333" s="105"/>
      <c r="G1048333" s="120"/>
      <c r="H1048333" s="122" t="s">
        <v>143</v>
      </c>
      <c r="I1048333" s="122" t="s">
        <v>143</v>
      </c>
      <c r="J1048333" s="49"/>
      <c r="K1048333" s="122" t="s">
        <v>143</v>
      </c>
      <c r="M1048333" s="126" t="s">
        <v>143</v>
      </c>
      <c r="O1048333" s="122" t="s">
        <v>143</v>
      </c>
      <c r="P1048333" s="122" t="s">
        <v>143</v>
      </c>
      <c r="T1048333" s="122" t="s">
        <v>143</v>
      </c>
      <c r="U1048333" s="92"/>
      <c r="V1048333" s="188"/>
      <c r="W1048333" s="188"/>
      <c r="X1048333" s="92"/>
      <c r="Y1048333" s="92"/>
      <c r="Z1048333" s="188"/>
      <c r="AC1048333" s="122" t="s">
        <v>143</v>
      </c>
      <c r="AD1048333" s="122" t="s">
        <v>143</v>
      </c>
      <c r="AE1048333" s="188"/>
      <c r="AF1048333" s="189"/>
      <c r="AG1048333" s="189"/>
      <c r="AH1048333" s="49"/>
      <c r="AS1048333" s="49"/>
      <c r="AU1048333" s="46"/>
      <c r="AX1048333" s="137" t="s">
        <v>435</v>
      </c>
      <c r="AZ1048333" s="140" t="s">
        <v>249</v>
      </c>
      <c r="BA1048333" s="139" t="s">
        <v>250</v>
      </c>
      <c r="BF1048333" s="49"/>
      <c r="BI1048333" s="245"/>
      <c r="BJ1048333" s="223" t="s">
        <v>187</v>
      </c>
      <c r="BK1048333" s="223" t="s">
        <v>184</v>
      </c>
      <c r="BL1048333" s="223" t="s">
        <v>182</v>
      </c>
      <c r="BM1048333" s="240" t="s">
        <v>476</v>
      </c>
      <c r="BN1048333" s="242"/>
      <c r="BO1048333" s="242"/>
      <c r="BP1048333" s="242"/>
      <c r="BQ1048333" s="242"/>
      <c r="BR1048333" s="246"/>
      <c r="CD1048333" s="49"/>
    </row>
    <row r="1048334" spans="1:102" ht="117.75" customHeight="1" thickBot="1" x14ac:dyDescent="0.25">
      <c r="B1048334" s="92"/>
      <c r="C1048334" s="235"/>
      <c r="H1048334" s="123" t="s">
        <v>140</v>
      </c>
      <c r="I1048334" s="123" t="s">
        <v>140</v>
      </c>
      <c r="J1048334" s="49"/>
      <c r="K1048334" s="123" t="s">
        <v>140</v>
      </c>
      <c r="M1048334" s="127" t="s">
        <v>140</v>
      </c>
      <c r="O1048334" s="123" t="s">
        <v>140</v>
      </c>
      <c r="P1048334" s="123" t="s">
        <v>140</v>
      </c>
      <c r="T1048334" s="123" t="s">
        <v>140</v>
      </c>
      <c r="U1048334" s="92"/>
      <c r="V1048334" s="188"/>
      <c r="W1048334" s="188"/>
      <c r="X1048334" s="92"/>
      <c r="Y1048334" s="92"/>
      <c r="Z1048334" s="188"/>
      <c r="AC1048334" s="123" t="s">
        <v>140</v>
      </c>
      <c r="AD1048334" s="123" t="s">
        <v>140</v>
      </c>
      <c r="AE1048334" s="188"/>
      <c r="AF1048334" s="189"/>
      <c r="AG1048334" s="189"/>
      <c r="AH1048334" s="49"/>
      <c r="AS1048334" s="49"/>
      <c r="AU1048334" s="46"/>
      <c r="AX1048334" s="137" t="s">
        <v>183</v>
      </c>
      <c r="AZ1048334" s="140" t="s">
        <v>247</v>
      </c>
      <c r="BA1048334" s="139" t="s">
        <v>251</v>
      </c>
      <c r="BI1048334" s="245"/>
      <c r="BJ1048334" s="223" t="s">
        <v>181</v>
      </c>
      <c r="BK1048334" s="242"/>
      <c r="BL1048334" s="223" t="s">
        <v>184</v>
      </c>
      <c r="BM1048334" s="240" t="s">
        <v>190</v>
      </c>
      <c r="BN1048334" s="242"/>
      <c r="BO1048334" s="242"/>
      <c r="BP1048334" s="242"/>
      <c r="BQ1048334" s="242"/>
      <c r="BR1048334" s="246"/>
    </row>
    <row r="1048335" spans="1:102" ht="138" customHeight="1" x14ac:dyDescent="0.25">
      <c r="B1048335" s="92"/>
      <c r="C1048335" s="236"/>
      <c r="AQ1048335" s="49"/>
      <c r="AS1048335" s="49"/>
      <c r="AU1048335" s="46"/>
      <c r="AX1048335" s="137" t="s">
        <v>182</v>
      </c>
      <c r="AZ1048335" s="140" t="s">
        <v>289</v>
      </c>
      <c r="BA1048335" s="139" t="s">
        <v>252</v>
      </c>
      <c r="BI1048335" s="245"/>
      <c r="BJ1048335" s="223" t="s">
        <v>435</v>
      </c>
      <c r="BK1048335" s="242"/>
      <c r="BL1048335" s="223" t="s">
        <v>289</v>
      </c>
      <c r="BM1048335" s="240" t="s">
        <v>189</v>
      </c>
      <c r="BN1048335" s="242"/>
      <c r="BO1048335" s="242"/>
      <c r="BP1048335" s="242"/>
      <c r="BQ1048335" s="242"/>
      <c r="BR1048335" s="246"/>
    </row>
    <row r="1048336" spans="1:102" ht="159" customHeight="1" x14ac:dyDescent="0.25">
      <c r="B1048336" s="92"/>
      <c r="C1048336" s="236"/>
      <c r="AQ1048336" s="49"/>
      <c r="AS1048336" s="49"/>
      <c r="AU1048336" s="46"/>
      <c r="AX1048336" s="137" t="s">
        <v>184</v>
      </c>
      <c r="AZ1048336" s="140" t="s">
        <v>245</v>
      </c>
      <c r="BA1048336" s="139" t="s">
        <v>170</v>
      </c>
      <c r="BI1048336" s="245"/>
      <c r="BJ1048336" s="223" t="s">
        <v>183</v>
      </c>
      <c r="BK1048336" s="242"/>
      <c r="BL1048336" s="223" t="s">
        <v>246</v>
      </c>
      <c r="BM1048336" s="223" t="s">
        <v>185</v>
      </c>
      <c r="BN1048336" s="242"/>
      <c r="BO1048336" s="242"/>
      <c r="BP1048336" s="242"/>
      <c r="BQ1048336" s="242"/>
      <c r="BR1048336" s="246"/>
    </row>
    <row r="1048337" spans="2:102" ht="135" customHeight="1" x14ac:dyDescent="0.2">
      <c r="B1048337" s="92"/>
      <c r="C1048337" s="235"/>
      <c r="AQ1048337" s="49"/>
      <c r="AS1048337" s="49"/>
      <c r="AU1048337" s="46"/>
      <c r="AX1048337" s="137"/>
      <c r="AZ1048337" s="140" t="s">
        <v>256</v>
      </c>
      <c r="BA1048337" s="139" t="s">
        <v>253</v>
      </c>
      <c r="BI1048337" s="245"/>
      <c r="BJ1048337" s="223" t="s">
        <v>182</v>
      </c>
      <c r="BK1048337" s="242"/>
      <c r="BL1048337" s="223" t="s">
        <v>249</v>
      </c>
      <c r="BM1048337" s="223" t="s">
        <v>186</v>
      </c>
      <c r="BN1048337" s="242"/>
      <c r="BO1048337" s="242"/>
      <c r="BP1048337" s="242"/>
      <c r="BQ1048337" s="242"/>
      <c r="BR1048337" s="246"/>
    </row>
    <row r="1048338" spans="2:102" ht="148.5" customHeight="1" x14ac:dyDescent="0.2">
      <c r="B1048338" s="92"/>
      <c r="C1048338" s="235"/>
      <c r="AQ1048338" s="49"/>
      <c r="AS1048338" s="49"/>
      <c r="AU1048338" s="46"/>
      <c r="AX1048338" s="137" t="s">
        <v>178</v>
      </c>
      <c r="AZ1048338" s="140" t="s">
        <v>288</v>
      </c>
      <c r="BA1048338" s="139" t="s">
        <v>408</v>
      </c>
      <c r="BI1048338" s="245"/>
      <c r="BJ1048338" s="223" t="s">
        <v>184</v>
      </c>
      <c r="BK1048338" s="242"/>
      <c r="BL1048338" s="223" t="s">
        <v>247</v>
      </c>
      <c r="BM1048338" s="223" t="s">
        <v>187</v>
      </c>
      <c r="BN1048338" s="242"/>
      <c r="BO1048338" s="242"/>
      <c r="BP1048338" s="242"/>
      <c r="BQ1048338" s="242"/>
      <c r="BR1048338" s="246"/>
    </row>
    <row r="1048339" spans="2:102" ht="148.5" customHeight="1" x14ac:dyDescent="0.2">
      <c r="B1048339" s="92"/>
      <c r="C1048339" s="235"/>
      <c r="AQ1048339" s="49"/>
      <c r="AS1048339" s="49"/>
      <c r="AU1048339" s="46"/>
      <c r="AX1048339" s="279" t="s">
        <v>481</v>
      </c>
      <c r="AZ1048339" s="140" t="s">
        <v>471</v>
      </c>
      <c r="BA1048339" s="139" t="s">
        <v>472</v>
      </c>
      <c r="BI1048339" s="245"/>
      <c r="BJ1048339" s="223"/>
      <c r="BK1048339" s="242"/>
      <c r="BL1048339" s="223" t="s">
        <v>471</v>
      </c>
      <c r="BM1048339" s="223" t="s">
        <v>181</v>
      </c>
      <c r="BN1048339" s="242"/>
      <c r="BO1048339" s="242"/>
      <c r="BP1048339" s="242"/>
      <c r="BQ1048339" s="242"/>
      <c r="BR1048339" s="246"/>
    </row>
    <row r="1048340" spans="2:102" ht="78.75" customHeight="1" x14ac:dyDescent="0.2">
      <c r="B1048340" s="92"/>
      <c r="C1048340" s="235"/>
      <c r="AQ1048340" s="49"/>
      <c r="AS1048340" s="49"/>
      <c r="AU1048340" s="46"/>
      <c r="AX1048340" s="279" t="s">
        <v>482</v>
      </c>
      <c r="AZ1048340" s="140" t="s">
        <v>254</v>
      </c>
      <c r="BA1048340" s="139" t="s">
        <v>171</v>
      </c>
      <c r="BI1048340" s="245"/>
      <c r="BJ1048340" s="242"/>
      <c r="BK1048340" s="242"/>
      <c r="BL1048340" s="223" t="s">
        <v>245</v>
      </c>
      <c r="BM1048340" s="223" t="s">
        <v>435</v>
      </c>
      <c r="BN1048340" s="242"/>
      <c r="BO1048340" s="242"/>
      <c r="BP1048340" s="242"/>
      <c r="BQ1048340" s="242"/>
      <c r="BR1048340" s="246"/>
    </row>
    <row r="1048341" spans="2:102" ht="114" customHeight="1" x14ac:dyDescent="0.2">
      <c r="B1048341" s="92"/>
      <c r="C1048341" s="92"/>
      <c r="AQ1048341" s="49"/>
      <c r="AS1048341" s="49"/>
      <c r="AU1048341" s="46"/>
      <c r="AX1048341" s="137" t="s">
        <v>177</v>
      </c>
      <c r="BI1048341" s="245"/>
      <c r="BJ1048341" s="242"/>
      <c r="BK1048341" s="242"/>
      <c r="BL1048341" s="223" t="s">
        <v>256</v>
      </c>
      <c r="BM1048341" s="223" t="s">
        <v>183</v>
      </c>
      <c r="BN1048341" s="242"/>
      <c r="BO1048341" s="242"/>
      <c r="BP1048341" s="242"/>
      <c r="BQ1048341" s="242"/>
      <c r="BR1048341" s="246"/>
    </row>
    <row r="1048342" spans="2:102" ht="47.25" customHeight="1" x14ac:dyDescent="0.2">
      <c r="AQ1048342" s="49"/>
      <c r="AS1048342" s="49"/>
      <c r="AU1048342" s="46"/>
      <c r="AX1048342" s="137" t="s">
        <v>257</v>
      </c>
      <c r="BI1048342" s="245"/>
      <c r="BJ1048342" s="242"/>
      <c r="BK1048342" s="242"/>
      <c r="BL1048342" s="223" t="s">
        <v>254</v>
      </c>
      <c r="BM1048342" s="223" t="s">
        <v>182</v>
      </c>
      <c r="BN1048342" s="242"/>
      <c r="BO1048342" s="242"/>
      <c r="BP1048342" s="242"/>
      <c r="BQ1048342" s="242"/>
      <c r="BR1048342" s="246"/>
    </row>
    <row r="1048343" spans="2:102" ht="47.25" customHeight="1" thickBot="1" x14ac:dyDescent="0.25">
      <c r="AQ1048343" s="49"/>
      <c r="AS1048343" s="49"/>
      <c r="AX1048343" s="137" t="s">
        <v>188</v>
      </c>
      <c r="BI1048343" s="245"/>
      <c r="BJ1048343" s="242"/>
      <c r="BK1048343" s="242"/>
      <c r="BL1048343" s="223" t="s">
        <v>257</v>
      </c>
      <c r="BM1048343" s="229" t="s">
        <v>184</v>
      </c>
      <c r="BN1048343" s="242"/>
      <c r="BO1048343" s="242"/>
      <c r="BP1048343" s="242"/>
      <c r="BQ1048343" s="242"/>
      <c r="BR1048343" s="246"/>
    </row>
    <row r="1048344" spans="2:102" ht="23.25" thickBot="1" x14ac:dyDescent="0.25">
      <c r="AQ1048344" s="49"/>
      <c r="AS1048344" s="49"/>
      <c r="AX1048344" s="137" t="s">
        <v>161</v>
      </c>
      <c r="BF1048344" s="49"/>
      <c r="BI1048344" s="248"/>
      <c r="BJ1048344" s="249"/>
      <c r="BK1048344" s="249"/>
      <c r="BL1048344" s="229" t="s">
        <v>288</v>
      </c>
      <c r="BN1048344" s="249"/>
      <c r="BO1048344" s="249"/>
      <c r="BP1048344" s="249"/>
      <c r="BQ1048344" s="249"/>
      <c r="BR1048344" s="250"/>
    </row>
    <row r="1048345" spans="2:102" x14ac:dyDescent="0.2">
      <c r="G1048345" s="49"/>
      <c r="AQ1048345" s="49"/>
      <c r="AS1048345" s="49"/>
      <c r="AX1048345" s="137" t="s">
        <v>246</v>
      </c>
    </row>
    <row r="1048346" spans="2:102" ht="22.5" x14ac:dyDescent="0.2">
      <c r="G1048346" s="49"/>
      <c r="L1048346" s="37"/>
      <c r="AQ1048346" s="49"/>
      <c r="AS1048346" s="49"/>
      <c r="AX1048346" s="137" t="s">
        <v>249</v>
      </c>
    </row>
    <row r="1048347" spans="2:102" ht="22.5" x14ac:dyDescent="0.2">
      <c r="G1048347" s="49"/>
      <c r="H1048347" s="51"/>
      <c r="AQ1048347" s="49"/>
      <c r="AS1048347" s="49"/>
      <c r="AX1048347" s="137" t="s">
        <v>247</v>
      </c>
    </row>
    <row r="1048348" spans="2:102" ht="27.75" customHeight="1" x14ac:dyDescent="0.2">
      <c r="G1048348" s="49"/>
      <c r="H1048348" s="50"/>
      <c r="AS1048348" s="49"/>
      <c r="AX1048348" s="137" t="s">
        <v>248</v>
      </c>
    </row>
    <row r="1048349" spans="2:102" ht="15" x14ac:dyDescent="0.2">
      <c r="G1048349" s="49"/>
      <c r="H1048349" s="50"/>
      <c r="AO1048349" s="46"/>
      <c r="AS1048349" s="49"/>
      <c r="AX1048349" s="137" t="s">
        <v>245</v>
      </c>
    </row>
    <row r="1048350" spans="2:102" ht="15" x14ac:dyDescent="0.2">
      <c r="G1048350" s="49"/>
      <c r="H1048350" s="50"/>
      <c r="AO1048350" s="46"/>
      <c r="AS1048350" s="49"/>
      <c r="AX1048350" s="137" t="s">
        <v>256</v>
      </c>
      <c r="BF1048350" s="49"/>
      <c r="BG1048350" s="49"/>
      <c r="BH1048350" s="49"/>
      <c r="BS1048350" s="49"/>
      <c r="BT1048350" s="49"/>
      <c r="BU1048350" s="49"/>
      <c r="BV1048350" s="49"/>
      <c r="BW1048350" s="49"/>
      <c r="BX1048350" s="49"/>
      <c r="BY1048350" s="49"/>
      <c r="BZ1048350" s="49"/>
      <c r="CA1048350" s="49"/>
      <c r="CB1048350" s="49"/>
      <c r="CC1048350" s="49"/>
      <c r="CD1048350" s="49"/>
    </row>
    <row r="1048351" spans="2:102" ht="22.5" x14ac:dyDescent="0.2">
      <c r="G1048351" s="49"/>
      <c r="H1048351" s="51"/>
      <c r="AO1048351" s="46"/>
      <c r="AS1048351" s="49"/>
      <c r="AX1048351" s="137" t="s">
        <v>288</v>
      </c>
      <c r="BF1048351" s="49"/>
      <c r="BG1048351" s="49"/>
      <c r="BH1048351" s="49"/>
      <c r="BS1048351" s="49"/>
      <c r="BT1048351" s="49"/>
      <c r="BU1048351" s="49"/>
      <c r="BV1048351" s="49"/>
      <c r="BW1048351" s="49"/>
      <c r="BX1048351" s="49"/>
      <c r="BY1048351" s="49"/>
      <c r="BZ1048351" s="49"/>
      <c r="CA1048351" s="49"/>
      <c r="CB1048351" s="49"/>
      <c r="CC1048351" s="49"/>
      <c r="CD1048351" s="49"/>
      <c r="CE1048351" s="49"/>
      <c r="CF1048351" s="49"/>
      <c r="CG1048351" s="49"/>
      <c r="CH1048351" s="49"/>
      <c r="CI1048351" s="49"/>
      <c r="CJ1048351" s="49"/>
      <c r="CK1048351" s="49"/>
      <c r="CL1048351" s="49"/>
      <c r="CM1048351" s="49"/>
      <c r="CN1048351" s="49"/>
      <c r="CO1048351" s="49"/>
      <c r="CP1048351" s="49"/>
      <c r="CQ1048351" s="49"/>
      <c r="CR1048351" s="49"/>
      <c r="CS1048351" s="49"/>
      <c r="CT1048351" s="49"/>
      <c r="CU1048351" s="49"/>
      <c r="CV1048351" s="49"/>
      <c r="CW1048351" s="49"/>
      <c r="CX1048351" s="49"/>
    </row>
    <row r="1048352" spans="2:102" ht="22.5" x14ac:dyDescent="0.2">
      <c r="G1048352" s="49"/>
      <c r="H1048352" s="51"/>
      <c r="AO1048352" s="46"/>
      <c r="AQ1048352" s="49"/>
      <c r="AS1048352" s="49"/>
      <c r="AX1048352" s="137" t="s">
        <v>254</v>
      </c>
      <c r="BF1048352" s="49"/>
      <c r="BG1048352" s="49"/>
      <c r="BH1048352" s="49"/>
      <c r="BS1048352" s="49"/>
      <c r="BT1048352" s="49"/>
      <c r="BU1048352" s="49"/>
      <c r="BV1048352" s="49"/>
      <c r="BW1048352" s="49"/>
      <c r="BX1048352" s="49"/>
      <c r="BY1048352" s="49"/>
      <c r="BZ1048352" s="49"/>
      <c r="CA1048352" s="49"/>
      <c r="CB1048352" s="49"/>
      <c r="CC1048352" s="49"/>
      <c r="CD1048352" s="49"/>
      <c r="CE1048352" s="49"/>
      <c r="CF1048352" s="49"/>
      <c r="CG1048352" s="49"/>
      <c r="CH1048352" s="49"/>
      <c r="CI1048352" s="49"/>
      <c r="CJ1048352" s="49"/>
      <c r="CK1048352" s="49"/>
      <c r="CL1048352" s="49"/>
      <c r="CM1048352" s="49"/>
      <c r="CN1048352" s="49"/>
      <c r="CO1048352" s="49"/>
      <c r="CP1048352" s="49"/>
      <c r="CQ1048352" s="49"/>
      <c r="CR1048352" s="49"/>
      <c r="CS1048352" s="49"/>
      <c r="CT1048352" s="49"/>
      <c r="CU1048352" s="49"/>
      <c r="CV1048352" s="49"/>
      <c r="CW1048352" s="49"/>
      <c r="CX1048352" s="49"/>
    </row>
    <row r="1048353" spans="1:102" x14ac:dyDescent="0.2">
      <c r="G1048353" s="49"/>
      <c r="H1048353" s="51"/>
      <c r="AO1048353" s="46"/>
      <c r="AQ1048353" s="49"/>
      <c r="AS1048353" s="49"/>
      <c r="AX1048353" s="137" t="s">
        <v>162</v>
      </c>
      <c r="BF1048353" s="49"/>
      <c r="BG1048353" s="49"/>
      <c r="BH1048353" s="49"/>
      <c r="BS1048353" s="49"/>
      <c r="BT1048353" s="49"/>
      <c r="BU1048353" s="49"/>
      <c r="BV1048353" s="49"/>
      <c r="BW1048353" s="49"/>
      <c r="BX1048353" s="49"/>
      <c r="BY1048353" s="49"/>
      <c r="BZ1048353" s="49"/>
      <c r="CA1048353" s="49"/>
      <c r="CB1048353" s="49"/>
      <c r="CC1048353" s="49"/>
      <c r="CD1048353" s="49"/>
      <c r="CE1048353" s="49"/>
      <c r="CF1048353" s="49"/>
      <c r="CG1048353" s="49"/>
      <c r="CH1048353" s="49"/>
      <c r="CI1048353" s="49"/>
      <c r="CJ1048353" s="49"/>
      <c r="CK1048353" s="49"/>
      <c r="CL1048353" s="49"/>
      <c r="CM1048353" s="49"/>
      <c r="CN1048353" s="49"/>
      <c r="CO1048353" s="49"/>
      <c r="CP1048353" s="49"/>
      <c r="CQ1048353" s="49"/>
      <c r="CR1048353" s="49"/>
      <c r="CS1048353" s="49"/>
      <c r="CT1048353" s="49"/>
      <c r="CU1048353" s="49"/>
      <c r="CV1048353" s="49"/>
      <c r="CW1048353" s="49"/>
      <c r="CX1048353" s="49"/>
    </row>
    <row r="1048354" spans="1:102" x14ac:dyDescent="0.2">
      <c r="G1048354" s="49"/>
      <c r="H1048354" s="51"/>
      <c r="L1048354" s="37"/>
      <c r="AO1048354" s="46"/>
      <c r="AQ1048354" s="49"/>
      <c r="AS1048354" s="49"/>
      <c r="AX1048354" s="137" t="s">
        <v>160</v>
      </c>
      <c r="BF1048354" s="49"/>
      <c r="BG1048354" s="49"/>
      <c r="BH1048354" s="49"/>
      <c r="BS1048354" s="49"/>
      <c r="BT1048354" s="49"/>
      <c r="BU1048354" s="49"/>
      <c r="BV1048354" s="49"/>
      <c r="BW1048354" s="49"/>
      <c r="BX1048354" s="49"/>
      <c r="BY1048354" s="49"/>
      <c r="BZ1048354" s="49"/>
      <c r="CA1048354" s="49"/>
      <c r="CB1048354" s="49"/>
      <c r="CC1048354" s="49"/>
      <c r="CD1048354" s="49"/>
      <c r="CE1048354" s="49"/>
      <c r="CF1048354" s="49"/>
      <c r="CG1048354" s="49"/>
      <c r="CH1048354" s="49"/>
      <c r="CI1048354" s="49"/>
      <c r="CJ1048354" s="49"/>
      <c r="CK1048354" s="49"/>
      <c r="CL1048354" s="49"/>
      <c r="CM1048354" s="49"/>
      <c r="CN1048354" s="49"/>
      <c r="CO1048354" s="49"/>
      <c r="CP1048354" s="49"/>
      <c r="CQ1048354" s="49"/>
      <c r="CR1048354" s="49"/>
      <c r="CS1048354" s="49"/>
      <c r="CT1048354" s="49"/>
      <c r="CU1048354" s="49"/>
      <c r="CV1048354" s="49"/>
      <c r="CW1048354" s="49"/>
      <c r="CX1048354" s="49"/>
    </row>
    <row r="1048355" spans="1:102" ht="22.5" x14ac:dyDescent="0.2">
      <c r="G1048355" s="49"/>
      <c r="H1048355" s="51"/>
      <c r="K1048355" s="92"/>
      <c r="AO1048355" s="46"/>
      <c r="AQ1048355" s="49"/>
      <c r="AS1048355" s="49"/>
      <c r="AX1048355" s="279" t="s">
        <v>483</v>
      </c>
      <c r="BF1048355" s="49"/>
      <c r="BG1048355" s="49"/>
      <c r="BH1048355" s="49"/>
      <c r="BS1048355" s="49"/>
      <c r="BT1048355" s="49"/>
      <c r="BU1048355" s="49"/>
      <c r="BV1048355" s="49"/>
      <c r="BW1048355" s="49"/>
      <c r="BX1048355" s="49"/>
      <c r="BY1048355" s="49"/>
      <c r="BZ1048355" s="49"/>
      <c r="CA1048355" s="49"/>
      <c r="CB1048355" s="49"/>
      <c r="CC1048355" s="49"/>
      <c r="CD1048355" s="49"/>
      <c r="CE1048355" s="49"/>
      <c r="CF1048355" s="49"/>
      <c r="CG1048355" s="49"/>
      <c r="CH1048355" s="49"/>
      <c r="CI1048355" s="49"/>
      <c r="CJ1048355" s="49"/>
      <c r="CK1048355" s="49"/>
      <c r="CL1048355" s="49"/>
      <c r="CM1048355" s="49"/>
      <c r="CN1048355" s="49"/>
      <c r="CO1048355" s="49"/>
      <c r="CP1048355" s="49"/>
      <c r="CQ1048355" s="49"/>
      <c r="CR1048355" s="49"/>
      <c r="CS1048355" s="49"/>
      <c r="CT1048355" s="49"/>
      <c r="CU1048355" s="49"/>
      <c r="CV1048355" s="49"/>
      <c r="CW1048355" s="49"/>
      <c r="CX1048355" s="49"/>
    </row>
    <row r="1048356" spans="1:102" x14ac:dyDescent="0.2">
      <c r="H1048356" s="51"/>
      <c r="Q1048356" s="49"/>
      <c r="AQ1048356" s="49"/>
      <c r="AS1048356" s="49"/>
      <c r="AX1048356" s="137" t="s">
        <v>173</v>
      </c>
      <c r="BF1048356" s="49"/>
      <c r="BG1048356" s="49"/>
      <c r="BH1048356" s="49"/>
      <c r="BS1048356" s="49"/>
      <c r="BT1048356" s="49"/>
      <c r="BU1048356" s="49"/>
      <c r="BV1048356" s="49"/>
      <c r="BW1048356" s="49"/>
      <c r="BX1048356" s="49"/>
      <c r="BY1048356" s="49"/>
      <c r="BZ1048356" s="49"/>
      <c r="CA1048356" s="49"/>
      <c r="CB1048356" s="49"/>
      <c r="CC1048356" s="49"/>
      <c r="CD1048356" s="49"/>
      <c r="CE1048356" s="49"/>
      <c r="CF1048356" s="49"/>
      <c r="CG1048356" s="49"/>
      <c r="CH1048356" s="49"/>
      <c r="CI1048356" s="49"/>
      <c r="CJ1048356" s="49"/>
      <c r="CK1048356" s="49"/>
      <c r="CL1048356" s="49"/>
      <c r="CM1048356" s="49"/>
      <c r="CN1048356" s="49"/>
      <c r="CO1048356" s="49"/>
      <c r="CP1048356" s="49"/>
      <c r="CQ1048356" s="49"/>
      <c r="CR1048356" s="49"/>
      <c r="CS1048356" s="49"/>
      <c r="CT1048356" s="49"/>
      <c r="CU1048356" s="49"/>
      <c r="CV1048356" s="49"/>
      <c r="CW1048356" s="49"/>
      <c r="CX1048356" s="49"/>
    </row>
    <row r="1048357" spans="1:102" x14ac:dyDescent="0.2">
      <c r="H1048357" s="51"/>
      <c r="Q1048357" s="49"/>
      <c r="AQ1048357" s="49"/>
      <c r="AS1048357" s="49"/>
      <c r="AX1048357" s="137" t="s">
        <v>174</v>
      </c>
      <c r="BF1048357" s="49"/>
      <c r="BG1048357" s="38"/>
      <c r="BH1048357" s="49"/>
      <c r="BS1048357" s="49"/>
      <c r="BT1048357" s="49"/>
      <c r="BU1048357" s="49"/>
      <c r="BV1048357" s="49"/>
      <c r="BW1048357" s="49"/>
      <c r="BX1048357" s="49"/>
      <c r="BY1048357" s="49"/>
      <c r="BZ1048357" s="49"/>
      <c r="CA1048357" s="49"/>
      <c r="CB1048357" s="49"/>
      <c r="CC1048357" s="49"/>
      <c r="CD1048357" s="49"/>
      <c r="CE1048357" s="49"/>
      <c r="CF1048357" s="49"/>
      <c r="CG1048357" s="49"/>
      <c r="CH1048357" s="49"/>
      <c r="CI1048357" s="49"/>
      <c r="CJ1048357" s="49"/>
      <c r="CK1048357" s="49"/>
      <c r="CL1048357" s="49"/>
      <c r="CM1048357" s="49"/>
      <c r="CN1048357" s="49"/>
      <c r="CO1048357" s="49"/>
      <c r="CP1048357" s="49"/>
      <c r="CQ1048357" s="49"/>
      <c r="CR1048357" s="49"/>
      <c r="CS1048357" s="49"/>
      <c r="CT1048357" s="49"/>
      <c r="CU1048357" s="49"/>
      <c r="CV1048357" s="49"/>
      <c r="CW1048357" s="49"/>
      <c r="CX1048357" s="49"/>
    </row>
    <row r="1048358" spans="1:102" s="49" customFormat="1" x14ac:dyDescent="0.2">
      <c r="A1048358" s="3"/>
      <c r="E1048358" s="3"/>
      <c r="F1048358" s="3"/>
      <c r="G1048358" s="4"/>
      <c r="H1048358" s="4"/>
      <c r="I1048358" s="4"/>
      <c r="L1048358" s="4"/>
      <c r="R1048358" s="4"/>
      <c r="S1048358" s="4"/>
      <c r="V1048358" s="189"/>
      <c r="W1048358" s="189"/>
      <c r="Z1048358" s="189"/>
      <c r="AA1048358" s="189"/>
      <c r="AB1048358" s="189"/>
      <c r="AE1048358" s="189"/>
      <c r="AF1048358" s="189"/>
      <c r="AG1048358" s="189"/>
      <c r="AI1048358" s="4"/>
      <c r="AJ1048358" s="185"/>
      <c r="AK1048358" s="185"/>
      <c r="AL1048358" s="185"/>
      <c r="AM1048358" s="4"/>
      <c r="AN1048358" s="4"/>
      <c r="AO1048358" s="37"/>
      <c r="AP1048358" s="4"/>
      <c r="AX1048358" s="137"/>
      <c r="BD1048358" s="3"/>
      <c r="BE1048358" s="3"/>
      <c r="BI1048358" s="3"/>
      <c r="BJ1048358" s="3"/>
      <c r="BK1048358" s="3"/>
      <c r="BL1048358" s="3"/>
      <c r="BM1048358" s="3"/>
      <c r="BN1048358" s="3"/>
      <c r="BO1048358" s="3"/>
      <c r="BP1048358" s="3"/>
      <c r="BQ1048358" s="3"/>
      <c r="BR1048358" s="3"/>
    </row>
    <row r="1048359" spans="1:102" s="49" customFormat="1" x14ac:dyDescent="0.2">
      <c r="A1048359" s="3"/>
      <c r="E1048359" s="3"/>
      <c r="F1048359" s="3"/>
      <c r="G1048359" s="4"/>
      <c r="H1048359" s="37"/>
      <c r="I1048359" s="4"/>
      <c r="L1048359" s="4"/>
      <c r="R1048359" s="4"/>
      <c r="S1048359" s="4"/>
      <c r="V1048359" s="189"/>
      <c r="W1048359" s="189"/>
      <c r="Z1048359" s="189"/>
      <c r="AA1048359" s="189"/>
      <c r="AB1048359" s="189"/>
      <c r="AE1048359" s="189"/>
      <c r="AF1048359" s="189"/>
      <c r="AG1048359" s="189"/>
      <c r="AI1048359" s="4"/>
      <c r="AJ1048359" s="185"/>
      <c r="AK1048359" s="185"/>
      <c r="AL1048359" s="185"/>
      <c r="AM1048359" s="4"/>
      <c r="AN1048359" s="4"/>
      <c r="AO1048359" s="37"/>
      <c r="AP1048359" s="4"/>
      <c r="AX1048359" s="137"/>
      <c r="BD1048359" s="3"/>
      <c r="BE1048359" s="3"/>
      <c r="BI1048359" s="3"/>
      <c r="BJ1048359" s="3"/>
      <c r="BK1048359" s="3"/>
      <c r="BL1048359" s="3"/>
      <c r="BM1048359" s="3"/>
      <c r="BN1048359" s="3"/>
      <c r="BO1048359" s="3"/>
      <c r="BP1048359" s="3"/>
      <c r="BQ1048359" s="3"/>
      <c r="BR1048359" s="3"/>
    </row>
    <row r="1048360" spans="1:102" s="49" customFormat="1" x14ac:dyDescent="0.2">
      <c r="A1048360" s="3"/>
      <c r="E1048360" s="3"/>
      <c r="F1048360" s="3"/>
      <c r="G1048360" s="4"/>
      <c r="I1048360" s="92"/>
      <c r="R1048360" s="4"/>
      <c r="S1048360" s="4"/>
      <c r="V1048360" s="189"/>
      <c r="W1048360" s="189"/>
      <c r="Z1048360" s="189"/>
      <c r="AA1048360" s="189"/>
      <c r="AB1048360" s="189"/>
      <c r="AE1048360" s="189"/>
      <c r="AF1048360" s="189"/>
      <c r="AG1048360" s="189"/>
      <c r="AI1048360" s="4"/>
      <c r="AJ1048360" s="185"/>
      <c r="AK1048360" s="185"/>
      <c r="AL1048360" s="185"/>
      <c r="AM1048360" s="4"/>
      <c r="AN1048360" s="4"/>
      <c r="AO1048360" s="37"/>
      <c r="AP1048360" s="4"/>
      <c r="AX1048360" s="137" t="s">
        <v>175</v>
      </c>
      <c r="BD1048360" s="3"/>
      <c r="BE1048360" s="3"/>
      <c r="BI1048360" s="3"/>
      <c r="BJ1048360" s="3"/>
      <c r="BK1048360" s="3"/>
      <c r="BL1048360" s="3"/>
      <c r="BM1048360" s="3"/>
      <c r="BN1048360" s="3"/>
      <c r="BO1048360" s="3"/>
      <c r="BP1048360" s="3"/>
      <c r="BQ1048360" s="3"/>
      <c r="BR1048360" s="3"/>
    </row>
    <row r="1048361" spans="1:102" s="49" customFormat="1" ht="22.5" x14ac:dyDescent="0.2">
      <c r="A1048361" s="3"/>
      <c r="E1048361" s="75"/>
      <c r="F1048361" s="75"/>
      <c r="G1048361" s="4"/>
      <c r="I1048361" s="92"/>
      <c r="R1048361" s="4"/>
      <c r="S1048361" s="4"/>
      <c r="V1048361" s="189"/>
      <c r="W1048361" s="189"/>
      <c r="Z1048361" s="189"/>
      <c r="AA1048361" s="189"/>
      <c r="AB1048361" s="189"/>
      <c r="AE1048361" s="189"/>
      <c r="AF1048361" s="189"/>
      <c r="AG1048361" s="189"/>
      <c r="AI1048361" s="4"/>
      <c r="AJ1048361" s="185"/>
      <c r="AK1048361" s="185"/>
      <c r="AL1048361" s="185"/>
      <c r="AM1048361" s="4"/>
      <c r="AN1048361" s="4"/>
      <c r="AO1048361" s="37"/>
      <c r="AP1048361" s="4"/>
      <c r="AX1048361" s="137" t="s">
        <v>176</v>
      </c>
      <c r="BD1048361" s="3"/>
      <c r="BE1048361" s="3"/>
      <c r="BG1048361" s="3"/>
      <c r="BH1048361" s="3"/>
      <c r="BI1048361" s="3"/>
      <c r="BJ1048361" s="3"/>
      <c r="BK1048361" s="3"/>
      <c r="BL1048361" s="3"/>
      <c r="BM1048361" s="3"/>
      <c r="BN1048361" s="3"/>
      <c r="BO1048361" s="3"/>
      <c r="BP1048361" s="3"/>
      <c r="BQ1048361" s="3"/>
      <c r="BR1048361" s="3"/>
      <c r="BS1048361" s="3"/>
      <c r="BT1048361" s="3"/>
      <c r="BU1048361" s="3"/>
      <c r="BV1048361" s="3"/>
      <c r="BW1048361" s="3"/>
      <c r="BX1048361" s="3"/>
      <c r="BY1048361" s="3"/>
      <c r="BZ1048361" s="3"/>
      <c r="CA1048361" s="3"/>
      <c r="CB1048361" s="3"/>
      <c r="CC1048361" s="3"/>
    </row>
    <row r="1048362" spans="1:102" s="49" customFormat="1" ht="23.25" thickBot="1" x14ac:dyDescent="0.25">
      <c r="A1048362" s="3"/>
      <c r="D1048362" s="75"/>
      <c r="E1048362" s="75"/>
      <c r="G1048362" s="4"/>
      <c r="V1048362" s="189"/>
      <c r="W1048362" s="189"/>
      <c r="Z1048362" s="189"/>
      <c r="AA1048362" s="189"/>
      <c r="AB1048362" s="189"/>
      <c r="AE1048362" s="189"/>
      <c r="AF1048362" s="189"/>
      <c r="AG1048362" s="189"/>
      <c r="AI1048362" s="4"/>
      <c r="AJ1048362" s="189"/>
      <c r="AK1048362" s="189"/>
      <c r="AL1048362" s="189"/>
      <c r="AO1048362" s="37"/>
      <c r="AP1048362" s="4"/>
      <c r="AX1048362" s="280" t="s">
        <v>484</v>
      </c>
      <c r="BD1048362" s="3"/>
      <c r="BE1048362" s="3"/>
      <c r="BF1048362" s="3"/>
      <c r="BG1048362" s="3"/>
      <c r="BH1048362" s="3"/>
      <c r="BI1048362" s="3"/>
      <c r="BJ1048362" s="3"/>
      <c r="BK1048362" s="3"/>
      <c r="BL1048362" s="3"/>
      <c r="BM1048362" s="3"/>
      <c r="BN1048362" s="3"/>
      <c r="BO1048362" s="3"/>
      <c r="BP1048362" s="3"/>
      <c r="BQ1048362" s="3"/>
      <c r="BR1048362" s="3"/>
      <c r="BS1048362" s="3"/>
      <c r="BT1048362" s="3"/>
      <c r="BU1048362" s="3"/>
      <c r="BV1048362" s="3"/>
      <c r="BW1048362" s="3"/>
      <c r="BX1048362" s="3"/>
      <c r="BY1048362" s="3"/>
      <c r="BZ1048362" s="3"/>
      <c r="CA1048362" s="3"/>
      <c r="CB1048362" s="3"/>
      <c r="CC1048362" s="3"/>
      <c r="CD1048362" s="3"/>
      <c r="CE1048362" s="3"/>
      <c r="CF1048362" s="3"/>
      <c r="CG1048362" s="3"/>
      <c r="CH1048362" s="3"/>
      <c r="CI1048362" s="3"/>
      <c r="CJ1048362" s="3"/>
      <c r="CK1048362" s="3"/>
      <c r="CL1048362" s="3"/>
      <c r="CM1048362" s="3"/>
      <c r="CN1048362" s="3"/>
      <c r="CO1048362" s="3"/>
      <c r="CP1048362" s="3"/>
      <c r="CQ1048362" s="3"/>
      <c r="CR1048362" s="3"/>
      <c r="CS1048362" s="3"/>
      <c r="CT1048362" s="3"/>
      <c r="CU1048362" s="3"/>
      <c r="CV1048362" s="3"/>
      <c r="CW1048362" s="3"/>
      <c r="CX1048362" s="3"/>
    </row>
    <row r="1048363" spans="1:102" s="49" customFormat="1" ht="25.15" customHeight="1" thickBot="1" x14ac:dyDescent="0.25">
      <c r="A1048363" s="3"/>
      <c r="D1048363" s="75"/>
      <c r="E1048363" s="75"/>
      <c r="G1048363" s="4"/>
      <c r="V1048363" s="189"/>
      <c r="W1048363" s="189"/>
      <c r="Z1048363" s="189"/>
      <c r="AA1048363" s="189"/>
      <c r="AB1048363" s="189"/>
      <c r="AE1048363" s="189"/>
      <c r="AF1048363" s="189"/>
      <c r="AG1048363" s="189"/>
      <c r="AJ1048363" s="189"/>
      <c r="AK1048363" s="189"/>
      <c r="AL1048363" s="189"/>
      <c r="AO1048363" s="37"/>
      <c r="AP1048363" s="4"/>
      <c r="AS1048363" s="4"/>
      <c r="AX1048363" s="281" t="s">
        <v>485</v>
      </c>
      <c r="BD1048363" s="3"/>
      <c r="BE1048363" s="3"/>
      <c r="BF1048363" s="3"/>
      <c r="BG1048363" s="3"/>
      <c r="BH1048363" s="3"/>
      <c r="BI1048363" s="3"/>
      <c r="BJ1048363" s="3"/>
      <c r="BK1048363" s="3"/>
      <c r="BL1048363" s="3"/>
      <c r="BM1048363" s="3"/>
      <c r="BN1048363" s="3"/>
      <c r="BO1048363" s="3"/>
      <c r="BP1048363" s="3"/>
      <c r="BQ1048363" s="3"/>
      <c r="BR1048363" s="3"/>
      <c r="BS1048363" s="3"/>
      <c r="BT1048363" s="3"/>
      <c r="BU1048363" s="3"/>
      <c r="BV1048363" s="3"/>
      <c r="BW1048363" s="3"/>
      <c r="BX1048363" s="3"/>
      <c r="BY1048363" s="3"/>
      <c r="BZ1048363" s="3"/>
      <c r="CA1048363" s="3"/>
      <c r="CB1048363" s="3"/>
      <c r="CC1048363" s="3"/>
      <c r="CD1048363" s="3"/>
      <c r="CE1048363" s="3"/>
      <c r="CF1048363" s="3"/>
      <c r="CG1048363" s="3"/>
      <c r="CH1048363" s="3"/>
      <c r="CI1048363" s="3"/>
      <c r="CJ1048363" s="3"/>
      <c r="CK1048363" s="3"/>
      <c r="CL1048363" s="3"/>
      <c r="CM1048363" s="3"/>
      <c r="CN1048363" s="3"/>
      <c r="CO1048363" s="3"/>
      <c r="CP1048363" s="3"/>
      <c r="CQ1048363" s="3"/>
      <c r="CR1048363" s="3"/>
      <c r="CS1048363" s="3"/>
      <c r="CT1048363" s="3"/>
      <c r="CU1048363" s="3"/>
      <c r="CV1048363" s="3"/>
      <c r="CW1048363" s="3"/>
      <c r="CX1048363" s="3"/>
    </row>
    <row r="1048364" spans="1:102" s="49" customFormat="1" ht="33" customHeight="1" x14ac:dyDescent="0.2">
      <c r="A1048364" s="3"/>
      <c r="D1048364" s="75"/>
      <c r="E1048364" s="75"/>
      <c r="G1048364" s="4"/>
      <c r="V1048364" s="189"/>
      <c r="W1048364" s="189"/>
      <c r="Z1048364" s="189"/>
      <c r="AA1048364" s="189"/>
      <c r="AB1048364" s="189"/>
      <c r="AE1048364" s="189"/>
      <c r="AF1048364" s="189"/>
      <c r="AG1048364" s="189"/>
      <c r="AJ1048364" s="189"/>
      <c r="AK1048364" s="189"/>
      <c r="AL1048364" s="189"/>
      <c r="AO1048364" s="37"/>
      <c r="AP1048364" s="4"/>
      <c r="AS1048364" s="4"/>
      <c r="BD1048364" s="3"/>
      <c r="BE1048364" s="3"/>
      <c r="BF1048364" s="3"/>
      <c r="BG1048364" s="3"/>
      <c r="BH1048364" s="3"/>
      <c r="BI1048364" s="3"/>
      <c r="BJ1048364" s="3"/>
      <c r="BK1048364" s="3"/>
      <c r="BL1048364" s="3"/>
      <c r="BM1048364" s="3"/>
      <c r="BN1048364" s="3"/>
      <c r="BO1048364" s="3"/>
      <c r="BP1048364" s="3"/>
      <c r="BQ1048364" s="3"/>
      <c r="BR1048364" s="3"/>
      <c r="BS1048364" s="3"/>
      <c r="BT1048364" s="3"/>
      <c r="BU1048364" s="3"/>
      <c r="BV1048364" s="3"/>
      <c r="BW1048364" s="3"/>
      <c r="BX1048364" s="3"/>
      <c r="BY1048364" s="3"/>
      <c r="BZ1048364" s="3"/>
      <c r="CA1048364" s="3"/>
      <c r="CB1048364" s="3"/>
      <c r="CC1048364" s="3"/>
      <c r="CD1048364" s="3"/>
      <c r="CE1048364" s="3"/>
      <c r="CF1048364" s="3"/>
      <c r="CG1048364" s="3"/>
      <c r="CH1048364" s="3"/>
      <c r="CI1048364" s="3"/>
      <c r="CJ1048364" s="3"/>
      <c r="CK1048364" s="3"/>
      <c r="CL1048364" s="3"/>
      <c r="CM1048364" s="3"/>
      <c r="CN1048364" s="3"/>
      <c r="CO1048364" s="3"/>
      <c r="CP1048364" s="3"/>
      <c r="CQ1048364" s="3"/>
      <c r="CR1048364" s="3"/>
      <c r="CS1048364" s="3"/>
      <c r="CT1048364" s="3"/>
      <c r="CU1048364" s="3"/>
      <c r="CV1048364" s="3"/>
      <c r="CW1048364" s="3"/>
      <c r="CX1048364" s="3"/>
    </row>
    <row r="1048365" spans="1:102" s="49" customFormat="1" x14ac:dyDescent="0.2">
      <c r="A1048365" s="3"/>
      <c r="D1048365" s="75"/>
      <c r="E1048365" s="75"/>
      <c r="G1048365" s="4"/>
      <c r="H1048365" s="4"/>
      <c r="V1048365" s="189"/>
      <c r="W1048365" s="189"/>
      <c r="Z1048365" s="189"/>
      <c r="AA1048365" s="189"/>
      <c r="AB1048365" s="189"/>
      <c r="AE1048365" s="189"/>
      <c r="AF1048365" s="189"/>
      <c r="AG1048365" s="189"/>
      <c r="AJ1048365" s="189"/>
      <c r="AK1048365" s="189"/>
      <c r="AL1048365" s="189"/>
      <c r="AO1048365" s="37"/>
      <c r="AP1048365" s="4"/>
      <c r="AS1048365" s="4"/>
      <c r="BD1048365" s="3"/>
      <c r="BE1048365" s="3"/>
      <c r="BF1048365" s="3"/>
      <c r="BG1048365" s="3"/>
      <c r="BH1048365" s="3"/>
      <c r="BI1048365" s="3"/>
      <c r="BJ1048365" s="3"/>
      <c r="BK1048365" s="3"/>
      <c r="BL1048365" s="3"/>
      <c r="BM1048365" s="3"/>
      <c r="BN1048365" s="3"/>
      <c r="BO1048365" s="3"/>
      <c r="BP1048365" s="3"/>
      <c r="BQ1048365" s="3"/>
      <c r="BR1048365" s="3"/>
      <c r="BS1048365" s="3"/>
      <c r="BT1048365" s="3"/>
      <c r="BU1048365" s="3"/>
      <c r="BV1048365" s="3"/>
      <c r="BW1048365" s="3"/>
      <c r="BX1048365" s="3"/>
      <c r="BY1048365" s="3"/>
      <c r="BZ1048365" s="3"/>
      <c r="CA1048365" s="3"/>
      <c r="CB1048365" s="3"/>
      <c r="CC1048365" s="3"/>
      <c r="CD1048365" s="3"/>
      <c r="CE1048365" s="3"/>
      <c r="CF1048365" s="3"/>
      <c r="CG1048365" s="3"/>
      <c r="CH1048365" s="3"/>
      <c r="CI1048365" s="3"/>
      <c r="CJ1048365" s="3"/>
      <c r="CK1048365" s="3"/>
      <c r="CL1048365" s="3"/>
      <c r="CM1048365" s="3"/>
      <c r="CN1048365" s="3"/>
      <c r="CO1048365" s="3"/>
      <c r="CP1048365" s="3"/>
      <c r="CQ1048365" s="3"/>
      <c r="CR1048365" s="3"/>
      <c r="CS1048365" s="3"/>
      <c r="CT1048365" s="3"/>
      <c r="CU1048365" s="3"/>
      <c r="CV1048365" s="3"/>
      <c r="CW1048365" s="3"/>
      <c r="CX1048365" s="3"/>
    </row>
    <row r="1048366" spans="1:102" s="49" customFormat="1" x14ac:dyDescent="0.2">
      <c r="A1048366" s="3"/>
      <c r="D1048366" s="75"/>
      <c r="E1048366" s="75"/>
      <c r="G1048366" s="4"/>
      <c r="H1048366" s="4"/>
      <c r="L1048366" s="4"/>
      <c r="Q1048366" s="4"/>
      <c r="V1048366" s="189"/>
      <c r="W1048366" s="189"/>
      <c r="Z1048366" s="189"/>
      <c r="AA1048366" s="189"/>
      <c r="AB1048366" s="189"/>
      <c r="AE1048366" s="189"/>
      <c r="AF1048366" s="189"/>
      <c r="AG1048366" s="189"/>
      <c r="AJ1048366" s="189"/>
      <c r="AK1048366" s="189"/>
      <c r="AL1048366" s="189"/>
      <c r="AO1048366" s="37"/>
      <c r="AP1048366" s="4"/>
      <c r="AQ1048366" s="4"/>
      <c r="AR1048366" s="4"/>
      <c r="AS1048366" s="4"/>
      <c r="BD1048366" s="3"/>
      <c r="BE1048366" s="3"/>
      <c r="BF1048366" s="3"/>
      <c r="BG1048366" s="3"/>
      <c r="BH1048366" s="3"/>
      <c r="BI1048366" s="3"/>
      <c r="BJ1048366" s="3"/>
      <c r="BK1048366" s="3"/>
      <c r="BL1048366" s="3"/>
      <c r="BM1048366" s="3"/>
      <c r="BN1048366" s="3"/>
      <c r="BO1048366" s="3"/>
      <c r="BP1048366" s="3"/>
      <c r="BQ1048366" s="3"/>
      <c r="BR1048366" s="3"/>
      <c r="BS1048366" s="3"/>
      <c r="BT1048366" s="3"/>
      <c r="BU1048366" s="3"/>
      <c r="BV1048366" s="3"/>
      <c r="BW1048366" s="3"/>
      <c r="BX1048366" s="3"/>
      <c r="BY1048366" s="3"/>
      <c r="BZ1048366" s="3"/>
      <c r="CA1048366" s="3"/>
      <c r="CB1048366" s="3"/>
      <c r="CC1048366" s="3"/>
      <c r="CD1048366" s="3"/>
      <c r="CE1048366" s="3"/>
      <c r="CF1048366" s="3"/>
      <c r="CG1048366" s="3"/>
      <c r="CH1048366" s="3"/>
      <c r="CI1048366" s="3"/>
      <c r="CJ1048366" s="3"/>
      <c r="CK1048366" s="3"/>
      <c r="CL1048366" s="3"/>
      <c r="CM1048366" s="3"/>
      <c r="CN1048366" s="3"/>
      <c r="CO1048366" s="3"/>
      <c r="CP1048366" s="3"/>
      <c r="CQ1048366" s="3"/>
      <c r="CR1048366" s="3"/>
      <c r="CS1048366" s="3"/>
      <c r="CT1048366" s="3"/>
      <c r="CU1048366" s="3"/>
      <c r="CV1048366" s="3"/>
      <c r="CW1048366" s="3"/>
      <c r="CX1048366" s="3"/>
    </row>
    <row r="1048367" spans="1:102" s="49" customFormat="1" x14ac:dyDescent="0.2">
      <c r="A1048367" s="3"/>
      <c r="B1048367" s="3"/>
      <c r="C1048367" s="3"/>
      <c r="D1048367" s="3"/>
      <c r="E1048367" s="3"/>
      <c r="G1048367" s="4"/>
      <c r="H1048367" s="4"/>
      <c r="L1048367" s="4"/>
      <c r="Q1048367" s="4"/>
      <c r="V1048367" s="189"/>
      <c r="W1048367" s="189"/>
      <c r="Z1048367" s="189"/>
      <c r="AA1048367" s="189"/>
      <c r="AB1048367" s="189"/>
      <c r="AE1048367" s="189"/>
      <c r="AF1048367" s="189"/>
      <c r="AG1048367" s="189"/>
      <c r="AJ1048367" s="189"/>
      <c r="AK1048367" s="189"/>
      <c r="AL1048367" s="189"/>
      <c r="AO1048367" s="37"/>
      <c r="AP1048367" s="4"/>
      <c r="AQ1048367" s="4"/>
      <c r="AR1048367" s="4"/>
      <c r="AS1048367" s="4"/>
      <c r="AT1048367" s="38"/>
      <c r="BD1048367" s="3"/>
      <c r="BE1048367" s="3"/>
      <c r="BF1048367" s="3"/>
      <c r="BG1048367" s="3"/>
      <c r="BH1048367" s="3"/>
      <c r="BI1048367" s="3"/>
      <c r="BJ1048367" s="3"/>
      <c r="BK1048367" s="3"/>
      <c r="BL1048367" s="3"/>
      <c r="BM1048367" s="3"/>
      <c r="BN1048367" s="3"/>
      <c r="BO1048367" s="3"/>
      <c r="BP1048367" s="3"/>
      <c r="BQ1048367" s="3"/>
      <c r="BR1048367" s="3"/>
      <c r="BS1048367" s="3"/>
      <c r="BT1048367" s="3"/>
      <c r="BU1048367" s="3"/>
      <c r="BV1048367" s="3"/>
      <c r="BW1048367" s="3"/>
      <c r="BX1048367" s="3"/>
      <c r="BY1048367" s="3"/>
      <c r="BZ1048367" s="3"/>
      <c r="CA1048367" s="3"/>
      <c r="CB1048367" s="3"/>
      <c r="CC1048367" s="3"/>
      <c r="CD1048367" s="3"/>
      <c r="CE1048367" s="3"/>
      <c r="CF1048367" s="3"/>
      <c r="CG1048367" s="3"/>
      <c r="CH1048367" s="3"/>
      <c r="CI1048367" s="3"/>
      <c r="CJ1048367" s="3"/>
      <c r="CK1048367" s="3"/>
      <c r="CL1048367" s="3"/>
      <c r="CM1048367" s="3"/>
      <c r="CN1048367" s="3"/>
      <c r="CO1048367" s="3"/>
      <c r="CP1048367" s="3"/>
      <c r="CQ1048367" s="3"/>
      <c r="CR1048367" s="3"/>
      <c r="CS1048367" s="3"/>
      <c r="CT1048367" s="3"/>
      <c r="CU1048367" s="3"/>
      <c r="CV1048367" s="3"/>
      <c r="CW1048367" s="3"/>
      <c r="CX1048367" s="3"/>
    </row>
    <row r="1048368" spans="1:102" x14ac:dyDescent="0.2">
      <c r="AI1048368" s="49"/>
    </row>
  </sheetData>
  <sheetProtection algorithmName="SHA-512" hashValue="e1pR0BATlUIHhkxam4rjITsM0ZwkC0WGeBpotnphxDEZk6FEoc2fTx1qnzskz7JCdfG5z1zhEgQZczsuwxzq9A==" saltValue="KUd/Mfu31rTnxl9TyExXuA==" spinCount="100000" sheet="1" formatRows="0" deleteRows="0" selectLockedCells="1"/>
  <sortState ref="J1048509:J1048520">
    <sortCondition ref="J1048509"/>
  </sortState>
  <dataConsolidate/>
  <mergeCells count="3297">
    <mergeCell ref="L65:L67"/>
    <mergeCell ref="M65:M67"/>
    <mergeCell ref="N65:N67"/>
    <mergeCell ref="L44:L46"/>
    <mergeCell ref="M44:M46"/>
    <mergeCell ref="N44:N46"/>
    <mergeCell ref="L47:L49"/>
    <mergeCell ref="M47:M49"/>
    <mergeCell ref="N47:N49"/>
    <mergeCell ref="L50:L52"/>
    <mergeCell ref="M50:M52"/>
    <mergeCell ref="N50:N52"/>
    <mergeCell ref="AP38:AP40"/>
    <mergeCell ref="AN38:AN40"/>
    <mergeCell ref="AK38:AK40"/>
    <mergeCell ref="AF38:AF40"/>
    <mergeCell ref="AA38:AA40"/>
    <mergeCell ref="Z38:Z40"/>
    <mergeCell ref="L53:L55"/>
    <mergeCell ref="M53:M55"/>
    <mergeCell ref="AQ38:AQ40"/>
    <mergeCell ref="AR38:AR40"/>
    <mergeCell ref="AS38:AS40"/>
    <mergeCell ref="AF71:AF73"/>
    <mergeCell ref="AF74:AF76"/>
    <mergeCell ref="AF77:AF79"/>
    <mergeCell ref="AS74:AS76"/>
    <mergeCell ref="AR74:AR76"/>
    <mergeCell ref="S74:S76"/>
    <mergeCell ref="S77:S79"/>
    <mergeCell ref="U68:U70"/>
    <mergeCell ref="AR77:AR79"/>
    <mergeCell ref="AS77:AS79"/>
    <mergeCell ref="AK77:AK79"/>
    <mergeCell ref="AO68:AO70"/>
    <mergeCell ref="AO71:AO73"/>
    <mergeCell ref="AO74:AO76"/>
    <mergeCell ref="AO77:AO79"/>
    <mergeCell ref="AE71:AE73"/>
    <mergeCell ref="AK68:AK70"/>
    <mergeCell ref="AK71:AK73"/>
    <mergeCell ref="AK74:AK76"/>
    <mergeCell ref="AF68:AF70"/>
    <mergeCell ref="AS80:AS82"/>
    <mergeCell ref="AS68:AS70"/>
    <mergeCell ref="AS71:AS73"/>
    <mergeCell ref="AQ80:AQ82"/>
    <mergeCell ref="AR80:AR82"/>
    <mergeCell ref="AE80:AE82"/>
    <mergeCell ref="V71:V73"/>
    <mergeCell ref="V74:V76"/>
    <mergeCell ref="V77:V79"/>
    <mergeCell ref="AF80:AF82"/>
    <mergeCell ref="AR68:AR70"/>
    <mergeCell ref="AR71:AR73"/>
    <mergeCell ref="AO80:AO82"/>
    <mergeCell ref="AP68:AP70"/>
    <mergeCell ref="AP71:AP73"/>
    <mergeCell ref="AP74:AP76"/>
    <mergeCell ref="AP77:AP79"/>
    <mergeCell ref="AP80:AP82"/>
    <mergeCell ref="AJ68:AJ70"/>
    <mergeCell ref="AJ71:AJ73"/>
    <mergeCell ref="AJ74:AJ76"/>
    <mergeCell ref="AJ77:AJ79"/>
    <mergeCell ref="AK80:AK82"/>
    <mergeCell ref="AN68:AN70"/>
    <mergeCell ref="AN71:AN73"/>
    <mergeCell ref="AN74:AN76"/>
    <mergeCell ref="AN77:AN79"/>
    <mergeCell ref="AQ68:AQ70"/>
    <mergeCell ref="AQ71:AQ73"/>
    <mergeCell ref="AQ74:AQ76"/>
    <mergeCell ref="AQ77:AQ79"/>
    <mergeCell ref="AE68:AE70"/>
    <mergeCell ref="O80:O82"/>
    <mergeCell ref="R68:R70"/>
    <mergeCell ref="R71:R73"/>
    <mergeCell ref="R74:R76"/>
    <mergeCell ref="R77:R79"/>
    <mergeCell ref="R80:R82"/>
    <mergeCell ref="O68:O70"/>
    <mergeCell ref="O71:O73"/>
    <mergeCell ref="O74:O76"/>
    <mergeCell ref="O77:O79"/>
    <mergeCell ref="AA68:AA70"/>
    <mergeCell ref="AA71:AA73"/>
    <mergeCell ref="AA74:AA76"/>
    <mergeCell ref="AA77:AA79"/>
    <mergeCell ref="Z68:Z70"/>
    <mergeCell ref="S68:S70"/>
    <mergeCell ref="S71:S73"/>
    <mergeCell ref="AA80:AA82"/>
    <mergeCell ref="S80:S82"/>
    <mergeCell ref="U71:U73"/>
    <mergeCell ref="U74:U76"/>
    <mergeCell ref="U77:U79"/>
    <mergeCell ref="U80:U82"/>
    <mergeCell ref="V80:V82"/>
    <mergeCell ref="Z71:Z73"/>
    <mergeCell ref="Z74:Z76"/>
    <mergeCell ref="Z77:Z79"/>
    <mergeCell ref="Z80:Z82"/>
    <mergeCell ref="L68:L70"/>
    <mergeCell ref="L71:L73"/>
    <mergeCell ref="L74:L76"/>
    <mergeCell ref="L77:L79"/>
    <mergeCell ref="L80:L82"/>
    <mergeCell ref="K68:K70"/>
    <mergeCell ref="K71:K73"/>
    <mergeCell ref="K74:K76"/>
    <mergeCell ref="K77:K79"/>
    <mergeCell ref="M80:M82"/>
    <mergeCell ref="N68:N70"/>
    <mergeCell ref="N71:N73"/>
    <mergeCell ref="N74:N76"/>
    <mergeCell ref="N77:N79"/>
    <mergeCell ref="N80:N82"/>
    <mergeCell ref="M68:M70"/>
    <mergeCell ref="M71:M73"/>
    <mergeCell ref="M74:M76"/>
    <mergeCell ref="M77:M79"/>
    <mergeCell ref="H80:H82"/>
    <mergeCell ref="G68:G70"/>
    <mergeCell ref="G71:G73"/>
    <mergeCell ref="G74:G76"/>
    <mergeCell ref="G77:G79"/>
    <mergeCell ref="H68:H70"/>
    <mergeCell ref="H71:H73"/>
    <mergeCell ref="H74:H76"/>
    <mergeCell ref="I80:I82"/>
    <mergeCell ref="I74:I76"/>
    <mergeCell ref="J80:J82"/>
    <mergeCell ref="I68:I70"/>
    <mergeCell ref="J68:J70"/>
    <mergeCell ref="I71:I73"/>
    <mergeCell ref="J71:J73"/>
    <mergeCell ref="J74:J76"/>
    <mergeCell ref="K80:K82"/>
    <mergeCell ref="H77:H79"/>
    <mergeCell ref="I77:I79"/>
    <mergeCell ref="J77:J79"/>
    <mergeCell ref="AR29:AR31"/>
    <mergeCell ref="AS29:AS31"/>
    <mergeCell ref="AR32:AR34"/>
    <mergeCell ref="AJ59:AJ61"/>
    <mergeCell ref="AJ62:AJ64"/>
    <mergeCell ref="AJ65:AJ67"/>
    <mergeCell ref="AS32:AS34"/>
    <mergeCell ref="AR35:AR37"/>
    <mergeCell ref="AS35:AS37"/>
    <mergeCell ref="AR41:AR43"/>
    <mergeCell ref="AS41:AS43"/>
    <mergeCell ref="AR59:AR61"/>
    <mergeCell ref="AS59:AS61"/>
    <mergeCell ref="AR62:AR64"/>
    <mergeCell ref="AS62:AS64"/>
    <mergeCell ref="AR65:AR67"/>
    <mergeCell ref="AS65:AS67"/>
    <mergeCell ref="AR44:AR46"/>
    <mergeCell ref="AS44:AS46"/>
    <mergeCell ref="AR47:AR49"/>
    <mergeCell ref="AS47:AS49"/>
    <mergeCell ref="AR50:AR52"/>
    <mergeCell ref="AS50:AS52"/>
    <mergeCell ref="AR53:AR55"/>
    <mergeCell ref="AS53:AS55"/>
    <mergeCell ref="AO59:AO61"/>
    <mergeCell ref="AN44:AN46"/>
    <mergeCell ref="AR56:AR58"/>
    <mergeCell ref="AS56:AS58"/>
    <mergeCell ref="AP65:AP67"/>
    <mergeCell ref="AQ65:AQ67"/>
    <mergeCell ref="AO38:AO40"/>
    <mergeCell ref="A7:A10"/>
    <mergeCell ref="B44:C46"/>
    <mergeCell ref="B47:C49"/>
    <mergeCell ref="B50:C52"/>
    <mergeCell ref="B53:C55"/>
    <mergeCell ref="B56:C58"/>
    <mergeCell ref="B59:C61"/>
    <mergeCell ref="B62:C64"/>
    <mergeCell ref="B65:C67"/>
    <mergeCell ref="B26:C28"/>
    <mergeCell ref="B29:C31"/>
    <mergeCell ref="B32:C34"/>
    <mergeCell ref="B35:C37"/>
    <mergeCell ref="B41:C43"/>
    <mergeCell ref="A77:A79"/>
    <mergeCell ref="A11:A13"/>
    <mergeCell ref="A35:A37"/>
    <mergeCell ref="A41:A43"/>
    <mergeCell ref="A74:A76"/>
    <mergeCell ref="A50:A52"/>
    <mergeCell ref="A26:A28"/>
    <mergeCell ref="A29:A31"/>
    <mergeCell ref="A32:A34"/>
    <mergeCell ref="A47:A49"/>
    <mergeCell ref="A59:A61"/>
    <mergeCell ref="A20:A22"/>
    <mergeCell ref="B14:C16"/>
    <mergeCell ref="B17:C19"/>
    <mergeCell ref="B68:C70"/>
    <mergeCell ref="B71:C73"/>
    <mergeCell ref="B74:C76"/>
    <mergeCell ref="B77:C79"/>
    <mergeCell ref="AJ23:AJ25"/>
    <mergeCell ref="AJ26:AJ28"/>
    <mergeCell ref="AJ29:AJ31"/>
    <mergeCell ref="AJ32:AJ34"/>
    <mergeCell ref="AJ35:AJ37"/>
    <mergeCell ref="AJ41:AJ43"/>
    <mergeCell ref="AJ44:AJ46"/>
    <mergeCell ref="AJ47:AJ49"/>
    <mergeCell ref="AJ50:AJ52"/>
    <mergeCell ref="AJ53:AJ55"/>
    <mergeCell ref="AJ56:AJ58"/>
    <mergeCell ref="AE44:AE46"/>
    <mergeCell ref="AE47:AE49"/>
    <mergeCell ref="AE50:AE52"/>
    <mergeCell ref="AE53:AE55"/>
    <mergeCell ref="AE56:AE58"/>
    <mergeCell ref="AE59:AE61"/>
    <mergeCell ref="AF32:AF34"/>
    <mergeCell ref="AF35:AF37"/>
    <mergeCell ref="U23:U25"/>
    <mergeCell ref="U26:U28"/>
    <mergeCell ref="U29:U31"/>
    <mergeCell ref="U32:U34"/>
    <mergeCell ref="U35:U37"/>
    <mergeCell ref="U41:U43"/>
    <mergeCell ref="U44:U46"/>
    <mergeCell ref="U47:U49"/>
    <mergeCell ref="U50:U52"/>
    <mergeCell ref="U53:U55"/>
    <mergeCell ref="U56:U58"/>
    <mergeCell ref="U59:U61"/>
    <mergeCell ref="U62:U64"/>
    <mergeCell ref="Z20:Z22"/>
    <mergeCell ref="Z44:Z46"/>
    <mergeCell ref="Z47:Z49"/>
    <mergeCell ref="Z50:Z52"/>
    <mergeCell ref="V59:V61"/>
    <mergeCell ref="V62:V64"/>
    <mergeCell ref="V23:V25"/>
    <mergeCell ref="V26:V28"/>
    <mergeCell ref="V29:V31"/>
    <mergeCell ref="V32:V34"/>
    <mergeCell ref="V35:V37"/>
    <mergeCell ref="V41:V43"/>
    <mergeCell ref="V44:V46"/>
    <mergeCell ref="V50:V52"/>
    <mergeCell ref="V53:V55"/>
    <mergeCell ref="AZ1048330:BA1048330"/>
    <mergeCell ref="P10:R10"/>
    <mergeCell ref="S14:S16"/>
    <mergeCell ref="S17:S19"/>
    <mergeCell ref="S20:S22"/>
    <mergeCell ref="S23:S25"/>
    <mergeCell ref="S26:S28"/>
    <mergeCell ref="S29:S31"/>
    <mergeCell ref="S32:S34"/>
    <mergeCell ref="S35:S37"/>
    <mergeCell ref="S41:S43"/>
    <mergeCell ref="S44:S46"/>
    <mergeCell ref="S47:S49"/>
    <mergeCell ref="S50:S52"/>
    <mergeCell ref="S53:S55"/>
    <mergeCell ref="S56:S58"/>
    <mergeCell ref="S59:S61"/>
    <mergeCell ref="S62:S64"/>
    <mergeCell ref="S65:S67"/>
    <mergeCell ref="R32:R34"/>
    <mergeCell ref="R35:R37"/>
    <mergeCell ref="R41:R43"/>
    <mergeCell ref="R44:R46"/>
    <mergeCell ref="R47:R49"/>
    <mergeCell ref="AA23:AA25"/>
    <mergeCell ref="AR26:AR28"/>
    <mergeCell ref="AS26:AS28"/>
    <mergeCell ref="AA20:AA22"/>
    <mergeCell ref="V92:V94"/>
    <mergeCell ref="AJ80:AJ82"/>
    <mergeCell ref="AE74:AE76"/>
    <mergeCell ref="AE77:AE79"/>
    <mergeCell ref="K14:K16"/>
    <mergeCell ref="R20:R22"/>
    <mergeCell ref="O26:O28"/>
    <mergeCell ref="O29:O31"/>
    <mergeCell ref="Z11:Z13"/>
    <mergeCell ref="AE11:AE13"/>
    <mergeCell ref="Z17:Z19"/>
    <mergeCell ref="G32:G34"/>
    <mergeCell ref="AP44:AP46"/>
    <mergeCell ref="AQ44:AQ46"/>
    <mergeCell ref="AP47:AP49"/>
    <mergeCell ref="AQ47:AQ49"/>
    <mergeCell ref="AP50:AP52"/>
    <mergeCell ref="AQ50:AQ52"/>
    <mergeCell ref="AP53:AP55"/>
    <mergeCell ref="AQ53:AQ55"/>
    <mergeCell ref="AK44:AK46"/>
    <mergeCell ref="AK47:AK49"/>
    <mergeCell ref="AK50:AK52"/>
    <mergeCell ref="V47:V49"/>
    <mergeCell ref="Z23:Z25"/>
    <mergeCell ref="Z26:Z28"/>
    <mergeCell ref="Z29:Z31"/>
    <mergeCell ref="Z32:Z34"/>
    <mergeCell ref="Z35:Z37"/>
    <mergeCell ref="Z41:Z43"/>
    <mergeCell ref="Z53:Z55"/>
    <mergeCell ref="AE20:AE22"/>
    <mergeCell ref="AE23:AE25"/>
    <mergeCell ref="AE26:AE28"/>
    <mergeCell ref="AE29:AE31"/>
    <mergeCell ref="G20:G22"/>
    <mergeCell ref="I20:I22"/>
    <mergeCell ref="J20:J22"/>
    <mergeCell ref="A53:A55"/>
    <mergeCell ref="A56:A58"/>
    <mergeCell ref="I29:I31"/>
    <mergeCell ref="O44:O46"/>
    <mergeCell ref="O47:O49"/>
    <mergeCell ref="O62:O64"/>
    <mergeCell ref="O65:O67"/>
    <mergeCell ref="N62:N64"/>
    <mergeCell ref="M59:M61"/>
    <mergeCell ref="N59:N61"/>
    <mergeCell ref="K50:K52"/>
    <mergeCell ref="K53:K55"/>
    <mergeCell ref="N53:N55"/>
    <mergeCell ref="K56:K58"/>
    <mergeCell ref="L56:L58"/>
    <mergeCell ref="K23:K25"/>
    <mergeCell ref="K20:K22"/>
    <mergeCell ref="L20:L22"/>
    <mergeCell ref="N20:N22"/>
    <mergeCell ref="M20:M22"/>
    <mergeCell ref="A38:A40"/>
    <mergeCell ref="B38:C40"/>
    <mergeCell ref="G38:G40"/>
    <mergeCell ref="H38:H40"/>
    <mergeCell ref="I38:I40"/>
    <mergeCell ref="J38:J40"/>
    <mergeCell ref="K38:K40"/>
    <mergeCell ref="M38:M40"/>
    <mergeCell ref="O38:O40"/>
    <mergeCell ref="H20:H22"/>
    <mergeCell ref="A14:A16"/>
    <mergeCell ref="A44:A46"/>
    <mergeCell ref="M56:M58"/>
    <mergeCell ref="N56:N58"/>
    <mergeCell ref="L62:L64"/>
    <mergeCell ref="AP56:AP58"/>
    <mergeCell ref="AQ56:AQ58"/>
    <mergeCell ref="AS23:AS25"/>
    <mergeCell ref="AP23:AP25"/>
    <mergeCell ref="AQ23:AQ25"/>
    <mergeCell ref="AP20:AP22"/>
    <mergeCell ref="AQ20:AQ22"/>
    <mergeCell ref="AJ17:AJ19"/>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B20:C22"/>
    <mergeCell ref="B23:C25"/>
    <mergeCell ref="J59:J61"/>
    <mergeCell ref="G44:G46"/>
    <mergeCell ref="K47:K49"/>
    <mergeCell ref="R65:R67"/>
    <mergeCell ref="J23:J25"/>
    <mergeCell ref="I53:I55"/>
    <mergeCell ref="J53:J55"/>
    <mergeCell ref="H62:H64"/>
    <mergeCell ref="I62:I64"/>
    <mergeCell ref="J62:J64"/>
    <mergeCell ref="H65:H67"/>
    <mergeCell ref="I65:I67"/>
    <mergeCell ref="H44:H46"/>
    <mergeCell ref="I44:I46"/>
    <mergeCell ref="J44:J46"/>
    <mergeCell ref="H47:H49"/>
    <mergeCell ref="I47:I49"/>
    <mergeCell ref="J47:J49"/>
    <mergeCell ref="H50:H52"/>
    <mergeCell ref="I50:I52"/>
    <mergeCell ref="J50:J52"/>
    <mergeCell ref="H53:H55"/>
    <mergeCell ref="N23:N25"/>
    <mergeCell ref="O23:O25"/>
    <mergeCell ref="I26:I28"/>
    <mergeCell ref="J26:J28"/>
    <mergeCell ref="H32:H34"/>
    <mergeCell ref="I32:I34"/>
    <mergeCell ref="R59:R61"/>
    <mergeCell ref="H56:H58"/>
    <mergeCell ref="H35:H37"/>
    <mergeCell ref="I35:I37"/>
    <mergeCell ref="K26:K28"/>
    <mergeCell ref="K35:K37"/>
    <mergeCell ref="G59:G61"/>
    <mergeCell ref="H59:H61"/>
    <mergeCell ref="I59:I61"/>
    <mergeCell ref="R23:R25"/>
    <mergeCell ref="K59:K61"/>
    <mergeCell ref="L59:L61"/>
    <mergeCell ref="AN62:AN64"/>
    <mergeCell ref="AO62:AO64"/>
    <mergeCell ref="AN65:AN67"/>
    <mergeCell ref="K65:K67"/>
    <mergeCell ref="M62:M64"/>
    <mergeCell ref="K62:K64"/>
    <mergeCell ref="AE62:AE64"/>
    <mergeCell ref="AE65:AE67"/>
    <mergeCell ref="A71:A73"/>
    <mergeCell ref="A62:A64"/>
    <mergeCell ref="AF23:AF25"/>
    <mergeCell ref="G56:G58"/>
    <mergeCell ref="G62:G64"/>
    <mergeCell ref="G65:G67"/>
    <mergeCell ref="A65:A67"/>
    <mergeCell ref="G47:G49"/>
    <mergeCell ref="G50:G52"/>
    <mergeCell ref="G53:G55"/>
    <mergeCell ref="J65:J67"/>
    <mergeCell ref="A23:A25"/>
    <mergeCell ref="G23:G25"/>
    <mergeCell ref="H23:H25"/>
    <mergeCell ref="I23:I25"/>
    <mergeCell ref="AO23:AO25"/>
    <mergeCell ref="G26:G28"/>
    <mergeCell ref="H26:H28"/>
    <mergeCell ref="G29:G31"/>
    <mergeCell ref="H29:H31"/>
    <mergeCell ref="I56:I58"/>
    <mergeCell ref="J56:J58"/>
    <mergeCell ref="O56:O58"/>
    <mergeCell ref="O59:O61"/>
    <mergeCell ref="K44:K46"/>
    <mergeCell ref="V20:V22"/>
    <mergeCell ref="D9:D10"/>
    <mergeCell ref="E9:E10"/>
    <mergeCell ref="F9:F10"/>
    <mergeCell ref="S11:S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L23:L25"/>
    <mergeCell ref="M23:M25"/>
    <mergeCell ref="G11:G13"/>
    <mergeCell ref="H11:H13"/>
    <mergeCell ref="I11:I13"/>
    <mergeCell ref="H17:H19"/>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R11:AR13"/>
    <mergeCell ref="AS11:AS13"/>
    <mergeCell ref="AP11:AP13"/>
    <mergeCell ref="AQ11:AQ13"/>
    <mergeCell ref="U14:U16"/>
    <mergeCell ref="U17:U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F14:AF16"/>
    <mergeCell ref="AF17:AF19"/>
    <mergeCell ref="A6:B6"/>
    <mergeCell ref="A17:A19"/>
    <mergeCell ref="G17:G19"/>
    <mergeCell ref="H9:H10"/>
    <mergeCell ref="J17:J19"/>
    <mergeCell ref="K17:K19"/>
    <mergeCell ref="M17:M19"/>
    <mergeCell ref="J14:J16"/>
    <mergeCell ref="AT1048321:AV1048321"/>
    <mergeCell ref="AA26:AA28"/>
    <mergeCell ref="AA29:AA31"/>
    <mergeCell ref="AA32:AA34"/>
    <mergeCell ref="J29:J31"/>
    <mergeCell ref="AF44:AF46"/>
    <mergeCell ref="AF47:AF49"/>
    <mergeCell ref="AF50:AF52"/>
    <mergeCell ref="AF53:AF55"/>
    <mergeCell ref="AF56:AF58"/>
    <mergeCell ref="AF59:AF61"/>
    <mergeCell ref="AF62:AF64"/>
    <mergeCell ref="AF65:AF67"/>
    <mergeCell ref="AP59:AP61"/>
    <mergeCell ref="AQ59:AQ61"/>
    <mergeCell ref="AP62:AP64"/>
    <mergeCell ref="AQ62:AQ64"/>
    <mergeCell ref="AF26:AF28"/>
    <mergeCell ref="AF29:AF31"/>
    <mergeCell ref="AE14:AE16"/>
    <mergeCell ref="AE17:AE19"/>
    <mergeCell ref="V17:V19"/>
    <mergeCell ref="O20:O22"/>
    <mergeCell ref="L17:L19"/>
    <mergeCell ref="U20:U22"/>
    <mergeCell ref="Z14:Z16"/>
    <mergeCell ref="AF20:AF22"/>
    <mergeCell ref="O41:O43"/>
    <mergeCell ref="N41:N43"/>
    <mergeCell ref="N83:N85"/>
    <mergeCell ref="O83:O85"/>
    <mergeCell ref="AF41:AF43"/>
    <mergeCell ref="H1048328:AD1048328"/>
    <mergeCell ref="AA35:AA37"/>
    <mergeCell ref="AA41:AA43"/>
    <mergeCell ref="AA44:AA46"/>
    <mergeCell ref="AA47:AA49"/>
    <mergeCell ref="AA62:AA64"/>
    <mergeCell ref="AA65:AA67"/>
    <mergeCell ref="R50:R52"/>
    <mergeCell ref="R53:R55"/>
    <mergeCell ref="O50:O52"/>
    <mergeCell ref="O53:O55"/>
    <mergeCell ref="R62:R64"/>
    <mergeCell ref="AA59:AA61"/>
    <mergeCell ref="AA50:AA52"/>
    <mergeCell ref="AA53:AA55"/>
    <mergeCell ref="AA56:AA58"/>
    <mergeCell ref="N92:N94"/>
    <mergeCell ref="O92:O94"/>
    <mergeCell ref="R92:R94"/>
    <mergeCell ref="S92:S94"/>
    <mergeCell ref="U92:U94"/>
    <mergeCell ref="U65:U67"/>
    <mergeCell ref="V65:V67"/>
    <mergeCell ref="V56:V58"/>
    <mergeCell ref="Z56:Z58"/>
    <mergeCell ref="Z59:Z61"/>
    <mergeCell ref="Z62:Z64"/>
    <mergeCell ref="I41:I43"/>
    <mergeCell ref="J41:J43"/>
    <mergeCell ref="R56:R58"/>
    <mergeCell ref="K29:K31"/>
    <mergeCell ref="L29:L31"/>
    <mergeCell ref="M29:M31"/>
    <mergeCell ref="N29:N31"/>
    <mergeCell ref="K32:K34"/>
    <mergeCell ref="L26:L28"/>
    <mergeCell ref="M26:M28"/>
    <mergeCell ref="R26:R28"/>
    <mergeCell ref="R29:R31"/>
    <mergeCell ref="L35:L37"/>
    <mergeCell ref="K41:K43"/>
    <mergeCell ref="L41:L43"/>
    <mergeCell ref="M41:M43"/>
    <mergeCell ref="N26:N28"/>
    <mergeCell ref="L32:L34"/>
    <mergeCell ref="M32:M34"/>
    <mergeCell ref="N32:N34"/>
    <mergeCell ref="M35:M37"/>
    <mergeCell ref="N35:N37"/>
    <mergeCell ref="L38:L40"/>
    <mergeCell ref="N38:N40"/>
    <mergeCell ref="J32:J34"/>
    <mergeCell ref="O32:O34"/>
    <mergeCell ref="O35:O37"/>
    <mergeCell ref="AS83:AS85"/>
    <mergeCell ref="Z65:Z67"/>
    <mergeCell ref="AO56:AO58"/>
    <mergeCell ref="AK65:AK67"/>
    <mergeCell ref="AP26:AP28"/>
    <mergeCell ref="AQ26:AQ28"/>
    <mergeCell ref="AP29:AP31"/>
    <mergeCell ref="AQ29:AQ31"/>
    <mergeCell ref="AP32:AP34"/>
    <mergeCell ref="AQ32:AQ34"/>
    <mergeCell ref="AP35:AP37"/>
    <mergeCell ref="AQ35:AQ37"/>
    <mergeCell ref="AP41:AP43"/>
    <mergeCell ref="AQ41:AQ43"/>
    <mergeCell ref="AN26:AN28"/>
    <mergeCell ref="AO26:AO28"/>
    <mergeCell ref="AN29:AN31"/>
    <mergeCell ref="AO29:AO31"/>
    <mergeCell ref="AN32:AN34"/>
    <mergeCell ref="AO32:AO34"/>
    <mergeCell ref="AN35:AN37"/>
    <mergeCell ref="AO35:AO37"/>
    <mergeCell ref="AN41:AN43"/>
    <mergeCell ref="AO41:AO43"/>
    <mergeCell ref="AK62:AK64"/>
    <mergeCell ref="AE32:AE34"/>
    <mergeCell ref="AE35:AE37"/>
    <mergeCell ref="AE41:AE43"/>
    <mergeCell ref="AN80:AN82"/>
    <mergeCell ref="BI1048321:BR1048321"/>
    <mergeCell ref="D6:F6"/>
    <mergeCell ref="G6:I6"/>
    <mergeCell ref="AR6:AU6"/>
    <mergeCell ref="AP6:AQ6"/>
    <mergeCell ref="J6:K6"/>
    <mergeCell ref="M6:AO6"/>
    <mergeCell ref="AO65:AO67"/>
    <mergeCell ref="AK26:AK28"/>
    <mergeCell ref="AK29:AK31"/>
    <mergeCell ref="AK32:AK34"/>
    <mergeCell ref="AK35:AK37"/>
    <mergeCell ref="AK41:AK43"/>
    <mergeCell ref="AK53:AK55"/>
    <mergeCell ref="G35:G37"/>
    <mergeCell ref="J35:J37"/>
    <mergeCell ref="G41:G43"/>
    <mergeCell ref="H41:H43"/>
    <mergeCell ref="Z83:Z85"/>
    <mergeCell ref="AA83:AA85"/>
    <mergeCell ref="AE83:AE85"/>
    <mergeCell ref="AO44:AO46"/>
    <mergeCell ref="AN47:AN49"/>
    <mergeCell ref="AO47:AO49"/>
    <mergeCell ref="AN50:AN52"/>
    <mergeCell ref="AO50:AO52"/>
    <mergeCell ref="AN53:AN55"/>
    <mergeCell ref="AO53:AO55"/>
    <mergeCell ref="AN56:AN58"/>
    <mergeCell ref="AK56:AK58"/>
    <mergeCell ref="AK59:AK61"/>
    <mergeCell ref="AN59:AN61"/>
    <mergeCell ref="A95:A97"/>
    <mergeCell ref="A98:A100"/>
    <mergeCell ref="A101:A103"/>
    <mergeCell ref="H92:H94"/>
    <mergeCell ref="I92:I94"/>
    <mergeCell ref="J92:J94"/>
    <mergeCell ref="K92:K94"/>
    <mergeCell ref="L92:L94"/>
    <mergeCell ref="M92:M94"/>
    <mergeCell ref="K101:K103"/>
    <mergeCell ref="L101:L103"/>
    <mergeCell ref="M101:M103"/>
    <mergeCell ref="I101:I103"/>
    <mergeCell ref="J101:J103"/>
    <mergeCell ref="V68:V70"/>
    <mergeCell ref="A83:A85"/>
    <mergeCell ref="B83:C85"/>
    <mergeCell ref="G83:G85"/>
    <mergeCell ref="H83:H85"/>
    <mergeCell ref="I83:I85"/>
    <mergeCell ref="J83:J85"/>
    <mergeCell ref="K83:K85"/>
    <mergeCell ref="L83:L85"/>
    <mergeCell ref="M83:M85"/>
    <mergeCell ref="R83:R85"/>
    <mergeCell ref="S83:S85"/>
    <mergeCell ref="U83:U85"/>
    <mergeCell ref="V83:V85"/>
    <mergeCell ref="A80:A82"/>
    <mergeCell ref="B80:C82"/>
    <mergeCell ref="A68:A70"/>
    <mergeCell ref="G80:G82"/>
    <mergeCell ref="A104:A106"/>
    <mergeCell ref="AF83:AF85"/>
    <mergeCell ref="AJ83:AJ85"/>
    <mergeCell ref="AK83:AK85"/>
    <mergeCell ref="AN83:AN85"/>
    <mergeCell ref="AO83:AO85"/>
    <mergeCell ref="AP83:AP85"/>
    <mergeCell ref="AQ83:AQ85"/>
    <mergeCell ref="AR83:AR85"/>
    <mergeCell ref="A134:A136"/>
    <mergeCell ref="A137:A139"/>
    <mergeCell ref="A140:A142"/>
    <mergeCell ref="A143:A145"/>
    <mergeCell ref="A146:A148"/>
    <mergeCell ref="A149:A151"/>
    <mergeCell ref="A152:A154"/>
    <mergeCell ref="A155:A157"/>
    <mergeCell ref="AN86:AN88"/>
    <mergeCell ref="AO86:AO88"/>
    <mergeCell ref="AP86:AP88"/>
    <mergeCell ref="AQ86:AQ88"/>
    <mergeCell ref="AR86:AR88"/>
    <mergeCell ref="R89:R91"/>
    <mergeCell ref="S89:S91"/>
    <mergeCell ref="U89:U91"/>
    <mergeCell ref="V89:V91"/>
    <mergeCell ref="Z89:Z91"/>
    <mergeCell ref="AA89:AA91"/>
    <mergeCell ref="AE89:AE91"/>
    <mergeCell ref="A86:A88"/>
    <mergeCell ref="A89:A91"/>
    <mergeCell ref="A92:A94"/>
    <mergeCell ref="A158:A160"/>
    <mergeCell ref="A107:A109"/>
    <mergeCell ref="A110:A112"/>
    <mergeCell ref="A113:A115"/>
    <mergeCell ref="A116:A118"/>
    <mergeCell ref="A119:A121"/>
    <mergeCell ref="A122:A124"/>
    <mergeCell ref="A125:A127"/>
    <mergeCell ref="A128:A130"/>
    <mergeCell ref="A131:A133"/>
    <mergeCell ref="A188:A190"/>
    <mergeCell ref="A191:A193"/>
    <mergeCell ref="A194:A196"/>
    <mergeCell ref="A197:A199"/>
    <mergeCell ref="A200:A202"/>
    <mergeCell ref="A203:A205"/>
    <mergeCell ref="A206:A208"/>
    <mergeCell ref="A209:A211"/>
    <mergeCell ref="A212:A214"/>
    <mergeCell ref="A161:A163"/>
    <mergeCell ref="A164:A166"/>
    <mergeCell ref="A167:A169"/>
    <mergeCell ref="A170:A172"/>
    <mergeCell ref="A173:A175"/>
    <mergeCell ref="A176:A178"/>
    <mergeCell ref="A179:A181"/>
    <mergeCell ref="A182:A184"/>
    <mergeCell ref="A185:A187"/>
    <mergeCell ref="G227:G229"/>
    <mergeCell ref="B248:C250"/>
    <mergeCell ref="A242:A244"/>
    <mergeCell ref="A245:A247"/>
    <mergeCell ref="A248:A250"/>
    <mergeCell ref="A251:A253"/>
    <mergeCell ref="B173:C175"/>
    <mergeCell ref="G173:G175"/>
    <mergeCell ref="B194:C196"/>
    <mergeCell ref="G194:G196"/>
    <mergeCell ref="B215:C217"/>
    <mergeCell ref="G215:G217"/>
    <mergeCell ref="B236:C238"/>
    <mergeCell ref="G236:G238"/>
    <mergeCell ref="A254:A256"/>
    <mergeCell ref="A257:A259"/>
    <mergeCell ref="A260:A262"/>
    <mergeCell ref="A263:A265"/>
    <mergeCell ref="A266:A268"/>
    <mergeCell ref="A215:A217"/>
    <mergeCell ref="A218:A220"/>
    <mergeCell ref="A221:A223"/>
    <mergeCell ref="A224:A226"/>
    <mergeCell ref="A227:A229"/>
    <mergeCell ref="A230:A232"/>
    <mergeCell ref="A233:A235"/>
    <mergeCell ref="A236:A238"/>
    <mergeCell ref="A239:A241"/>
    <mergeCell ref="AK86:AK88"/>
    <mergeCell ref="H86:H88"/>
    <mergeCell ref="I86:I88"/>
    <mergeCell ref="J86:J88"/>
    <mergeCell ref="K86:K88"/>
    <mergeCell ref="L86:L88"/>
    <mergeCell ref="M86:M88"/>
    <mergeCell ref="N86:N88"/>
    <mergeCell ref="O86:O88"/>
    <mergeCell ref="R86:R88"/>
    <mergeCell ref="H89:H91"/>
    <mergeCell ref="I89:I91"/>
    <mergeCell ref="J89:J91"/>
    <mergeCell ref="K89:K91"/>
    <mergeCell ref="L89:L91"/>
    <mergeCell ref="M89:M91"/>
    <mergeCell ref="N89:N91"/>
    <mergeCell ref="O89:O91"/>
    <mergeCell ref="A269:A271"/>
    <mergeCell ref="A272:A274"/>
    <mergeCell ref="A275:A277"/>
    <mergeCell ref="A278:A280"/>
    <mergeCell ref="A281:A283"/>
    <mergeCell ref="A284:A286"/>
    <mergeCell ref="A287:A289"/>
    <mergeCell ref="B86:C88"/>
    <mergeCell ref="G86:G88"/>
    <mergeCell ref="B101:C103"/>
    <mergeCell ref="G101:G103"/>
    <mergeCell ref="B122:C124"/>
    <mergeCell ref="G122:G124"/>
    <mergeCell ref="B143:C145"/>
    <mergeCell ref="G143:G145"/>
    <mergeCell ref="B164:C166"/>
    <mergeCell ref="G164:G166"/>
    <mergeCell ref="B185:C187"/>
    <mergeCell ref="G185:G187"/>
    <mergeCell ref="B206:C208"/>
    <mergeCell ref="G206:G208"/>
    <mergeCell ref="B227:C229"/>
    <mergeCell ref="B89:C91"/>
    <mergeCell ref="G89:G91"/>
    <mergeCell ref="B92:C94"/>
    <mergeCell ref="G92:G94"/>
    <mergeCell ref="B110:C112"/>
    <mergeCell ref="G110:G112"/>
    <mergeCell ref="B131:C133"/>
    <mergeCell ref="G131:G133"/>
    <mergeCell ref="B152:C154"/>
    <mergeCell ref="G152:G154"/>
    <mergeCell ref="AF89:AF91"/>
    <mergeCell ref="AJ89:AJ91"/>
    <mergeCell ref="AK89:AK91"/>
    <mergeCell ref="AN89:AN91"/>
    <mergeCell ref="AO89:AO91"/>
    <mergeCell ref="AP89:AP91"/>
    <mergeCell ref="AQ89:AQ91"/>
    <mergeCell ref="AR89:AR91"/>
    <mergeCell ref="AS89:AS91"/>
    <mergeCell ref="AS86:AS88"/>
    <mergeCell ref="S86:S88"/>
    <mergeCell ref="U86:U88"/>
    <mergeCell ref="V86:V88"/>
    <mergeCell ref="Z86:Z88"/>
    <mergeCell ref="AA86:AA88"/>
    <mergeCell ref="AE86:AE88"/>
    <mergeCell ref="AF86:AF88"/>
    <mergeCell ref="AJ86:AJ88"/>
    <mergeCell ref="Z92:Z94"/>
    <mergeCell ref="AA92:AA94"/>
    <mergeCell ref="AE92:AE94"/>
    <mergeCell ref="AF92:AF94"/>
    <mergeCell ref="AJ92:AJ94"/>
    <mergeCell ref="AK92:AK94"/>
    <mergeCell ref="AN92:AN94"/>
    <mergeCell ref="AO92:AO94"/>
    <mergeCell ref="AP92:AP94"/>
    <mergeCell ref="AQ92:AQ94"/>
    <mergeCell ref="AR92:AR94"/>
    <mergeCell ref="AS92:AS94"/>
    <mergeCell ref="B95:C97"/>
    <mergeCell ref="G95:G97"/>
    <mergeCell ref="H95:H97"/>
    <mergeCell ref="I95:I97"/>
    <mergeCell ref="J95:J97"/>
    <mergeCell ref="K95:K97"/>
    <mergeCell ref="L95:L97"/>
    <mergeCell ref="M95:M97"/>
    <mergeCell ref="N95:N97"/>
    <mergeCell ref="O95:O97"/>
    <mergeCell ref="R95:R97"/>
    <mergeCell ref="S95:S97"/>
    <mergeCell ref="U95:U97"/>
    <mergeCell ref="V95:V97"/>
    <mergeCell ref="Z95:Z97"/>
    <mergeCell ref="AA95:AA97"/>
    <mergeCell ref="AE95:AE97"/>
    <mergeCell ref="AF95:AF97"/>
    <mergeCell ref="AJ95:AJ97"/>
    <mergeCell ref="AK95:AK97"/>
    <mergeCell ref="AN95:AN97"/>
    <mergeCell ref="AO95:AO97"/>
    <mergeCell ref="AP95:AP97"/>
    <mergeCell ref="AQ95:AQ97"/>
    <mergeCell ref="AR95:AR97"/>
    <mergeCell ref="AS95:AS97"/>
    <mergeCell ref="B98:C100"/>
    <mergeCell ref="G98:G100"/>
    <mergeCell ref="H98:H100"/>
    <mergeCell ref="I98:I100"/>
    <mergeCell ref="J98:J100"/>
    <mergeCell ref="K98:K100"/>
    <mergeCell ref="L98:L100"/>
    <mergeCell ref="M98:M100"/>
    <mergeCell ref="N98:N100"/>
    <mergeCell ref="O98:O100"/>
    <mergeCell ref="R98:R100"/>
    <mergeCell ref="S98:S100"/>
    <mergeCell ref="U98:U100"/>
    <mergeCell ref="V98:V100"/>
    <mergeCell ref="Z98:Z100"/>
    <mergeCell ref="AA98:AA100"/>
    <mergeCell ref="AE98:AE100"/>
    <mergeCell ref="AF98:AF100"/>
    <mergeCell ref="AJ98:AJ100"/>
    <mergeCell ref="AK98:AK100"/>
    <mergeCell ref="AN98:AN100"/>
    <mergeCell ref="AO98:AO100"/>
    <mergeCell ref="AP98:AP100"/>
    <mergeCell ref="AQ98:AQ100"/>
    <mergeCell ref="AR98:AR100"/>
    <mergeCell ref="AS98:AS100"/>
    <mergeCell ref="AO101:AO103"/>
    <mergeCell ref="AP101:AP103"/>
    <mergeCell ref="AQ101:AQ103"/>
    <mergeCell ref="AR101:AR103"/>
    <mergeCell ref="AS101:AS103"/>
    <mergeCell ref="B104:C106"/>
    <mergeCell ref="G104:G106"/>
    <mergeCell ref="H104:H106"/>
    <mergeCell ref="I104:I106"/>
    <mergeCell ref="J104:J106"/>
    <mergeCell ref="K104:K106"/>
    <mergeCell ref="L104:L106"/>
    <mergeCell ref="M104:M106"/>
    <mergeCell ref="N104:N106"/>
    <mergeCell ref="O104:O106"/>
    <mergeCell ref="R104:R106"/>
    <mergeCell ref="S104:S106"/>
    <mergeCell ref="U104:U106"/>
    <mergeCell ref="V104:V106"/>
    <mergeCell ref="Z104:Z106"/>
    <mergeCell ref="AA104:AA106"/>
    <mergeCell ref="S101:S103"/>
    <mergeCell ref="U101:U103"/>
    <mergeCell ref="V101:V103"/>
    <mergeCell ref="Z101:Z103"/>
    <mergeCell ref="AA101:AA103"/>
    <mergeCell ref="AE101:AE103"/>
    <mergeCell ref="AF101:AF103"/>
    <mergeCell ref="AJ101:AJ103"/>
    <mergeCell ref="AK101:AK103"/>
    <mergeCell ref="H101:H103"/>
    <mergeCell ref="AR107:AR109"/>
    <mergeCell ref="AJ104:AJ106"/>
    <mergeCell ref="AK104:AK106"/>
    <mergeCell ref="AN104:AN106"/>
    <mergeCell ref="AO104:AO106"/>
    <mergeCell ref="AP104:AP106"/>
    <mergeCell ref="AQ104:AQ106"/>
    <mergeCell ref="AR104:AR106"/>
    <mergeCell ref="N101:N103"/>
    <mergeCell ref="O101:O103"/>
    <mergeCell ref="R101:R103"/>
    <mergeCell ref="AS104:AS106"/>
    <mergeCell ref="B107:C109"/>
    <mergeCell ref="G107:G109"/>
    <mergeCell ref="H107:H109"/>
    <mergeCell ref="I107:I109"/>
    <mergeCell ref="J107:J109"/>
    <mergeCell ref="K107:K109"/>
    <mergeCell ref="L107:L109"/>
    <mergeCell ref="M107:M109"/>
    <mergeCell ref="N107:N109"/>
    <mergeCell ref="O107:O109"/>
    <mergeCell ref="R107:R109"/>
    <mergeCell ref="S107:S109"/>
    <mergeCell ref="U107:U109"/>
    <mergeCell ref="V107:V109"/>
    <mergeCell ref="Z107:Z109"/>
    <mergeCell ref="AA107:AA109"/>
    <mergeCell ref="AS107:AS109"/>
    <mergeCell ref="AE104:AE106"/>
    <mergeCell ref="AF104:AF106"/>
    <mergeCell ref="AN101:AN103"/>
    <mergeCell ref="H110:H112"/>
    <mergeCell ref="I110:I112"/>
    <mergeCell ref="J110:J112"/>
    <mergeCell ref="K110:K112"/>
    <mergeCell ref="L110:L112"/>
    <mergeCell ref="M110:M112"/>
    <mergeCell ref="N110:N112"/>
    <mergeCell ref="O110:O112"/>
    <mergeCell ref="R110:R112"/>
    <mergeCell ref="S110:S112"/>
    <mergeCell ref="U110:U112"/>
    <mergeCell ref="V110:V112"/>
    <mergeCell ref="Z110:Z112"/>
    <mergeCell ref="AA110:AA112"/>
    <mergeCell ref="AE110:AE112"/>
    <mergeCell ref="AF110:AF112"/>
    <mergeCell ref="AJ110:AJ112"/>
    <mergeCell ref="AK110:AK112"/>
    <mergeCell ref="AN110:AN112"/>
    <mergeCell ref="AO110:AO112"/>
    <mergeCell ref="AP110:AP112"/>
    <mergeCell ref="AE107:AE109"/>
    <mergeCell ref="AF107:AF109"/>
    <mergeCell ref="AJ107:AJ109"/>
    <mergeCell ref="AK107:AK109"/>
    <mergeCell ref="AN107:AN109"/>
    <mergeCell ref="AO107:AO109"/>
    <mergeCell ref="AP107:AP109"/>
    <mergeCell ref="AQ107:AQ109"/>
    <mergeCell ref="AQ110:AQ112"/>
    <mergeCell ref="AR110:AR112"/>
    <mergeCell ref="AS110:AS112"/>
    <mergeCell ref="B113:C115"/>
    <mergeCell ref="G113:G115"/>
    <mergeCell ref="H113:H115"/>
    <mergeCell ref="I113:I115"/>
    <mergeCell ref="J113:J115"/>
    <mergeCell ref="K113:K115"/>
    <mergeCell ref="L113:L115"/>
    <mergeCell ref="M113:M115"/>
    <mergeCell ref="N113:N115"/>
    <mergeCell ref="O113:O115"/>
    <mergeCell ref="R113:R115"/>
    <mergeCell ref="S113:S115"/>
    <mergeCell ref="U113:U115"/>
    <mergeCell ref="V113:V115"/>
    <mergeCell ref="Z113:Z115"/>
    <mergeCell ref="AA113:AA115"/>
    <mergeCell ref="AE113:AE115"/>
    <mergeCell ref="AF113:AF115"/>
    <mergeCell ref="AJ113:AJ115"/>
    <mergeCell ref="AK113:AK115"/>
    <mergeCell ref="AN113:AN115"/>
    <mergeCell ref="AO113:AO115"/>
    <mergeCell ref="AP113:AP115"/>
    <mergeCell ref="AQ113:AQ115"/>
    <mergeCell ref="AR113:AR115"/>
    <mergeCell ref="AS113:AS115"/>
    <mergeCell ref="B116:C118"/>
    <mergeCell ref="G116:G118"/>
    <mergeCell ref="H116:H118"/>
    <mergeCell ref="I116:I118"/>
    <mergeCell ref="J116:J118"/>
    <mergeCell ref="K116:K118"/>
    <mergeCell ref="L116:L118"/>
    <mergeCell ref="M116:M118"/>
    <mergeCell ref="N116:N118"/>
    <mergeCell ref="O116:O118"/>
    <mergeCell ref="R116:R118"/>
    <mergeCell ref="S116:S118"/>
    <mergeCell ref="U116:U118"/>
    <mergeCell ref="V116:V118"/>
    <mergeCell ref="Z116:Z118"/>
    <mergeCell ref="AA116:AA118"/>
    <mergeCell ref="AE116:AE118"/>
    <mergeCell ref="AF116:AF118"/>
    <mergeCell ref="AJ116:AJ118"/>
    <mergeCell ref="AR119:AR121"/>
    <mergeCell ref="AS119:AS121"/>
    <mergeCell ref="AK116:AK118"/>
    <mergeCell ref="AN116:AN118"/>
    <mergeCell ref="AO116:AO118"/>
    <mergeCell ref="AP116:AP118"/>
    <mergeCell ref="AQ116:AQ118"/>
    <mergeCell ref="AR116:AR118"/>
    <mergeCell ref="AS116:AS118"/>
    <mergeCell ref="B119:C121"/>
    <mergeCell ref="G119:G121"/>
    <mergeCell ref="H119:H121"/>
    <mergeCell ref="I119:I121"/>
    <mergeCell ref="J119:J121"/>
    <mergeCell ref="K119:K121"/>
    <mergeCell ref="L119:L121"/>
    <mergeCell ref="M119:M121"/>
    <mergeCell ref="N119:N121"/>
    <mergeCell ref="O119:O121"/>
    <mergeCell ref="R119:R121"/>
    <mergeCell ref="S119:S121"/>
    <mergeCell ref="U119:U121"/>
    <mergeCell ref="V119:V121"/>
    <mergeCell ref="Z119:Z121"/>
    <mergeCell ref="AA119:AA121"/>
    <mergeCell ref="AE119:AE121"/>
    <mergeCell ref="K122:K124"/>
    <mergeCell ref="L122:L124"/>
    <mergeCell ref="M122:M124"/>
    <mergeCell ref="N122:N124"/>
    <mergeCell ref="O122:O124"/>
    <mergeCell ref="R122:R124"/>
    <mergeCell ref="AF119:AF121"/>
    <mergeCell ref="AJ119:AJ121"/>
    <mergeCell ref="AK119:AK121"/>
    <mergeCell ref="AN119:AN121"/>
    <mergeCell ref="AO119:AO121"/>
    <mergeCell ref="AP119:AP121"/>
    <mergeCell ref="AQ119:AQ121"/>
    <mergeCell ref="AN122:AN124"/>
    <mergeCell ref="AO122:AO124"/>
    <mergeCell ref="AP122:AP124"/>
    <mergeCell ref="AQ122:AQ124"/>
    <mergeCell ref="AR122:AR124"/>
    <mergeCell ref="AS122:AS124"/>
    <mergeCell ref="B125:C127"/>
    <mergeCell ref="G125:G127"/>
    <mergeCell ref="H125:H127"/>
    <mergeCell ref="I125:I127"/>
    <mergeCell ref="J125:J127"/>
    <mergeCell ref="K125:K127"/>
    <mergeCell ref="L125:L127"/>
    <mergeCell ref="M125:M127"/>
    <mergeCell ref="N125:N127"/>
    <mergeCell ref="O125:O127"/>
    <mergeCell ref="R125:R127"/>
    <mergeCell ref="S125:S127"/>
    <mergeCell ref="U125:U127"/>
    <mergeCell ref="V125:V127"/>
    <mergeCell ref="Z125:Z127"/>
    <mergeCell ref="AA125:AA127"/>
    <mergeCell ref="AE125:AE127"/>
    <mergeCell ref="AF125:AF127"/>
    <mergeCell ref="S122:S124"/>
    <mergeCell ref="U122:U124"/>
    <mergeCell ref="V122:V124"/>
    <mergeCell ref="Z122:Z124"/>
    <mergeCell ref="AA122:AA124"/>
    <mergeCell ref="AE122:AE124"/>
    <mergeCell ref="AF122:AF124"/>
    <mergeCell ref="AJ122:AJ124"/>
    <mergeCell ref="AK122:AK124"/>
    <mergeCell ref="H122:H124"/>
    <mergeCell ref="I122:I124"/>
    <mergeCell ref="J122:J124"/>
    <mergeCell ref="AR128:AR130"/>
    <mergeCell ref="AJ125:AJ127"/>
    <mergeCell ref="AK125:AK127"/>
    <mergeCell ref="AN125:AN127"/>
    <mergeCell ref="AO125:AO127"/>
    <mergeCell ref="AP125:AP127"/>
    <mergeCell ref="AQ125:AQ127"/>
    <mergeCell ref="AR125:AR127"/>
    <mergeCell ref="AS125:AS127"/>
    <mergeCell ref="B128:C130"/>
    <mergeCell ref="G128:G130"/>
    <mergeCell ref="H128:H130"/>
    <mergeCell ref="I128:I130"/>
    <mergeCell ref="J128:J130"/>
    <mergeCell ref="K128:K130"/>
    <mergeCell ref="L128:L130"/>
    <mergeCell ref="M128:M130"/>
    <mergeCell ref="N128:N130"/>
    <mergeCell ref="O128:O130"/>
    <mergeCell ref="R128:R130"/>
    <mergeCell ref="S128:S130"/>
    <mergeCell ref="U128:U130"/>
    <mergeCell ref="V128:V130"/>
    <mergeCell ref="Z128:Z130"/>
    <mergeCell ref="AA128:AA130"/>
    <mergeCell ref="AS128:AS130"/>
    <mergeCell ref="H131:H133"/>
    <mergeCell ref="I131:I133"/>
    <mergeCell ref="J131:J133"/>
    <mergeCell ref="K131:K133"/>
    <mergeCell ref="L131:L133"/>
    <mergeCell ref="M131:M133"/>
    <mergeCell ref="N131:N133"/>
    <mergeCell ref="O131:O133"/>
    <mergeCell ref="R131:R133"/>
    <mergeCell ref="S131:S133"/>
    <mergeCell ref="U131:U133"/>
    <mergeCell ref="V131:V133"/>
    <mergeCell ref="Z131:Z133"/>
    <mergeCell ref="AA131:AA133"/>
    <mergeCell ref="AE131:AE133"/>
    <mergeCell ref="AF131:AF133"/>
    <mergeCell ref="AJ131:AJ133"/>
    <mergeCell ref="AK131:AK133"/>
    <mergeCell ref="AN131:AN133"/>
    <mergeCell ref="AO131:AO133"/>
    <mergeCell ref="AP131:AP133"/>
    <mergeCell ref="AE128:AE130"/>
    <mergeCell ref="AF128:AF130"/>
    <mergeCell ref="AJ128:AJ130"/>
    <mergeCell ref="AK128:AK130"/>
    <mergeCell ref="AN128:AN130"/>
    <mergeCell ref="AO128:AO130"/>
    <mergeCell ref="AP128:AP130"/>
    <mergeCell ref="AQ128:AQ130"/>
    <mergeCell ref="AQ131:AQ133"/>
    <mergeCell ref="AR131:AR133"/>
    <mergeCell ref="AS131:AS133"/>
    <mergeCell ref="B134:C136"/>
    <mergeCell ref="G134:G136"/>
    <mergeCell ref="H134:H136"/>
    <mergeCell ref="I134:I136"/>
    <mergeCell ref="J134:J136"/>
    <mergeCell ref="K134:K136"/>
    <mergeCell ref="L134:L136"/>
    <mergeCell ref="M134:M136"/>
    <mergeCell ref="N134:N136"/>
    <mergeCell ref="O134:O136"/>
    <mergeCell ref="R134:R136"/>
    <mergeCell ref="S134:S136"/>
    <mergeCell ref="U134:U136"/>
    <mergeCell ref="V134:V136"/>
    <mergeCell ref="Z134:Z136"/>
    <mergeCell ref="AA134:AA136"/>
    <mergeCell ref="AE134:AE136"/>
    <mergeCell ref="AF134:AF136"/>
    <mergeCell ref="AJ134:AJ136"/>
    <mergeCell ref="AK134:AK136"/>
    <mergeCell ref="AN134:AN136"/>
    <mergeCell ref="AO134:AO136"/>
    <mergeCell ref="AP134:AP136"/>
    <mergeCell ref="AQ134:AQ136"/>
    <mergeCell ref="AR134:AR136"/>
    <mergeCell ref="AS134:AS136"/>
    <mergeCell ref="B137:C139"/>
    <mergeCell ref="G137:G139"/>
    <mergeCell ref="H137:H139"/>
    <mergeCell ref="I137:I139"/>
    <mergeCell ref="J137:J139"/>
    <mergeCell ref="K137:K139"/>
    <mergeCell ref="L137:L139"/>
    <mergeCell ref="M137:M139"/>
    <mergeCell ref="N137:N139"/>
    <mergeCell ref="O137:O139"/>
    <mergeCell ref="R137:R139"/>
    <mergeCell ref="S137:S139"/>
    <mergeCell ref="U137:U139"/>
    <mergeCell ref="V137:V139"/>
    <mergeCell ref="Z137:Z139"/>
    <mergeCell ref="AA137:AA139"/>
    <mergeCell ref="AE137:AE139"/>
    <mergeCell ref="AF137:AF139"/>
    <mergeCell ref="AJ137:AJ139"/>
    <mergeCell ref="AR140:AR142"/>
    <mergeCell ref="AS140:AS142"/>
    <mergeCell ref="AK137:AK139"/>
    <mergeCell ref="AN137:AN139"/>
    <mergeCell ref="AO137:AO139"/>
    <mergeCell ref="AP137:AP139"/>
    <mergeCell ref="AQ137:AQ139"/>
    <mergeCell ref="AR137:AR139"/>
    <mergeCell ref="AS137:AS139"/>
    <mergeCell ref="B140:C142"/>
    <mergeCell ref="G140:G142"/>
    <mergeCell ref="H140:H142"/>
    <mergeCell ref="I140:I142"/>
    <mergeCell ref="J140:J142"/>
    <mergeCell ref="K140:K142"/>
    <mergeCell ref="L140:L142"/>
    <mergeCell ref="M140:M142"/>
    <mergeCell ref="N140:N142"/>
    <mergeCell ref="O140:O142"/>
    <mergeCell ref="R140:R142"/>
    <mergeCell ref="S140:S142"/>
    <mergeCell ref="U140:U142"/>
    <mergeCell ref="V140:V142"/>
    <mergeCell ref="Z140:Z142"/>
    <mergeCell ref="AA140:AA142"/>
    <mergeCell ref="AE140:AE142"/>
    <mergeCell ref="K143:K145"/>
    <mergeCell ref="L143:L145"/>
    <mergeCell ref="M143:M145"/>
    <mergeCell ref="N143:N145"/>
    <mergeCell ref="O143:O145"/>
    <mergeCell ref="R143:R145"/>
    <mergeCell ref="AF140:AF142"/>
    <mergeCell ref="AJ140:AJ142"/>
    <mergeCell ref="AK140:AK142"/>
    <mergeCell ref="AN140:AN142"/>
    <mergeCell ref="AO140:AO142"/>
    <mergeCell ref="AP140:AP142"/>
    <mergeCell ref="AQ140:AQ142"/>
    <mergeCell ref="AN143:AN145"/>
    <mergeCell ref="AO143:AO145"/>
    <mergeCell ref="AP143:AP145"/>
    <mergeCell ref="AQ143:AQ145"/>
    <mergeCell ref="AR143:AR145"/>
    <mergeCell ref="AS143:AS145"/>
    <mergeCell ref="B146:C148"/>
    <mergeCell ref="G146:G148"/>
    <mergeCell ref="H146:H148"/>
    <mergeCell ref="I146:I148"/>
    <mergeCell ref="J146:J148"/>
    <mergeCell ref="K146:K148"/>
    <mergeCell ref="L146:L148"/>
    <mergeCell ref="M146:M148"/>
    <mergeCell ref="N146:N148"/>
    <mergeCell ref="O146:O148"/>
    <mergeCell ref="R146:R148"/>
    <mergeCell ref="S146:S148"/>
    <mergeCell ref="U146:U148"/>
    <mergeCell ref="V146:V148"/>
    <mergeCell ref="Z146:Z148"/>
    <mergeCell ref="AA146:AA148"/>
    <mergeCell ref="AE146:AE148"/>
    <mergeCell ref="AF146:AF148"/>
    <mergeCell ref="S143:S145"/>
    <mergeCell ref="U143:U145"/>
    <mergeCell ref="V143:V145"/>
    <mergeCell ref="Z143:Z145"/>
    <mergeCell ref="AA143:AA145"/>
    <mergeCell ref="AE143:AE145"/>
    <mergeCell ref="AF143:AF145"/>
    <mergeCell ref="AJ143:AJ145"/>
    <mergeCell ref="AK143:AK145"/>
    <mergeCell ref="H143:H145"/>
    <mergeCell ref="I143:I145"/>
    <mergeCell ref="J143:J145"/>
    <mergeCell ref="AR149:AR151"/>
    <mergeCell ref="AJ146:AJ148"/>
    <mergeCell ref="AK146:AK148"/>
    <mergeCell ref="AN146:AN148"/>
    <mergeCell ref="AO146:AO148"/>
    <mergeCell ref="AP146:AP148"/>
    <mergeCell ref="AQ146:AQ148"/>
    <mergeCell ref="AR146:AR148"/>
    <mergeCell ref="AS146:AS148"/>
    <mergeCell ref="B149:C151"/>
    <mergeCell ref="G149:G151"/>
    <mergeCell ref="H149:H151"/>
    <mergeCell ref="I149:I151"/>
    <mergeCell ref="J149:J151"/>
    <mergeCell ref="K149:K151"/>
    <mergeCell ref="L149:L151"/>
    <mergeCell ref="M149:M151"/>
    <mergeCell ref="N149:N151"/>
    <mergeCell ref="O149:O151"/>
    <mergeCell ref="R149:R151"/>
    <mergeCell ref="S149:S151"/>
    <mergeCell ref="U149:U151"/>
    <mergeCell ref="V149:V151"/>
    <mergeCell ref="Z149:Z151"/>
    <mergeCell ref="AA149:AA151"/>
    <mergeCell ref="AS149:AS151"/>
    <mergeCell ref="H152:H154"/>
    <mergeCell ref="I152:I154"/>
    <mergeCell ref="J152:J154"/>
    <mergeCell ref="K152:K154"/>
    <mergeCell ref="L152:L154"/>
    <mergeCell ref="M152:M154"/>
    <mergeCell ref="N152:N154"/>
    <mergeCell ref="O152:O154"/>
    <mergeCell ref="R152:R154"/>
    <mergeCell ref="S152:S154"/>
    <mergeCell ref="U152:U154"/>
    <mergeCell ref="V152:V154"/>
    <mergeCell ref="Z152:Z154"/>
    <mergeCell ref="AA152:AA154"/>
    <mergeCell ref="AE152:AE154"/>
    <mergeCell ref="AF152:AF154"/>
    <mergeCell ref="AJ152:AJ154"/>
    <mergeCell ref="AK152:AK154"/>
    <mergeCell ref="AN152:AN154"/>
    <mergeCell ref="AO152:AO154"/>
    <mergeCell ref="AP152:AP154"/>
    <mergeCell ref="AE149:AE151"/>
    <mergeCell ref="AF149:AF151"/>
    <mergeCell ref="AJ149:AJ151"/>
    <mergeCell ref="AK149:AK151"/>
    <mergeCell ref="AN149:AN151"/>
    <mergeCell ref="AO149:AO151"/>
    <mergeCell ref="AP149:AP151"/>
    <mergeCell ref="AQ149:AQ151"/>
    <mergeCell ref="AQ152:AQ154"/>
    <mergeCell ref="AR152:AR154"/>
    <mergeCell ref="AS152:AS154"/>
    <mergeCell ref="B155:C157"/>
    <mergeCell ref="G155:G157"/>
    <mergeCell ref="H155:H157"/>
    <mergeCell ref="I155:I157"/>
    <mergeCell ref="J155:J157"/>
    <mergeCell ref="K155:K157"/>
    <mergeCell ref="L155:L157"/>
    <mergeCell ref="M155:M157"/>
    <mergeCell ref="N155:N157"/>
    <mergeCell ref="O155:O157"/>
    <mergeCell ref="R155:R157"/>
    <mergeCell ref="S155:S157"/>
    <mergeCell ref="U155:U157"/>
    <mergeCell ref="V155:V157"/>
    <mergeCell ref="Z155:Z157"/>
    <mergeCell ref="AA155:AA157"/>
    <mergeCell ref="AE155:AE157"/>
    <mergeCell ref="AF155:AF157"/>
    <mergeCell ref="AJ155:AJ157"/>
    <mergeCell ref="AK155:AK157"/>
    <mergeCell ref="AN155:AN157"/>
    <mergeCell ref="AO155:AO157"/>
    <mergeCell ref="AP155:AP157"/>
    <mergeCell ref="AQ155:AQ157"/>
    <mergeCell ref="AR155:AR157"/>
    <mergeCell ref="AS155:AS157"/>
    <mergeCell ref="B158:C160"/>
    <mergeCell ref="G158:G160"/>
    <mergeCell ref="H158:H160"/>
    <mergeCell ref="I158:I160"/>
    <mergeCell ref="J158:J160"/>
    <mergeCell ref="K158:K160"/>
    <mergeCell ref="L158:L160"/>
    <mergeCell ref="M158:M160"/>
    <mergeCell ref="N158:N160"/>
    <mergeCell ref="O158:O160"/>
    <mergeCell ref="R158:R160"/>
    <mergeCell ref="S158:S160"/>
    <mergeCell ref="U158:U160"/>
    <mergeCell ref="V158:V160"/>
    <mergeCell ref="Z158:Z160"/>
    <mergeCell ref="AA158:AA160"/>
    <mergeCell ref="AE158:AE160"/>
    <mergeCell ref="AF158:AF160"/>
    <mergeCell ref="AJ158:AJ160"/>
    <mergeCell ref="AR161:AR163"/>
    <mergeCell ref="AS161:AS163"/>
    <mergeCell ref="AK158:AK160"/>
    <mergeCell ref="AN158:AN160"/>
    <mergeCell ref="AO158:AO160"/>
    <mergeCell ref="AP158:AP160"/>
    <mergeCell ref="AQ158:AQ160"/>
    <mergeCell ref="AR158:AR160"/>
    <mergeCell ref="AS158:AS160"/>
    <mergeCell ref="B161:C163"/>
    <mergeCell ref="G161:G163"/>
    <mergeCell ref="H161:H163"/>
    <mergeCell ref="I161:I163"/>
    <mergeCell ref="J161:J163"/>
    <mergeCell ref="K161:K163"/>
    <mergeCell ref="L161:L163"/>
    <mergeCell ref="M161:M163"/>
    <mergeCell ref="N161:N163"/>
    <mergeCell ref="O161:O163"/>
    <mergeCell ref="R161:R163"/>
    <mergeCell ref="S161:S163"/>
    <mergeCell ref="U161:U163"/>
    <mergeCell ref="V161:V163"/>
    <mergeCell ref="Z161:Z163"/>
    <mergeCell ref="AA161:AA163"/>
    <mergeCell ref="AE161:AE163"/>
    <mergeCell ref="K164:K166"/>
    <mergeCell ref="L164:L166"/>
    <mergeCell ref="M164:M166"/>
    <mergeCell ref="N164:N166"/>
    <mergeCell ref="O164:O166"/>
    <mergeCell ref="R164:R166"/>
    <mergeCell ref="AF161:AF163"/>
    <mergeCell ref="AJ161:AJ163"/>
    <mergeCell ref="AK161:AK163"/>
    <mergeCell ref="AN161:AN163"/>
    <mergeCell ref="AO161:AO163"/>
    <mergeCell ref="AP161:AP163"/>
    <mergeCell ref="AQ161:AQ163"/>
    <mergeCell ref="AN164:AN166"/>
    <mergeCell ref="AO164:AO166"/>
    <mergeCell ref="AP164:AP166"/>
    <mergeCell ref="AQ164:AQ166"/>
    <mergeCell ref="AR164:AR166"/>
    <mergeCell ref="AS164:AS166"/>
    <mergeCell ref="B167:C169"/>
    <mergeCell ref="G167:G169"/>
    <mergeCell ref="H167:H169"/>
    <mergeCell ref="I167:I169"/>
    <mergeCell ref="J167:J169"/>
    <mergeCell ref="K167:K169"/>
    <mergeCell ref="L167:L169"/>
    <mergeCell ref="M167:M169"/>
    <mergeCell ref="N167:N169"/>
    <mergeCell ref="O167:O169"/>
    <mergeCell ref="R167:R169"/>
    <mergeCell ref="S167:S169"/>
    <mergeCell ref="U167:U169"/>
    <mergeCell ref="V167:V169"/>
    <mergeCell ref="Z167:Z169"/>
    <mergeCell ref="AA167:AA169"/>
    <mergeCell ref="AE167:AE169"/>
    <mergeCell ref="AF167:AF169"/>
    <mergeCell ref="S164:S166"/>
    <mergeCell ref="U164:U166"/>
    <mergeCell ref="V164:V166"/>
    <mergeCell ref="Z164:Z166"/>
    <mergeCell ref="AA164:AA166"/>
    <mergeCell ref="AE164:AE166"/>
    <mergeCell ref="AF164:AF166"/>
    <mergeCell ref="AJ164:AJ166"/>
    <mergeCell ref="AK164:AK166"/>
    <mergeCell ref="H164:H166"/>
    <mergeCell ref="I164:I166"/>
    <mergeCell ref="J164:J166"/>
    <mergeCell ref="AR170:AR172"/>
    <mergeCell ref="AJ167:AJ169"/>
    <mergeCell ref="AK167:AK169"/>
    <mergeCell ref="AN167:AN169"/>
    <mergeCell ref="AO167:AO169"/>
    <mergeCell ref="AP167:AP169"/>
    <mergeCell ref="AQ167:AQ169"/>
    <mergeCell ref="AR167:AR169"/>
    <mergeCell ref="AS167:AS169"/>
    <mergeCell ref="B170:C172"/>
    <mergeCell ref="G170:G172"/>
    <mergeCell ref="H170:H172"/>
    <mergeCell ref="I170:I172"/>
    <mergeCell ref="J170:J172"/>
    <mergeCell ref="K170:K172"/>
    <mergeCell ref="L170:L172"/>
    <mergeCell ref="M170:M172"/>
    <mergeCell ref="N170:N172"/>
    <mergeCell ref="O170:O172"/>
    <mergeCell ref="R170:R172"/>
    <mergeCell ref="S170:S172"/>
    <mergeCell ref="U170:U172"/>
    <mergeCell ref="V170:V172"/>
    <mergeCell ref="Z170:Z172"/>
    <mergeCell ref="AA170:AA172"/>
    <mergeCell ref="AS170:AS172"/>
    <mergeCell ref="H173:H175"/>
    <mergeCell ref="I173:I175"/>
    <mergeCell ref="J173:J175"/>
    <mergeCell ref="K173:K175"/>
    <mergeCell ref="L173:L175"/>
    <mergeCell ref="M173:M175"/>
    <mergeCell ref="N173:N175"/>
    <mergeCell ref="O173:O175"/>
    <mergeCell ref="R173:R175"/>
    <mergeCell ref="S173:S175"/>
    <mergeCell ref="U173:U175"/>
    <mergeCell ref="V173:V175"/>
    <mergeCell ref="Z173:Z175"/>
    <mergeCell ref="AA173:AA175"/>
    <mergeCell ref="AE173:AE175"/>
    <mergeCell ref="AF173:AF175"/>
    <mergeCell ref="AJ173:AJ175"/>
    <mergeCell ref="AK173:AK175"/>
    <mergeCell ref="AN173:AN175"/>
    <mergeCell ref="AO173:AO175"/>
    <mergeCell ref="AP173:AP175"/>
    <mergeCell ref="AE170:AE172"/>
    <mergeCell ref="AF170:AF172"/>
    <mergeCell ref="AJ170:AJ172"/>
    <mergeCell ref="AK170:AK172"/>
    <mergeCell ref="AN170:AN172"/>
    <mergeCell ref="AO170:AO172"/>
    <mergeCell ref="AP170:AP172"/>
    <mergeCell ref="AQ170:AQ172"/>
    <mergeCell ref="AQ173:AQ175"/>
    <mergeCell ref="AR173:AR175"/>
    <mergeCell ref="AS173:AS175"/>
    <mergeCell ref="B176:C178"/>
    <mergeCell ref="G176:G178"/>
    <mergeCell ref="H176:H178"/>
    <mergeCell ref="I176:I178"/>
    <mergeCell ref="J176:J178"/>
    <mergeCell ref="K176:K178"/>
    <mergeCell ref="L176:L178"/>
    <mergeCell ref="M176:M178"/>
    <mergeCell ref="N176:N178"/>
    <mergeCell ref="O176:O178"/>
    <mergeCell ref="R176:R178"/>
    <mergeCell ref="S176:S178"/>
    <mergeCell ref="U176:U178"/>
    <mergeCell ref="V176:V178"/>
    <mergeCell ref="Z176:Z178"/>
    <mergeCell ref="AA176:AA178"/>
    <mergeCell ref="AE176:AE178"/>
    <mergeCell ref="AF176:AF178"/>
    <mergeCell ref="AJ176:AJ178"/>
    <mergeCell ref="AK176:AK178"/>
    <mergeCell ref="AN176:AN178"/>
    <mergeCell ref="AO176:AO178"/>
    <mergeCell ref="AP176:AP178"/>
    <mergeCell ref="AQ176:AQ178"/>
    <mergeCell ref="AR176:AR178"/>
    <mergeCell ref="AS176:AS178"/>
    <mergeCell ref="B179:C181"/>
    <mergeCell ref="G179:G181"/>
    <mergeCell ref="H179:H181"/>
    <mergeCell ref="I179:I181"/>
    <mergeCell ref="J179:J181"/>
    <mergeCell ref="K179:K181"/>
    <mergeCell ref="L179:L181"/>
    <mergeCell ref="M179:M181"/>
    <mergeCell ref="N179:N181"/>
    <mergeCell ref="O179:O181"/>
    <mergeCell ref="R179:R181"/>
    <mergeCell ref="S179:S181"/>
    <mergeCell ref="U179:U181"/>
    <mergeCell ref="V179:V181"/>
    <mergeCell ref="Z179:Z181"/>
    <mergeCell ref="AA179:AA181"/>
    <mergeCell ref="AE179:AE181"/>
    <mergeCell ref="AF179:AF181"/>
    <mergeCell ref="AJ179:AJ181"/>
    <mergeCell ref="AR182:AR184"/>
    <mergeCell ref="AS182:AS184"/>
    <mergeCell ref="AK179:AK181"/>
    <mergeCell ref="AN179:AN181"/>
    <mergeCell ref="AO179:AO181"/>
    <mergeCell ref="AP179:AP181"/>
    <mergeCell ref="AQ179:AQ181"/>
    <mergeCell ref="AR179:AR181"/>
    <mergeCell ref="AS179:AS181"/>
    <mergeCell ref="B182:C184"/>
    <mergeCell ref="G182:G184"/>
    <mergeCell ref="H182:H184"/>
    <mergeCell ref="I182:I184"/>
    <mergeCell ref="J182:J184"/>
    <mergeCell ref="K182:K184"/>
    <mergeCell ref="L182:L184"/>
    <mergeCell ref="M182:M184"/>
    <mergeCell ref="N182:N184"/>
    <mergeCell ref="O182:O184"/>
    <mergeCell ref="R182:R184"/>
    <mergeCell ref="S182:S184"/>
    <mergeCell ref="U182:U184"/>
    <mergeCell ref="V182:V184"/>
    <mergeCell ref="Z182:Z184"/>
    <mergeCell ref="AA182:AA184"/>
    <mergeCell ref="AE182:AE184"/>
    <mergeCell ref="K185:K187"/>
    <mergeCell ref="L185:L187"/>
    <mergeCell ref="M185:M187"/>
    <mergeCell ref="N185:N187"/>
    <mergeCell ref="O185:O187"/>
    <mergeCell ref="R185:R187"/>
    <mergeCell ref="AF182:AF184"/>
    <mergeCell ref="AJ182:AJ184"/>
    <mergeCell ref="AK182:AK184"/>
    <mergeCell ref="AN182:AN184"/>
    <mergeCell ref="AO182:AO184"/>
    <mergeCell ref="AP182:AP184"/>
    <mergeCell ref="AQ182:AQ184"/>
    <mergeCell ref="AN185:AN187"/>
    <mergeCell ref="AO185:AO187"/>
    <mergeCell ref="AP185:AP187"/>
    <mergeCell ref="AQ185:AQ187"/>
    <mergeCell ref="AR185:AR187"/>
    <mergeCell ref="AS185:AS187"/>
    <mergeCell ref="B188:C190"/>
    <mergeCell ref="G188:G190"/>
    <mergeCell ref="H188:H190"/>
    <mergeCell ref="I188:I190"/>
    <mergeCell ref="J188:J190"/>
    <mergeCell ref="K188:K190"/>
    <mergeCell ref="L188:L190"/>
    <mergeCell ref="M188:M190"/>
    <mergeCell ref="N188:N190"/>
    <mergeCell ref="O188:O190"/>
    <mergeCell ref="R188:R190"/>
    <mergeCell ref="S188:S190"/>
    <mergeCell ref="U188:U190"/>
    <mergeCell ref="V188:V190"/>
    <mergeCell ref="Z188:Z190"/>
    <mergeCell ref="AA188:AA190"/>
    <mergeCell ref="AE188:AE190"/>
    <mergeCell ref="AF188:AF190"/>
    <mergeCell ref="S185:S187"/>
    <mergeCell ref="U185:U187"/>
    <mergeCell ref="V185:V187"/>
    <mergeCell ref="Z185:Z187"/>
    <mergeCell ref="AA185:AA187"/>
    <mergeCell ref="AE185:AE187"/>
    <mergeCell ref="AF185:AF187"/>
    <mergeCell ref="AJ185:AJ187"/>
    <mergeCell ref="AK185:AK187"/>
    <mergeCell ref="H185:H187"/>
    <mergeCell ref="I185:I187"/>
    <mergeCell ref="J185:J187"/>
    <mergeCell ref="AR191:AR193"/>
    <mergeCell ref="AJ188:AJ190"/>
    <mergeCell ref="AK188:AK190"/>
    <mergeCell ref="AN188:AN190"/>
    <mergeCell ref="AO188:AO190"/>
    <mergeCell ref="AP188:AP190"/>
    <mergeCell ref="AQ188:AQ190"/>
    <mergeCell ref="AR188:AR190"/>
    <mergeCell ref="AS188:AS190"/>
    <mergeCell ref="B191:C193"/>
    <mergeCell ref="G191:G193"/>
    <mergeCell ref="H191:H193"/>
    <mergeCell ref="I191:I193"/>
    <mergeCell ref="J191:J193"/>
    <mergeCell ref="K191:K193"/>
    <mergeCell ref="L191:L193"/>
    <mergeCell ref="M191:M193"/>
    <mergeCell ref="N191:N193"/>
    <mergeCell ref="O191:O193"/>
    <mergeCell ref="R191:R193"/>
    <mergeCell ref="S191:S193"/>
    <mergeCell ref="U191:U193"/>
    <mergeCell ref="V191:V193"/>
    <mergeCell ref="Z191:Z193"/>
    <mergeCell ref="AA191:AA193"/>
    <mergeCell ref="AS191:AS193"/>
    <mergeCell ref="H194:H196"/>
    <mergeCell ref="I194:I196"/>
    <mergeCell ref="J194:J196"/>
    <mergeCell ref="K194:K196"/>
    <mergeCell ref="L194:L196"/>
    <mergeCell ref="M194:M196"/>
    <mergeCell ref="N194:N196"/>
    <mergeCell ref="O194:O196"/>
    <mergeCell ref="R194:R196"/>
    <mergeCell ref="S194:S196"/>
    <mergeCell ref="U194:U196"/>
    <mergeCell ref="V194:V196"/>
    <mergeCell ref="Z194:Z196"/>
    <mergeCell ref="AA194:AA196"/>
    <mergeCell ref="AE194:AE196"/>
    <mergeCell ref="AF194:AF196"/>
    <mergeCell ref="AJ194:AJ196"/>
    <mergeCell ref="AK194:AK196"/>
    <mergeCell ref="AN194:AN196"/>
    <mergeCell ref="AO194:AO196"/>
    <mergeCell ref="AP194:AP196"/>
    <mergeCell ref="AE191:AE193"/>
    <mergeCell ref="AF191:AF193"/>
    <mergeCell ref="AJ191:AJ193"/>
    <mergeCell ref="AK191:AK193"/>
    <mergeCell ref="AN191:AN193"/>
    <mergeCell ref="AO191:AO193"/>
    <mergeCell ref="AP191:AP193"/>
    <mergeCell ref="AQ191:AQ193"/>
    <mergeCell ref="AQ194:AQ196"/>
    <mergeCell ref="AR194:AR196"/>
    <mergeCell ref="AS194:AS196"/>
    <mergeCell ref="B197:C199"/>
    <mergeCell ref="G197:G199"/>
    <mergeCell ref="H197:H199"/>
    <mergeCell ref="I197:I199"/>
    <mergeCell ref="J197:J199"/>
    <mergeCell ref="K197:K199"/>
    <mergeCell ref="L197:L199"/>
    <mergeCell ref="M197:M199"/>
    <mergeCell ref="N197:N199"/>
    <mergeCell ref="O197:O199"/>
    <mergeCell ref="R197:R199"/>
    <mergeCell ref="S197:S199"/>
    <mergeCell ref="U197:U199"/>
    <mergeCell ref="V197:V199"/>
    <mergeCell ref="Z197:Z199"/>
    <mergeCell ref="AA197:AA199"/>
    <mergeCell ref="AE197:AE199"/>
    <mergeCell ref="AF197:AF199"/>
    <mergeCell ref="AJ197:AJ199"/>
    <mergeCell ref="AK197:AK199"/>
    <mergeCell ref="AN197:AN199"/>
    <mergeCell ref="AO197:AO199"/>
    <mergeCell ref="AP197:AP199"/>
    <mergeCell ref="AQ197:AQ199"/>
    <mergeCell ref="AR197:AR199"/>
    <mergeCell ref="AS197:AS199"/>
    <mergeCell ref="B200:C202"/>
    <mergeCell ref="G200:G202"/>
    <mergeCell ref="H200:H202"/>
    <mergeCell ref="I200:I202"/>
    <mergeCell ref="J200:J202"/>
    <mergeCell ref="K200:K202"/>
    <mergeCell ref="L200:L202"/>
    <mergeCell ref="M200:M202"/>
    <mergeCell ref="N200:N202"/>
    <mergeCell ref="O200:O202"/>
    <mergeCell ref="R200:R202"/>
    <mergeCell ref="S200:S202"/>
    <mergeCell ref="U200:U202"/>
    <mergeCell ref="V200:V202"/>
    <mergeCell ref="Z200:Z202"/>
    <mergeCell ref="AA200:AA202"/>
    <mergeCell ref="AE200:AE202"/>
    <mergeCell ref="AF200:AF202"/>
    <mergeCell ref="AJ200:AJ202"/>
    <mergeCell ref="AR203:AR205"/>
    <mergeCell ref="AS203:AS205"/>
    <mergeCell ref="AK200:AK202"/>
    <mergeCell ref="AN200:AN202"/>
    <mergeCell ref="AO200:AO202"/>
    <mergeCell ref="AP200:AP202"/>
    <mergeCell ref="AQ200:AQ202"/>
    <mergeCell ref="AR200:AR202"/>
    <mergeCell ref="AS200:AS202"/>
    <mergeCell ref="B203:C205"/>
    <mergeCell ref="G203:G205"/>
    <mergeCell ref="H203:H205"/>
    <mergeCell ref="I203:I205"/>
    <mergeCell ref="J203:J205"/>
    <mergeCell ref="K203:K205"/>
    <mergeCell ref="L203:L205"/>
    <mergeCell ref="M203:M205"/>
    <mergeCell ref="N203:N205"/>
    <mergeCell ref="O203:O205"/>
    <mergeCell ref="R203:R205"/>
    <mergeCell ref="S203:S205"/>
    <mergeCell ref="U203:U205"/>
    <mergeCell ref="V203:V205"/>
    <mergeCell ref="Z203:Z205"/>
    <mergeCell ref="AA203:AA205"/>
    <mergeCell ref="AE203:AE205"/>
    <mergeCell ref="K206:K208"/>
    <mergeCell ref="L206:L208"/>
    <mergeCell ref="M206:M208"/>
    <mergeCell ref="N206:N208"/>
    <mergeCell ref="O206:O208"/>
    <mergeCell ref="R206:R208"/>
    <mergeCell ref="AF203:AF205"/>
    <mergeCell ref="AJ203:AJ205"/>
    <mergeCell ref="AK203:AK205"/>
    <mergeCell ref="AN203:AN205"/>
    <mergeCell ref="AO203:AO205"/>
    <mergeCell ref="AP203:AP205"/>
    <mergeCell ref="AQ203:AQ205"/>
    <mergeCell ref="AN206:AN208"/>
    <mergeCell ref="AO206:AO208"/>
    <mergeCell ref="AP206:AP208"/>
    <mergeCell ref="AQ206:AQ208"/>
    <mergeCell ref="AR206:AR208"/>
    <mergeCell ref="AS206:AS208"/>
    <mergeCell ref="B209:C211"/>
    <mergeCell ref="G209:G211"/>
    <mergeCell ref="H209:H211"/>
    <mergeCell ref="I209:I211"/>
    <mergeCell ref="J209:J211"/>
    <mergeCell ref="K209:K211"/>
    <mergeCell ref="L209:L211"/>
    <mergeCell ref="M209:M211"/>
    <mergeCell ref="N209:N211"/>
    <mergeCell ref="O209:O211"/>
    <mergeCell ref="R209:R211"/>
    <mergeCell ref="S209:S211"/>
    <mergeCell ref="U209:U211"/>
    <mergeCell ref="V209:V211"/>
    <mergeCell ref="Z209:Z211"/>
    <mergeCell ref="AA209:AA211"/>
    <mergeCell ref="AE209:AE211"/>
    <mergeCell ref="AF209:AF211"/>
    <mergeCell ref="S206:S208"/>
    <mergeCell ref="U206:U208"/>
    <mergeCell ref="V206:V208"/>
    <mergeCell ref="Z206:Z208"/>
    <mergeCell ref="AA206:AA208"/>
    <mergeCell ref="AE206:AE208"/>
    <mergeCell ref="AF206:AF208"/>
    <mergeCell ref="AJ206:AJ208"/>
    <mergeCell ref="AK206:AK208"/>
    <mergeCell ref="H206:H208"/>
    <mergeCell ref="I206:I208"/>
    <mergeCell ref="J206:J208"/>
    <mergeCell ref="AR212:AR214"/>
    <mergeCell ref="AJ209:AJ211"/>
    <mergeCell ref="AK209:AK211"/>
    <mergeCell ref="AN209:AN211"/>
    <mergeCell ref="AO209:AO211"/>
    <mergeCell ref="AP209:AP211"/>
    <mergeCell ref="AQ209:AQ211"/>
    <mergeCell ref="AR209:AR211"/>
    <mergeCell ref="AS209:AS211"/>
    <mergeCell ref="B212:C214"/>
    <mergeCell ref="G212:G214"/>
    <mergeCell ref="H212:H214"/>
    <mergeCell ref="I212:I214"/>
    <mergeCell ref="J212:J214"/>
    <mergeCell ref="K212:K214"/>
    <mergeCell ref="L212:L214"/>
    <mergeCell ref="M212:M214"/>
    <mergeCell ref="N212:N214"/>
    <mergeCell ref="O212:O214"/>
    <mergeCell ref="R212:R214"/>
    <mergeCell ref="S212:S214"/>
    <mergeCell ref="U212:U214"/>
    <mergeCell ref="V212:V214"/>
    <mergeCell ref="Z212:Z214"/>
    <mergeCell ref="AA212:AA214"/>
    <mergeCell ref="AS212:AS214"/>
    <mergeCell ref="H215:H217"/>
    <mergeCell ref="I215:I217"/>
    <mergeCell ref="J215:J217"/>
    <mergeCell ref="K215:K217"/>
    <mergeCell ref="L215:L217"/>
    <mergeCell ref="M215:M217"/>
    <mergeCell ref="N215:N217"/>
    <mergeCell ref="O215:O217"/>
    <mergeCell ref="R215:R217"/>
    <mergeCell ref="S215:S217"/>
    <mergeCell ref="U215:U217"/>
    <mergeCell ref="V215:V217"/>
    <mergeCell ref="Z215:Z217"/>
    <mergeCell ref="AA215:AA217"/>
    <mergeCell ref="AE215:AE217"/>
    <mergeCell ref="AF215:AF217"/>
    <mergeCell ref="AJ215:AJ217"/>
    <mergeCell ref="AK215:AK217"/>
    <mergeCell ref="AN215:AN217"/>
    <mergeCell ref="AO215:AO217"/>
    <mergeCell ref="AP215:AP217"/>
    <mergeCell ref="AE212:AE214"/>
    <mergeCell ref="AF212:AF214"/>
    <mergeCell ref="AJ212:AJ214"/>
    <mergeCell ref="AK212:AK214"/>
    <mergeCell ref="AN212:AN214"/>
    <mergeCell ref="AO212:AO214"/>
    <mergeCell ref="AP212:AP214"/>
    <mergeCell ref="AQ212:AQ214"/>
    <mergeCell ref="AQ215:AQ217"/>
    <mergeCell ref="AR215:AR217"/>
    <mergeCell ref="AS215:AS217"/>
    <mergeCell ref="B218:C220"/>
    <mergeCell ref="G218:G220"/>
    <mergeCell ref="H218:H220"/>
    <mergeCell ref="I218:I220"/>
    <mergeCell ref="J218:J220"/>
    <mergeCell ref="K218:K220"/>
    <mergeCell ref="L218:L220"/>
    <mergeCell ref="M218:M220"/>
    <mergeCell ref="N218:N220"/>
    <mergeCell ref="O218:O220"/>
    <mergeCell ref="R218:R220"/>
    <mergeCell ref="S218:S220"/>
    <mergeCell ref="U218:U220"/>
    <mergeCell ref="V218:V220"/>
    <mergeCell ref="Z218:Z220"/>
    <mergeCell ref="AA218:AA220"/>
    <mergeCell ref="AE218:AE220"/>
    <mergeCell ref="AF218:AF220"/>
    <mergeCell ref="AJ218:AJ220"/>
    <mergeCell ref="AK218:AK220"/>
    <mergeCell ref="AN218:AN220"/>
    <mergeCell ref="AO218:AO220"/>
    <mergeCell ref="AP218:AP220"/>
    <mergeCell ref="AQ218:AQ220"/>
    <mergeCell ref="AR218:AR220"/>
    <mergeCell ref="AS218:AS220"/>
    <mergeCell ref="B221:C223"/>
    <mergeCell ref="G221:G223"/>
    <mergeCell ref="H221:H223"/>
    <mergeCell ref="I221:I223"/>
    <mergeCell ref="J221:J223"/>
    <mergeCell ref="K221:K223"/>
    <mergeCell ref="L221:L223"/>
    <mergeCell ref="M221:M223"/>
    <mergeCell ref="N221:N223"/>
    <mergeCell ref="O221:O223"/>
    <mergeCell ref="R221:R223"/>
    <mergeCell ref="S221:S223"/>
    <mergeCell ref="U221:U223"/>
    <mergeCell ref="V221:V223"/>
    <mergeCell ref="Z221:Z223"/>
    <mergeCell ref="AA221:AA223"/>
    <mergeCell ref="AE221:AE223"/>
    <mergeCell ref="AF221:AF223"/>
    <mergeCell ref="AJ221:AJ223"/>
    <mergeCell ref="AR224:AR226"/>
    <mergeCell ref="AS224:AS226"/>
    <mergeCell ref="AK221:AK223"/>
    <mergeCell ref="AN221:AN223"/>
    <mergeCell ref="AO221:AO223"/>
    <mergeCell ref="AP221:AP223"/>
    <mergeCell ref="AQ221:AQ223"/>
    <mergeCell ref="AR221:AR223"/>
    <mergeCell ref="AS221:AS223"/>
    <mergeCell ref="B224:C226"/>
    <mergeCell ref="G224:G226"/>
    <mergeCell ref="H224:H226"/>
    <mergeCell ref="I224:I226"/>
    <mergeCell ref="J224:J226"/>
    <mergeCell ref="K224:K226"/>
    <mergeCell ref="L224:L226"/>
    <mergeCell ref="M224:M226"/>
    <mergeCell ref="N224:N226"/>
    <mergeCell ref="O224:O226"/>
    <mergeCell ref="R224:R226"/>
    <mergeCell ref="S224:S226"/>
    <mergeCell ref="U224:U226"/>
    <mergeCell ref="V224:V226"/>
    <mergeCell ref="Z224:Z226"/>
    <mergeCell ref="AA224:AA226"/>
    <mergeCell ref="AE224:AE226"/>
    <mergeCell ref="K227:K229"/>
    <mergeCell ref="L227:L229"/>
    <mergeCell ref="M227:M229"/>
    <mergeCell ref="N227:N229"/>
    <mergeCell ref="O227:O229"/>
    <mergeCell ref="R227:R229"/>
    <mergeCell ref="AF224:AF226"/>
    <mergeCell ref="AJ224:AJ226"/>
    <mergeCell ref="AK224:AK226"/>
    <mergeCell ref="AN224:AN226"/>
    <mergeCell ref="AO224:AO226"/>
    <mergeCell ref="AP224:AP226"/>
    <mergeCell ref="AQ224:AQ226"/>
    <mergeCell ref="AN227:AN229"/>
    <mergeCell ref="AO227:AO229"/>
    <mergeCell ref="AP227:AP229"/>
    <mergeCell ref="AQ227:AQ229"/>
    <mergeCell ref="AR227:AR229"/>
    <mergeCell ref="AS227:AS229"/>
    <mergeCell ref="B230:C232"/>
    <mergeCell ref="G230:G232"/>
    <mergeCell ref="H230:H232"/>
    <mergeCell ref="I230:I232"/>
    <mergeCell ref="J230:J232"/>
    <mergeCell ref="K230:K232"/>
    <mergeCell ref="L230:L232"/>
    <mergeCell ref="M230:M232"/>
    <mergeCell ref="N230:N232"/>
    <mergeCell ref="O230:O232"/>
    <mergeCell ref="R230:R232"/>
    <mergeCell ref="S230:S232"/>
    <mergeCell ref="U230:U232"/>
    <mergeCell ref="V230:V232"/>
    <mergeCell ref="Z230:Z232"/>
    <mergeCell ref="AA230:AA232"/>
    <mergeCell ref="AE230:AE232"/>
    <mergeCell ref="AF230:AF232"/>
    <mergeCell ref="S227:S229"/>
    <mergeCell ref="U227:U229"/>
    <mergeCell ref="V227:V229"/>
    <mergeCell ref="Z227:Z229"/>
    <mergeCell ref="AA227:AA229"/>
    <mergeCell ref="AE227:AE229"/>
    <mergeCell ref="AF227:AF229"/>
    <mergeCell ref="AJ227:AJ229"/>
    <mergeCell ref="AK227:AK229"/>
    <mergeCell ref="H227:H229"/>
    <mergeCell ref="I227:I229"/>
    <mergeCell ref="J227:J229"/>
    <mergeCell ref="AR233:AR235"/>
    <mergeCell ref="AJ230:AJ232"/>
    <mergeCell ref="AK230:AK232"/>
    <mergeCell ref="AN230:AN232"/>
    <mergeCell ref="AO230:AO232"/>
    <mergeCell ref="AP230:AP232"/>
    <mergeCell ref="AQ230:AQ232"/>
    <mergeCell ref="AR230:AR232"/>
    <mergeCell ref="AS230:AS232"/>
    <mergeCell ref="B233:C235"/>
    <mergeCell ref="G233:G235"/>
    <mergeCell ref="H233:H235"/>
    <mergeCell ref="I233:I235"/>
    <mergeCell ref="J233:J235"/>
    <mergeCell ref="K233:K235"/>
    <mergeCell ref="L233:L235"/>
    <mergeCell ref="M233:M235"/>
    <mergeCell ref="N233:N235"/>
    <mergeCell ref="O233:O235"/>
    <mergeCell ref="R233:R235"/>
    <mergeCell ref="S233:S235"/>
    <mergeCell ref="U233:U235"/>
    <mergeCell ref="V233:V235"/>
    <mergeCell ref="Z233:Z235"/>
    <mergeCell ref="AA233:AA235"/>
    <mergeCell ref="AS233:AS235"/>
    <mergeCell ref="H236:H238"/>
    <mergeCell ref="I236:I238"/>
    <mergeCell ref="J236:J238"/>
    <mergeCell ref="K236:K238"/>
    <mergeCell ref="L236:L238"/>
    <mergeCell ref="M236:M238"/>
    <mergeCell ref="N236:N238"/>
    <mergeCell ref="O236:O238"/>
    <mergeCell ref="R236:R238"/>
    <mergeCell ref="S236:S238"/>
    <mergeCell ref="U236:U238"/>
    <mergeCell ref="V236:V238"/>
    <mergeCell ref="Z236:Z238"/>
    <mergeCell ref="AA236:AA238"/>
    <mergeCell ref="AE236:AE238"/>
    <mergeCell ref="AF236:AF238"/>
    <mergeCell ref="AJ236:AJ238"/>
    <mergeCell ref="AK236:AK238"/>
    <mergeCell ref="AN236:AN238"/>
    <mergeCell ref="AO236:AO238"/>
    <mergeCell ref="AP236:AP238"/>
    <mergeCell ref="AE233:AE235"/>
    <mergeCell ref="AF233:AF235"/>
    <mergeCell ref="AJ233:AJ235"/>
    <mergeCell ref="AK233:AK235"/>
    <mergeCell ref="AN233:AN235"/>
    <mergeCell ref="AO233:AO235"/>
    <mergeCell ref="AP233:AP235"/>
    <mergeCell ref="AQ233:AQ235"/>
    <mergeCell ref="AQ236:AQ238"/>
    <mergeCell ref="AR236:AR238"/>
    <mergeCell ref="AS236:AS238"/>
    <mergeCell ref="B239:C241"/>
    <mergeCell ref="G239:G241"/>
    <mergeCell ref="H239:H241"/>
    <mergeCell ref="I239:I241"/>
    <mergeCell ref="J239:J241"/>
    <mergeCell ref="K239:K241"/>
    <mergeCell ref="L239:L241"/>
    <mergeCell ref="M239:M241"/>
    <mergeCell ref="N239:N241"/>
    <mergeCell ref="O239:O241"/>
    <mergeCell ref="R239:R241"/>
    <mergeCell ref="S239:S241"/>
    <mergeCell ref="U239:U241"/>
    <mergeCell ref="V239:V241"/>
    <mergeCell ref="Z239:Z241"/>
    <mergeCell ref="AA239:AA241"/>
    <mergeCell ref="AE239:AE241"/>
    <mergeCell ref="AF239:AF241"/>
    <mergeCell ref="AJ239:AJ241"/>
    <mergeCell ref="AK239:AK241"/>
    <mergeCell ref="AN239:AN241"/>
    <mergeCell ref="AO239:AO241"/>
    <mergeCell ref="AP239:AP241"/>
    <mergeCell ref="AQ239:AQ241"/>
    <mergeCell ref="AR239:AR241"/>
    <mergeCell ref="AS239:AS241"/>
    <mergeCell ref="B242:C244"/>
    <mergeCell ref="G242:G244"/>
    <mergeCell ref="H242:H244"/>
    <mergeCell ref="I242:I244"/>
    <mergeCell ref="J242:J244"/>
    <mergeCell ref="K242:K244"/>
    <mergeCell ref="L242:L244"/>
    <mergeCell ref="M242:M244"/>
    <mergeCell ref="N242:N244"/>
    <mergeCell ref="O242:O244"/>
    <mergeCell ref="R242:R244"/>
    <mergeCell ref="S242:S244"/>
    <mergeCell ref="U242:U244"/>
    <mergeCell ref="V242:V244"/>
    <mergeCell ref="Z242:Z244"/>
    <mergeCell ref="AA242:AA244"/>
    <mergeCell ref="AE242:AE244"/>
    <mergeCell ref="AF242:AF244"/>
    <mergeCell ref="AJ242:AJ244"/>
    <mergeCell ref="AO245:AO247"/>
    <mergeCell ref="AP245:AP247"/>
    <mergeCell ref="AQ245:AQ247"/>
    <mergeCell ref="AR245:AR247"/>
    <mergeCell ref="AS245:AS247"/>
    <mergeCell ref="AK242:AK244"/>
    <mergeCell ref="AN242:AN244"/>
    <mergeCell ref="AO242:AO244"/>
    <mergeCell ref="AP242:AP244"/>
    <mergeCell ref="AQ242:AQ244"/>
    <mergeCell ref="AR242:AR244"/>
    <mergeCell ref="AS242:AS244"/>
    <mergeCell ref="B245:C247"/>
    <mergeCell ref="G245:G247"/>
    <mergeCell ref="H245:H247"/>
    <mergeCell ref="I245:I247"/>
    <mergeCell ref="J245:J247"/>
    <mergeCell ref="K245:K247"/>
    <mergeCell ref="L245:L247"/>
    <mergeCell ref="M245:M247"/>
    <mergeCell ref="N245:N247"/>
    <mergeCell ref="O245:O247"/>
    <mergeCell ref="R245:R247"/>
    <mergeCell ref="S245:S247"/>
    <mergeCell ref="U245:U247"/>
    <mergeCell ref="V245:V247"/>
    <mergeCell ref="Z245:Z247"/>
    <mergeCell ref="AA245:AA247"/>
    <mergeCell ref="AE245:AE247"/>
    <mergeCell ref="AA248:AA250"/>
    <mergeCell ref="AE248:AE250"/>
    <mergeCell ref="AF248:AF250"/>
    <mergeCell ref="AJ248:AJ250"/>
    <mergeCell ref="G248:G250"/>
    <mergeCell ref="H248:H250"/>
    <mergeCell ref="I248:I250"/>
    <mergeCell ref="J248:J250"/>
    <mergeCell ref="K248:K250"/>
    <mergeCell ref="L248:L250"/>
    <mergeCell ref="M248:M250"/>
    <mergeCell ref="N248:N250"/>
    <mergeCell ref="O248:O250"/>
    <mergeCell ref="AF245:AF247"/>
    <mergeCell ref="AJ245:AJ247"/>
    <mergeCell ref="AK245:AK247"/>
    <mergeCell ref="AN245:AN247"/>
    <mergeCell ref="AQ251:AQ253"/>
    <mergeCell ref="AR251:AR253"/>
    <mergeCell ref="AS251:AS253"/>
    <mergeCell ref="AK248:AK250"/>
    <mergeCell ref="AN248:AN250"/>
    <mergeCell ref="AO248:AO250"/>
    <mergeCell ref="AP248:AP250"/>
    <mergeCell ref="AQ248:AQ250"/>
    <mergeCell ref="AR248:AR250"/>
    <mergeCell ref="AS248:AS250"/>
    <mergeCell ref="B251:C253"/>
    <mergeCell ref="G251:G253"/>
    <mergeCell ref="H251:H253"/>
    <mergeCell ref="I251:I253"/>
    <mergeCell ref="J251:J253"/>
    <mergeCell ref="K251:K253"/>
    <mergeCell ref="L251:L253"/>
    <mergeCell ref="M251:M253"/>
    <mergeCell ref="N251:N253"/>
    <mergeCell ref="O251:O253"/>
    <mergeCell ref="R251:R253"/>
    <mergeCell ref="S251:S253"/>
    <mergeCell ref="U251:U253"/>
    <mergeCell ref="V251:V253"/>
    <mergeCell ref="Z251:Z253"/>
    <mergeCell ref="AA251:AA253"/>
    <mergeCell ref="AE251:AE253"/>
    <mergeCell ref="R248:R250"/>
    <mergeCell ref="S248:S250"/>
    <mergeCell ref="U248:U250"/>
    <mergeCell ref="V248:V250"/>
    <mergeCell ref="Z248:Z250"/>
    <mergeCell ref="AE254:AE256"/>
    <mergeCell ref="AF254:AF256"/>
    <mergeCell ref="B254:C256"/>
    <mergeCell ref="G254:G256"/>
    <mergeCell ref="H254:H256"/>
    <mergeCell ref="I254:I256"/>
    <mergeCell ref="J254:J256"/>
    <mergeCell ref="K254:K256"/>
    <mergeCell ref="L254:L256"/>
    <mergeCell ref="M254:M256"/>
    <mergeCell ref="N254:N256"/>
    <mergeCell ref="AF251:AF253"/>
    <mergeCell ref="AJ251:AJ253"/>
    <mergeCell ref="AK251:AK253"/>
    <mergeCell ref="AN251:AN253"/>
    <mergeCell ref="AO251:AO253"/>
    <mergeCell ref="AP251:AP253"/>
    <mergeCell ref="AR257:AR259"/>
    <mergeCell ref="AJ254:AJ256"/>
    <mergeCell ref="AK254:AK256"/>
    <mergeCell ref="AN254:AN256"/>
    <mergeCell ref="AO254:AO256"/>
    <mergeCell ref="AP254:AP256"/>
    <mergeCell ref="AQ254:AQ256"/>
    <mergeCell ref="AR254:AR256"/>
    <mergeCell ref="AS254:AS256"/>
    <mergeCell ref="B257:C259"/>
    <mergeCell ref="G257:G259"/>
    <mergeCell ref="H257:H259"/>
    <mergeCell ref="I257:I259"/>
    <mergeCell ref="J257:J259"/>
    <mergeCell ref="K257:K259"/>
    <mergeCell ref="L257:L259"/>
    <mergeCell ref="M257:M259"/>
    <mergeCell ref="N257:N259"/>
    <mergeCell ref="O257:O259"/>
    <mergeCell ref="R257:R259"/>
    <mergeCell ref="S257:S259"/>
    <mergeCell ref="U257:U259"/>
    <mergeCell ref="V257:V259"/>
    <mergeCell ref="Z257:Z259"/>
    <mergeCell ref="AA257:AA259"/>
    <mergeCell ref="O254:O256"/>
    <mergeCell ref="R254:R256"/>
    <mergeCell ref="S254:S256"/>
    <mergeCell ref="U254:U256"/>
    <mergeCell ref="V254:V256"/>
    <mergeCell ref="Z254:Z256"/>
    <mergeCell ref="AA254:AA256"/>
    <mergeCell ref="AS257:AS259"/>
    <mergeCell ref="B260:C262"/>
    <mergeCell ref="G260:G262"/>
    <mergeCell ref="H260:H262"/>
    <mergeCell ref="I260:I262"/>
    <mergeCell ref="J260:J262"/>
    <mergeCell ref="K260:K262"/>
    <mergeCell ref="L260:L262"/>
    <mergeCell ref="M260:M262"/>
    <mergeCell ref="N260:N262"/>
    <mergeCell ref="O260:O262"/>
    <mergeCell ref="R260:R262"/>
    <mergeCell ref="S260:S262"/>
    <mergeCell ref="U260:U262"/>
    <mergeCell ref="V260:V262"/>
    <mergeCell ref="Z260:Z262"/>
    <mergeCell ref="AA260:AA262"/>
    <mergeCell ref="AE260:AE262"/>
    <mergeCell ref="AF260:AF262"/>
    <mergeCell ref="AJ260:AJ262"/>
    <mergeCell ref="AK260:AK262"/>
    <mergeCell ref="AN260:AN262"/>
    <mergeCell ref="AO260:AO262"/>
    <mergeCell ref="AP260:AP262"/>
    <mergeCell ref="AE257:AE259"/>
    <mergeCell ref="AF257:AF259"/>
    <mergeCell ref="AJ257:AJ259"/>
    <mergeCell ref="AK257:AK259"/>
    <mergeCell ref="AN257:AN259"/>
    <mergeCell ref="AO257:AO259"/>
    <mergeCell ref="AP257:AP259"/>
    <mergeCell ref="AQ257:AQ259"/>
    <mergeCell ref="B263:C265"/>
    <mergeCell ref="G263:G265"/>
    <mergeCell ref="H263:H265"/>
    <mergeCell ref="I263:I265"/>
    <mergeCell ref="J263:J265"/>
    <mergeCell ref="K263:K265"/>
    <mergeCell ref="L263:L265"/>
    <mergeCell ref="M263:M265"/>
    <mergeCell ref="N263:N265"/>
    <mergeCell ref="O263:O265"/>
    <mergeCell ref="R263:R265"/>
    <mergeCell ref="S263:S265"/>
    <mergeCell ref="U263:U265"/>
    <mergeCell ref="V263:V265"/>
    <mergeCell ref="Z263:Z265"/>
    <mergeCell ref="AA263:AA265"/>
    <mergeCell ref="AE263:AE265"/>
    <mergeCell ref="K266:K268"/>
    <mergeCell ref="L266:L268"/>
    <mergeCell ref="M266:M268"/>
    <mergeCell ref="N266:N268"/>
    <mergeCell ref="O266:O268"/>
    <mergeCell ref="R266:R268"/>
    <mergeCell ref="S266:S268"/>
    <mergeCell ref="U266:U268"/>
    <mergeCell ref="V266:V268"/>
    <mergeCell ref="Z266:Z268"/>
    <mergeCell ref="AA266:AA268"/>
    <mergeCell ref="AE266:AE268"/>
    <mergeCell ref="AQ260:AQ262"/>
    <mergeCell ref="AR260:AR262"/>
    <mergeCell ref="AS260:AS262"/>
    <mergeCell ref="AF263:AF265"/>
    <mergeCell ref="AJ263:AJ265"/>
    <mergeCell ref="AK263:AK265"/>
    <mergeCell ref="AN263:AN265"/>
    <mergeCell ref="AO263:AO265"/>
    <mergeCell ref="AP263:AP265"/>
    <mergeCell ref="AQ263:AQ265"/>
    <mergeCell ref="AR263:AR265"/>
    <mergeCell ref="AS263:AS265"/>
    <mergeCell ref="AF266:AF268"/>
    <mergeCell ref="AJ266:AJ268"/>
    <mergeCell ref="AQ269:AQ271"/>
    <mergeCell ref="AR269:AR271"/>
    <mergeCell ref="AS269:AS271"/>
    <mergeCell ref="AK266:AK268"/>
    <mergeCell ref="AN266:AN268"/>
    <mergeCell ref="AO266:AO268"/>
    <mergeCell ref="AP266:AP268"/>
    <mergeCell ref="AQ266:AQ268"/>
    <mergeCell ref="AR266:AR268"/>
    <mergeCell ref="AS266:AS268"/>
    <mergeCell ref="B269:C271"/>
    <mergeCell ref="G269:G271"/>
    <mergeCell ref="H269:H271"/>
    <mergeCell ref="I269:I271"/>
    <mergeCell ref="J269:J271"/>
    <mergeCell ref="K269:K271"/>
    <mergeCell ref="L269:L271"/>
    <mergeCell ref="M269:M271"/>
    <mergeCell ref="N269:N271"/>
    <mergeCell ref="O269:O271"/>
    <mergeCell ref="R269:R271"/>
    <mergeCell ref="S269:S271"/>
    <mergeCell ref="U269:U271"/>
    <mergeCell ref="V269:V271"/>
    <mergeCell ref="Z269:Z271"/>
    <mergeCell ref="AA269:AA271"/>
    <mergeCell ref="AE269:AE271"/>
    <mergeCell ref="B266:C268"/>
    <mergeCell ref="G266:G268"/>
    <mergeCell ref="H266:H268"/>
    <mergeCell ref="I266:I268"/>
    <mergeCell ref="J266:J268"/>
    <mergeCell ref="AE272:AE274"/>
    <mergeCell ref="AF272:AF274"/>
    <mergeCell ref="B272:C274"/>
    <mergeCell ref="G272:G274"/>
    <mergeCell ref="H272:H274"/>
    <mergeCell ref="I272:I274"/>
    <mergeCell ref="J272:J274"/>
    <mergeCell ref="K272:K274"/>
    <mergeCell ref="L272:L274"/>
    <mergeCell ref="M272:M274"/>
    <mergeCell ref="N272:N274"/>
    <mergeCell ref="AF269:AF271"/>
    <mergeCell ref="AJ269:AJ271"/>
    <mergeCell ref="AK269:AK271"/>
    <mergeCell ref="AN269:AN271"/>
    <mergeCell ref="AO269:AO271"/>
    <mergeCell ref="AP269:AP271"/>
    <mergeCell ref="AR275:AR277"/>
    <mergeCell ref="AJ272:AJ274"/>
    <mergeCell ref="AK272:AK274"/>
    <mergeCell ref="AN272:AN274"/>
    <mergeCell ref="AO272:AO274"/>
    <mergeCell ref="AP272:AP274"/>
    <mergeCell ref="AQ272:AQ274"/>
    <mergeCell ref="AR272:AR274"/>
    <mergeCell ref="AS272:AS274"/>
    <mergeCell ref="B275:C277"/>
    <mergeCell ref="G275:G277"/>
    <mergeCell ref="H275:H277"/>
    <mergeCell ref="I275:I277"/>
    <mergeCell ref="J275:J277"/>
    <mergeCell ref="K275:K277"/>
    <mergeCell ref="L275:L277"/>
    <mergeCell ref="M275:M277"/>
    <mergeCell ref="N275:N277"/>
    <mergeCell ref="O275:O277"/>
    <mergeCell ref="R275:R277"/>
    <mergeCell ref="S275:S277"/>
    <mergeCell ref="U275:U277"/>
    <mergeCell ref="V275:V277"/>
    <mergeCell ref="Z275:Z277"/>
    <mergeCell ref="AA275:AA277"/>
    <mergeCell ref="O272:O274"/>
    <mergeCell ref="R272:R274"/>
    <mergeCell ref="S272:S274"/>
    <mergeCell ref="U272:U274"/>
    <mergeCell ref="V272:V274"/>
    <mergeCell ref="Z272:Z274"/>
    <mergeCell ref="AA272:AA274"/>
    <mergeCell ref="AS275:AS277"/>
    <mergeCell ref="B278:C280"/>
    <mergeCell ref="G278:G280"/>
    <mergeCell ref="H278:H280"/>
    <mergeCell ref="I278:I280"/>
    <mergeCell ref="J278:J280"/>
    <mergeCell ref="K278:K280"/>
    <mergeCell ref="L278:L280"/>
    <mergeCell ref="M278:M280"/>
    <mergeCell ref="N278:N280"/>
    <mergeCell ref="O278:O280"/>
    <mergeCell ref="R278:R280"/>
    <mergeCell ref="S278:S280"/>
    <mergeCell ref="U278:U280"/>
    <mergeCell ref="V278:V280"/>
    <mergeCell ref="Z278:Z280"/>
    <mergeCell ref="AA278:AA280"/>
    <mergeCell ref="AE278:AE280"/>
    <mergeCell ref="AF278:AF280"/>
    <mergeCell ref="AJ278:AJ280"/>
    <mergeCell ref="AK278:AK280"/>
    <mergeCell ref="AN278:AN280"/>
    <mergeCell ref="AO278:AO280"/>
    <mergeCell ref="AP278:AP280"/>
    <mergeCell ref="AE275:AE277"/>
    <mergeCell ref="AF275:AF277"/>
    <mergeCell ref="AJ275:AJ277"/>
    <mergeCell ref="AK275:AK277"/>
    <mergeCell ref="AN275:AN277"/>
    <mergeCell ref="AO275:AO277"/>
    <mergeCell ref="AP275:AP277"/>
    <mergeCell ref="AQ275:AQ277"/>
    <mergeCell ref="B281:C283"/>
    <mergeCell ref="G281:G283"/>
    <mergeCell ref="H281:H283"/>
    <mergeCell ref="I281:I283"/>
    <mergeCell ref="J281:J283"/>
    <mergeCell ref="K281:K283"/>
    <mergeCell ref="L281:L283"/>
    <mergeCell ref="M281:M283"/>
    <mergeCell ref="N281:N283"/>
    <mergeCell ref="O281:O283"/>
    <mergeCell ref="R281:R283"/>
    <mergeCell ref="S281:S283"/>
    <mergeCell ref="U281:U283"/>
    <mergeCell ref="V281:V283"/>
    <mergeCell ref="Z281:Z283"/>
    <mergeCell ref="AA281:AA283"/>
    <mergeCell ref="AE281:AE283"/>
    <mergeCell ref="K284:K286"/>
    <mergeCell ref="L284:L286"/>
    <mergeCell ref="M284:M286"/>
    <mergeCell ref="N284:N286"/>
    <mergeCell ref="O284:O286"/>
    <mergeCell ref="R284:R286"/>
    <mergeCell ref="S284:S286"/>
    <mergeCell ref="U284:U286"/>
    <mergeCell ref="V284:V286"/>
    <mergeCell ref="Z284:Z286"/>
    <mergeCell ref="AA284:AA286"/>
    <mergeCell ref="AE284:AE286"/>
    <mergeCell ref="AQ278:AQ280"/>
    <mergeCell ref="AR278:AR280"/>
    <mergeCell ref="AS278:AS280"/>
    <mergeCell ref="AF281:AF283"/>
    <mergeCell ref="AJ281:AJ283"/>
    <mergeCell ref="AK281:AK283"/>
    <mergeCell ref="AN281:AN283"/>
    <mergeCell ref="AO281:AO283"/>
    <mergeCell ref="AP281:AP283"/>
    <mergeCell ref="AQ281:AQ283"/>
    <mergeCell ref="AR281:AR283"/>
    <mergeCell ref="AS281:AS283"/>
    <mergeCell ref="AF284:AF286"/>
    <mergeCell ref="AJ284:AJ286"/>
    <mergeCell ref="AQ287:AQ289"/>
    <mergeCell ref="AR287:AR289"/>
    <mergeCell ref="AS287:AS289"/>
    <mergeCell ref="AK284:AK286"/>
    <mergeCell ref="AN284:AN286"/>
    <mergeCell ref="AO284:AO286"/>
    <mergeCell ref="AP284:AP286"/>
    <mergeCell ref="AQ284:AQ286"/>
    <mergeCell ref="AR284:AR286"/>
    <mergeCell ref="AS284:AS286"/>
    <mergeCell ref="B287:C289"/>
    <mergeCell ref="G287:G289"/>
    <mergeCell ref="H287:H289"/>
    <mergeCell ref="I287:I289"/>
    <mergeCell ref="J287:J289"/>
    <mergeCell ref="K287:K289"/>
    <mergeCell ref="L287:L289"/>
    <mergeCell ref="M287:M289"/>
    <mergeCell ref="N287:N289"/>
    <mergeCell ref="O287:O289"/>
    <mergeCell ref="R287:R289"/>
    <mergeCell ref="S287:S289"/>
    <mergeCell ref="U287:U289"/>
    <mergeCell ref="V287:V289"/>
    <mergeCell ref="Z287:Z289"/>
    <mergeCell ref="AA287:AA289"/>
    <mergeCell ref="AE287:AE289"/>
    <mergeCell ref="B284:C286"/>
    <mergeCell ref="G284:G286"/>
    <mergeCell ref="H284:H286"/>
    <mergeCell ref="I284:I286"/>
    <mergeCell ref="J284:J286"/>
    <mergeCell ref="AE290:AE292"/>
    <mergeCell ref="AF290:AF292"/>
    <mergeCell ref="B290:C292"/>
    <mergeCell ref="G290:G292"/>
    <mergeCell ref="H290:H292"/>
    <mergeCell ref="I290:I292"/>
    <mergeCell ref="J290:J292"/>
    <mergeCell ref="K290:K292"/>
    <mergeCell ref="L290:L292"/>
    <mergeCell ref="M290:M292"/>
    <mergeCell ref="N290:N292"/>
    <mergeCell ref="AF287:AF289"/>
    <mergeCell ref="AJ287:AJ289"/>
    <mergeCell ref="AK287:AK289"/>
    <mergeCell ref="AN287:AN289"/>
    <mergeCell ref="AO287:AO289"/>
    <mergeCell ref="AP287:AP289"/>
    <mergeCell ref="AR293:AR295"/>
    <mergeCell ref="AJ290:AJ292"/>
    <mergeCell ref="AK290:AK292"/>
    <mergeCell ref="AN290:AN292"/>
    <mergeCell ref="AO290:AO292"/>
    <mergeCell ref="AP290:AP292"/>
    <mergeCell ref="AQ290:AQ292"/>
    <mergeCell ref="AR290:AR292"/>
    <mergeCell ref="AS290:AS292"/>
    <mergeCell ref="B293:C295"/>
    <mergeCell ref="G293:G295"/>
    <mergeCell ref="H293:H295"/>
    <mergeCell ref="I293:I295"/>
    <mergeCell ref="J293:J295"/>
    <mergeCell ref="K293:K295"/>
    <mergeCell ref="L293:L295"/>
    <mergeCell ref="M293:M295"/>
    <mergeCell ref="N293:N295"/>
    <mergeCell ref="O293:O295"/>
    <mergeCell ref="R293:R295"/>
    <mergeCell ref="S293:S295"/>
    <mergeCell ref="U293:U295"/>
    <mergeCell ref="V293:V295"/>
    <mergeCell ref="Z293:Z295"/>
    <mergeCell ref="AA293:AA295"/>
    <mergeCell ref="O290:O292"/>
    <mergeCell ref="R290:R292"/>
    <mergeCell ref="S290:S292"/>
    <mergeCell ref="U290:U292"/>
    <mergeCell ref="V290:V292"/>
    <mergeCell ref="Z290:Z292"/>
    <mergeCell ref="AA290:AA292"/>
    <mergeCell ref="AS293:AS295"/>
    <mergeCell ref="B296:C298"/>
    <mergeCell ref="G296:G298"/>
    <mergeCell ref="H296:H298"/>
    <mergeCell ref="I296:I298"/>
    <mergeCell ref="J296:J298"/>
    <mergeCell ref="K296:K298"/>
    <mergeCell ref="L296:L298"/>
    <mergeCell ref="M296:M298"/>
    <mergeCell ref="N296:N298"/>
    <mergeCell ref="O296:O298"/>
    <mergeCell ref="R296:R298"/>
    <mergeCell ref="S296:S298"/>
    <mergeCell ref="U296:U298"/>
    <mergeCell ref="V296:V298"/>
    <mergeCell ref="Z296:Z298"/>
    <mergeCell ref="AA296:AA298"/>
    <mergeCell ref="AE296:AE298"/>
    <mergeCell ref="AF296:AF298"/>
    <mergeCell ref="AJ296:AJ298"/>
    <mergeCell ref="AK296:AK298"/>
    <mergeCell ref="AN296:AN298"/>
    <mergeCell ref="AO296:AO298"/>
    <mergeCell ref="AP296:AP298"/>
    <mergeCell ref="AE293:AE295"/>
    <mergeCell ref="AF293:AF295"/>
    <mergeCell ref="AJ293:AJ295"/>
    <mergeCell ref="AK293:AK295"/>
    <mergeCell ref="AN293:AN295"/>
    <mergeCell ref="AO293:AO295"/>
    <mergeCell ref="AP293:AP295"/>
    <mergeCell ref="AQ293:AQ295"/>
    <mergeCell ref="B299:C301"/>
    <mergeCell ref="G299:G301"/>
    <mergeCell ref="H299:H301"/>
    <mergeCell ref="I299:I301"/>
    <mergeCell ref="J299:J301"/>
    <mergeCell ref="K299:K301"/>
    <mergeCell ref="L299:L301"/>
    <mergeCell ref="M299:M301"/>
    <mergeCell ref="N299:N301"/>
    <mergeCell ref="O299:O301"/>
    <mergeCell ref="R299:R301"/>
    <mergeCell ref="S299:S301"/>
    <mergeCell ref="U299:U301"/>
    <mergeCell ref="V299:V301"/>
    <mergeCell ref="Z299:Z301"/>
    <mergeCell ref="AA299:AA301"/>
    <mergeCell ref="AE299:AE301"/>
    <mergeCell ref="K302:K304"/>
    <mergeCell ref="L302:L304"/>
    <mergeCell ref="M302:M304"/>
    <mergeCell ref="N302:N304"/>
    <mergeCell ref="O302:O304"/>
    <mergeCell ref="R302:R304"/>
    <mergeCell ref="S302:S304"/>
    <mergeCell ref="U302:U304"/>
    <mergeCell ref="V302:V304"/>
    <mergeCell ref="Z302:Z304"/>
    <mergeCell ref="AA302:AA304"/>
    <mergeCell ref="AE302:AE304"/>
    <mergeCell ref="AQ296:AQ298"/>
    <mergeCell ref="AR296:AR298"/>
    <mergeCell ref="AS296:AS298"/>
    <mergeCell ref="AF299:AF301"/>
    <mergeCell ref="AJ299:AJ301"/>
    <mergeCell ref="AK299:AK301"/>
    <mergeCell ref="AN299:AN301"/>
    <mergeCell ref="AO299:AO301"/>
    <mergeCell ref="AP299:AP301"/>
    <mergeCell ref="AQ299:AQ301"/>
    <mergeCell ref="AR299:AR301"/>
    <mergeCell ref="AS299:AS301"/>
    <mergeCell ref="AF302:AF304"/>
    <mergeCell ref="AJ302:AJ304"/>
    <mergeCell ref="AQ305:AQ307"/>
    <mergeCell ref="AR305:AR307"/>
    <mergeCell ref="AS305:AS307"/>
    <mergeCell ref="AK302:AK304"/>
    <mergeCell ref="AN302:AN304"/>
    <mergeCell ref="AO302:AO304"/>
    <mergeCell ref="AP302:AP304"/>
    <mergeCell ref="AQ302:AQ304"/>
    <mergeCell ref="AR302:AR304"/>
    <mergeCell ref="AS302:AS304"/>
    <mergeCell ref="B305:C307"/>
    <mergeCell ref="G305:G307"/>
    <mergeCell ref="H305:H307"/>
    <mergeCell ref="I305:I307"/>
    <mergeCell ref="J305:J307"/>
    <mergeCell ref="K305:K307"/>
    <mergeCell ref="L305:L307"/>
    <mergeCell ref="M305:M307"/>
    <mergeCell ref="N305:N307"/>
    <mergeCell ref="O305:O307"/>
    <mergeCell ref="R305:R307"/>
    <mergeCell ref="S305:S307"/>
    <mergeCell ref="U305:U307"/>
    <mergeCell ref="V305:V307"/>
    <mergeCell ref="Z305:Z307"/>
    <mergeCell ref="AA305:AA307"/>
    <mergeCell ref="AE305:AE307"/>
    <mergeCell ref="B302:C304"/>
    <mergeCell ref="G302:G304"/>
    <mergeCell ref="H302:H304"/>
    <mergeCell ref="I302:I304"/>
    <mergeCell ref="J302:J304"/>
    <mergeCell ref="AE308:AE310"/>
    <mergeCell ref="AF308:AF310"/>
    <mergeCell ref="B308:C310"/>
    <mergeCell ref="G308:G310"/>
    <mergeCell ref="H308:H310"/>
    <mergeCell ref="I308:I310"/>
    <mergeCell ref="J308:J310"/>
    <mergeCell ref="K308:K310"/>
    <mergeCell ref="L308:L310"/>
    <mergeCell ref="M308:M310"/>
    <mergeCell ref="N308:N310"/>
    <mergeCell ref="AF305:AF307"/>
    <mergeCell ref="AJ305:AJ307"/>
    <mergeCell ref="AK305:AK307"/>
    <mergeCell ref="AN305:AN307"/>
    <mergeCell ref="AO305:AO307"/>
    <mergeCell ref="AP305:AP307"/>
    <mergeCell ref="AR311:AR313"/>
    <mergeCell ref="AJ308:AJ310"/>
    <mergeCell ref="AK308:AK310"/>
    <mergeCell ref="AN308:AN310"/>
    <mergeCell ref="AO308:AO310"/>
    <mergeCell ref="AP308:AP310"/>
    <mergeCell ref="AQ308:AQ310"/>
    <mergeCell ref="AR308:AR310"/>
    <mergeCell ref="AS308:AS310"/>
    <mergeCell ref="B311:C313"/>
    <mergeCell ref="G311:G313"/>
    <mergeCell ref="H311:H313"/>
    <mergeCell ref="I311:I313"/>
    <mergeCell ref="J311:J313"/>
    <mergeCell ref="K311:K313"/>
    <mergeCell ref="L311:L313"/>
    <mergeCell ref="M311:M313"/>
    <mergeCell ref="N311:N313"/>
    <mergeCell ref="O311:O313"/>
    <mergeCell ref="R311:R313"/>
    <mergeCell ref="S311:S313"/>
    <mergeCell ref="U311:U313"/>
    <mergeCell ref="V311:V313"/>
    <mergeCell ref="Z311:Z313"/>
    <mergeCell ref="AA311:AA313"/>
    <mergeCell ref="O308:O310"/>
    <mergeCell ref="R308:R310"/>
    <mergeCell ref="S308:S310"/>
    <mergeCell ref="U308:U310"/>
    <mergeCell ref="V308:V310"/>
    <mergeCell ref="Z308:Z310"/>
    <mergeCell ref="AA308:AA310"/>
    <mergeCell ref="AS311:AS313"/>
    <mergeCell ref="B314:C316"/>
    <mergeCell ref="G314:G316"/>
    <mergeCell ref="H314:H316"/>
    <mergeCell ref="I314:I316"/>
    <mergeCell ref="J314:J316"/>
    <mergeCell ref="K314:K316"/>
    <mergeCell ref="L314:L316"/>
    <mergeCell ref="M314:M316"/>
    <mergeCell ref="N314:N316"/>
    <mergeCell ref="O314:O316"/>
    <mergeCell ref="R314:R316"/>
    <mergeCell ref="S314:S316"/>
    <mergeCell ref="U314:U316"/>
    <mergeCell ref="V314:V316"/>
    <mergeCell ref="Z314:Z316"/>
    <mergeCell ref="AA314:AA316"/>
    <mergeCell ref="AE314:AE316"/>
    <mergeCell ref="AF314:AF316"/>
    <mergeCell ref="AJ314:AJ316"/>
    <mergeCell ref="AK314:AK316"/>
    <mergeCell ref="AN314:AN316"/>
    <mergeCell ref="AO314:AO316"/>
    <mergeCell ref="AP314:AP316"/>
    <mergeCell ref="AE311:AE313"/>
    <mergeCell ref="AF311:AF313"/>
    <mergeCell ref="AJ311:AJ313"/>
    <mergeCell ref="AK311:AK313"/>
    <mergeCell ref="AN311:AN313"/>
    <mergeCell ref="AO311:AO313"/>
    <mergeCell ref="AP311:AP313"/>
    <mergeCell ref="AQ311:AQ313"/>
    <mergeCell ref="B317:C319"/>
    <mergeCell ref="G317:G319"/>
    <mergeCell ref="H317:H319"/>
    <mergeCell ref="I317:I319"/>
    <mergeCell ref="J317:J319"/>
    <mergeCell ref="K317:K319"/>
    <mergeCell ref="L317:L319"/>
    <mergeCell ref="M317:M319"/>
    <mergeCell ref="N317:N319"/>
    <mergeCell ref="O317:O319"/>
    <mergeCell ref="R317:R319"/>
    <mergeCell ref="S317:S319"/>
    <mergeCell ref="U317:U319"/>
    <mergeCell ref="V317:V319"/>
    <mergeCell ref="Z317:Z319"/>
    <mergeCell ref="AA317:AA319"/>
    <mergeCell ref="AE317:AE319"/>
    <mergeCell ref="K320:K322"/>
    <mergeCell ref="L320:L322"/>
    <mergeCell ref="M320:M322"/>
    <mergeCell ref="N320:N322"/>
    <mergeCell ref="O320:O322"/>
    <mergeCell ref="R320:R322"/>
    <mergeCell ref="S320:S322"/>
    <mergeCell ref="U320:U322"/>
    <mergeCell ref="V320:V322"/>
    <mergeCell ref="Z320:Z322"/>
    <mergeCell ref="AA320:AA322"/>
    <mergeCell ref="AE320:AE322"/>
    <mergeCell ref="AQ314:AQ316"/>
    <mergeCell ref="AR314:AR316"/>
    <mergeCell ref="AS314:AS316"/>
    <mergeCell ref="AF317:AF319"/>
    <mergeCell ref="AJ317:AJ319"/>
    <mergeCell ref="AK317:AK319"/>
    <mergeCell ref="AN317:AN319"/>
    <mergeCell ref="AO317:AO319"/>
    <mergeCell ref="AP317:AP319"/>
    <mergeCell ref="AQ317:AQ319"/>
    <mergeCell ref="AR317:AR319"/>
    <mergeCell ref="AS317:AS319"/>
    <mergeCell ref="AF320:AF322"/>
    <mergeCell ref="AJ320:AJ322"/>
    <mergeCell ref="AQ323:AQ325"/>
    <mergeCell ref="AR323:AR325"/>
    <mergeCell ref="AS323:AS325"/>
    <mergeCell ref="AK320:AK322"/>
    <mergeCell ref="AN320:AN322"/>
    <mergeCell ref="AO320:AO322"/>
    <mergeCell ref="AP320:AP322"/>
    <mergeCell ref="AQ320:AQ322"/>
    <mergeCell ref="AR320:AR322"/>
    <mergeCell ref="AS320:AS322"/>
    <mergeCell ref="B323:C325"/>
    <mergeCell ref="G323:G325"/>
    <mergeCell ref="H323:H325"/>
    <mergeCell ref="I323:I325"/>
    <mergeCell ref="J323:J325"/>
    <mergeCell ref="K323:K325"/>
    <mergeCell ref="L323:L325"/>
    <mergeCell ref="M323:M325"/>
    <mergeCell ref="N323:N325"/>
    <mergeCell ref="O323:O325"/>
    <mergeCell ref="R323:R325"/>
    <mergeCell ref="S323:S325"/>
    <mergeCell ref="U323:U325"/>
    <mergeCell ref="V323:V325"/>
    <mergeCell ref="Z323:Z325"/>
    <mergeCell ref="AA323:AA325"/>
    <mergeCell ref="AE323:AE325"/>
    <mergeCell ref="B320:C322"/>
    <mergeCell ref="G320:G322"/>
    <mergeCell ref="H320:H322"/>
    <mergeCell ref="I320:I322"/>
    <mergeCell ref="J320:J322"/>
    <mergeCell ref="AE326:AE328"/>
    <mergeCell ref="AF326:AF328"/>
    <mergeCell ref="B326:C328"/>
    <mergeCell ref="G326:G328"/>
    <mergeCell ref="H326:H328"/>
    <mergeCell ref="I326:I328"/>
    <mergeCell ref="J326:J328"/>
    <mergeCell ref="K326:K328"/>
    <mergeCell ref="L326:L328"/>
    <mergeCell ref="M326:M328"/>
    <mergeCell ref="N326:N328"/>
    <mergeCell ref="AF323:AF325"/>
    <mergeCell ref="AJ323:AJ325"/>
    <mergeCell ref="AK323:AK325"/>
    <mergeCell ref="AN323:AN325"/>
    <mergeCell ref="AO323:AO325"/>
    <mergeCell ref="AP323:AP325"/>
    <mergeCell ref="AR329:AR331"/>
    <mergeCell ref="AJ326:AJ328"/>
    <mergeCell ref="AK326:AK328"/>
    <mergeCell ref="AN326:AN328"/>
    <mergeCell ref="AO326:AO328"/>
    <mergeCell ref="AP326:AP328"/>
    <mergeCell ref="AQ326:AQ328"/>
    <mergeCell ref="AR326:AR328"/>
    <mergeCell ref="AS326:AS328"/>
    <mergeCell ref="B329:C331"/>
    <mergeCell ref="G329:G331"/>
    <mergeCell ref="H329:H331"/>
    <mergeCell ref="I329:I331"/>
    <mergeCell ref="J329:J331"/>
    <mergeCell ref="K329:K331"/>
    <mergeCell ref="L329:L331"/>
    <mergeCell ref="M329:M331"/>
    <mergeCell ref="N329:N331"/>
    <mergeCell ref="O329:O331"/>
    <mergeCell ref="R329:R331"/>
    <mergeCell ref="S329:S331"/>
    <mergeCell ref="U329:U331"/>
    <mergeCell ref="V329:V331"/>
    <mergeCell ref="Z329:Z331"/>
    <mergeCell ref="AA329:AA331"/>
    <mergeCell ref="O326:O328"/>
    <mergeCell ref="R326:R328"/>
    <mergeCell ref="S326:S328"/>
    <mergeCell ref="U326:U328"/>
    <mergeCell ref="V326:V328"/>
    <mergeCell ref="Z326:Z328"/>
    <mergeCell ref="AA326:AA328"/>
    <mergeCell ref="AS329:AS331"/>
    <mergeCell ref="B332:C334"/>
    <mergeCell ref="G332:G334"/>
    <mergeCell ref="H332:H334"/>
    <mergeCell ref="I332:I334"/>
    <mergeCell ref="J332:J334"/>
    <mergeCell ref="K332:K334"/>
    <mergeCell ref="L332:L334"/>
    <mergeCell ref="M332:M334"/>
    <mergeCell ref="N332:N334"/>
    <mergeCell ref="O332:O334"/>
    <mergeCell ref="R332:R334"/>
    <mergeCell ref="S332:S334"/>
    <mergeCell ref="U332:U334"/>
    <mergeCell ref="V332:V334"/>
    <mergeCell ref="Z332:Z334"/>
    <mergeCell ref="AA332:AA334"/>
    <mergeCell ref="AE332:AE334"/>
    <mergeCell ref="AF332:AF334"/>
    <mergeCell ref="AJ332:AJ334"/>
    <mergeCell ref="AK332:AK334"/>
    <mergeCell ref="AN332:AN334"/>
    <mergeCell ref="AO332:AO334"/>
    <mergeCell ref="AP332:AP334"/>
    <mergeCell ref="AE329:AE331"/>
    <mergeCell ref="AF329:AF331"/>
    <mergeCell ref="AJ329:AJ331"/>
    <mergeCell ref="AK329:AK331"/>
    <mergeCell ref="AN329:AN331"/>
    <mergeCell ref="AO329:AO331"/>
    <mergeCell ref="AP329:AP331"/>
    <mergeCell ref="AQ329:AQ331"/>
    <mergeCell ref="B335:C337"/>
    <mergeCell ref="G335:G337"/>
    <mergeCell ref="H335:H337"/>
    <mergeCell ref="I335:I337"/>
    <mergeCell ref="J335:J337"/>
    <mergeCell ref="K335:K337"/>
    <mergeCell ref="L335:L337"/>
    <mergeCell ref="M335:M337"/>
    <mergeCell ref="N335:N337"/>
    <mergeCell ref="O335:O337"/>
    <mergeCell ref="R335:R337"/>
    <mergeCell ref="S335:S337"/>
    <mergeCell ref="U335:U337"/>
    <mergeCell ref="V335:V337"/>
    <mergeCell ref="Z335:Z337"/>
    <mergeCell ref="AA335:AA337"/>
    <mergeCell ref="AE335:AE337"/>
    <mergeCell ref="K338:K340"/>
    <mergeCell ref="L338:L340"/>
    <mergeCell ref="M338:M340"/>
    <mergeCell ref="N338:N340"/>
    <mergeCell ref="O338:O340"/>
    <mergeCell ref="R338:R340"/>
    <mergeCell ref="S338:S340"/>
    <mergeCell ref="U338:U340"/>
    <mergeCell ref="V338:V340"/>
    <mergeCell ref="Z338:Z340"/>
    <mergeCell ref="AA338:AA340"/>
    <mergeCell ref="AE338:AE340"/>
    <mergeCell ref="AQ332:AQ334"/>
    <mergeCell ref="AR332:AR334"/>
    <mergeCell ref="AS332:AS334"/>
    <mergeCell ref="AF335:AF337"/>
    <mergeCell ref="AJ335:AJ337"/>
    <mergeCell ref="AK335:AK337"/>
    <mergeCell ref="AN335:AN337"/>
    <mergeCell ref="AO335:AO337"/>
    <mergeCell ref="AP335:AP337"/>
    <mergeCell ref="AQ335:AQ337"/>
    <mergeCell ref="AR335:AR337"/>
    <mergeCell ref="AS335:AS337"/>
    <mergeCell ref="AF338:AF340"/>
    <mergeCell ref="AJ338:AJ340"/>
    <mergeCell ref="AQ341:AQ343"/>
    <mergeCell ref="AR341:AR343"/>
    <mergeCell ref="AS341:AS343"/>
    <mergeCell ref="AK338:AK340"/>
    <mergeCell ref="AN338:AN340"/>
    <mergeCell ref="AO338:AO340"/>
    <mergeCell ref="AP338:AP340"/>
    <mergeCell ref="AQ338:AQ340"/>
    <mergeCell ref="AR338:AR340"/>
    <mergeCell ref="AS338:AS340"/>
    <mergeCell ref="B341:C343"/>
    <mergeCell ref="G341:G343"/>
    <mergeCell ref="H341:H343"/>
    <mergeCell ref="I341:I343"/>
    <mergeCell ref="J341:J343"/>
    <mergeCell ref="K341:K343"/>
    <mergeCell ref="L341:L343"/>
    <mergeCell ref="M341:M343"/>
    <mergeCell ref="N341:N343"/>
    <mergeCell ref="O341:O343"/>
    <mergeCell ref="R341:R343"/>
    <mergeCell ref="S341:S343"/>
    <mergeCell ref="U341:U343"/>
    <mergeCell ref="V341:V343"/>
    <mergeCell ref="Z341:Z343"/>
    <mergeCell ref="AA341:AA343"/>
    <mergeCell ref="AE341:AE343"/>
    <mergeCell ref="B338:C340"/>
    <mergeCell ref="G338:G340"/>
    <mergeCell ref="H338:H340"/>
    <mergeCell ref="I338:I340"/>
    <mergeCell ref="J338:J340"/>
    <mergeCell ref="AE344:AE346"/>
    <mergeCell ref="AF344:AF346"/>
    <mergeCell ref="B344:C346"/>
    <mergeCell ref="G344:G346"/>
    <mergeCell ref="H344:H346"/>
    <mergeCell ref="I344:I346"/>
    <mergeCell ref="J344:J346"/>
    <mergeCell ref="K344:K346"/>
    <mergeCell ref="L344:L346"/>
    <mergeCell ref="M344:M346"/>
    <mergeCell ref="N344:N346"/>
    <mergeCell ref="AF341:AF343"/>
    <mergeCell ref="AJ341:AJ343"/>
    <mergeCell ref="AK341:AK343"/>
    <mergeCell ref="AN341:AN343"/>
    <mergeCell ref="AO341:AO343"/>
    <mergeCell ref="AP341:AP343"/>
    <mergeCell ref="AR347:AR349"/>
    <mergeCell ref="AJ344:AJ346"/>
    <mergeCell ref="AK344:AK346"/>
    <mergeCell ref="AN344:AN346"/>
    <mergeCell ref="AO344:AO346"/>
    <mergeCell ref="AP344:AP346"/>
    <mergeCell ref="AQ344:AQ346"/>
    <mergeCell ref="AR344:AR346"/>
    <mergeCell ref="AS344:AS346"/>
    <mergeCell ref="B347:C349"/>
    <mergeCell ref="G347:G349"/>
    <mergeCell ref="H347:H349"/>
    <mergeCell ref="I347:I349"/>
    <mergeCell ref="J347:J349"/>
    <mergeCell ref="K347:K349"/>
    <mergeCell ref="L347:L349"/>
    <mergeCell ref="M347:M349"/>
    <mergeCell ref="N347:N349"/>
    <mergeCell ref="O347:O349"/>
    <mergeCell ref="R347:R349"/>
    <mergeCell ref="S347:S349"/>
    <mergeCell ref="U347:U349"/>
    <mergeCell ref="V347:V349"/>
    <mergeCell ref="Z347:Z349"/>
    <mergeCell ref="AA347:AA349"/>
    <mergeCell ref="O344:O346"/>
    <mergeCell ref="R344:R346"/>
    <mergeCell ref="S344:S346"/>
    <mergeCell ref="U344:U346"/>
    <mergeCell ref="V344:V346"/>
    <mergeCell ref="Z344:Z346"/>
    <mergeCell ref="AA344:AA346"/>
    <mergeCell ref="AS347:AS349"/>
    <mergeCell ref="B350:C352"/>
    <mergeCell ref="G350:G352"/>
    <mergeCell ref="H350:H352"/>
    <mergeCell ref="I350:I352"/>
    <mergeCell ref="J350:J352"/>
    <mergeCell ref="K350:K352"/>
    <mergeCell ref="L350:L352"/>
    <mergeCell ref="M350:M352"/>
    <mergeCell ref="N350:N352"/>
    <mergeCell ref="O350:O352"/>
    <mergeCell ref="R350:R352"/>
    <mergeCell ref="S350:S352"/>
    <mergeCell ref="U350:U352"/>
    <mergeCell ref="V350:V352"/>
    <mergeCell ref="Z350:Z352"/>
    <mergeCell ref="AA350:AA352"/>
    <mergeCell ref="AE350:AE352"/>
    <mergeCell ref="AF350:AF352"/>
    <mergeCell ref="AJ350:AJ352"/>
    <mergeCell ref="AK350:AK352"/>
    <mergeCell ref="AN350:AN352"/>
    <mergeCell ref="AO350:AO352"/>
    <mergeCell ref="AP350:AP352"/>
    <mergeCell ref="AE347:AE349"/>
    <mergeCell ref="AF347:AF349"/>
    <mergeCell ref="AJ347:AJ349"/>
    <mergeCell ref="AK347:AK349"/>
    <mergeCell ref="AN347:AN349"/>
    <mergeCell ref="AO347:AO349"/>
    <mergeCell ref="AP347:AP349"/>
    <mergeCell ref="AQ347:AQ349"/>
    <mergeCell ref="AS350:AS352"/>
    <mergeCell ref="B353:C355"/>
    <mergeCell ref="G353:G355"/>
    <mergeCell ref="H353:H355"/>
    <mergeCell ref="I353:I355"/>
    <mergeCell ref="J353:J355"/>
    <mergeCell ref="K353:K355"/>
    <mergeCell ref="L353:L355"/>
    <mergeCell ref="M353:M355"/>
    <mergeCell ref="N353:N355"/>
    <mergeCell ref="O353:O355"/>
    <mergeCell ref="R353:R355"/>
    <mergeCell ref="S353:S355"/>
    <mergeCell ref="U353:U355"/>
    <mergeCell ref="V353:V355"/>
    <mergeCell ref="Z353:Z355"/>
    <mergeCell ref="AA353:AA355"/>
    <mergeCell ref="AE353:AE355"/>
    <mergeCell ref="AF353:AF355"/>
    <mergeCell ref="AJ353:AJ355"/>
    <mergeCell ref="AK353:AK355"/>
    <mergeCell ref="AN353:AN355"/>
    <mergeCell ref="AO353:AO355"/>
    <mergeCell ref="AP353:AP355"/>
    <mergeCell ref="AQ353:AQ355"/>
    <mergeCell ref="AR353:AR355"/>
    <mergeCell ref="AS353:AS355"/>
    <mergeCell ref="J356:J358"/>
    <mergeCell ref="K356:K358"/>
    <mergeCell ref="L356:L358"/>
    <mergeCell ref="M356:M358"/>
    <mergeCell ref="N356:N358"/>
    <mergeCell ref="O356:O358"/>
    <mergeCell ref="R356:R358"/>
    <mergeCell ref="S356:S358"/>
    <mergeCell ref="U356:U358"/>
    <mergeCell ref="V356:V358"/>
    <mergeCell ref="Z356:Z358"/>
    <mergeCell ref="AA356:AA358"/>
    <mergeCell ref="AE356:AE358"/>
    <mergeCell ref="AQ350:AQ352"/>
    <mergeCell ref="AR350:AR352"/>
    <mergeCell ref="AF356:AF358"/>
    <mergeCell ref="AJ356:AJ358"/>
    <mergeCell ref="AP359:AP361"/>
    <mergeCell ref="AQ359:AQ361"/>
    <mergeCell ref="AR359:AR361"/>
    <mergeCell ref="AS359:AS361"/>
    <mergeCell ref="AK356:AK358"/>
    <mergeCell ref="AN356:AN358"/>
    <mergeCell ref="AO356:AO358"/>
    <mergeCell ref="AP356:AP358"/>
    <mergeCell ref="AQ356:AQ358"/>
    <mergeCell ref="AR356:AR358"/>
    <mergeCell ref="AS356:AS358"/>
    <mergeCell ref="B359:C361"/>
    <mergeCell ref="G359:G361"/>
    <mergeCell ref="H359:H361"/>
    <mergeCell ref="I359:I361"/>
    <mergeCell ref="J359:J361"/>
    <mergeCell ref="K359:K361"/>
    <mergeCell ref="L359:L361"/>
    <mergeCell ref="M359:M361"/>
    <mergeCell ref="N359:N361"/>
    <mergeCell ref="O359:O361"/>
    <mergeCell ref="R359:R361"/>
    <mergeCell ref="S359:S361"/>
    <mergeCell ref="U359:U361"/>
    <mergeCell ref="V359:V361"/>
    <mergeCell ref="Z359:Z361"/>
    <mergeCell ref="AA359:AA361"/>
    <mergeCell ref="AE359:AE361"/>
    <mergeCell ref="B356:C358"/>
    <mergeCell ref="G356:G358"/>
    <mergeCell ref="H356:H358"/>
    <mergeCell ref="I356:I358"/>
    <mergeCell ref="AA362:AA364"/>
    <mergeCell ref="AE362:AE364"/>
    <mergeCell ref="AF362:AF364"/>
    <mergeCell ref="B362:C364"/>
    <mergeCell ref="G362:G364"/>
    <mergeCell ref="H362:H364"/>
    <mergeCell ref="I362:I364"/>
    <mergeCell ref="J362:J364"/>
    <mergeCell ref="K362:K364"/>
    <mergeCell ref="L362:L364"/>
    <mergeCell ref="M362:M364"/>
    <mergeCell ref="N362:N364"/>
    <mergeCell ref="AF359:AF361"/>
    <mergeCell ref="AJ359:AJ361"/>
    <mergeCell ref="AK359:AK361"/>
    <mergeCell ref="AN359:AN361"/>
    <mergeCell ref="AO359:AO361"/>
    <mergeCell ref="AQ365:AQ367"/>
    <mergeCell ref="AR365:AR367"/>
    <mergeCell ref="AJ362:AJ364"/>
    <mergeCell ref="AK362:AK364"/>
    <mergeCell ref="AN362:AN364"/>
    <mergeCell ref="AO362:AO364"/>
    <mergeCell ref="AP362:AP364"/>
    <mergeCell ref="AQ362:AQ364"/>
    <mergeCell ref="AR362:AR364"/>
    <mergeCell ref="AS362:AS364"/>
    <mergeCell ref="B365:C367"/>
    <mergeCell ref="G365:G367"/>
    <mergeCell ref="H365:H367"/>
    <mergeCell ref="I365:I367"/>
    <mergeCell ref="J365:J367"/>
    <mergeCell ref="K365:K367"/>
    <mergeCell ref="L365:L367"/>
    <mergeCell ref="M365:M367"/>
    <mergeCell ref="N365:N367"/>
    <mergeCell ref="O365:O367"/>
    <mergeCell ref="R365:R367"/>
    <mergeCell ref="S365:S367"/>
    <mergeCell ref="U365:U367"/>
    <mergeCell ref="V365:V367"/>
    <mergeCell ref="Z365:Z367"/>
    <mergeCell ref="AA365:AA367"/>
    <mergeCell ref="O362:O364"/>
    <mergeCell ref="R362:R364"/>
    <mergeCell ref="S362:S364"/>
    <mergeCell ref="U362:U364"/>
    <mergeCell ref="V362:V364"/>
    <mergeCell ref="Z362:Z364"/>
    <mergeCell ref="AN371:AN373"/>
    <mergeCell ref="AS365:AS367"/>
    <mergeCell ref="B368:C370"/>
    <mergeCell ref="G368:G370"/>
    <mergeCell ref="H368:H370"/>
    <mergeCell ref="I368:I370"/>
    <mergeCell ref="J368:J370"/>
    <mergeCell ref="K368:K370"/>
    <mergeCell ref="L368:L370"/>
    <mergeCell ref="M368:M370"/>
    <mergeCell ref="N368:N370"/>
    <mergeCell ref="O368:O370"/>
    <mergeCell ref="R368:R370"/>
    <mergeCell ref="S368:S370"/>
    <mergeCell ref="U368:U370"/>
    <mergeCell ref="V368:V370"/>
    <mergeCell ref="Z368:Z370"/>
    <mergeCell ref="AA368:AA370"/>
    <mergeCell ref="AE368:AE370"/>
    <mergeCell ref="AF368:AF370"/>
    <mergeCell ref="AJ368:AJ370"/>
    <mergeCell ref="AK368:AK370"/>
    <mergeCell ref="AN368:AN370"/>
    <mergeCell ref="AO368:AO370"/>
    <mergeCell ref="AP368:AP370"/>
    <mergeCell ref="AE365:AE367"/>
    <mergeCell ref="AF365:AF367"/>
    <mergeCell ref="AJ365:AJ367"/>
    <mergeCell ref="AK365:AK367"/>
    <mergeCell ref="AN365:AN367"/>
    <mergeCell ref="AO365:AO367"/>
    <mergeCell ref="AP365:AP367"/>
    <mergeCell ref="AO371:AO373"/>
    <mergeCell ref="AP371:AP373"/>
    <mergeCell ref="AQ371:AQ373"/>
    <mergeCell ref="AR371:AR373"/>
    <mergeCell ref="AS371:AS373"/>
    <mergeCell ref="A371:A373"/>
    <mergeCell ref="A368:A370"/>
    <mergeCell ref="A362:A364"/>
    <mergeCell ref="A365:A367"/>
    <mergeCell ref="AQ368:AQ370"/>
    <mergeCell ref="AR368:AR370"/>
    <mergeCell ref="AS368:AS370"/>
    <mergeCell ref="B371:C373"/>
    <mergeCell ref="G371:G373"/>
    <mergeCell ref="H371:H373"/>
    <mergeCell ref="I371:I373"/>
    <mergeCell ref="J371:J373"/>
    <mergeCell ref="K371:K373"/>
    <mergeCell ref="L371:L373"/>
    <mergeCell ref="M371:M373"/>
    <mergeCell ref="N371:N373"/>
    <mergeCell ref="O371:O373"/>
    <mergeCell ref="R371:R373"/>
    <mergeCell ref="S371:S373"/>
    <mergeCell ref="U371:U373"/>
    <mergeCell ref="V371:V373"/>
    <mergeCell ref="Z371:Z373"/>
    <mergeCell ref="AA371:AA373"/>
    <mergeCell ref="AE371:AE373"/>
    <mergeCell ref="AF371:AF373"/>
    <mergeCell ref="AJ371:AJ373"/>
    <mergeCell ref="AK371:AK373"/>
    <mergeCell ref="A320:A322"/>
    <mergeCell ref="A299:A301"/>
    <mergeCell ref="A302:A304"/>
    <mergeCell ref="A305:A307"/>
    <mergeCell ref="A308:A310"/>
    <mergeCell ref="A311:A313"/>
    <mergeCell ref="A314:A316"/>
    <mergeCell ref="A317:A319"/>
    <mergeCell ref="A290:A292"/>
    <mergeCell ref="A293:A295"/>
    <mergeCell ref="A296:A298"/>
    <mergeCell ref="A350:A352"/>
    <mergeCell ref="A353:A355"/>
    <mergeCell ref="A356:A358"/>
    <mergeCell ref="A359:A361"/>
    <mergeCell ref="A323:A325"/>
    <mergeCell ref="A326:A328"/>
    <mergeCell ref="A329:A331"/>
    <mergeCell ref="A332:A334"/>
    <mergeCell ref="A335:A337"/>
    <mergeCell ref="A338:A340"/>
    <mergeCell ref="A341:A343"/>
    <mergeCell ref="A344:A346"/>
    <mergeCell ref="A347:A349"/>
  </mergeCells>
  <conditionalFormatting sqref="L17 L20 L23 L11 L14 L26 L29 L32 L35 L41 L44 L47 L50 L53 L56 L59 L62 L65 L68 L71 L74 L77 L80 K86:K373 K11:K82 L38">
    <cfRule type="containsText" dxfId="921" priority="948" operator="containsText" text="MEDIA">
      <formula>NOT(ISERROR(SEARCH("MEDIA",K11)))</formula>
    </cfRule>
    <cfRule type="containsText" dxfId="920" priority="949" operator="containsText" text="ALTA">
      <formula>NOT(ISERROR(SEARCH("ALTA",K11)))</formula>
    </cfRule>
    <cfRule type="containsText" dxfId="919" priority="950" operator="containsText" text="BAJA">
      <formula>NOT(ISERROR(SEARCH("BAJA",K11)))</formula>
    </cfRule>
  </conditionalFormatting>
  <conditionalFormatting sqref="N11 N14 N17 N20 N23 N26 N29 N32 N35 N41 N44 N47 N50 N53 N56 N59 N62 N65 N68 N71 N74 N77 N80 M11:M82 N38 M86:M88 M101:M373">
    <cfRule type="containsText" dxfId="918" priority="945" operator="containsText" text="MEDIO">
      <formula>NOT(ISERROR(SEARCH("MEDIO",M11)))</formula>
    </cfRule>
    <cfRule type="containsText" dxfId="917" priority="946" operator="containsText" text="ALTO">
      <formula>NOT(ISERROR(SEARCH("ALTO",M11)))</formula>
    </cfRule>
    <cfRule type="containsText" dxfId="916" priority="947" operator="containsText" text="BAJO">
      <formula>NOT(ISERROR(SEARCH("BAJO",M11)))</formula>
    </cfRule>
  </conditionalFormatting>
  <conditionalFormatting sqref="P11:P37 P86:P88 P40:P82 P98:P373">
    <cfRule type="cellIs" dxfId="915" priority="944" operator="between">
      <formula>2</formula>
      <formula>3</formula>
    </cfRule>
  </conditionalFormatting>
  <conditionalFormatting sqref="O86:O373 O11:O82">
    <cfRule type="cellIs" dxfId="914" priority="941" operator="lessThanOrEqual">
      <formula>3</formula>
    </cfRule>
    <cfRule type="cellIs" dxfId="913" priority="942" stopIfTrue="1" operator="between">
      <formula>4</formula>
      <formula>9</formula>
    </cfRule>
    <cfRule type="cellIs" dxfId="912" priority="943" operator="greaterThanOrEqual">
      <formula>10</formula>
    </cfRule>
  </conditionalFormatting>
  <conditionalFormatting sqref="AP86:AP373 AP11:AP82">
    <cfRule type="cellIs" dxfId="911" priority="938" operator="lessThanOrEqual">
      <formula>10</formula>
    </cfRule>
    <cfRule type="cellIs" dxfId="910" priority="939" stopIfTrue="1" operator="between">
      <formula>11</formula>
      <formula>32</formula>
    </cfRule>
    <cfRule type="cellIs" dxfId="909" priority="940" operator="greaterThanOrEqual">
      <formula>36</formula>
    </cfRule>
  </conditionalFormatting>
  <conditionalFormatting sqref="AQ11 AQ14 AQ17 AQ20 AQ23 AQ26 AQ29 AQ32 AQ35 AQ41 AQ44 AQ47 AQ50 AQ53 AQ56 AQ59 AQ62 AQ65 AQ68:AS68 AQ71:AS71 AQ74:AS74 AQ77:AS77 AQ80 AQ38">
    <cfRule type="cellIs" dxfId="908" priority="935" operator="equal">
      <formula>"LEVE"</formula>
    </cfRule>
    <cfRule type="cellIs" dxfId="907" priority="936" operator="equal">
      <formula>"MODERADO"</formula>
    </cfRule>
    <cfRule type="cellIs" dxfId="906" priority="937" operator="equal">
      <formula>"GRAVE"</formula>
    </cfRule>
  </conditionalFormatting>
  <conditionalFormatting sqref="K86:K373 K11:K82">
    <cfRule type="containsText" dxfId="905" priority="933" operator="containsText" text="MEDIO BAJA">
      <formula>NOT(ISERROR(SEARCH("MEDIO BAJA",K11)))</formula>
    </cfRule>
    <cfRule type="containsText" dxfId="904" priority="934" operator="containsText" text="MEDIO ALTA">
      <formula>NOT(ISERROR(SEARCH("MEDIO ALTA",K11)))</formula>
    </cfRule>
  </conditionalFormatting>
  <conditionalFormatting sqref="M11:M82 M86:M88 M101:M373">
    <cfRule type="containsText" dxfId="903" priority="931" operator="containsText" text="MEDIO BAJO">
      <formula>NOT(ISERROR(SEARCH("MEDIO BAJO",M11)))</formula>
    </cfRule>
    <cfRule type="containsText" dxfId="902" priority="932" operator="containsText" text="MEDIO ALTO">
      <formula>NOT(ISERROR(SEARCH("MEDIO ALTO",M11)))</formula>
    </cfRule>
  </conditionalFormatting>
  <conditionalFormatting sqref="AI11:AJ11 AJ14 AJ17 AJ20 AJ23 AJ26 AJ29 AJ32 AJ35 AJ41 AJ44 AJ47 AJ50 AJ53 AJ56 AJ59 AJ62 AJ65 AJ68 AJ71 AJ74 AJ77 AJ80 AI12:AI37 AI86:AI88 AI40:AI82 AI100:AI373">
    <cfRule type="expression" dxfId="901" priority="926">
      <formula>P11="No_existen"</formula>
    </cfRule>
  </conditionalFormatting>
  <conditionalFormatting sqref="AM11:AN11 AN14 AN17 AN20 AN23 AN26 AN29 AN32 AN35 AN41 AN44 AN47 AN50 AN53 AN56 AN59 AN62 AN65 AN68 AN71 AN74 AN77 AN80 AM12:AM37 AM86:AM88 AM40:AM82 AN38 AM98:AM373">
    <cfRule type="expression" dxfId="900" priority="925">
      <formula>P11="No_existen"</formula>
    </cfRule>
  </conditionalFormatting>
  <conditionalFormatting sqref="AX11:AX82 AX86:AX373">
    <cfRule type="expression" dxfId="899" priority="916">
      <formula>AT11&lt;&gt;"COMPARTIR"</formula>
    </cfRule>
    <cfRule type="expression" dxfId="898" priority="922">
      <formula>AT11="ASUMIR"</formula>
    </cfRule>
  </conditionalFormatting>
  <conditionalFormatting sqref="T11 T68:T79 T100:T373">
    <cfRule type="expression" dxfId="897" priority="911">
      <formula>P11="No_existen"</formula>
    </cfRule>
  </conditionalFormatting>
  <conditionalFormatting sqref="AU13 AU18:AU19 AU23:AU25 AU28:AU43 AU47:AU49 AU52:AU55 AU68:AU82 AU86:AU88 AU95:AU373">
    <cfRule type="expression" dxfId="896" priority="909">
      <formula>AT13="ASUMIR"</formula>
    </cfRule>
  </conditionalFormatting>
  <conditionalFormatting sqref="AV13:AW13 AW11:AW12 AV18:AW19 AW14:AW17 AV23:AW25 AW20:AW22 AV28:AW43 AV47:AW49 AW44:AW46 AV52:AW55 AW56:AW67 AV68:AV82 AV86:AV88 AV95:AV373">
    <cfRule type="expression" dxfId="895" priority="908">
      <formula>AT11="ASUMIR"</formula>
    </cfRule>
  </conditionalFormatting>
  <conditionalFormatting sqref="AL86:AL88 AL11:AL82 AL98:AL373">
    <cfRule type="expression" dxfId="894" priority="1014">
      <formula>Q11="No_existen"</formula>
    </cfRule>
  </conditionalFormatting>
  <conditionalFormatting sqref="AH11:AH37 AH86:AH88 AH40:AH82 AH100:AH373">
    <cfRule type="expression" dxfId="893" priority="1018">
      <formula>P11="No_existen"</formula>
    </cfRule>
  </conditionalFormatting>
  <conditionalFormatting sqref="AG11:AG82 AG98:AG373">
    <cfRule type="expression" dxfId="892" priority="1022">
      <formula>Q11="No_existen"</formula>
    </cfRule>
  </conditionalFormatting>
  <conditionalFormatting sqref="AF11 AF14 AF17 AF20 AF23 AF26 AF29 AF32 AF35 AF41 AF44 AF47 AF50 AF53 AF56 AF59 AF62 AF65 AF68 AF71 AF74 AF77 AF80 AF38">
    <cfRule type="expression" dxfId="891" priority="1026">
      <formula>Q11="No_existen"</formula>
    </cfRule>
  </conditionalFormatting>
  <conditionalFormatting sqref="AC11:AC37 AC86:AC88 AC40:AC66 AC98:AC373 AC68:AC82">
    <cfRule type="expression" dxfId="890" priority="1034">
      <formula>P11="No_existen"</formula>
    </cfRule>
  </conditionalFormatting>
  <conditionalFormatting sqref="AB86:AB373 AB11:AB82">
    <cfRule type="expression" dxfId="889" priority="1038">
      <formula>Q11="No_existen"</formula>
    </cfRule>
  </conditionalFormatting>
  <conditionalFormatting sqref="AO86:AO88 AO11:AO82 AO92:AO373">
    <cfRule type="containsText" dxfId="888" priority="885" operator="containsText" text="DÉBIL">
      <formula>NOT(ISERROR(SEARCH("DÉBIL",AO11)))</formula>
    </cfRule>
    <cfRule type="containsText" dxfId="887" priority="886" operator="containsText" text="ACEPTABLE">
      <formula>NOT(ISERROR(SEARCH("ACEPTABLE",AO11)))</formula>
    </cfRule>
    <cfRule type="containsText" dxfId="886" priority="887" operator="containsText" text="FUERTE">
      <formula>NOT(ISERROR(SEARCH("FUERTE",AO11)))</formula>
    </cfRule>
  </conditionalFormatting>
  <conditionalFormatting sqref="AA11 AA14 AA17 AA20 AA23 AA26 AA29 AA32 AA35 AA41 AA44 AA47 AA50 AA53 AA56 AA59 AA62 AA65 AA68 AA71 AA74 AA77 AA80 AA38">
    <cfRule type="expression" dxfId="885" priority="1092">
      <formula>Q11="No_existen"</formula>
    </cfRule>
  </conditionalFormatting>
  <conditionalFormatting sqref="AK11 AK14 AK17 AK20 AK23 AK26 AK29 AK32 AK35 AK41 AK44 AK47 AK50 AK53 AK56 AK59 AK62 AK65 AK68 AK71 AK74 AK77 AK80 AK38">
    <cfRule type="expression" dxfId="884" priority="1094">
      <formula>Q11="No_existen"</formula>
    </cfRule>
  </conditionalFormatting>
  <conditionalFormatting sqref="Y11:Y46 Y52:Y54 Y56:Y82 Y89:Y373">
    <cfRule type="expression" dxfId="883" priority="702">
      <formula>X11="Semiautomatico"</formula>
    </cfRule>
    <cfRule type="expression" dxfId="882" priority="708">
      <formula>X11="Manual"</formula>
    </cfRule>
    <cfRule type="expression" dxfId="881" priority="882">
      <formula>P11="No_existen"</formula>
    </cfRule>
  </conditionalFormatting>
  <conditionalFormatting sqref="X12">
    <cfRule type="expression" dxfId="880" priority="881">
      <formula>$P$12="No_existen"</formula>
    </cfRule>
  </conditionalFormatting>
  <conditionalFormatting sqref="Y12:Y46 Y52:Y54 Y56:Y82 Y89:Y373">
    <cfRule type="expression" dxfId="879" priority="880">
      <formula>P12="No_existen"</formula>
    </cfRule>
  </conditionalFormatting>
  <conditionalFormatting sqref="AO86:AO88 AO11:AO82 AO92:AO373">
    <cfRule type="containsText" dxfId="878" priority="879" operator="containsText" text="INEXISTENTE">
      <formula>NOT(ISERROR(SEARCH("INEXISTENTE",AO11)))</formula>
    </cfRule>
  </conditionalFormatting>
  <conditionalFormatting sqref="AD11">
    <cfRule type="expression" dxfId="877" priority="878">
      <formula>$P$11="No_existen"</formula>
    </cfRule>
  </conditionalFormatting>
  <conditionalFormatting sqref="X11">
    <cfRule type="expression" dxfId="876" priority="877">
      <formula>P11="No_Existen"</formula>
    </cfRule>
  </conditionalFormatting>
  <conditionalFormatting sqref="T12">
    <cfRule type="expression" dxfId="875" priority="876">
      <formula>P12="No_existen"</formula>
    </cfRule>
  </conditionalFormatting>
  <conditionalFormatting sqref="T13">
    <cfRule type="expression" dxfId="874" priority="875">
      <formula>P13="No_existen"</formula>
    </cfRule>
  </conditionalFormatting>
  <conditionalFormatting sqref="X13">
    <cfRule type="expression" dxfId="873" priority="874">
      <formula>P13="No_existen"</formula>
    </cfRule>
  </conditionalFormatting>
  <conditionalFormatting sqref="X14">
    <cfRule type="expression" dxfId="872" priority="870">
      <formula>$P$14="No_existen"</formula>
    </cfRule>
  </conditionalFormatting>
  <conditionalFormatting sqref="X15">
    <cfRule type="expression" dxfId="871" priority="867">
      <formula>$P$15="No_existen"</formula>
    </cfRule>
  </conditionalFormatting>
  <conditionalFormatting sqref="X16">
    <cfRule type="expression" dxfId="870" priority="864">
      <formula>$P$16="No_existen"</formula>
    </cfRule>
  </conditionalFormatting>
  <conditionalFormatting sqref="X17">
    <cfRule type="expression" dxfId="869" priority="861">
      <formula>$P$17="No_existen"</formula>
    </cfRule>
  </conditionalFormatting>
  <conditionalFormatting sqref="AD18 AD68:AD79 AD87:AD88 AD100:AD373">
    <cfRule type="expression" dxfId="868" priority="859">
      <formula>P18="No_existen"</formula>
    </cfRule>
  </conditionalFormatting>
  <conditionalFormatting sqref="X18">
    <cfRule type="expression" dxfId="867" priority="858">
      <formula>$P$18="No_existen"</formula>
    </cfRule>
  </conditionalFormatting>
  <conditionalFormatting sqref="T18">
    <cfRule type="expression" dxfId="866" priority="857">
      <formula>P18="No_existen"</formula>
    </cfRule>
  </conditionalFormatting>
  <conditionalFormatting sqref="T19">
    <cfRule type="expression" dxfId="865" priority="856">
      <formula>P19="No_existen"</formula>
    </cfRule>
  </conditionalFormatting>
  <conditionalFormatting sqref="X19">
    <cfRule type="expression" dxfId="864" priority="855">
      <formula>$P$19="No_existen"</formula>
    </cfRule>
  </conditionalFormatting>
  <conditionalFormatting sqref="AD19">
    <cfRule type="expression" dxfId="863" priority="854">
      <formula>P19="No_existen"</formula>
    </cfRule>
  </conditionalFormatting>
  <conditionalFormatting sqref="X20">
    <cfRule type="expression" dxfId="862" priority="844">
      <formula>$P$20="No_existen"</formula>
    </cfRule>
  </conditionalFormatting>
  <conditionalFormatting sqref="AD22">
    <cfRule type="expression" dxfId="861" priority="704">
      <formula>AC22="No asignado"</formula>
    </cfRule>
    <cfRule type="expression" dxfId="860" priority="843">
      <formula>P22="No_existen"</formula>
    </cfRule>
  </conditionalFormatting>
  <conditionalFormatting sqref="X21">
    <cfRule type="expression" dxfId="859" priority="841">
      <formula>$P$21="No_existen"</formula>
    </cfRule>
  </conditionalFormatting>
  <conditionalFormatting sqref="T22">
    <cfRule type="expression" dxfId="858" priority="839">
      <formula>P22="No_existen"</formula>
    </cfRule>
  </conditionalFormatting>
  <conditionalFormatting sqref="X22">
    <cfRule type="expression" dxfId="857" priority="838">
      <formula>$P$22="No_existen"</formula>
    </cfRule>
  </conditionalFormatting>
  <conditionalFormatting sqref="X23">
    <cfRule type="expression" dxfId="856" priority="835">
      <formula>$P$23="No_existen"</formula>
    </cfRule>
  </conditionalFormatting>
  <conditionalFormatting sqref="X24">
    <cfRule type="expression" dxfId="855" priority="834">
      <formula>$P$24="No_existen"</formula>
    </cfRule>
  </conditionalFormatting>
  <conditionalFormatting sqref="X25">
    <cfRule type="expression" dxfId="854" priority="833">
      <formula>$P$25="No_existen"</formula>
    </cfRule>
  </conditionalFormatting>
  <conditionalFormatting sqref="X26">
    <cfRule type="expression" dxfId="853" priority="824">
      <formula>$P$26="No_existen"</formula>
    </cfRule>
  </conditionalFormatting>
  <conditionalFormatting sqref="X27">
    <cfRule type="expression" dxfId="852" priority="823">
      <formula>$P$27="No_existen"</formula>
    </cfRule>
  </conditionalFormatting>
  <conditionalFormatting sqref="X28">
    <cfRule type="expression" dxfId="851" priority="822">
      <formula>$P$28="No_existen"</formula>
    </cfRule>
  </conditionalFormatting>
  <conditionalFormatting sqref="X29">
    <cfRule type="expression" dxfId="850" priority="817">
      <formula>$P$29="No_existen"</formula>
    </cfRule>
  </conditionalFormatting>
  <conditionalFormatting sqref="X30">
    <cfRule type="expression" dxfId="849" priority="815">
      <formula>$P$30="No_existen"</formula>
    </cfRule>
  </conditionalFormatting>
  <conditionalFormatting sqref="X31">
    <cfRule type="expression" dxfId="848" priority="814">
      <formula>$P$31="No_existen"</formula>
    </cfRule>
  </conditionalFormatting>
  <conditionalFormatting sqref="X32">
    <cfRule type="expression" dxfId="847" priority="812">
      <formula>$P$32="No_existen"</formula>
    </cfRule>
  </conditionalFormatting>
  <conditionalFormatting sqref="X33">
    <cfRule type="expression" dxfId="846" priority="811">
      <formula>$P$33="No_existen"</formula>
    </cfRule>
  </conditionalFormatting>
  <conditionalFormatting sqref="X34">
    <cfRule type="expression" dxfId="845" priority="810">
      <formula>$P$34="No_existen"</formula>
    </cfRule>
  </conditionalFormatting>
  <conditionalFormatting sqref="X35">
    <cfRule type="expression" dxfId="844" priority="805">
      <formula>$P$35="No_existen"</formula>
    </cfRule>
  </conditionalFormatting>
  <conditionalFormatting sqref="X36">
    <cfRule type="expression" dxfId="843" priority="804">
      <formula>$P$36="No_existen"</formula>
    </cfRule>
  </conditionalFormatting>
  <conditionalFormatting sqref="X37 X40">
    <cfRule type="expression" dxfId="842" priority="803">
      <formula>$P$37="No_existen"</formula>
    </cfRule>
  </conditionalFormatting>
  <conditionalFormatting sqref="X41">
    <cfRule type="expression" dxfId="841" priority="798">
      <formula>$P$41="No_existen"</formula>
    </cfRule>
  </conditionalFormatting>
  <conditionalFormatting sqref="X42">
    <cfRule type="expression" dxfId="840" priority="797">
      <formula>$P$42="No_existen"</formula>
    </cfRule>
  </conditionalFormatting>
  <conditionalFormatting sqref="X43">
    <cfRule type="expression" dxfId="839" priority="796">
      <formula>$P$43="No_existen"</formula>
    </cfRule>
  </conditionalFormatting>
  <conditionalFormatting sqref="X44">
    <cfRule type="expression" dxfId="838" priority="791">
      <formula>$P$44="No_existen"</formula>
    </cfRule>
  </conditionalFormatting>
  <conditionalFormatting sqref="X45">
    <cfRule type="expression" dxfId="837" priority="790">
      <formula>$P$45="No_existen"</formula>
    </cfRule>
  </conditionalFormatting>
  <conditionalFormatting sqref="X46">
    <cfRule type="expression" dxfId="836" priority="789">
      <formula>$P$46="No_existen"</formula>
    </cfRule>
  </conditionalFormatting>
  <conditionalFormatting sqref="X47">
    <cfRule type="expression" dxfId="835" priority="782">
      <formula>$P$47="No_existen"</formula>
    </cfRule>
  </conditionalFormatting>
  <conditionalFormatting sqref="X48">
    <cfRule type="expression" dxfId="834" priority="781">
      <formula>$P$48="No_existen"</formula>
    </cfRule>
  </conditionalFormatting>
  <conditionalFormatting sqref="X49">
    <cfRule type="expression" dxfId="833" priority="780">
      <formula>$P$49="No_existen"</formula>
    </cfRule>
  </conditionalFormatting>
  <conditionalFormatting sqref="X50">
    <cfRule type="expression" dxfId="832" priority="777">
      <formula>$P$50="No_existen"</formula>
    </cfRule>
  </conditionalFormatting>
  <conditionalFormatting sqref="X51">
    <cfRule type="expression" dxfId="831" priority="776">
      <formula>$P$51="No_existen"</formula>
    </cfRule>
  </conditionalFormatting>
  <conditionalFormatting sqref="X52">
    <cfRule type="expression" dxfId="830" priority="775">
      <formula>$P$52="No_existen"</formula>
    </cfRule>
  </conditionalFormatting>
  <conditionalFormatting sqref="AD52">
    <cfRule type="expression" dxfId="829" priority="772">
      <formula>P52="No_existen"</formula>
    </cfRule>
  </conditionalFormatting>
  <conditionalFormatting sqref="AD53">
    <cfRule type="expression" dxfId="828" priority="771">
      <formula>P53="No_existen"</formula>
    </cfRule>
  </conditionalFormatting>
  <conditionalFormatting sqref="X53">
    <cfRule type="expression" dxfId="827" priority="768">
      <formula>$P$53="No_existen"</formula>
    </cfRule>
  </conditionalFormatting>
  <conditionalFormatting sqref="X54">
    <cfRule type="expression" dxfId="826" priority="767">
      <formula>$P$54="No_existen"</formula>
    </cfRule>
  </conditionalFormatting>
  <conditionalFormatting sqref="X55">
    <cfRule type="expression" dxfId="825" priority="766">
      <formula>$P$55="No_existen"</formula>
    </cfRule>
  </conditionalFormatting>
  <conditionalFormatting sqref="X56:X61">
    <cfRule type="expression" dxfId="824" priority="763">
      <formula>$P$56="No_existen"</formula>
    </cfRule>
  </conditionalFormatting>
  <conditionalFormatting sqref="X62">
    <cfRule type="expression" dxfId="823" priority="749">
      <formula>$P$62="No_existen"</formula>
    </cfRule>
  </conditionalFormatting>
  <conditionalFormatting sqref="X63">
    <cfRule type="expression" dxfId="822" priority="748">
      <formula>$P$63="No_existen"</formula>
    </cfRule>
  </conditionalFormatting>
  <conditionalFormatting sqref="X64">
    <cfRule type="expression" dxfId="821" priority="747">
      <formula>$P$64="No_existen"</formula>
    </cfRule>
  </conditionalFormatting>
  <conditionalFormatting sqref="X65">
    <cfRule type="expression" dxfId="820" priority="740">
      <formula>$P$65="No_existen"</formula>
    </cfRule>
  </conditionalFormatting>
  <conditionalFormatting sqref="X66">
    <cfRule type="expression" dxfId="819" priority="739">
      <formula>$P$66="No_existen"</formula>
    </cfRule>
  </conditionalFormatting>
  <conditionalFormatting sqref="X67">
    <cfRule type="expression" dxfId="818" priority="738">
      <formula>$P$67="No_existen"</formula>
    </cfRule>
  </conditionalFormatting>
  <conditionalFormatting sqref="AD18:AD19 AD68:AD79 AD87:AD88 AD100:AD373">
    <cfRule type="expression" dxfId="817" priority="705">
      <formula>AC18="No asignado"</formula>
    </cfRule>
  </conditionalFormatting>
  <conditionalFormatting sqref="Y23:Y25">
    <cfRule type="expression" dxfId="816" priority="703">
      <formula>X23="Manual"</formula>
    </cfRule>
  </conditionalFormatting>
  <conditionalFormatting sqref="AD11:AD13 AD18:AD19 AD22 AD52:AD53">
    <cfRule type="expression" dxfId="815" priority="707">
      <formula>AC11="No asignado"</formula>
    </cfRule>
  </conditionalFormatting>
  <conditionalFormatting sqref="AD12">
    <cfRule type="expression" dxfId="814" priority="701">
      <formula>$P$12="No_existen"</formula>
    </cfRule>
  </conditionalFormatting>
  <conditionalFormatting sqref="AD13">
    <cfRule type="expression" dxfId="813" priority="700">
      <formula>$P$13="No_existen"</formula>
    </cfRule>
  </conditionalFormatting>
  <conditionalFormatting sqref="AR11:AS11">
    <cfRule type="cellIs" dxfId="812" priority="697" operator="equal">
      <formula>"LEVE"</formula>
    </cfRule>
    <cfRule type="cellIs" dxfId="811" priority="698" operator="equal">
      <formula>"MODERADO"</formula>
    </cfRule>
    <cfRule type="cellIs" dxfId="810" priority="699" operator="equal">
      <formula>"GRAVE"</formula>
    </cfRule>
  </conditionalFormatting>
  <conditionalFormatting sqref="AU11:AU12">
    <cfRule type="expression" dxfId="809" priority="696">
      <formula>AT11="ASUMIR"</formula>
    </cfRule>
  </conditionalFormatting>
  <conditionalFormatting sqref="AV11:AV12">
    <cfRule type="expression" dxfId="808" priority="695">
      <formula>AT11="ASUMIR"</formula>
    </cfRule>
  </conditionalFormatting>
  <conditionalFormatting sqref="T14">
    <cfRule type="expression" dxfId="807" priority="694">
      <formula>P14="No_existen"</formula>
    </cfRule>
  </conditionalFormatting>
  <conditionalFormatting sqref="T15">
    <cfRule type="expression" dxfId="806" priority="693">
      <formula>P15="No_existen"</formula>
    </cfRule>
  </conditionalFormatting>
  <conditionalFormatting sqref="T16">
    <cfRule type="expression" dxfId="805" priority="692">
      <formula>P16="No_existen"</formula>
    </cfRule>
  </conditionalFormatting>
  <conditionalFormatting sqref="T17">
    <cfRule type="expression" dxfId="804" priority="691">
      <formula>P17="No_existen"</formula>
    </cfRule>
  </conditionalFormatting>
  <conditionalFormatting sqref="AD14">
    <cfRule type="expression" dxfId="803" priority="690">
      <formula>P14="No_existen"</formula>
    </cfRule>
  </conditionalFormatting>
  <conditionalFormatting sqref="AD15">
    <cfRule type="expression" dxfId="802" priority="689">
      <formula>P15="No_existen"</formula>
    </cfRule>
  </conditionalFormatting>
  <conditionalFormatting sqref="AD16">
    <cfRule type="expression" dxfId="801" priority="688">
      <formula>P16="No_existen"</formula>
    </cfRule>
  </conditionalFormatting>
  <conditionalFormatting sqref="AD17">
    <cfRule type="expression" dxfId="800" priority="687">
      <formula>P17="No_existen"</formula>
    </cfRule>
  </conditionalFormatting>
  <conditionalFormatting sqref="AD14:AD17">
    <cfRule type="expression" dxfId="799" priority="686">
      <formula>AC14="No asignado"</formula>
    </cfRule>
  </conditionalFormatting>
  <conditionalFormatting sqref="AR14:AS14">
    <cfRule type="cellIs" dxfId="798" priority="683" operator="equal">
      <formula>"LEVE"</formula>
    </cfRule>
    <cfRule type="cellIs" dxfId="797" priority="684" operator="equal">
      <formula>"MODERADO"</formula>
    </cfRule>
    <cfRule type="cellIs" dxfId="796" priority="685" operator="equal">
      <formula>"GRAVE"</formula>
    </cfRule>
  </conditionalFormatting>
  <conditionalFormatting sqref="AR17:AS17">
    <cfRule type="cellIs" dxfId="795" priority="680" operator="equal">
      <formula>"LEVE"</formula>
    </cfRule>
    <cfRule type="cellIs" dxfId="794" priority="681" operator="equal">
      <formula>"MODERADO"</formula>
    </cfRule>
    <cfRule type="cellIs" dxfId="793" priority="682" operator="equal">
      <formula>"GRAVE"</formula>
    </cfRule>
  </conditionalFormatting>
  <conditionalFormatting sqref="AU14:AU17">
    <cfRule type="expression" dxfId="792" priority="679">
      <formula>AT14="ASUMIR"</formula>
    </cfRule>
  </conditionalFormatting>
  <conditionalFormatting sqref="AV14:AV17">
    <cfRule type="expression" dxfId="791" priority="678">
      <formula>AT14="ASUMIR"</formula>
    </cfRule>
  </conditionalFormatting>
  <conditionalFormatting sqref="T20">
    <cfRule type="expression" dxfId="790" priority="677">
      <formula>P20="No_existen"</formula>
    </cfRule>
  </conditionalFormatting>
  <conditionalFormatting sqref="T21">
    <cfRule type="expression" dxfId="789" priority="676">
      <formula>P21="No_existen"</formula>
    </cfRule>
  </conditionalFormatting>
  <conditionalFormatting sqref="AD20">
    <cfRule type="expression" dxfId="788" priority="675">
      <formula>P20="No_existen"</formula>
    </cfRule>
  </conditionalFormatting>
  <conditionalFormatting sqref="AD21">
    <cfRule type="expression" dxfId="787" priority="674">
      <formula>P21="No_existen"</formula>
    </cfRule>
  </conditionalFormatting>
  <conditionalFormatting sqref="AD20:AD21">
    <cfRule type="expression" dxfId="786" priority="672">
      <formula>AC20="No asignado"</formula>
    </cfRule>
  </conditionalFormatting>
  <conditionalFormatting sqref="AD20:AD21">
    <cfRule type="expression" dxfId="785" priority="673">
      <formula>AC20="No asignado"</formula>
    </cfRule>
  </conditionalFormatting>
  <conditionalFormatting sqref="AS20">
    <cfRule type="cellIs" dxfId="784" priority="669" operator="equal">
      <formula>"LEVE"</formula>
    </cfRule>
    <cfRule type="cellIs" dxfId="783" priority="670" operator="equal">
      <formula>"MODERADO"</formula>
    </cfRule>
    <cfRule type="cellIs" dxfId="782" priority="671" operator="equal">
      <formula>"GRAVE"</formula>
    </cfRule>
  </conditionalFormatting>
  <conditionalFormatting sqref="AR20">
    <cfRule type="cellIs" dxfId="781" priority="666" operator="equal">
      <formula>"LEVE"</formula>
    </cfRule>
    <cfRule type="cellIs" dxfId="780" priority="667" operator="equal">
      <formula>"MODERADO"</formula>
    </cfRule>
    <cfRule type="cellIs" dxfId="779" priority="668" operator="equal">
      <formula>"GRAVE"</formula>
    </cfRule>
  </conditionalFormatting>
  <conditionalFormatting sqref="AU20:AU22">
    <cfRule type="expression" dxfId="778" priority="665">
      <formula>AT20="ASUMIR"</formula>
    </cfRule>
  </conditionalFormatting>
  <conditionalFormatting sqref="AV20:AV22">
    <cfRule type="expression" dxfId="777" priority="664">
      <formula>AT20="ASUMIR"</formula>
    </cfRule>
  </conditionalFormatting>
  <conditionalFormatting sqref="T23">
    <cfRule type="expression" dxfId="776" priority="663">
      <formula>P23="No_existen"</formula>
    </cfRule>
  </conditionalFormatting>
  <conditionalFormatting sqref="T24">
    <cfRule type="expression" dxfId="775" priority="662">
      <formula>P24="No_existen"</formula>
    </cfRule>
  </conditionalFormatting>
  <conditionalFormatting sqref="T25">
    <cfRule type="expression" dxfId="774" priority="661">
      <formula>P25="No_existen"</formula>
    </cfRule>
  </conditionalFormatting>
  <conditionalFormatting sqref="T26">
    <cfRule type="expression" dxfId="773" priority="660">
      <formula>P26="No_existen"</formula>
    </cfRule>
  </conditionalFormatting>
  <conditionalFormatting sqref="T27">
    <cfRule type="expression" dxfId="772" priority="659">
      <formula>P27="No_existen"</formula>
    </cfRule>
  </conditionalFormatting>
  <conditionalFormatting sqref="T28">
    <cfRule type="expression" dxfId="771" priority="658">
      <formula>P28="No_existen"</formula>
    </cfRule>
  </conditionalFormatting>
  <conditionalFormatting sqref="AD23">
    <cfRule type="expression" dxfId="770" priority="657">
      <formula>$P$11="No_existen"</formula>
    </cfRule>
  </conditionalFormatting>
  <conditionalFormatting sqref="AD26">
    <cfRule type="expression" dxfId="769" priority="656">
      <formula>P26="No_existen"</formula>
    </cfRule>
  </conditionalFormatting>
  <conditionalFormatting sqref="AD27">
    <cfRule type="expression" dxfId="768" priority="655">
      <formula>P27="No_existen"</formula>
    </cfRule>
  </conditionalFormatting>
  <conditionalFormatting sqref="AD28">
    <cfRule type="expression" dxfId="767" priority="654">
      <formula>P28="No_existen"</formula>
    </cfRule>
  </conditionalFormatting>
  <conditionalFormatting sqref="AD26:AD28">
    <cfRule type="expression" dxfId="766" priority="652">
      <formula>AC26="No asignado"</formula>
    </cfRule>
  </conditionalFormatting>
  <conditionalFormatting sqref="AD23:AD28">
    <cfRule type="expression" dxfId="765" priority="653">
      <formula>AC23="No asignado"</formula>
    </cfRule>
  </conditionalFormatting>
  <conditionalFormatting sqref="AD24">
    <cfRule type="expression" dxfId="764" priority="651">
      <formula>$P$12="No_existen"</formula>
    </cfRule>
  </conditionalFormatting>
  <conditionalFormatting sqref="AD25">
    <cfRule type="expression" dxfId="763" priority="650">
      <formula>$P$13="No_existen"</formula>
    </cfRule>
  </conditionalFormatting>
  <conditionalFormatting sqref="AR23:AS23 AR26:AS26">
    <cfRule type="cellIs" dxfId="762" priority="647" operator="equal">
      <formula>"LEVE"</formula>
    </cfRule>
    <cfRule type="cellIs" dxfId="761" priority="648" operator="equal">
      <formula>"MODERADO"</formula>
    </cfRule>
    <cfRule type="cellIs" dxfId="760" priority="649" operator="equal">
      <formula>"GRAVE"</formula>
    </cfRule>
  </conditionalFormatting>
  <conditionalFormatting sqref="AW26:AW27">
    <cfRule type="expression" dxfId="759" priority="641">
      <formula>AT26&lt;&gt;"COMPARTIR"</formula>
    </cfRule>
    <cfRule type="expression" dxfId="758" priority="642">
      <formula>AT26="ASUMIR"</formula>
    </cfRule>
  </conditionalFormatting>
  <conditionalFormatting sqref="AU26:AU27">
    <cfRule type="expression" dxfId="757" priority="640">
      <formula>AT26="ASUMIR"</formula>
    </cfRule>
  </conditionalFormatting>
  <conditionalFormatting sqref="AV26:AV27">
    <cfRule type="expression" dxfId="756" priority="639">
      <formula>AT26="ASUMIR"</formula>
    </cfRule>
  </conditionalFormatting>
  <conditionalFormatting sqref="T29">
    <cfRule type="expression" dxfId="755" priority="638">
      <formula>P29="No_existen"</formula>
    </cfRule>
  </conditionalFormatting>
  <conditionalFormatting sqref="T30">
    <cfRule type="expression" dxfId="754" priority="637">
      <formula>P30="No_existen"</formula>
    </cfRule>
  </conditionalFormatting>
  <conditionalFormatting sqref="T31">
    <cfRule type="expression" dxfId="753" priority="636">
      <formula>P31="No_existen"</formula>
    </cfRule>
  </conditionalFormatting>
  <conditionalFormatting sqref="AD29">
    <cfRule type="expression" dxfId="752" priority="635">
      <formula>$P$11="No_existen"</formula>
    </cfRule>
  </conditionalFormatting>
  <conditionalFormatting sqref="AD29 AD31">
    <cfRule type="expression" dxfId="751" priority="634">
      <formula>AC29="No asignado"</formula>
    </cfRule>
  </conditionalFormatting>
  <conditionalFormatting sqref="AD31">
    <cfRule type="expression" dxfId="750" priority="633">
      <formula>$P$13="No_existen"</formula>
    </cfRule>
  </conditionalFormatting>
  <conditionalFormatting sqref="AD30">
    <cfRule type="expression" dxfId="749" priority="632">
      <formula>AC30="No asignado"</formula>
    </cfRule>
  </conditionalFormatting>
  <conditionalFormatting sqref="AD30">
    <cfRule type="expression" dxfId="748" priority="631">
      <formula>$P$12="No_existen"</formula>
    </cfRule>
  </conditionalFormatting>
  <conditionalFormatting sqref="T32">
    <cfRule type="expression" dxfId="747" priority="630">
      <formula>P32="No_existen"</formula>
    </cfRule>
  </conditionalFormatting>
  <conditionalFormatting sqref="T33">
    <cfRule type="expression" dxfId="746" priority="629">
      <formula>P33="No_existen"</formula>
    </cfRule>
  </conditionalFormatting>
  <conditionalFormatting sqref="T34">
    <cfRule type="expression" dxfId="745" priority="628">
      <formula>P34="No_existen"</formula>
    </cfRule>
  </conditionalFormatting>
  <conditionalFormatting sqref="T35">
    <cfRule type="expression" dxfId="744" priority="627">
      <formula>P35="No_existen"</formula>
    </cfRule>
  </conditionalFormatting>
  <conditionalFormatting sqref="T36">
    <cfRule type="expression" dxfId="743" priority="626">
      <formula>P36="No_existen"</formula>
    </cfRule>
  </conditionalFormatting>
  <conditionalFormatting sqref="T37 T40">
    <cfRule type="expression" dxfId="742" priority="625">
      <formula>P37="No_existen"</formula>
    </cfRule>
  </conditionalFormatting>
  <conditionalFormatting sqref="AD32">
    <cfRule type="expression" dxfId="741" priority="613">
      <formula>P32="No_existen"</formula>
    </cfRule>
  </conditionalFormatting>
  <conditionalFormatting sqref="AD33">
    <cfRule type="expression" dxfId="740" priority="612">
      <formula>P33="No_existen"</formula>
    </cfRule>
  </conditionalFormatting>
  <conditionalFormatting sqref="AD34">
    <cfRule type="expression" dxfId="739" priority="611">
      <formula>P34="No_existen"</formula>
    </cfRule>
  </conditionalFormatting>
  <conditionalFormatting sqref="AD35">
    <cfRule type="expression" dxfId="738" priority="610">
      <formula>P35="No_existen"</formula>
    </cfRule>
  </conditionalFormatting>
  <conditionalFormatting sqref="AD36">
    <cfRule type="expression" dxfId="737" priority="609">
      <formula>P36="No_existen"</formula>
    </cfRule>
  </conditionalFormatting>
  <conditionalFormatting sqref="AD37 AD40">
    <cfRule type="expression" dxfId="736" priority="608">
      <formula>P37="No_existen"</formula>
    </cfRule>
  </conditionalFormatting>
  <conditionalFormatting sqref="AD32:AD34">
    <cfRule type="expression" dxfId="735" priority="606">
      <formula>AC32="No asignado"</formula>
    </cfRule>
  </conditionalFormatting>
  <conditionalFormatting sqref="AD35:AD37 AD40">
    <cfRule type="expression" dxfId="734" priority="605">
      <formula>AC35="No asignado"</formula>
    </cfRule>
  </conditionalFormatting>
  <conditionalFormatting sqref="AD32:AD37 AD40">
    <cfRule type="expression" dxfId="733" priority="607">
      <formula>AC32="No asignado"</formula>
    </cfRule>
  </conditionalFormatting>
  <conditionalFormatting sqref="AD37 AD40">
    <cfRule type="expression" dxfId="732" priority="604">
      <formula>P37="No_existen"</formula>
    </cfRule>
  </conditionalFormatting>
  <conditionalFormatting sqref="AR29:AS29">
    <cfRule type="cellIs" dxfId="731" priority="601" operator="equal">
      <formula>"LEVE"</formula>
    </cfRule>
    <cfRule type="cellIs" dxfId="730" priority="602" operator="equal">
      <formula>"MODERADO"</formula>
    </cfRule>
    <cfRule type="cellIs" dxfId="729" priority="603" operator="equal">
      <formula>"GRAVE"</formula>
    </cfRule>
  </conditionalFormatting>
  <conditionalFormatting sqref="AR32:AS32">
    <cfRule type="cellIs" dxfId="728" priority="598" operator="equal">
      <formula>"LEVE"</formula>
    </cfRule>
    <cfRule type="cellIs" dxfId="727" priority="599" operator="equal">
      <formula>"MODERADO"</formula>
    </cfRule>
    <cfRule type="cellIs" dxfId="726" priority="600" operator="equal">
      <formula>"GRAVE"</formula>
    </cfRule>
  </conditionalFormatting>
  <conditionalFormatting sqref="AR35:AS35">
    <cfRule type="cellIs" dxfId="725" priority="595" operator="equal">
      <formula>"LEVE"</formula>
    </cfRule>
    <cfRule type="cellIs" dxfId="724" priority="596" operator="equal">
      <formula>"MODERADO"</formula>
    </cfRule>
    <cfRule type="cellIs" dxfId="723" priority="597" operator="equal">
      <formula>"GRAVE"</formula>
    </cfRule>
  </conditionalFormatting>
  <conditionalFormatting sqref="T41">
    <cfRule type="expression" dxfId="722" priority="594">
      <formula>P41="No_existen"</formula>
    </cfRule>
  </conditionalFormatting>
  <conditionalFormatting sqref="T42">
    <cfRule type="expression" dxfId="721" priority="593">
      <formula>P42="No_existen"</formula>
    </cfRule>
  </conditionalFormatting>
  <conditionalFormatting sqref="T43">
    <cfRule type="expression" dxfId="720" priority="592">
      <formula>P43="No_existen"</formula>
    </cfRule>
  </conditionalFormatting>
  <conditionalFormatting sqref="T44">
    <cfRule type="expression" dxfId="719" priority="591">
      <formula>P44="No_existen"</formula>
    </cfRule>
  </conditionalFormatting>
  <conditionalFormatting sqref="T45">
    <cfRule type="expression" dxfId="718" priority="590">
      <formula>P45="No_existen"</formula>
    </cfRule>
  </conditionalFormatting>
  <conditionalFormatting sqref="T46">
    <cfRule type="expression" dxfId="717" priority="589">
      <formula>P46="No_existen"</formula>
    </cfRule>
  </conditionalFormatting>
  <conditionalFormatting sqref="AD41">
    <cfRule type="expression" dxfId="716" priority="588">
      <formula>$P$11="No_existen"</formula>
    </cfRule>
  </conditionalFormatting>
  <conditionalFormatting sqref="AD41">
    <cfRule type="expression" dxfId="715" priority="587">
      <formula>AC41="No asignado"</formula>
    </cfRule>
  </conditionalFormatting>
  <conditionalFormatting sqref="AD42">
    <cfRule type="expression" dxfId="714" priority="586">
      <formula>AC42="No asignado"</formula>
    </cfRule>
  </conditionalFormatting>
  <conditionalFormatting sqref="AD42">
    <cfRule type="expression" dxfId="713" priority="585">
      <formula>$P$12="No_existen"</formula>
    </cfRule>
  </conditionalFormatting>
  <conditionalFormatting sqref="AD43">
    <cfRule type="expression" dxfId="712" priority="584">
      <formula>AC43="No asignado"</formula>
    </cfRule>
  </conditionalFormatting>
  <conditionalFormatting sqref="AD43">
    <cfRule type="expression" dxfId="711" priority="583">
      <formula>$P$13="No_existen"</formula>
    </cfRule>
  </conditionalFormatting>
  <conditionalFormatting sqref="AD43">
    <cfRule type="expression" dxfId="710" priority="582">
      <formula>$P$12="No_existen"</formula>
    </cfRule>
  </conditionalFormatting>
  <conditionalFormatting sqref="AD44">
    <cfRule type="expression" dxfId="709" priority="581">
      <formula>P44="No_existen"</formula>
    </cfRule>
  </conditionalFormatting>
  <conditionalFormatting sqref="AD44">
    <cfRule type="expression" dxfId="708" priority="579">
      <formula>AC44="No asignado"</formula>
    </cfRule>
  </conditionalFormatting>
  <conditionalFormatting sqref="AD44">
    <cfRule type="expression" dxfId="707" priority="580">
      <formula>AC44="No asignado"</formula>
    </cfRule>
  </conditionalFormatting>
  <conditionalFormatting sqref="AD44">
    <cfRule type="expression" dxfId="706" priority="578">
      <formula>$P$13="No_existen"</formula>
    </cfRule>
  </conditionalFormatting>
  <conditionalFormatting sqref="AD44">
    <cfRule type="expression" dxfId="705" priority="577">
      <formula>$P$12="No_existen"</formula>
    </cfRule>
  </conditionalFormatting>
  <conditionalFormatting sqref="AD45">
    <cfRule type="expression" dxfId="704" priority="576">
      <formula>P45="No_existen"</formula>
    </cfRule>
  </conditionalFormatting>
  <conditionalFormatting sqref="AD45">
    <cfRule type="expression" dxfId="703" priority="575">
      <formula>P45="No_existen"</formula>
    </cfRule>
  </conditionalFormatting>
  <conditionalFormatting sqref="AD45">
    <cfRule type="expression" dxfId="702" priority="573">
      <formula>AC45="No asignado"</formula>
    </cfRule>
  </conditionalFormatting>
  <conditionalFormatting sqref="AD45">
    <cfRule type="expression" dxfId="701" priority="574">
      <formula>AC45="No asignado"</formula>
    </cfRule>
  </conditionalFormatting>
  <conditionalFormatting sqref="AD45">
    <cfRule type="expression" dxfId="700" priority="572">
      <formula>$P$13="No_existen"</formula>
    </cfRule>
  </conditionalFormatting>
  <conditionalFormatting sqref="AD45">
    <cfRule type="expression" dxfId="699" priority="571">
      <formula>$P$12="No_existen"</formula>
    </cfRule>
  </conditionalFormatting>
  <conditionalFormatting sqref="AD45">
    <cfRule type="expression" dxfId="698" priority="570">
      <formula>P45="No_existen"</formula>
    </cfRule>
  </conditionalFormatting>
  <conditionalFormatting sqref="AD46">
    <cfRule type="expression" dxfId="697" priority="569">
      <formula>P46="No_existen"</formula>
    </cfRule>
  </conditionalFormatting>
  <conditionalFormatting sqref="AD46">
    <cfRule type="expression" dxfId="696" priority="568">
      <formula>P46="No_existen"</formula>
    </cfRule>
  </conditionalFormatting>
  <conditionalFormatting sqref="AD46">
    <cfRule type="expression" dxfId="695" priority="566">
      <formula>AC46="No asignado"</formula>
    </cfRule>
  </conditionalFormatting>
  <conditionalFormatting sqref="AD46">
    <cfRule type="expression" dxfId="694" priority="567">
      <formula>AC46="No asignado"</formula>
    </cfRule>
  </conditionalFormatting>
  <conditionalFormatting sqref="AD46">
    <cfRule type="expression" dxfId="693" priority="565">
      <formula>$P$13="No_existen"</formula>
    </cfRule>
  </conditionalFormatting>
  <conditionalFormatting sqref="AD46">
    <cfRule type="expression" dxfId="692" priority="564">
      <formula>$P$12="No_existen"</formula>
    </cfRule>
  </conditionalFormatting>
  <conditionalFormatting sqref="AD46">
    <cfRule type="expression" dxfId="691" priority="563">
      <formula>P46="No_existen"</formula>
    </cfRule>
  </conditionalFormatting>
  <conditionalFormatting sqref="AR41">
    <cfRule type="cellIs" dxfId="690" priority="560" operator="equal">
      <formula>"LEVE"</formula>
    </cfRule>
    <cfRule type="cellIs" dxfId="689" priority="561" operator="equal">
      <formula>"MODERADO"</formula>
    </cfRule>
    <cfRule type="cellIs" dxfId="688" priority="562" operator="equal">
      <formula>"GRAVE"</formula>
    </cfRule>
  </conditionalFormatting>
  <conditionalFormatting sqref="AR44">
    <cfRule type="cellIs" dxfId="687" priority="557" operator="equal">
      <formula>"LEVE"</formula>
    </cfRule>
    <cfRule type="cellIs" dxfId="686" priority="558" operator="equal">
      <formula>"MODERADO"</formula>
    </cfRule>
    <cfRule type="cellIs" dxfId="685" priority="559" operator="equal">
      <formula>"GRAVE"</formula>
    </cfRule>
  </conditionalFormatting>
  <conditionalFormatting sqref="AS41">
    <cfRule type="cellIs" dxfId="684" priority="554" operator="equal">
      <formula>"LEVE"</formula>
    </cfRule>
    <cfRule type="cellIs" dxfId="683" priority="555" operator="equal">
      <formula>"MODERADO"</formula>
    </cfRule>
    <cfRule type="cellIs" dxfId="682" priority="556" operator="equal">
      <formula>"GRAVE"</formula>
    </cfRule>
  </conditionalFormatting>
  <conditionalFormatting sqref="AS44">
    <cfRule type="cellIs" dxfId="681" priority="551" operator="equal">
      <formula>"LEVE"</formula>
    </cfRule>
    <cfRule type="cellIs" dxfId="680" priority="552" operator="equal">
      <formula>"MODERADO"</formula>
    </cfRule>
    <cfRule type="cellIs" dxfId="679" priority="553" operator="equal">
      <formula>"GRAVE"</formula>
    </cfRule>
  </conditionalFormatting>
  <conditionalFormatting sqref="AU44">
    <cfRule type="expression" dxfId="678" priority="550">
      <formula>AT44="ASUMIR"</formula>
    </cfRule>
  </conditionalFormatting>
  <conditionalFormatting sqref="AU45">
    <cfRule type="expression" dxfId="677" priority="549">
      <formula>AT45="ASUMIR"</formula>
    </cfRule>
  </conditionalFormatting>
  <conditionalFormatting sqref="AU46">
    <cfRule type="expression" dxfId="676" priority="548">
      <formula>AT46="ASUMIR"</formula>
    </cfRule>
  </conditionalFormatting>
  <conditionalFormatting sqref="AV44">
    <cfRule type="expression" dxfId="675" priority="547">
      <formula>AT44="ASUMIR"</formula>
    </cfRule>
  </conditionalFormatting>
  <conditionalFormatting sqref="AV46">
    <cfRule type="expression" dxfId="674" priority="546">
      <formula>AT46="ASUMIR"</formula>
    </cfRule>
  </conditionalFormatting>
  <conditionalFormatting sqref="AV45">
    <cfRule type="expression" dxfId="673" priority="545">
      <formula>AT45="ASUMIR"</formula>
    </cfRule>
  </conditionalFormatting>
  <conditionalFormatting sqref="T47">
    <cfRule type="expression" dxfId="672" priority="544">
      <formula>P47="No_existen"</formula>
    </cfRule>
  </conditionalFormatting>
  <conditionalFormatting sqref="T48">
    <cfRule type="expression" dxfId="671" priority="543">
      <formula>P48="No_existen"</formula>
    </cfRule>
  </conditionalFormatting>
  <conditionalFormatting sqref="T49">
    <cfRule type="expression" dxfId="670" priority="542">
      <formula>P49="No_existen"</formula>
    </cfRule>
  </conditionalFormatting>
  <conditionalFormatting sqref="Y47:Y49">
    <cfRule type="expression" dxfId="669" priority="538">
      <formula>X47="Semiautomatico"</formula>
    </cfRule>
    <cfRule type="expression" dxfId="668" priority="539">
      <formula>X47="Manual"</formula>
    </cfRule>
    <cfRule type="expression" dxfId="667" priority="541">
      <formula>P47="No_existen"</formula>
    </cfRule>
  </conditionalFormatting>
  <conditionalFormatting sqref="Y48:Y49">
    <cfRule type="expression" dxfId="666" priority="540">
      <formula>P48="No_existen"</formula>
    </cfRule>
  </conditionalFormatting>
  <conditionalFormatting sqref="AD47">
    <cfRule type="expression" dxfId="665" priority="537">
      <formula>$P$11="No_existen"</formula>
    </cfRule>
  </conditionalFormatting>
  <conditionalFormatting sqref="AD47:AD49">
    <cfRule type="expression" dxfId="664" priority="536">
      <formula>AC47="No asignado"</formula>
    </cfRule>
  </conditionalFormatting>
  <conditionalFormatting sqref="AD48">
    <cfRule type="expression" dxfId="663" priority="535">
      <formula>$P$12="No_existen"</formula>
    </cfRule>
  </conditionalFormatting>
  <conditionalFormatting sqref="AD49">
    <cfRule type="expression" dxfId="662" priority="534">
      <formula>$P$13="No_existen"</formula>
    </cfRule>
  </conditionalFormatting>
  <conditionalFormatting sqref="T50">
    <cfRule type="expression" dxfId="661" priority="533">
      <formula>P50="No_existen"</formula>
    </cfRule>
  </conditionalFormatting>
  <conditionalFormatting sqref="T51">
    <cfRule type="expression" dxfId="660" priority="532">
      <formula>P51="No_existen"</formula>
    </cfRule>
  </conditionalFormatting>
  <conditionalFormatting sqref="T52">
    <cfRule type="expression" dxfId="659" priority="531">
      <formula>P52="No_existen"</formula>
    </cfRule>
  </conditionalFormatting>
  <conditionalFormatting sqref="T53">
    <cfRule type="expression" dxfId="658" priority="530">
      <formula>P53="No_existen"</formula>
    </cfRule>
  </conditionalFormatting>
  <conditionalFormatting sqref="T54">
    <cfRule type="expression" dxfId="657" priority="529">
      <formula>P54="No_existen"</formula>
    </cfRule>
  </conditionalFormatting>
  <conditionalFormatting sqref="T55">
    <cfRule type="expression" dxfId="656" priority="528">
      <formula>P55="No_existen"</formula>
    </cfRule>
  </conditionalFormatting>
  <conditionalFormatting sqref="Y50:Y51">
    <cfRule type="expression" dxfId="655" priority="524">
      <formula>X50="Semiautomatico"</formula>
    </cfRule>
    <cfRule type="expression" dxfId="654" priority="525">
      <formula>X50="Manual"</formula>
    </cfRule>
    <cfRule type="expression" dxfId="653" priority="527">
      <formula>P50="No_existen"</formula>
    </cfRule>
  </conditionalFormatting>
  <conditionalFormatting sqref="Y50:Y51">
    <cfRule type="expression" dxfId="652" priority="526">
      <formula>P50="No_existen"</formula>
    </cfRule>
  </conditionalFormatting>
  <conditionalFormatting sqref="AD50">
    <cfRule type="expression" dxfId="651" priority="522">
      <formula>P50="No_existen"</formula>
    </cfRule>
  </conditionalFormatting>
  <conditionalFormatting sqref="AD51">
    <cfRule type="expression" dxfId="650" priority="521">
      <formula>P51="No_existen"</formula>
    </cfRule>
  </conditionalFormatting>
  <conditionalFormatting sqref="AD50:AD51">
    <cfRule type="expression" dxfId="649" priority="519">
      <formula>AC50="No asignado"</formula>
    </cfRule>
  </conditionalFormatting>
  <conditionalFormatting sqref="AD50:AD51">
    <cfRule type="expression" dxfId="648" priority="520">
      <formula>AC50="No asignado"</formula>
    </cfRule>
  </conditionalFormatting>
  <conditionalFormatting sqref="AD54">
    <cfRule type="expression" dxfId="647" priority="518">
      <formula>P54="No_existen"</formula>
    </cfRule>
  </conditionalFormatting>
  <conditionalFormatting sqref="AD55">
    <cfRule type="expression" dxfId="646" priority="517">
      <formula>P55="No_existen"</formula>
    </cfRule>
  </conditionalFormatting>
  <conditionalFormatting sqref="AD54:AD55">
    <cfRule type="expression" dxfId="645" priority="515">
      <formula>AC54="No asignado"</formula>
    </cfRule>
  </conditionalFormatting>
  <conditionalFormatting sqref="AD54:AD55">
    <cfRule type="expression" dxfId="644" priority="516">
      <formula>AC54="No asignado"</formula>
    </cfRule>
  </conditionalFormatting>
  <conditionalFormatting sqref="AS47">
    <cfRule type="cellIs" dxfId="643" priority="512" operator="equal">
      <formula>"LEVE"</formula>
    </cfRule>
    <cfRule type="cellIs" dxfId="642" priority="513" operator="equal">
      <formula>"MODERADO"</formula>
    </cfRule>
    <cfRule type="cellIs" dxfId="641" priority="514" operator="equal">
      <formula>"GRAVE"</formula>
    </cfRule>
  </conditionalFormatting>
  <conditionalFormatting sqref="AR47">
    <cfRule type="cellIs" dxfId="640" priority="509" operator="equal">
      <formula>"LEVE"</formula>
    </cfRule>
    <cfRule type="cellIs" dxfId="639" priority="510" operator="equal">
      <formula>"MODERADO"</formula>
    </cfRule>
    <cfRule type="cellIs" dxfId="638" priority="511" operator="equal">
      <formula>"GRAVE"</formula>
    </cfRule>
  </conditionalFormatting>
  <conditionalFormatting sqref="AR50">
    <cfRule type="cellIs" dxfId="637" priority="506" operator="equal">
      <formula>"LEVE"</formula>
    </cfRule>
    <cfRule type="cellIs" dxfId="636" priority="507" operator="equal">
      <formula>"MODERADO"</formula>
    </cfRule>
    <cfRule type="cellIs" dxfId="635" priority="508" operator="equal">
      <formula>"GRAVE"</formula>
    </cfRule>
  </conditionalFormatting>
  <conditionalFormatting sqref="AS50">
    <cfRule type="cellIs" dxfId="634" priority="503" operator="equal">
      <formula>"LEVE"</formula>
    </cfRule>
    <cfRule type="cellIs" dxfId="633" priority="504" operator="equal">
      <formula>"MODERADO"</formula>
    </cfRule>
    <cfRule type="cellIs" dxfId="632" priority="505" operator="equal">
      <formula>"GRAVE"</formula>
    </cfRule>
  </conditionalFormatting>
  <conditionalFormatting sqref="AR53">
    <cfRule type="cellIs" dxfId="631" priority="500" operator="equal">
      <formula>"LEVE"</formula>
    </cfRule>
    <cfRule type="cellIs" dxfId="630" priority="501" operator="equal">
      <formula>"MODERADO"</formula>
    </cfRule>
    <cfRule type="cellIs" dxfId="629" priority="502" operator="equal">
      <formula>"GRAVE"</formula>
    </cfRule>
  </conditionalFormatting>
  <conditionalFormatting sqref="AS53">
    <cfRule type="cellIs" dxfId="628" priority="497" operator="equal">
      <formula>"LEVE"</formula>
    </cfRule>
    <cfRule type="cellIs" dxfId="627" priority="498" operator="equal">
      <formula>"MODERADO"</formula>
    </cfRule>
    <cfRule type="cellIs" dxfId="626" priority="499" operator="equal">
      <formula>"GRAVE"</formula>
    </cfRule>
  </conditionalFormatting>
  <conditionalFormatting sqref="AV50:AV51">
    <cfRule type="expression" dxfId="625" priority="496">
      <formula>AU50="ASUMIR"</formula>
    </cfRule>
  </conditionalFormatting>
  <conditionalFormatting sqref="AW50:AW51">
    <cfRule type="expression" dxfId="624" priority="495">
      <formula>AU50="ASUMIR"</formula>
    </cfRule>
  </conditionalFormatting>
  <conditionalFormatting sqref="T56">
    <cfRule type="expression" dxfId="623" priority="494">
      <formula>P56="No_existen"</formula>
    </cfRule>
  </conditionalFormatting>
  <conditionalFormatting sqref="T58">
    <cfRule type="expression" dxfId="622" priority="493">
      <formula>P58="No_existen"</formula>
    </cfRule>
  </conditionalFormatting>
  <conditionalFormatting sqref="T57">
    <cfRule type="expression" dxfId="621" priority="492">
      <formula>P57="No_existen"</formula>
    </cfRule>
  </conditionalFormatting>
  <conditionalFormatting sqref="T59">
    <cfRule type="expression" dxfId="620" priority="491">
      <formula>P59="No_existen"</formula>
    </cfRule>
  </conditionalFormatting>
  <conditionalFormatting sqref="T60">
    <cfRule type="expression" dxfId="619" priority="490">
      <formula>P60="No_existen"</formula>
    </cfRule>
  </conditionalFormatting>
  <conditionalFormatting sqref="T61">
    <cfRule type="expression" dxfId="618" priority="489">
      <formula>P61="No_existen"</formula>
    </cfRule>
  </conditionalFormatting>
  <conditionalFormatting sqref="AD59">
    <cfRule type="expression" dxfId="617" priority="488">
      <formula>P59="No_existen"</formula>
    </cfRule>
  </conditionalFormatting>
  <conditionalFormatting sqref="AD60">
    <cfRule type="expression" dxfId="616" priority="487">
      <formula>P60="No_existen"</formula>
    </cfRule>
  </conditionalFormatting>
  <conditionalFormatting sqref="AD59:AD60">
    <cfRule type="expression" dxfId="615" priority="485">
      <formula>AC59="No asignado"</formula>
    </cfRule>
  </conditionalFormatting>
  <conditionalFormatting sqref="AD59:AD60">
    <cfRule type="expression" dxfId="614" priority="486">
      <formula>AC59="No asignado"</formula>
    </cfRule>
  </conditionalFormatting>
  <conditionalFormatting sqref="AD57">
    <cfRule type="expression" dxfId="613" priority="484">
      <formula>P57="No_existen"</formula>
    </cfRule>
  </conditionalFormatting>
  <conditionalFormatting sqref="AD58">
    <cfRule type="expression" dxfId="612" priority="483">
      <formula>P58="No_existen"</formula>
    </cfRule>
  </conditionalFormatting>
  <conditionalFormatting sqref="AD57:AD58">
    <cfRule type="expression" dxfId="611" priority="481">
      <formula>AC57="No asignado"</formula>
    </cfRule>
  </conditionalFormatting>
  <conditionalFormatting sqref="AD56:AD58">
    <cfRule type="expression" dxfId="610" priority="482">
      <formula>AC56="No asignado"</formula>
    </cfRule>
  </conditionalFormatting>
  <conditionalFormatting sqref="AD56">
    <cfRule type="expression" dxfId="609" priority="480">
      <formula>$P$13="No_existen"</formula>
    </cfRule>
  </conditionalFormatting>
  <conditionalFormatting sqref="AD56">
    <cfRule type="expression" dxfId="608" priority="479">
      <formula>$P$11="No_existen"</formula>
    </cfRule>
  </conditionalFormatting>
  <conditionalFormatting sqref="AD57">
    <cfRule type="expression" dxfId="607" priority="478">
      <formula>$P$11="No_existen"</formula>
    </cfRule>
  </conditionalFormatting>
  <conditionalFormatting sqref="AD58">
    <cfRule type="expression" dxfId="606" priority="477">
      <formula>$P$11="No_existen"</formula>
    </cfRule>
  </conditionalFormatting>
  <conditionalFormatting sqref="AD60">
    <cfRule type="expression" dxfId="605" priority="476">
      <formula>P60="No_existen"</formula>
    </cfRule>
  </conditionalFormatting>
  <conditionalFormatting sqref="AD61">
    <cfRule type="expression" dxfId="604" priority="475">
      <formula>P61="No_existen"</formula>
    </cfRule>
  </conditionalFormatting>
  <conditionalFormatting sqref="AD61">
    <cfRule type="expression" dxfId="603" priority="473">
      <formula>AC61="No asignado"</formula>
    </cfRule>
  </conditionalFormatting>
  <conditionalFormatting sqref="AD61">
    <cfRule type="expression" dxfId="602" priority="474">
      <formula>AC61="No asignado"</formula>
    </cfRule>
  </conditionalFormatting>
  <conditionalFormatting sqref="AD61">
    <cfRule type="expression" dxfId="601" priority="472">
      <formula>$P$11="No_existen"</formula>
    </cfRule>
  </conditionalFormatting>
  <conditionalFormatting sqref="AR59:AS59 AS56">
    <cfRule type="cellIs" dxfId="600" priority="469" operator="equal">
      <formula>"LEVE"</formula>
    </cfRule>
    <cfRule type="cellIs" dxfId="599" priority="470" operator="equal">
      <formula>"MODERADO"</formula>
    </cfRule>
    <cfRule type="cellIs" dxfId="598" priority="471" operator="equal">
      <formula>"GRAVE"</formula>
    </cfRule>
  </conditionalFormatting>
  <conditionalFormatting sqref="AR56">
    <cfRule type="cellIs" dxfId="597" priority="466" operator="equal">
      <formula>"LEVE"</formula>
    </cfRule>
    <cfRule type="cellIs" dxfId="596" priority="467" operator="equal">
      <formula>"MODERADO"</formula>
    </cfRule>
    <cfRule type="cellIs" dxfId="595" priority="468" operator="equal">
      <formula>"GRAVE"</formula>
    </cfRule>
  </conditionalFormatting>
  <conditionalFormatting sqref="AU60:AU61">
    <cfRule type="expression" dxfId="594" priority="465">
      <formula>AT60="ASUMIR"</formula>
    </cfRule>
  </conditionalFormatting>
  <conditionalFormatting sqref="AV56:AV61">
    <cfRule type="expression" dxfId="593" priority="464">
      <formula>AT56="ASUMIR"</formula>
    </cfRule>
  </conditionalFormatting>
  <conditionalFormatting sqref="AU56">
    <cfRule type="expression" dxfId="592" priority="463">
      <formula>AT56="ASUMIR"</formula>
    </cfRule>
  </conditionalFormatting>
  <conditionalFormatting sqref="T62">
    <cfRule type="expression" dxfId="591" priority="462">
      <formula>P62="No_existen"</formula>
    </cfRule>
  </conditionalFormatting>
  <conditionalFormatting sqref="T64">
    <cfRule type="expression" dxfId="590" priority="461">
      <formula>P64="No_existen"</formula>
    </cfRule>
  </conditionalFormatting>
  <conditionalFormatting sqref="T63">
    <cfRule type="expression" dxfId="589" priority="460">
      <formula>P63="No_existen"</formula>
    </cfRule>
  </conditionalFormatting>
  <conditionalFormatting sqref="T65">
    <cfRule type="expression" dxfId="588" priority="459">
      <formula>P65="No_existen"</formula>
    </cfRule>
  </conditionalFormatting>
  <conditionalFormatting sqref="T66">
    <cfRule type="expression" dxfId="587" priority="458">
      <formula>P66="No_existen"</formula>
    </cfRule>
  </conditionalFormatting>
  <conditionalFormatting sqref="AD62">
    <cfRule type="expression" dxfId="586" priority="457">
      <formula>P62="No_existen"</formula>
    </cfRule>
  </conditionalFormatting>
  <conditionalFormatting sqref="AD62">
    <cfRule type="expression" dxfId="585" priority="455">
      <formula>AC62="No asignado"</formula>
    </cfRule>
  </conditionalFormatting>
  <conditionalFormatting sqref="AD62">
    <cfRule type="expression" dxfId="584" priority="456">
      <formula>AC62="No asignado"</formula>
    </cfRule>
  </conditionalFormatting>
  <conditionalFormatting sqref="AD62">
    <cfRule type="expression" dxfId="583" priority="454">
      <formula>$P$11="No_existen"</formula>
    </cfRule>
  </conditionalFormatting>
  <conditionalFormatting sqref="AD63">
    <cfRule type="expression" dxfId="582" priority="453">
      <formula>P63="No_existen"</formula>
    </cfRule>
  </conditionalFormatting>
  <conditionalFormatting sqref="AD63">
    <cfRule type="expression" dxfId="581" priority="451">
      <formula>AC63="No asignado"</formula>
    </cfRule>
  </conditionalFormatting>
  <conditionalFormatting sqref="AD63">
    <cfRule type="expression" dxfId="580" priority="452">
      <formula>AC63="No asignado"</formula>
    </cfRule>
  </conditionalFormatting>
  <conditionalFormatting sqref="AD63">
    <cfRule type="expression" dxfId="579" priority="450">
      <formula>$P$11="No_existen"</formula>
    </cfRule>
  </conditionalFormatting>
  <conditionalFormatting sqref="AD64">
    <cfRule type="expression" dxfId="578" priority="449">
      <formula>P64="No_existen"</formula>
    </cfRule>
  </conditionalFormatting>
  <conditionalFormatting sqref="AD64">
    <cfRule type="expression" dxfId="577" priority="447">
      <formula>AC64="No asignado"</formula>
    </cfRule>
  </conditionalFormatting>
  <conditionalFormatting sqref="AD64">
    <cfRule type="expression" dxfId="576" priority="448">
      <formula>AC64="No asignado"</formula>
    </cfRule>
  </conditionalFormatting>
  <conditionalFormatting sqref="AD64">
    <cfRule type="expression" dxfId="575" priority="446">
      <formula>$P$11="No_existen"</formula>
    </cfRule>
  </conditionalFormatting>
  <conditionalFormatting sqref="AD65:AD66">
    <cfRule type="expression" dxfId="574" priority="445">
      <formula>$P$11="No_existen"</formula>
    </cfRule>
  </conditionalFormatting>
  <conditionalFormatting sqref="AD65:AD66">
    <cfRule type="expression" dxfId="573" priority="444">
      <formula>AC65="No asignado"</formula>
    </cfRule>
  </conditionalFormatting>
  <conditionalFormatting sqref="AD66">
    <cfRule type="expression" dxfId="572" priority="443">
      <formula>$P$12="No_existen"</formula>
    </cfRule>
  </conditionalFormatting>
  <conditionalFormatting sqref="AR62:AS62">
    <cfRule type="cellIs" dxfId="571" priority="440" operator="equal">
      <formula>"LEVE"</formula>
    </cfRule>
    <cfRule type="cellIs" dxfId="570" priority="441" operator="equal">
      <formula>"MODERADO"</formula>
    </cfRule>
    <cfRule type="cellIs" dxfId="569" priority="442" operator="equal">
      <formula>"GRAVE"</formula>
    </cfRule>
  </conditionalFormatting>
  <conditionalFormatting sqref="AV62:AV67">
    <cfRule type="expression" dxfId="568" priority="436">
      <formula>AT62="ASUMIR"</formula>
    </cfRule>
  </conditionalFormatting>
  <conditionalFormatting sqref="AU64">
    <cfRule type="expression" dxfId="567" priority="434">
      <formula>AQ64="No_existen"</formula>
    </cfRule>
  </conditionalFormatting>
  <conditionalFormatting sqref="K83:K85 L83">
    <cfRule type="containsText" dxfId="566" priority="273" operator="containsText" text="MEDIA">
      <formula>NOT(ISERROR(SEARCH("MEDIA",K83)))</formula>
    </cfRule>
    <cfRule type="containsText" dxfId="565" priority="274" operator="containsText" text="ALTA">
      <formula>NOT(ISERROR(SEARCH("ALTA",K83)))</formula>
    </cfRule>
    <cfRule type="containsText" dxfId="564" priority="275" operator="containsText" text="BAJA">
      <formula>NOT(ISERROR(SEARCH("BAJA",K83)))</formula>
    </cfRule>
  </conditionalFormatting>
  <conditionalFormatting sqref="M83:M85 N83">
    <cfRule type="containsText" dxfId="563" priority="270" operator="containsText" text="MEDIO">
      <formula>NOT(ISERROR(SEARCH("MEDIO",M83)))</formula>
    </cfRule>
    <cfRule type="containsText" dxfId="562" priority="271" operator="containsText" text="ALTO">
      <formula>NOT(ISERROR(SEARCH("ALTO",M83)))</formula>
    </cfRule>
    <cfRule type="containsText" dxfId="561" priority="272" operator="containsText" text="BAJO">
      <formula>NOT(ISERROR(SEARCH("BAJO",M83)))</formula>
    </cfRule>
  </conditionalFormatting>
  <conditionalFormatting sqref="P83:P85">
    <cfRule type="cellIs" dxfId="560" priority="269" operator="between">
      <formula>2</formula>
      <formula>3</formula>
    </cfRule>
  </conditionalFormatting>
  <conditionalFormatting sqref="O83:O85">
    <cfRule type="cellIs" dxfId="559" priority="266" operator="lessThanOrEqual">
      <formula>3</formula>
    </cfRule>
    <cfRule type="cellIs" dxfId="558" priority="267" stopIfTrue="1" operator="between">
      <formula>4</formula>
      <formula>9</formula>
    </cfRule>
    <cfRule type="cellIs" dxfId="557" priority="268" operator="greaterThanOrEqual">
      <formula>10</formula>
    </cfRule>
  </conditionalFormatting>
  <conditionalFormatting sqref="AP83:AP85">
    <cfRule type="cellIs" dxfId="556" priority="263" operator="lessThanOrEqual">
      <formula>10</formula>
    </cfRule>
    <cfRule type="cellIs" dxfId="555" priority="264" stopIfTrue="1" operator="between">
      <formula>11</formula>
      <formula>32</formula>
    </cfRule>
    <cfRule type="cellIs" dxfId="554" priority="265" operator="greaterThanOrEqual">
      <formula>36</formula>
    </cfRule>
  </conditionalFormatting>
  <conditionalFormatting sqref="AQ83">
    <cfRule type="cellIs" dxfId="553" priority="260" operator="equal">
      <formula>"LEVE"</formula>
    </cfRule>
    <cfRule type="cellIs" dxfId="552" priority="261" operator="equal">
      <formula>"MODERADO"</formula>
    </cfRule>
    <cfRule type="cellIs" dxfId="551" priority="262" operator="equal">
      <formula>"GRAVE"</formula>
    </cfRule>
  </conditionalFormatting>
  <conditionalFormatting sqref="K83:K85">
    <cfRule type="containsText" dxfId="550" priority="258" operator="containsText" text="MEDIO BAJA">
      <formula>NOT(ISERROR(SEARCH("MEDIO BAJA",K83)))</formula>
    </cfRule>
    <cfRule type="containsText" dxfId="549" priority="259" operator="containsText" text="MEDIO ALTA">
      <formula>NOT(ISERROR(SEARCH("MEDIO ALTA",K83)))</formula>
    </cfRule>
  </conditionalFormatting>
  <conditionalFormatting sqref="M83:M85">
    <cfRule type="containsText" dxfId="548" priority="256" operator="containsText" text="MEDIO BAJO">
      <formula>NOT(ISERROR(SEARCH("MEDIO BAJO",M83)))</formula>
    </cfRule>
    <cfRule type="containsText" dxfId="547" priority="257" operator="containsText" text="MEDIO ALTO">
      <formula>NOT(ISERROR(SEARCH("MEDIO ALTO",M83)))</formula>
    </cfRule>
  </conditionalFormatting>
  <conditionalFormatting sqref="AJ83 AI83:AI85">
    <cfRule type="expression" dxfId="546" priority="255">
      <formula>P83="No_existen"</formula>
    </cfRule>
  </conditionalFormatting>
  <conditionalFormatting sqref="AN83 AM83:AM85">
    <cfRule type="expression" dxfId="545" priority="254">
      <formula>P83="No_existen"</formula>
    </cfRule>
  </conditionalFormatting>
  <conditionalFormatting sqref="AX83:AX85">
    <cfRule type="expression" dxfId="544" priority="252">
      <formula>AT83&lt;&gt;"COMPARTIR"</formula>
    </cfRule>
    <cfRule type="expression" dxfId="543" priority="253">
      <formula>AT83="ASUMIR"</formula>
    </cfRule>
  </conditionalFormatting>
  <conditionalFormatting sqref="AU83:AU85">
    <cfRule type="expression" dxfId="542" priority="251">
      <formula>AT83="ASUMIR"</formula>
    </cfRule>
  </conditionalFormatting>
  <conditionalFormatting sqref="AV83:AV85">
    <cfRule type="expression" dxfId="541" priority="250">
      <formula>AT83="ASUMIR"</formula>
    </cfRule>
  </conditionalFormatting>
  <conditionalFormatting sqref="AL83:AL85">
    <cfRule type="expression" dxfId="540" priority="276">
      <formula>Q83="No_existen"</formula>
    </cfRule>
  </conditionalFormatting>
  <conditionalFormatting sqref="AH83:AH85">
    <cfRule type="expression" dxfId="539" priority="277">
      <formula>P83="No_existen"</formula>
    </cfRule>
  </conditionalFormatting>
  <conditionalFormatting sqref="AG83:AG97">
    <cfRule type="expression" dxfId="538" priority="278">
      <formula>Q83="No_existen"</formula>
    </cfRule>
  </conditionalFormatting>
  <conditionalFormatting sqref="AF83">
    <cfRule type="expression" dxfId="537" priority="279">
      <formula>Q83="No_existen"</formula>
    </cfRule>
  </conditionalFormatting>
  <conditionalFormatting sqref="AC83:AC85">
    <cfRule type="expression" dxfId="536" priority="280">
      <formula>P83="No_existen"</formula>
    </cfRule>
  </conditionalFormatting>
  <conditionalFormatting sqref="AB83:AB85">
    <cfRule type="expression" dxfId="535" priority="281">
      <formula>Q83="No_existen"</formula>
    </cfRule>
  </conditionalFormatting>
  <conditionalFormatting sqref="AO83:AO85">
    <cfRule type="containsText" dxfId="534" priority="247" operator="containsText" text="DÉBIL">
      <formula>NOT(ISERROR(SEARCH("DÉBIL",AO83)))</formula>
    </cfRule>
    <cfRule type="containsText" dxfId="533" priority="248" operator="containsText" text="ACEPTABLE">
      <formula>NOT(ISERROR(SEARCH("ACEPTABLE",AO83)))</formula>
    </cfRule>
    <cfRule type="containsText" dxfId="532" priority="249" operator="containsText" text="FUERTE">
      <formula>NOT(ISERROR(SEARCH("FUERTE",AO83)))</formula>
    </cfRule>
  </conditionalFormatting>
  <conditionalFormatting sqref="AA83">
    <cfRule type="expression" dxfId="531" priority="282">
      <formula>Q83="No_existen"</formula>
    </cfRule>
  </conditionalFormatting>
  <conditionalFormatting sqref="AK83">
    <cfRule type="expression" dxfId="530" priority="283">
      <formula>Q83="No_existen"</formula>
    </cfRule>
  </conditionalFormatting>
  <conditionalFormatting sqref="Y85">
    <cfRule type="expression" dxfId="529" priority="238">
      <formula>X85="Semiautomatico"</formula>
    </cfRule>
    <cfRule type="expression" dxfId="528" priority="240">
      <formula>X85="Manual"</formula>
    </cfRule>
    <cfRule type="expression" dxfId="527" priority="246">
      <formula>P85="No_existen"</formula>
    </cfRule>
  </conditionalFormatting>
  <conditionalFormatting sqref="Y85">
    <cfRule type="expression" dxfId="526" priority="245">
      <formula>P85="No_existen"</formula>
    </cfRule>
  </conditionalFormatting>
  <conditionalFormatting sqref="AO83:AO85">
    <cfRule type="containsText" dxfId="525" priority="244" operator="containsText" text="INEXISTENTE">
      <formula>NOT(ISERROR(SEARCH("INEXISTENTE",AO83)))</formula>
    </cfRule>
  </conditionalFormatting>
  <conditionalFormatting sqref="X68:X88 X98:X373">
    <cfRule type="expression" dxfId="524" priority="242">
      <formula>#REF!="No_existen"</formula>
    </cfRule>
  </conditionalFormatting>
  <conditionalFormatting sqref="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L302 L305 L308 L311 L314 L317 L320 L323 L326 L329 L332 L335 L338 L341 L344 L347 L350 L353 L356 L359 L362 L365 L368 L371">
    <cfRule type="containsText" dxfId="523" priority="227" operator="containsText" text="MEDIA">
      <formula>NOT(ISERROR(SEARCH("MEDIA",L86)))</formula>
    </cfRule>
    <cfRule type="containsText" dxfId="522" priority="228" operator="containsText" text="ALTA">
      <formula>NOT(ISERROR(SEARCH("ALTA",L86)))</formula>
    </cfRule>
    <cfRule type="containsText" dxfId="521" priority="229" operator="containsText" text="BAJA">
      <formula>NOT(ISERROR(SEARCH("BAJA",L86)))</formula>
    </cfRule>
  </conditionalFormatting>
  <conditionalFormatting sqref="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 N314 N317 N320 N323 N326 N329 N332 N335 N338 N341 N344 N347 N350 N353 N356 N359 N362 N365 N368 N371">
    <cfRule type="containsText" dxfId="520" priority="224" operator="containsText" text="MEDIO">
      <formula>NOT(ISERROR(SEARCH("MEDIO",N86)))</formula>
    </cfRule>
    <cfRule type="containsText" dxfId="519" priority="225" operator="containsText" text="ALTO">
      <formula>NOT(ISERROR(SEARCH("ALTO",N86)))</formula>
    </cfRule>
    <cfRule type="containsText" dxfId="518" priority="226" operator="containsText" text="BAJO">
      <formula>NOT(ISERROR(SEARCH("BAJO",N86)))</formula>
    </cfRule>
  </conditionalFormatting>
  <conditionalFormatting sqref="AQ86 AQ89 AQ92 AQ95 AQ98 AQ101:AS101 AQ104:AS104 AQ107:AS107 AQ110:AS110 AQ113:AS113 AQ116:AS116 AQ119:AS119 AQ122:AS122 AQ125:AS125 AQ128:AS128 AQ131:AS131 AQ134:AS134 AQ137:AS137 AQ140:AS140 AQ143:AS143 AQ146:AS146 AQ149:AS149 AQ152:AS152 AQ155:AS155 AQ158:AS158 AQ161:AS161 AQ164:AS164 AQ167:AS167 AQ170:AS170 AQ173:AS173 AQ176:AS176 AQ179:AS179 AQ182:AS182 AQ185:AS185 AQ188:AS188 AQ191:AS191 AQ194:AS194 AQ197:AS197 AQ200:AS200 AQ203:AS203 AQ206:AS206 AQ209:AS209 AQ212:AS212 AQ215:AS215 AQ218:AS218 AQ221:AS221 AQ224:AS224 AQ227:AS227 AQ230:AS230 AQ233:AS233 AQ236:AS236 AQ239:AS239 AQ242:AS242 AQ245:AS245 AQ248:AS248 AQ251:AS251 AQ254:AS254 AQ257:AS257 AQ260:AS260 AQ263:AS263 AQ266:AS266 AQ269:AS269 AQ272:AS272 AQ275:AS275 AQ278:AS278 AQ281:AS281 AQ284:AS284 AQ287:AS287 AQ290:AS290 AQ293:AS293 AQ296:AS296 AQ299:AS299 AQ302:AS302 AQ305:AS305 AQ308:AS308 AQ311:AS311 AQ314:AS314 AQ317:AS317 AQ320:AS320 AQ323:AS323 AQ326:AS326 AQ329:AS329 AQ332:AS332 AQ335:AS335 AQ338:AS338 AQ341:AS341 AQ344:AS344 AQ347:AS347 AQ350:AS350 AQ353:AS353 AQ356:AS356 AQ359:AS359 AQ362:AS362 AQ365:AS365 AQ368:AS368 AQ371:AS371 AS95">
    <cfRule type="cellIs" dxfId="517" priority="214" operator="equal">
      <formula>"LEVE"</formula>
    </cfRule>
    <cfRule type="cellIs" dxfId="516" priority="215" operator="equal">
      <formula>"MODERADO"</formula>
    </cfRule>
    <cfRule type="cellIs" dxfId="515" priority="216" operator="equal">
      <formula>"GRAVE"</formula>
    </cfRule>
  </conditionalFormatting>
  <conditionalFormatting sqref="AJ86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 AJ314 AJ317 AJ320 AJ323 AJ326 AJ329 AJ332 AJ335 AJ338 AJ341 AJ344 AJ347 AJ350 AJ353 AJ356 AJ359 AJ362 AJ365 AJ368 AJ371">
    <cfRule type="expression" dxfId="514" priority="209">
      <formula>Q86="No_existen"</formula>
    </cfRule>
  </conditionalFormatting>
  <conditionalFormatting sqref="AN86 AN89 AN92 AN95 AN98 AN101 AN104 AN107 AN110 AN113 AN116 AN119 AN122 AN125 AN128 AN131 AN134 AN137 AN140 AN143 AN146 AN149 AN152 AN155 AN158 AN161 AN164 AN167 AN170 AN173 AN176 AN179 AN182 AN185 AN188 AN191 AN194 AN197 AN200 AN203 AN206 AN209 AN212 AN215 AN218 AN221 AN224 AN227 AN230 AN233 AN236 AN239 AN242 AN245 AN248 AN251 AN254 AN257 AN260 AN263 AN266 AN269 AN272 AN275 AN278 AN281 AN284 AN287 AN290 AN293 AN296 AN299 AN302 AN305 AN308 AN311 AN314 AN317 AN320 AN323 AN326 AN329 AN332 AN335 AN338 AN341 AN344 AN347 AN350 AN353 AN356 AN359 AN362 AN365 AN368 AN371">
    <cfRule type="expression" dxfId="513" priority="208">
      <formula>Q86="No_existen"</formula>
    </cfRule>
  </conditionalFormatting>
  <conditionalFormatting sqref="AF86 AF98 AF101 AF104 AF107 AF110 AF113 AF116 AF119 AF122 AF125 AF128 AF131 AF134 AF137 AF140 AF143 AF146 AF149 AF152 AF155 AF158 AF161 AF164 AF167 AF170 AF173 AF176 AF179 AF182 AF185 AF188 AF191 AF194 AF197 AF200 AF203 AF206 AF209 AF212 AF215 AF218 AF221 AF224 AF227 AF230 AF233 AF236 AF239 AF242 AF245 AF248 AF251 AF254 AF257 AF260 AF263 AF266 AF269 AF272 AF275 AF278 AF281 AF284 AF287 AF290 AF293 AF296 AF299 AF302 AF305 AF308 AF311 AF314 AF317 AF320 AF323 AF326 AF329 AF332 AF335 AF338 AF341 AF344 AF347 AF350 AF353 AF356 AF359 AF362 AF365 AF368 AF371">
    <cfRule type="expression" dxfId="512" priority="233">
      <formula>Q86="No_existen"</formula>
    </cfRule>
  </conditionalFormatting>
  <conditionalFormatting sqref="AA86 AA89 AA92 AA95 AA98 AA101 AA104 AA107 AA110 AA113 AA116 AA119 AA122 AA125 AA128 AA131 AA134 AA137 AA140 AA143 AA146 AA149 AA152 AA155 AA158 AA161 AA164 AA167 AA170 AA173 AA176 AA179 AA182 AA185 AA188 AA191 AA194 AA197 AA200 AA203 AA206 AA209 AA212 AA215 AA218 AA221 AA224 AA227 AA230 AA233 AA236 AA239 AA242 AA245 AA248 AA251 AA254 AA257 AA260 AA263 AA266 AA269 AA272 AA275 AA278 AA281 AA284 AA287 AA290 AA293 AA296 AA299 AA302 AA305 AA308 AA311 AA314 AA317 AA320 AA323 AA326 AA329 AA332 AA335 AA338 AA341 AA344 AA347 AA350 AA353 AA356 AA359 AA362 AA365 AA368 AA371">
    <cfRule type="expression" dxfId="511" priority="236">
      <formula>Q86="No_existen"</formula>
    </cfRule>
  </conditionalFormatting>
  <conditionalFormatting sqref="AK86 AK98 AK101 AK104 AK107 AK110 AK113 AK116 AK119 AK122 AK125 AK128 AK131 AK134 AK137 AK140 AK143 AK146 AK149 AK152 AK155 AK158 AK161 AK164 AK167 AK170 AK173 AK176 AK179 AK182 AK185 AK188 AK191 AK194 AK197 AK200 AK203 AK206 AK209 AK212 AK215 AK218 AK221 AK224 AK227 AK230 AK233 AK236 AK239 AK242 AK245 AK248 AK251 AK254 AK257 AK260 AK263 AK266 AK269 AK272 AK275 AK278 AK281 AK284 AK287 AK290 AK293 AK296 AK299 AK302 AK305 AK308 AK311 AK314 AK317 AK320 AK323 AK326 AK329 AK332 AK335 AK338 AK341 AK344 AK347 AK350 AK353 AK356 AK359 AK362 AK365 AK368 AK371">
    <cfRule type="expression" dxfId="510" priority="237">
      <formula>Q86="No_existen"</formula>
    </cfRule>
  </conditionalFormatting>
  <conditionalFormatting sqref="Y87:Y88">
    <cfRule type="expression" dxfId="509" priority="192">
      <formula>X87="Semiautomatico"</formula>
    </cfRule>
    <cfRule type="expression" dxfId="508" priority="194">
      <formula>X87="Manual"</formula>
    </cfRule>
    <cfRule type="expression" dxfId="507" priority="200">
      <formula>P87="No_existen"</formula>
    </cfRule>
  </conditionalFormatting>
  <conditionalFormatting sqref="Y87:Y88">
    <cfRule type="expression" dxfId="506" priority="199">
      <formula>P87="No_existen"</formula>
    </cfRule>
  </conditionalFormatting>
  <conditionalFormatting sqref="T87:T88">
    <cfRule type="expression" dxfId="505" priority="197">
      <formula>P87="No_existen"</formula>
    </cfRule>
  </conditionalFormatting>
  <conditionalFormatting sqref="T81">
    <cfRule type="expression" dxfId="504" priority="179">
      <formula>P81="No_existen"</formula>
    </cfRule>
  </conditionalFormatting>
  <conditionalFormatting sqref="T82">
    <cfRule type="expression" dxfId="503" priority="178">
      <formula>P82="No_existen"</formula>
    </cfRule>
  </conditionalFormatting>
  <conditionalFormatting sqref="T80">
    <cfRule type="expression" dxfId="502" priority="177">
      <formula>P80="No_existen"</formula>
    </cfRule>
  </conditionalFormatting>
  <conditionalFormatting sqref="T83">
    <cfRule type="expression" dxfId="501" priority="176">
      <formula>P83="No_existen"</formula>
    </cfRule>
  </conditionalFormatting>
  <conditionalFormatting sqref="T84">
    <cfRule type="expression" dxfId="500" priority="175">
      <formula>P84="No_existen"</formula>
    </cfRule>
  </conditionalFormatting>
  <conditionalFormatting sqref="T85">
    <cfRule type="expression" dxfId="499" priority="174">
      <formula>P85="No_existen"</formula>
    </cfRule>
  </conditionalFormatting>
  <conditionalFormatting sqref="Y83:Y84">
    <cfRule type="expression" dxfId="498" priority="170">
      <formula>X83="Semiautomatico"</formula>
    </cfRule>
    <cfRule type="expression" dxfId="497" priority="171">
      <formula>X83="Manual"</formula>
    </cfRule>
    <cfRule type="expression" dxfId="496" priority="173">
      <formula>P83="No_existen"</formula>
    </cfRule>
  </conditionalFormatting>
  <conditionalFormatting sqref="Y83:Y84">
    <cfRule type="expression" dxfId="495" priority="172">
      <formula>P83="No_existen"</formula>
    </cfRule>
  </conditionalFormatting>
  <conditionalFormatting sqref="AD81:AD82">
    <cfRule type="expression" dxfId="494" priority="169">
      <formula>AC81="No asignado"</formula>
    </cfRule>
  </conditionalFormatting>
  <conditionalFormatting sqref="AD81">
    <cfRule type="expression" dxfId="493" priority="168">
      <formula>$P$12="No_existen"</formula>
    </cfRule>
  </conditionalFormatting>
  <conditionalFormatting sqref="AD82">
    <cfRule type="expression" dxfId="492" priority="167">
      <formula>$P$13="No_existen"</formula>
    </cfRule>
  </conditionalFormatting>
  <conditionalFormatting sqref="AD80">
    <cfRule type="expression" dxfId="491" priority="166">
      <formula>$P$11="No_existen"</formula>
    </cfRule>
  </conditionalFormatting>
  <conditionalFormatting sqref="AD80">
    <cfRule type="expression" dxfId="490" priority="165">
      <formula>AC80="No asignado"</formula>
    </cfRule>
  </conditionalFormatting>
  <conditionalFormatting sqref="AD83">
    <cfRule type="expression" dxfId="489" priority="164">
      <formula>P83="No_existen"</formula>
    </cfRule>
  </conditionalFormatting>
  <conditionalFormatting sqref="AD84">
    <cfRule type="expression" dxfId="488" priority="163">
      <formula>P84="No_existen"</formula>
    </cfRule>
  </conditionalFormatting>
  <conditionalFormatting sqref="AD85">
    <cfRule type="expression" dxfId="487" priority="162">
      <formula>P85="No_existen"</formula>
    </cfRule>
  </conditionalFormatting>
  <conditionalFormatting sqref="AD83:AD85">
    <cfRule type="expression" dxfId="486" priority="160">
      <formula>AC83="No asignado"</formula>
    </cfRule>
  </conditionalFormatting>
  <conditionalFormatting sqref="AD83:AD85">
    <cfRule type="expression" dxfId="485" priority="161">
      <formula>AC83="No asignado"</formula>
    </cfRule>
  </conditionalFormatting>
  <conditionalFormatting sqref="AR80:AS80">
    <cfRule type="cellIs" dxfId="484" priority="157" operator="equal">
      <formula>"LEVE"</formula>
    </cfRule>
    <cfRule type="cellIs" dxfId="483" priority="158" operator="equal">
      <formula>"MODERADO"</formula>
    </cfRule>
    <cfRule type="cellIs" dxfId="482" priority="159" operator="equal">
      <formula>"GRAVE"</formula>
    </cfRule>
  </conditionalFormatting>
  <conditionalFormatting sqref="AR83:AS83">
    <cfRule type="cellIs" dxfId="481" priority="154" operator="equal">
      <formula>"LEVE"</formula>
    </cfRule>
    <cfRule type="cellIs" dxfId="480" priority="155" operator="equal">
      <formula>"MODERADO"</formula>
    </cfRule>
    <cfRule type="cellIs" dxfId="479" priority="156" operator="equal">
      <formula>"GRAVE"</formula>
    </cfRule>
  </conditionalFormatting>
  <conditionalFormatting sqref="T86">
    <cfRule type="expression" dxfId="478" priority="153">
      <formula>P86="No_existen"</formula>
    </cfRule>
  </conditionalFormatting>
  <conditionalFormatting sqref="Y86">
    <cfRule type="expression" dxfId="477" priority="149">
      <formula>X86="Semiautomatico"</formula>
    </cfRule>
    <cfRule type="expression" dxfId="476" priority="150">
      <formula>X86="Manual"</formula>
    </cfRule>
    <cfRule type="expression" dxfId="475" priority="152">
      <formula>P86="No_existen"</formula>
    </cfRule>
  </conditionalFormatting>
  <conditionalFormatting sqref="Y86">
    <cfRule type="expression" dxfId="474" priority="151">
      <formula>P86="No_existen"</formula>
    </cfRule>
  </conditionalFormatting>
  <conditionalFormatting sqref="AD86">
    <cfRule type="expression" dxfId="473" priority="148">
      <formula>P86="No_existen"</formula>
    </cfRule>
  </conditionalFormatting>
  <conditionalFormatting sqref="AD86">
    <cfRule type="expression" dxfId="472" priority="146">
      <formula>AC86="No asignado"</formula>
    </cfRule>
  </conditionalFormatting>
  <conditionalFormatting sqref="AD86">
    <cfRule type="expression" dxfId="471" priority="147">
      <formula>AC86="No asignado"</formula>
    </cfRule>
  </conditionalFormatting>
  <conditionalFormatting sqref="AR86:AS86">
    <cfRule type="cellIs" dxfId="470" priority="143" operator="equal">
      <formula>"LEVE"</formula>
    </cfRule>
    <cfRule type="cellIs" dxfId="469" priority="144" operator="equal">
      <formula>"MODERADO"</formula>
    </cfRule>
    <cfRule type="cellIs" dxfId="468" priority="145" operator="equal">
      <formula>"GRAVE"</formula>
    </cfRule>
  </conditionalFormatting>
  <conditionalFormatting sqref="P38:P39">
    <cfRule type="cellIs" dxfId="467" priority="126" operator="between">
      <formula>2</formula>
      <formula>3</formula>
    </cfRule>
  </conditionalFormatting>
  <conditionalFormatting sqref="T38">
    <cfRule type="expression" dxfId="466" priority="125">
      <formula>P38="No_existen"</formula>
    </cfRule>
  </conditionalFormatting>
  <conditionalFormatting sqref="T39">
    <cfRule type="expression" dxfId="465" priority="124">
      <formula>P39="No_existen"</formula>
    </cfRule>
  </conditionalFormatting>
  <conditionalFormatting sqref="X38">
    <cfRule type="expression" dxfId="464" priority="123">
      <formula>$P$20="No_existen"</formula>
    </cfRule>
  </conditionalFormatting>
  <conditionalFormatting sqref="X39">
    <cfRule type="expression" dxfId="463" priority="122">
      <formula>$P$21="No_existen"</formula>
    </cfRule>
  </conditionalFormatting>
  <conditionalFormatting sqref="AC38:AC39">
    <cfRule type="expression" dxfId="462" priority="121">
      <formula>P38="No_existen"</formula>
    </cfRule>
  </conditionalFormatting>
  <conditionalFormatting sqref="AD38:AD39">
    <cfRule type="expression" dxfId="461" priority="118">
      <formula>AC38="No asignado"</formula>
    </cfRule>
    <cfRule type="expression" dxfId="460" priority="120">
      <formula>P38="No_existen"</formula>
    </cfRule>
  </conditionalFormatting>
  <conditionalFormatting sqref="AD38:AD39">
    <cfRule type="expression" dxfId="459" priority="119">
      <formula>AC38="No asignado"</formula>
    </cfRule>
  </conditionalFormatting>
  <conditionalFormatting sqref="AH38:AH39">
    <cfRule type="expression" dxfId="458" priority="117">
      <formula>P38="No_existen"</formula>
    </cfRule>
  </conditionalFormatting>
  <conditionalFormatting sqref="AI38:AI39">
    <cfRule type="expression" dxfId="457" priority="116">
      <formula>P38="No_existen"</formula>
    </cfRule>
  </conditionalFormatting>
  <conditionalFormatting sqref="AM38:AM39">
    <cfRule type="expression" dxfId="456" priority="115">
      <formula>P38="No_existen"</formula>
    </cfRule>
  </conditionalFormatting>
  <conditionalFormatting sqref="AR38">
    <cfRule type="cellIs" dxfId="455" priority="112" operator="equal">
      <formula>"LEVE"</formula>
    </cfRule>
    <cfRule type="cellIs" dxfId="454" priority="113" operator="equal">
      <formula>"MODERADO"</formula>
    </cfRule>
    <cfRule type="cellIs" dxfId="453" priority="114" operator="equal">
      <formula>"GRAVE"</formula>
    </cfRule>
  </conditionalFormatting>
  <conditionalFormatting sqref="AS38">
    <cfRule type="cellIs" dxfId="452" priority="109" operator="equal">
      <formula>"LEVE"</formula>
    </cfRule>
    <cfRule type="cellIs" dxfId="451" priority="110" operator="equal">
      <formula>"MODERADO"</formula>
    </cfRule>
    <cfRule type="cellIs" dxfId="450" priority="111" operator="equal">
      <formula>"GRAVE"</formula>
    </cfRule>
  </conditionalFormatting>
  <conditionalFormatting sqref="M89:M91">
    <cfRule type="containsText" dxfId="449" priority="106" operator="containsText" text="MEDIO">
      <formula>NOT(ISERROR(SEARCH("MEDIO",M89)))</formula>
    </cfRule>
    <cfRule type="containsText" dxfId="448" priority="107" operator="containsText" text="ALTO">
      <formula>NOT(ISERROR(SEARCH("ALTO",M89)))</formula>
    </cfRule>
    <cfRule type="containsText" dxfId="447" priority="108" operator="containsText" text="BAJO">
      <formula>NOT(ISERROR(SEARCH("BAJO",M89)))</formula>
    </cfRule>
  </conditionalFormatting>
  <conditionalFormatting sqref="M89:M91">
    <cfRule type="containsText" dxfId="446" priority="104" operator="containsText" text="MEDIO BAJO">
      <formula>NOT(ISERROR(SEARCH("MEDIO BAJO",M89)))</formula>
    </cfRule>
    <cfRule type="containsText" dxfId="445" priority="105" operator="containsText" text="MEDIO ALTO">
      <formula>NOT(ISERROR(SEARCH("MEDIO ALTO",M89)))</formula>
    </cfRule>
  </conditionalFormatting>
  <conditionalFormatting sqref="M92:M100">
    <cfRule type="containsText" dxfId="444" priority="97" operator="containsText" text="MEDIO">
      <formula>NOT(ISERROR(SEARCH("MEDIO",M92)))</formula>
    </cfRule>
    <cfRule type="containsText" dxfId="443" priority="98" operator="containsText" text="ALTO">
      <formula>NOT(ISERROR(SEARCH("ALTO",M92)))</formula>
    </cfRule>
    <cfRule type="containsText" dxfId="442" priority="99" operator="containsText" text="BAJO">
      <formula>NOT(ISERROR(SEARCH("BAJO",M92)))</formula>
    </cfRule>
  </conditionalFormatting>
  <conditionalFormatting sqref="M92:M100">
    <cfRule type="containsText" dxfId="441" priority="95" operator="containsText" text="MEDIO BAJO">
      <formula>NOT(ISERROR(SEARCH("MEDIO BAJO",M92)))</formula>
    </cfRule>
    <cfRule type="containsText" dxfId="440" priority="96" operator="containsText" text="MEDIO ALTO">
      <formula>NOT(ISERROR(SEARCH("MEDIO ALTO",M92)))</formula>
    </cfRule>
  </conditionalFormatting>
  <conditionalFormatting sqref="P89:P94">
    <cfRule type="cellIs" dxfId="439" priority="94" operator="between">
      <formula>2</formula>
      <formula>3</formula>
    </cfRule>
  </conditionalFormatting>
  <conditionalFormatting sqref="T89">
    <cfRule type="expression" dxfId="438" priority="93">
      <formula>P89="No_existen"</formula>
    </cfRule>
  </conditionalFormatting>
  <conditionalFormatting sqref="X89">
    <cfRule type="expression" dxfId="437" priority="92">
      <formula>$P$17="No_existen"</formula>
    </cfRule>
  </conditionalFormatting>
  <conditionalFormatting sqref="X90">
    <cfRule type="expression" dxfId="436" priority="91">
      <formula>$P$18="No_existen"</formula>
    </cfRule>
  </conditionalFormatting>
  <conditionalFormatting sqref="T90">
    <cfRule type="expression" dxfId="435" priority="90">
      <formula>P90="No_existen"</formula>
    </cfRule>
  </conditionalFormatting>
  <conditionalFormatting sqref="T91">
    <cfRule type="expression" dxfId="434" priority="89">
      <formula>P91="No_existen"</formula>
    </cfRule>
  </conditionalFormatting>
  <conditionalFormatting sqref="X91">
    <cfRule type="expression" dxfId="433" priority="88">
      <formula>$P$19="No_existen"</formula>
    </cfRule>
  </conditionalFormatting>
  <conditionalFormatting sqref="T92">
    <cfRule type="expression" dxfId="432" priority="87">
      <formula>P92="No_existen"</formula>
    </cfRule>
  </conditionalFormatting>
  <conditionalFormatting sqref="X92">
    <cfRule type="expression" dxfId="431" priority="86">
      <formula>$P$20="No_existen"</formula>
    </cfRule>
  </conditionalFormatting>
  <conditionalFormatting sqref="X93">
    <cfRule type="expression" dxfId="430" priority="85">
      <formula>$P$21="No_existen"</formula>
    </cfRule>
  </conditionalFormatting>
  <conditionalFormatting sqref="T93">
    <cfRule type="expression" dxfId="429" priority="84">
      <formula>P93="No_existen"</formula>
    </cfRule>
  </conditionalFormatting>
  <conditionalFormatting sqref="T94">
    <cfRule type="expression" dxfId="428" priority="83">
      <formula>P94="No_existen"</formula>
    </cfRule>
  </conditionalFormatting>
  <conditionalFormatting sqref="X94">
    <cfRule type="expression" dxfId="427" priority="82">
      <formula>$P$22="No_existen"</formula>
    </cfRule>
  </conditionalFormatting>
  <conditionalFormatting sqref="AJ92 AJ89 AI89:AI94">
    <cfRule type="expression" dxfId="426" priority="75">
      <formula>P89="No_existen"</formula>
    </cfRule>
  </conditionalFormatting>
  <conditionalFormatting sqref="AM89:AM94">
    <cfRule type="expression" dxfId="425" priority="74">
      <formula>P89="No_existen"</formula>
    </cfRule>
  </conditionalFormatting>
  <conditionalFormatting sqref="AL89:AL94">
    <cfRule type="expression" dxfId="424" priority="76">
      <formula>Q89="No_existen"</formula>
    </cfRule>
  </conditionalFormatting>
  <conditionalFormatting sqref="AH89:AH94">
    <cfRule type="expression" dxfId="423" priority="77">
      <formula>P89="No_existen"</formula>
    </cfRule>
  </conditionalFormatting>
  <conditionalFormatting sqref="AF89 AF92">
    <cfRule type="expression" dxfId="422" priority="79">
      <formula>Q89="No_existen"</formula>
    </cfRule>
  </conditionalFormatting>
  <conditionalFormatting sqref="AC89:AC94">
    <cfRule type="expression" dxfId="421" priority="80">
      <formula>P89="No_existen"</formula>
    </cfRule>
  </conditionalFormatting>
  <conditionalFormatting sqref="AK89 AK92">
    <cfRule type="expression" dxfId="420" priority="81">
      <formula>Q89="No_existen"</formula>
    </cfRule>
  </conditionalFormatting>
  <conditionalFormatting sqref="AD89">
    <cfRule type="expression" dxfId="419" priority="73">
      <formula>P89="No_existen"</formula>
    </cfRule>
  </conditionalFormatting>
  <conditionalFormatting sqref="AD90">
    <cfRule type="expression" dxfId="418" priority="72">
      <formula>P90="No_existen"</formula>
    </cfRule>
  </conditionalFormatting>
  <conditionalFormatting sqref="AD91">
    <cfRule type="expression" dxfId="417" priority="71">
      <formula>P91="No_existen"</formula>
    </cfRule>
  </conditionalFormatting>
  <conditionalFormatting sqref="AD92:AD94">
    <cfRule type="expression" dxfId="416" priority="67">
      <formula>AC92="No asignado"</formula>
    </cfRule>
    <cfRule type="expression" dxfId="415" priority="70">
      <formula>P92="No_existen"</formula>
    </cfRule>
  </conditionalFormatting>
  <conditionalFormatting sqref="AD89:AD91">
    <cfRule type="expression" dxfId="414" priority="68">
      <formula>AC89="No asignado"</formula>
    </cfRule>
  </conditionalFormatting>
  <conditionalFormatting sqref="AD89:AD94">
    <cfRule type="expression" dxfId="413" priority="69">
      <formula>AC89="No asignado"</formula>
    </cfRule>
  </conditionalFormatting>
  <conditionalFormatting sqref="AD89">
    <cfRule type="expression" dxfId="412" priority="65">
      <formula>AC89="No asignado"</formula>
    </cfRule>
    <cfRule type="expression" dxfId="411" priority="66">
      <formula>P89="No_existen"</formula>
    </cfRule>
  </conditionalFormatting>
  <conditionalFormatting sqref="AO89:AO91">
    <cfRule type="containsText" dxfId="410" priority="62" operator="containsText" text="DÉBIL">
      <formula>NOT(ISERROR(SEARCH("DÉBIL",AO89)))</formula>
    </cfRule>
    <cfRule type="containsText" dxfId="409" priority="63" operator="containsText" text="ACEPTABLE">
      <formula>NOT(ISERROR(SEARCH("ACEPTABLE",AO89)))</formula>
    </cfRule>
    <cfRule type="containsText" dxfId="408" priority="64" operator="containsText" text="FUERTE">
      <formula>NOT(ISERROR(SEARCH("FUERTE",AO89)))</formula>
    </cfRule>
  </conditionalFormatting>
  <conditionalFormatting sqref="AO89:AO91">
    <cfRule type="containsText" dxfId="407" priority="61" operator="containsText" text="INEXISTENTE">
      <formula>NOT(ISERROR(SEARCH("INEXISTENTE",AO89)))</formula>
    </cfRule>
  </conditionalFormatting>
  <conditionalFormatting sqref="AU89:AU94">
    <cfRule type="expression" dxfId="406" priority="60">
      <formula>AT89="ASUMIR"</formula>
    </cfRule>
  </conditionalFormatting>
  <conditionalFormatting sqref="AV89:AV94">
    <cfRule type="expression" dxfId="405" priority="59">
      <formula>AT89="ASUMIR"</formula>
    </cfRule>
  </conditionalFormatting>
  <conditionalFormatting sqref="AR89:AS89 AR92:AS92">
    <cfRule type="cellIs" dxfId="404" priority="56" operator="equal">
      <formula>"LEVE"</formula>
    </cfRule>
    <cfRule type="cellIs" dxfId="403" priority="57" operator="equal">
      <formula>"MODERADO"</formula>
    </cfRule>
    <cfRule type="cellIs" dxfId="402" priority="58" operator="equal">
      <formula>"GRAVE"</formula>
    </cfRule>
  </conditionalFormatting>
  <conditionalFormatting sqref="AU57">
    <cfRule type="expression" dxfId="401" priority="54">
      <formula>AT57="ASUMIR"</formula>
    </cfRule>
  </conditionalFormatting>
  <conditionalFormatting sqref="AU58">
    <cfRule type="expression" dxfId="400" priority="53">
      <formula>AT58="ASUMIR"</formula>
    </cfRule>
  </conditionalFormatting>
  <conditionalFormatting sqref="AU59">
    <cfRule type="expression" dxfId="399" priority="52">
      <formula>AT59="ASUMIR"</formula>
    </cfRule>
  </conditionalFormatting>
  <conditionalFormatting sqref="AU62:AU63">
    <cfRule type="expression" dxfId="398" priority="51">
      <formula>AT62="ASUMIR"</formula>
    </cfRule>
  </conditionalFormatting>
  <conditionalFormatting sqref="T67">
    <cfRule type="expression" dxfId="397" priority="50">
      <formula>P67="No_existen"</formula>
    </cfRule>
  </conditionalFormatting>
  <conditionalFormatting sqref="AC67">
    <cfRule type="expression" dxfId="396" priority="49">
      <formula>P67="No_existen"</formula>
    </cfRule>
  </conditionalFormatting>
  <conditionalFormatting sqref="AD67">
    <cfRule type="expression" dxfId="395" priority="46">
      <formula>AC67="No asignado"</formula>
    </cfRule>
    <cfRule type="expression" dxfId="394" priority="48">
      <formula>P67="No_existen"</formula>
    </cfRule>
  </conditionalFormatting>
  <conditionalFormatting sqref="AD67">
    <cfRule type="expression" dxfId="393" priority="47">
      <formula>AC67="No asignado"</formula>
    </cfRule>
  </conditionalFormatting>
  <conditionalFormatting sqref="AR65:AS65">
    <cfRule type="cellIs" dxfId="392" priority="43" operator="equal">
      <formula>"LEVE"</formula>
    </cfRule>
    <cfRule type="cellIs" dxfId="391" priority="44" operator="equal">
      <formula>"MODERADO"</formula>
    </cfRule>
    <cfRule type="cellIs" dxfId="390" priority="45" operator="equal">
      <formula>"GRAVE"</formula>
    </cfRule>
  </conditionalFormatting>
  <conditionalFormatting sqref="AU65:AU67">
    <cfRule type="expression" dxfId="389" priority="42">
      <formula>AT65="ASUMIR"</formula>
    </cfRule>
  </conditionalFormatting>
  <conditionalFormatting sqref="Y55">
    <cfRule type="expression" dxfId="388" priority="38">
      <formula>X55="Semiautomatico"</formula>
    </cfRule>
    <cfRule type="expression" dxfId="387" priority="39">
      <formula>X55="Manual"</formula>
    </cfRule>
    <cfRule type="expression" dxfId="386" priority="41">
      <formula>P55="No_existen"</formula>
    </cfRule>
  </conditionalFormatting>
  <conditionalFormatting sqref="Y55">
    <cfRule type="expression" dxfId="385" priority="40">
      <formula>P55="No_existen"</formula>
    </cfRule>
  </conditionalFormatting>
  <conditionalFormatting sqref="P95:P97">
    <cfRule type="cellIs" dxfId="384" priority="37" operator="between">
      <formula>2</formula>
      <formula>3</formula>
    </cfRule>
  </conditionalFormatting>
  <conditionalFormatting sqref="T95">
    <cfRule type="expression" dxfId="383" priority="36">
      <formula>P95="No_existen"</formula>
    </cfRule>
  </conditionalFormatting>
  <conditionalFormatting sqref="X95">
    <cfRule type="expression" dxfId="382" priority="35">
      <formula>$P$17="No_existen"</formula>
    </cfRule>
  </conditionalFormatting>
  <conditionalFormatting sqref="X96">
    <cfRule type="expression" dxfId="381" priority="34">
      <formula>$P$18="No_existen"</formula>
    </cfRule>
  </conditionalFormatting>
  <conditionalFormatting sqref="T96">
    <cfRule type="expression" dxfId="380" priority="33">
      <formula>P96="No_existen"</formula>
    </cfRule>
  </conditionalFormatting>
  <conditionalFormatting sqref="T97">
    <cfRule type="expression" dxfId="379" priority="32">
      <formula>P97="No_existen"</formula>
    </cfRule>
  </conditionalFormatting>
  <conditionalFormatting sqref="X97">
    <cfRule type="expression" dxfId="378" priority="31">
      <formula>$P$19="No_existen"</formula>
    </cfRule>
  </conditionalFormatting>
  <conditionalFormatting sqref="AI95:AI97 AJ95">
    <cfRule type="expression" dxfId="377" priority="24">
      <formula>P95="No_existen"</formula>
    </cfRule>
  </conditionalFormatting>
  <conditionalFormatting sqref="AM95:AM97">
    <cfRule type="expression" dxfId="376" priority="23">
      <formula>P95="No_existen"</formula>
    </cfRule>
  </conditionalFormatting>
  <conditionalFormatting sqref="AL95:AL97">
    <cfRule type="expression" dxfId="375" priority="25">
      <formula>Q95="No_existen"</formula>
    </cfRule>
  </conditionalFormatting>
  <conditionalFormatting sqref="AH95:AH97">
    <cfRule type="expression" dxfId="374" priority="26">
      <formula>P95="No_existen"</formula>
    </cfRule>
  </conditionalFormatting>
  <conditionalFormatting sqref="AF95">
    <cfRule type="expression" dxfId="373" priority="28">
      <formula>Q95="No_existen"</formula>
    </cfRule>
  </conditionalFormatting>
  <conditionalFormatting sqref="AC95:AC97">
    <cfRule type="expression" dxfId="372" priority="29">
      <formula>P95="No_existen"</formula>
    </cfRule>
  </conditionalFormatting>
  <conditionalFormatting sqref="AK95">
    <cfRule type="expression" dxfId="371" priority="30">
      <formula>Q95="No_existen"</formula>
    </cfRule>
  </conditionalFormatting>
  <conditionalFormatting sqref="AD95">
    <cfRule type="expression" dxfId="370" priority="22">
      <formula>P95="No_existen"</formula>
    </cfRule>
  </conditionalFormatting>
  <conditionalFormatting sqref="AD96">
    <cfRule type="expression" dxfId="369" priority="21">
      <formula>P96="No_existen"</formula>
    </cfRule>
  </conditionalFormatting>
  <conditionalFormatting sqref="AD97">
    <cfRule type="expression" dxfId="368" priority="20">
      <formula>P97="No_existen"</formula>
    </cfRule>
  </conditionalFormatting>
  <conditionalFormatting sqref="AD95:AD97">
    <cfRule type="expression" dxfId="367" priority="18">
      <formula>AC95="No asignado"</formula>
    </cfRule>
  </conditionalFormatting>
  <conditionalFormatting sqref="AD95:AD97">
    <cfRule type="expression" dxfId="366" priority="19">
      <formula>AC95="No asignado"</formula>
    </cfRule>
  </conditionalFormatting>
  <conditionalFormatting sqref="AR95">
    <cfRule type="cellIs" dxfId="365" priority="15" operator="equal">
      <formula>"LEVE"</formula>
    </cfRule>
    <cfRule type="cellIs" dxfId="364" priority="16" operator="equal">
      <formula>"MODERADO"</formula>
    </cfRule>
    <cfRule type="cellIs" dxfId="363" priority="17" operator="equal">
      <formula>"GRAVE"</formula>
    </cfRule>
  </conditionalFormatting>
  <conditionalFormatting sqref="T98">
    <cfRule type="expression" dxfId="13" priority="14">
      <formula>P98="No_existen"</formula>
    </cfRule>
  </conditionalFormatting>
  <conditionalFormatting sqref="T99">
    <cfRule type="expression" dxfId="12" priority="13">
      <formula>P99="No_existen"</formula>
    </cfRule>
  </conditionalFormatting>
  <conditionalFormatting sqref="AD98:AD99">
    <cfRule type="expression" dxfId="11" priority="10">
      <formula>AC98="No asignado"</formula>
    </cfRule>
    <cfRule type="expression" dxfId="10" priority="12">
      <formula>P98="No_existen"</formula>
    </cfRule>
  </conditionalFormatting>
  <conditionalFormatting sqref="AD98:AD99">
    <cfRule type="expression" dxfId="9" priority="11">
      <formula>AC98="No asignado"</formula>
    </cfRule>
  </conditionalFormatting>
  <conditionalFormatting sqref="AD98">
    <cfRule type="expression" dxfId="8" priority="9">
      <formula>P98="No_existen"</formula>
    </cfRule>
  </conditionalFormatting>
  <conditionalFormatting sqref="AD98">
    <cfRule type="expression" dxfId="7" priority="8">
      <formula>AC98="No asignado"</formula>
    </cfRule>
  </conditionalFormatting>
  <conditionalFormatting sqref="AD99">
    <cfRule type="expression" dxfId="6" priority="7">
      <formula>P99="No_existen"</formula>
    </cfRule>
  </conditionalFormatting>
  <conditionalFormatting sqref="AD99">
    <cfRule type="expression" dxfId="5" priority="6">
      <formula>AC99="No asignado"</formula>
    </cfRule>
  </conditionalFormatting>
  <conditionalFormatting sqref="AI98:AI99">
    <cfRule type="expression" dxfId="4" priority="4">
      <formula>P98="No_existen"</formula>
    </cfRule>
  </conditionalFormatting>
  <conditionalFormatting sqref="AH98:AH99">
    <cfRule type="expression" dxfId="3" priority="5">
      <formula>P98="No_existen"</formula>
    </cfRule>
  </conditionalFormatting>
  <conditionalFormatting sqref="AR98:AS98">
    <cfRule type="cellIs" dxfId="2" priority="1" operator="equal">
      <formula>"LEVE"</formula>
    </cfRule>
    <cfRule type="cellIs" dxfId="1" priority="2" operator="equal">
      <formula>"MODERADO"</formula>
    </cfRule>
    <cfRule type="cellIs" dxfId="0" priority="3" operator="equal">
      <formula>"GRAVE"</formula>
    </cfRule>
  </conditionalFormatting>
  <dataValidations xWindow="479" yWindow="448" count="136">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AT38:AT40 AT92:AT94">
      <formula1>INDIRECT($AQ$20)</formula1>
    </dataValidation>
    <dataValidation type="list" allowBlank="1" showInputMessage="1" showErrorMessage="1" promptTitle="TRATAMIENTO DEL RIESGO" prompt="Defina el tratamiento que se le dará al riesgo" sqref="AT17:AT19 AT89:AT91">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allowBlank="1" showInputMessage="1" showErrorMessage="1" prompt="Identiique aquellas principales consecuencias que se pueden presentar al momento de que se materialice el riesgo" sqref="J11 J17 J14 J20 J83 J86 J23:J80 J89 J92:J95 J98:J373"/>
    <dataValidation allowBlank="1" showInputMessage="1" showErrorMessage="1" prompt="Describa brevemente en qué consiste el riesgo" sqref="I11 I17 I14 I20 I83 I86 I23:I80 I89 I92:I95 I98:I373"/>
    <dataValidation allowBlank="1" showInputMessage="1" showErrorMessage="1" promptTitle="CONTROL" prompt="Defina el estado del control asociado al riesgo" sqref="Q59:S59 Q62:S62 Q65:S65 Q50:S50 Q14:S14 Q11:S11 Q26:S26 Q29:S29 Q32:S32 Q35:S35 Q41:S41 Q44:S44 Q47:S47 Q53:S53 Q20:S20 Q17:S17 Q23:S23 Q56:S56 Q12:Q13 Q15:Q16 Q18:Q19 Q21:Q22 Q24:Q25 Q27:Q28 Q30:Q31 Q33:Q34 Q36:Q40 Q42:Q43 Q45:Q46 Q48:Q49 Q51:Q52 Q54:Q55 Q57:Q58 Q60:Q61 Q63:Q64 R80:S80 R68:S68 R71:S71 R74:S74 R77:S77 R83:S83 R86:S86 R95:S95 R92:S92 R98:S98 R101:S101 R104:S104 R107:S107 R110:S110 R113:S113 R116:S116 R119:S119 R122:S122 R125:S125 R128:S128 R131:S131 R134:S134 R137:S137 R140:S140 R143:S143 R146:S146 R149:S149 R152:S152 R155:S155 R158:S158 R161:S161 R164:S164 R167:S167 R170:S170 R173:S173 R176:S176 R179:S179 R182:S182 R185:S185 R188:S188 R191:S191 R194:S194 R197:S197 R200:S200 R203:S203 R206:S206 R209:S209 R212:S212 R215:S215 R218:S218 R221:S221 R224:S224 R227:S227 R230:S230 R233:S233 R236:S236 R239:S239 R242:S242 R245:S245 R248:S248 R251:S251 R254:S254 R257:S257 R260:S260 R263:S263 R266:S266 R269:S269 R272:S272 R275:S275 R278:S278 R281:S281 R284:S284 R287:S287 R290:S290 R293:S293 R296:S296 R299:S299 R302:S302 R305:S305 R308:S308 R311:S311 R314:S314 R317:S317 R320:S320 R323:S323 R326:S326 R329:S329 R332:S332 R335:S335 R338:S338 R341:S341 R344:S344 R347:S347 R350:S350 R353:S353 R356:S356 R359:S359 R362:S362 R365:S365 R368:S368 R371:S371 R89:S89 Q66:Q373"/>
    <dataValidation allowBlank="1" showInputMessage="1" showErrorMessage="1" promptTitle="INDICADOR  DEL RIESGO" prompt="Establezca un indicador que permita monitorear el riesgo" sqref="AY11 AY14:AY67"/>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22 M89:M91">
      <formula1>INDIRECT($G$17)</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E89 E95">
      <formula1>INDIRECT($D$17)</formula1>
    </dataValidation>
    <dataValidation type="list" allowBlank="1" showInputMessage="1" showErrorMessage="1" sqref="E18 E90 E96">
      <formula1>INDIRECT($D$18)</formula1>
    </dataValidation>
    <dataValidation type="list" allowBlank="1" showInputMessage="1" showErrorMessage="1" sqref="E19 E91">
      <formula1>INDIRECT($D$19)</formula1>
    </dataValidation>
    <dataValidation type="list" allowBlank="1" showInputMessage="1" showErrorMessage="1" sqref="E20 E92 E98">
      <formula1>INDIRECT($D$20)</formula1>
    </dataValidation>
    <dataValidation type="list" allowBlank="1" showInputMessage="1" showErrorMessage="1" sqref="E21 E93 E99">
      <formula1>INDIRECT($D$21)</formula1>
    </dataValidation>
    <dataValidation type="list" allowBlank="1" showInputMessage="1" showErrorMessage="1" sqref="E22 E94">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AU89:AU90"/>
    <dataValidation allowBlank="1" showInputMessage="1" showErrorMessage="1" prompt="De acuerdo al análisis de los factores interno y externos que incluyo en el estudio de contexto del proceso, establezca claramente la causa que genera el riesgo." sqref="F11:F16 F80:F85"/>
    <dataValidation type="custom" allowBlank="1" showInputMessage="1" showErrorMessage="1" errorTitle="COMPARTIR" error="Si requiere involucrar otra dependencia elija como Tipo de manejo &quot;COMPARTIR&quot;" sqref="AX11:AX373">
      <formula1>AT11="COMPARTIR"</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40">
      <formula1>INDIRECT($G$35)</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67 AV68:AV373">
      <formula1>42736</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59 AF65 AF11 AF62 AF14 AF17 AF20 AF23 AF26 AF29 AF32 AF35 AF41 AF44 AF47 AF50 AF53 AF56 AF68 AF71 AF74 AF77 AF80 AF83 AF86 AF371 AF38 AF92 AF98 AF101 AF104 AF107 AF110 AF113 AF116 AF119 AF122 AF125 AF128 AF131 AF134 AF137 AF140 AF143 AF146 AF149 AF152 AF155 AF158 AF161 AF164 AF167 AF170 AF173 AF176 AF179 AF182 AF185 AF188 AF191 AF194 AF197 AF200 AF203 AF206 AF209 AF212 AF215 AF218 AF221 AF224 AF227 AF230 AF233 AF236 AF239 AF242 AF245 AF248 AF251 AF254 AF257 AF260 AF263 AF266 AF269 AF272 AF275 AF278 AF281 AF284 AF287 AF290 AF293 AF296 AF299 AF302 AF305 AF308 AF311 AF314 AF317 AF320 AF323 AF326 AF329 AF332 AF335 AF338 AF341 AF344 AF347 AF350 AF353 AF356 AF359 AF362 AF365 AF368 AF89 AF95">
      <formula1>$P$11&lt;&gt;"No_existen"</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14:W14 V11:W11 V17:W17 V20:W20 V23:W23 V26:W26 V29:W29 V32:W32 V35:W35 V41:W41 V44:W44 V47:W47 V50:W50 V53:W53 V56:W56 V59:W59 V62:W62 V65:W65 V80:W80 W12:W13 W15:W16 W18:W19 W21:W22 W24:W25 W27:W28 W30:W31 W33:W34 W36:W40 W42:W43 W45:W46 W48:W49 W51:W52 W54:W55 W57:W58 W60:W61 W63:W64 W66:W67 V77:W77 V68:W68 V71:W71 V74:W74 W69:W70 W72:W73 W75:W76 W78:W79 W81:W82 V83:W83 V86:W86 V92:W92 Z11:AB373 V95 U11:U373 V101:W101 V104:W104 V107:W107 V110:W110 V113:W113 V116:W116 V119:W119 V122:W122 V125:W125 V128:W128 V131:W131 V134:W134 V137:W137 V140:W140 V143:W143 V146:W146 V149:W149 V152:W152 V155:W155 V158:W158 V161:W161 V164:W164 V167:W167 V170:W170 V173:W173 V176:W176 V179:W179 V182:W182 V185:W185 V188:W188 V191:W191 V194:W194 V197:W197 V200:W200 V203:W203 V206:W206 V209:W209 V212:W212 V215:W215 V218:W218 V221:W221 V224:W224 V227:W227 V230:W230 V233:W233 V236:W236 V239:W239 V242:W242 V245:W245 V248:W248 V251:W251 V254:W254 V257:W257 V260:W260 V263:W263 V266:W266 V269:W269 V272:W272 V275:W275 V278:W278 V281:W281 V284:W284 V287:W287 V290:W290 V293:W293 V296:W296 V299:W299 V302:W302 V305:W305 V308:W308 V311:W311 V314:W314 V317:W317 V320:W320 V323:W323 V326:W326 V329:W329 V332:W332 V335:W335 V338:W338 V341:W341 V344:W344 V347:W347 V350:W350 V353:W353 V356:W356 V359:W359 V362:W362 V365:W365 V368:W368 V371:W371 AG11:AG373 V89:W89 W99:W100 W102:W103 W105:W106 W108:W109 W111:W112 W114:W115 W117:W118 W120:W121 W123:W124 W126:W127 W129:W130 W132:W133 W135:W136 W138:W139 W141:W142 W144:W145 W147:W148 W150:W151 W153:W154 W156:W157 W159:W160 W162:W163 W165:W166 W168:W169 W171:W172 W174:W175 W177:W178 W180:W181 W183:W184 W186:W187 W189:W190 W192:W193 W195:W196 W198:W199 W201:W202 W204:W205 W207:W208 W210:W211 W213:W214 W216:W217 W219:W220 W222:W223 W225:W226 W228:W229 W231:W232 W234:W235 W237:W238 W240:W241 W243:W244 W246:W247 W249:W250 W252:W253 W255:W256 W258:W259 W261:W262 W264:W265 W267:W268 W270:W271 W273:W274 W276:W277 W279:W280 W282:W283 W285:W286 W288:W289 W291:W292 W294:W295 W297:W298 W300:W301 W303:W304 W306:W307 W309:W310 W312:W313 W315:W316 W318:W319 W321:W322 W324:W325 W327:W328 W330:W331 W333:W334 W336:W337 W339:W340 W342:W343 W345:W346 W348:W349 W351:W352 W354:W355 W357:W358 W360:W361 W363:W364 W366:W367 W369:W370 W372:W373 V98:W98 W84:W85 W87:W88 W90:W91 W93:W97"/>
    <dataValidation type="custom" allowBlank="1" showInputMessage="1" showErrorMessage="1" sqref="AY10">
      <formula1>"SI(P11=""No_existe"",5,EVAL_PERIODICIDAD)"</formula1>
    </dataValidation>
    <dataValidation allowBlank="1" showInputMessage="1" sqref="Y1048329:Y1048576 AD1048329:AD1048576 T1048329:T1048576 AD10 AD1:AD5 Y1:Y5 T1:T5 AD374:AD1048327 Y10:Y1048327 T9:T1048327"/>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20:G22 H11:H373"/>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 type="list" allowBlank="1" showInputMessage="1" showErrorMessage="1" sqref="B77">
      <formula1>INDIRECT(G6)</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77:AT79">
      <formula1>INDIRECT($AQ$77)</formula1>
    </dataValidation>
    <dataValidation type="list" allowBlank="1" showInputMessage="1" showErrorMessage="1" sqref="B80:C82">
      <formula1>INDIRECT(G6)</formula1>
    </dataValidation>
    <dataValidation type="list" allowBlank="1" showInputMessage="1" showErrorMessage="1" sqref="B83:C85">
      <formula1>INDIRECT(G6)</formula1>
    </dataValidation>
    <dataValidation type="list" allowBlank="1" showInputMessage="1" showErrorMessage="1" sqref="B86:C88">
      <formula1>INDIRECT(G6)</formula1>
    </dataValidation>
    <dataValidation type="list" allowBlank="1" showInputMessage="1" showErrorMessage="1" sqref="B101:C103 B131:C132">
      <formula1>INDIRECT(G6)</formula1>
    </dataValidation>
    <dataValidation type="list" allowBlank="1" showInputMessage="1" showErrorMessage="1" sqref="B89:C91">
      <formula1>INDIRECT(G6)</formula1>
    </dataValidation>
    <dataValidation type="list" allowBlank="1" showInputMessage="1" showErrorMessage="1" sqref="B92:C94">
      <formula1>INDIRECT(G6)</formula1>
    </dataValidation>
    <dataValidation type="list" allowBlank="1" showInputMessage="1" showErrorMessage="1" sqref="B95:C97">
      <formula1>INDIRECT(G6)</formula1>
    </dataValidation>
    <dataValidation type="list" allowBlank="1" showInputMessage="1" showErrorMessage="1" sqref="B98:C100 B133:C159">
      <formula1>INDIRECT(G6)</formula1>
    </dataValidation>
    <dataValidation type="list" allowBlank="1" showInputMessage="1" showErrorMessage="1" sqref="B104:C106">
      <formula1>INDIRECT(G6)</formula1>
    </dataValidation>
    <dataValidation type="list" allowBlank="1" showInputMessage="1" showErrorMessage="1" sqref="B107:C109">
      <formula1>INDIRECT(G6)</formula1>
    </dataValidation>
    <dataValidation type="list" allowBlank="1" showInputMessage="1" showErrorMessage="1" sqref="B110:C112">
      <formula1>INDIRECT(G6)</formula1>
    </dataValidation>
    <dataValidation type="list" allowBlank="1" showInputMessage="1" showErrorMessage="1" sqref="B113:C115">
      <formula1>INDIRECT(G6)</formula1>
    </dataValidation>
    <dataValidation type="list" allowBlank="1" showInputMessage="1" showErrorMessage="1" sqref="B116:C118">
      <formula1>INDIRECT(G6)</formula1>
    </dataValidation>
    <dataValidation type="list" allowBlank="1" showInputMessage="1" showErrorMessage="1" sqref="B119:C121">
      <formula1>INDIRECT(G6)</formula1>
    </dataValidation>
    <dataValidation type="list" allowBlank="1" showInputMessage="1" showErrorMessage="1" sqref="B122:C124 B184:C195">
      <formula1>INDIRECT(G6)</formula1>
    </dataValidation>
    <dataValidation type="list" allowBlank="1" showInputMessage="1" showErrorMessage="1" sqref="B199:C207 B125:C127">
      <formula1>INDIRECT(G6)</formula1>
    </dataValidation>
    <dataValidation type="list" allowBlank="1" showInputMessage="1" showErrorMessage="1" sqref="B160:C183 B196:C198 B208:C213">
      <formula1>INDIRECT(#REF!)</formula1>
    </dataValidation>
    <dataValidation type="list" allowBlank="1" showInputMessage="1" showErrorMessage="1" promptTitle="TRATAMIENTO DEL RIESGO" prompt="Defina el tratamiento que se le dará al riesgo" sqref="AT80:AT88 AT95:AT373">
      <formula1>INDIRECT($AQ$80)</formula1>
    </dataValidation>
    <dataValidation type="list" allowBlank="1" showInputMessage="1" showErrorMessage="1" sqref="B214:C373">
      <formula1>INDIRECT(G89)</formula1>
    </dataValidation>
    <dataValidation type="list" allowBlank="1" showInputMessage="1" showErrorMessage="1" errorTitle="DATO NO VALIDO" error="CELDA DE SELECCIÓN - NO CAMBIAR CONFIGURACIÓN" promptTitle="IMPACTO" prompt="Seleccione el nivel de impacto del riesgo" sqref="M68:M88 M101:M373">
      <formula1>INDIRECT(#REF!)</formula1>
    </dataValidation>
    <dataValidation allowBlank="1" showInputMessage="1" showErrorMessage="1" errorTitle="DATO NO VALIDO" error="CELDA DE SELECCIÓN - NO CAMBIAR CONFIGURACIÓN" promptTitle="IMPACTO" prompt="Seleccione el nivel de impacto del riesgo" sqref="N11:N373"/>
    <dataValidation allowBlank="1" showInputMessage="1" showErrorMessage="1" errorTitle="DATO NO VALIDO" error="CELDA DE SELECCIÓN  - NO CAMBIAR CONFIGURACIÓN" promptTitle="PROBABILIDAD" prompt="Seleccione la probabilidad de ocurrencia del riesgo" sqref="L11:L373"/>
    <dataValidation type="list" allowBlank="1" showInputMessage="1" showErrorMessage="1" errorTitle="DATO NO VALIDO" error="CELDA DE SELECCIÓN  - NO CAMBIAR CONFIGURACIÓN" promptTitle="PROBABILIDAD" prompt="Seleccione la probabilidad de ocurrencia del riesgo" sqref="K11:K373">
      <formula1>PROBABILIDAD</formula1>
    </dataValidation>
    <dataValidation type="list" allowBlank="1" showInputMessage="1" showErrorMessage="1" sqref="D12:D373">
      <formula1>FACTOR</formula1>
    </dataValidation>
    <dataValidation type="custom" allowBlank="1" showInputMessage="1" showErrorMessage="1" sqref="AU19:AU88 AU91:AU373">
      <formula1>AT19&lt;&gt;"ASUMIR"</formula1>
    </dataValidation>
    <dataValidation type="list" allowBlank="1" showInputMessage="1" showErrorMessage="1" sqref="E26:E88 E97 E100:E373">
      <formula1>INDIRECT($D26)</formula1>
    </dataValidation>
    <dataValidation allowBlank="1" showInputMessage="1" showErrorMessage="1" promptTitle="INDICADOR DE RIESGO" prompt="Digite el nombre y la formula del indicador que permita monitorear el riesgo" sqref="AR11:AR373"/>
    <dataValidation allowBlank="1" showInputMessage="1" showErrorMessage="1" promptTitle="META" prompt="Establezca la meta para el indicador, definiendo si la meta a cumplir es creciente o decreciente." sqref="AS11:AS373"/>
    <dataValidation type="list" allowBlank="1" showInputMessage="1" showErrorMessage="1" errorTitle="DATO NO VÁLIDO" error="CELDA DE SELECCIÓN - NO CAMBIAR CONFIGURACIÓN" promptTitle="CONTROL" prompt="Defina el estado del control asociado al riesgo" sqref="P11:P373">
      <formula1>CONTROLES</formula1>
    </dataValidation>
    <dataValidation type="list" allowBlank="1" showInputMessage="1" showErrorMessage="1" errorTitle="DATO NO VÁLIDO" error="CELDA DE SELECCIÓN - NO CAMBIAR CONFIGURACIÓN" promptTitle="Estado del Control" prompt="Determine el estado del control" sqref="P11:P373">
      <formula1>CONTROLES</formula1>
    </dataValidation>
    <dataValidation type="list" allowBlank="1" showInputMessage="1" showErrorMessage="1" prompt="Seleccione la CLASE de riesgo_x000a_" sqref="G11:G373">
      <formula1>CLASE_RIESGO</formula1>
    </dataValidation>
    <dataValidation allowBlank="1" showInputMessage="1" showErrorMessage="1" promptTitle="Periodicidad" prompt="Determine los intervalos en los cuales aplica el control._x000a__x000a_Si definio NO EXISTE EL CONTROL dejeesta celda en blanco" sqref="AK11:AL373"/>
    <dataValidation allowBlank="1" showInputMessage="1" showErrorMessage="1" promptTitle="Tipo de control" prompt="Defina que tipo de control es el que se aplica._x000a__x000a_Si definio NO EXISTE EL CONTROL dejeesta celda en blanco" sqref="AN11:AN373"/>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373">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373">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373">
      <formula1>PERIODICIDAD</formula1>
    </dataValidation>
    <dataValidation type="list" allowBlank="1" showInputMessage="1" showErrorMessage="1" promptTitle="Tipo de control" prompt="Defina que tipo de control es el que se aplica._x000a__x000a_Si definio NO EXISTE EL CONTROL deje esta celda en blanco" sqref="AM11:AM373">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373"/>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373">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373"/>
    <dataValidation allowBlank="1" showErrorMessage="1" promptTitle="Tipo de control" prompt="Defina que tipo de control es el que se aplica._x000a__x000a_Si definio NO EXISTE EL CONTROL dejeesta celda en blanco" sqref="AO11:AO373"/>
    <dataValidation allowBlank="1" showInputMessage="1" promptTitle="Digitar su cargo" prompt="Digite:_x000a_Planta:  Nombre del cargo_x000a_Transitorio: Nombre de denominación_x000a_Contratista: Contrato - Orden de servicio_x000a__x000a_Si definió NO ASIGNADO, deje esta celda en blanco" sqref="AD11:AD373"/>
    <dataValidation type="list" allowBlank="1" showInputMessage="1" showErrorMessage="1" sqref="B128:C130">
      <formula1>INDIRECT(G6)</formula1>
    </dataValidation>
    <dataValidation type="list" allowBlank="1" showInputMessage="1" showErrorMessage="1" sqref="B35:C40">
      <formula1>INDIRECT(G6)</formula1>
    </dataValidation>
    <dataValidation type="list" allowBlank="1" showInputMessage="1" showErrorMessage="1" errorTitle="DATO NO VALIDO" error="CELDA DE SELECCIÓN - NO CAMBIAR CONFIGURACIÓN" promptTitle="IMPACTO" prompt="Seleccione el nivel de impacto del riesgo" sqref="M92:M100">
      <formula1>INDIRECT($G$20)</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91"/>
  <sheetViews>
    <sheetView zoomScale="70" zoomScaleNormal="70" zoomScaleSheetLayoutView="130" workbookViewId="0">
      <pane xSplit="4" ySplit="7" topLeftCell="F43" activePane="bottomRight" state="frozen"/>
      <selection pane="topRight" activeCell="D1" sqref="D1"/>
      <selection pane="bottomLeft" activeCell="A9" sqref="A9"/>
      <selection pane="bottomRight" activeCell="K44" sqref="K44:M46"/>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2"/>
      <c r="B1" s="83"/>
      <c r="C1" s="83"/>
      <c r="D1" s="80"/>
      <c r="E1" s="80"/>
      <c r="F1" s="80"/>
      <c r="G1" s="80"/>
      <c r="H1" s="80"/>
      <c r="I1" s="80"/>
      <c r="J1" s="80"/>
      <c r="K1" s="80"/>
      <c r="L1" s="80"/>
      <c r="M1" s="80"/>
      <c r="N1" s="84"/>
      <c r="O1" s="84"/>
      <c r="P1" s="84"/>
      <c r="Q1" s="194" t="s">
        <v>64</v>
      </c>
      <c r="R1" s="207" t="s">
        <v>446</v>
      </c>
    </row>
    <row r="2" spans="1:50" s="5" customFormat="1" ht="18.75" customHeight="1" x14ac:dyDescent="0.2">
      <c r="A2" s="85"/>
      <c r="B2" s="101"/>
      <c r="C2" s="101"/>
      <c r="D2" s="505" t="s">
        <v>66</v>
      </c>
      <c r="E2" s="505"/>
      <c r="F2" s="505"/>
      <c r="G2" s="505"/>
      <c r="H2" s="505"/>
      <c r="I2" s="505"/>
      <c r="J2" s="505"/>
      <c r="K2" s="505"/>
      <c r="L2" s="505"/>
      <c r="M2" s="505"/>
      <c r="N2" s="22"/>
      <c r="O2" s="22"/>
      <c r="P2" s="22"/>
      <c r="Q2" s="195" t="s">
        <v>436</v>
      </c>
      <c r="R2" s="209">
        <v>2</v>
      </c>
    </row>
    <row r="3" spans="1:50" s="5" customFormat="1" ht="23.25" customHeight="1" x14ac:dyDescent="0.2">
      <c r="A3" s="85"/>
      <c r="B3" s="101"/>
      <c r="C3" s="101"/>
      <c r="D3" s="505" t="s">
        <v>55</v>
      </c>
      <c r="E3" s="505"/>
      <c r="F3" s="505"/>
      <c r="G3" s="505"/>
      <c r="H3" s="505"/>
      <c r="I3" s="505"/>
      <c r="J3" s="505"/>
      <c r="K3" s="505"/>
      <c r="L3" s="505"/>
      <c r="M3" s="505"/>
      <c r="N3" s="22"/>
      <c r="O3" s="22"/>
      <c r="P3" s="22"/>
      <c r="Q3" s="195" t="s">
        <v>437</v>
      </c>
      <c r="R3" s="196">
        <v>43950</v>
      </c>
    </row>
    <row r="4" spans="1:50" s="5" customFormat="1" ht="18.75" customHeight="1" thickBot="1" x14ac:dyDescent="0.25">
      <c r="A4" s="85"/>
      <c r="B4" s="215"/>
      <c r="C4" s="215"/>
      <c r="D4" s="587"/>
      <c r="E4" s="587"/>
      <c r="F4" s="587"/>
      <c r="G4" s="587"/>
      <c r="H4" s="587"/>
      <c r="I4" s="587"/>
      <c r="J4" s="587"/>
      <c r="K4" s="587"/>
      <c r="L4" s="587"/>
      <c r="M4" s="587"/>
      <c r="N4" s="22"/>
      <c r="O4" s="22"/>
      <c r="P4" s="22"/>
      <c r="Q4" s="218" t="s">
        <v>438</v>
      </c>
      <c r="R4" s="219" t="s">
        <v>440</v>
      </c>
    </row>
    <row r="5" spans="1:50" s="215" customFormat="1" ht="65.25" customHeight="1" thickBot="1" x14ac:dyDescent="0.25">
      <c r="A5" s="583" t="s">
        <v>157</v>
      </c>
      <c r="B5" s="584"/>
      <c r="C5" s="267" t="str">
        <f>'01-Mapa de riesgo-UO'!C6</f>
        <v>PROCESOS</v>
      </c>
      <c r="D5" s="585" t="str">
        <f>'01-Mapa de riesgo-UO'!D6</f>
        <v>UNIDAD ORGANIZACIONALQUE DILIGENCIA EL MAPA DE RIESGO</v>
      </c>
      <c r="E5" s="585"/>
      <c r="F5" s="592" t="str">
        <f>'01-Mapa de riesgo-UO'!G6</f>
        <v>ADMINISTRACIÓN_INSTITUCIONAL</v>
      </c>
      <c r="G5" s="592"/>
      <c r="H5" s="592"/>
      <c r="I5" s="592"/>
      <c r="J5" s="268" t="s">
        <v>468</v>
      </c>
      <c r="K5" s="592" t="str">
        <f>'01-Mapa de riesgo-UO'!M6</f>
        <v>Administrar y ejecutar los recursos de la institución generando en los procesos mayor eficiencia y eficacia para dar una respuesta oportuna a los servicios demandados en el cumplimiento de las funciones misionales.</v>
      </c>
      <c r="L5" s="592"/>
      <c r="M5" s="592"/>
      <c r="N5" s="592"/>
      <c r="O5" s="272" t="str">
        <f>'01-Mapa de riesgo-UO'!AP6</f>
        <v>REVISADO POR:</v>
      </c>
      <c r="P5" s="270" t="str">
        <f>'01-Mapa de riesgo-UO'!AR6</f>
        <v xml:space="preserve">GRUPO DE RIESGOS </v>
      </c>
      <c r="Q5" s="271" t="str">
        <f>'01-Mapa de riesgo-UO'!AV6</f>
        <v>FECHA ACTUALIZACIÓN</v>
      </c>
      <c r="R5" s="269">
        <v>44172</v>
      </c>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row>
    <row r="6" spans="1:50" s="1" customFormat="1" ht="27" customHeight="1" x14ac:dyDescent="0.2">
      <c r="A6" s="588" t="s">
        <v>53</v>
      </c>
      <c r="B6" s="590" t="s">
        <v>442</v>
      </c>
      <c r="C6" s="574" t="s">
        <v>73</v>
      </c>
      <c r="D6" s="574"/>
      <c r="E6" s="574"/>
      <c r="F6" s="574"/>
      <c r="G6" s="574"/>
      <c r="H6" s="574" t="s">
        <v>71</v>
      </c>
      <c r="I6" s="574" t="s">
        <v>2</v>
      </c>
      <c r="J6" s="574" t="s">
        <v>93</v>
      </c>
      <c r="K6" s="574" t="s">
        <v>7</v>
      </c>
      <c r="L6" s="574"/>
      <c r="M6" s="574"/>
      <c r="N6" s="574" t="s">
        <v>3</v>
      </c>
      <c r="O6" s="574" t="s">
        <v>8</v>
      </c>
      <c r="P6" s="574"/>
      <c r="Q6" s="574"/>
      <c r="R6" s="581" t="s">
        <v>3</v>
      </c>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row>
    <row r="7" spans="1:50" s="2" customFormat="1" ht="36.75" customHeight="1" thickBot="1" x14ac:dyDescent="0.25">
      <c r="A7" s="589"/>
      <c r="B7" s="591"/>
      <c r="C7" s="221" t="s">
        <v>69</v>
      </c>
      <c r="D7" s="221" t="s">
        <v>4</v>
      </c>
      <c r="E7" s="221" t="s">
        <v>0</v>
      </c>
      <c r="F7" s="221" t="s">
        <v>54</v>
      </c>
      <c r="G7" s="221" t="s">
        <v>1</v>
      </c>
      <c r="H7" s="508"/>
      <c r="I7" s="508"/>
      <c r="J7" s="508"/>
      <c r="K7" s="508"/>
      <c r="L7" s="508"/>
      <c r="M7" s="508"/>
      <c r="N7" s="508"/>
      <c r="O7" s="508"/>
      <c r="P7" s="508"/>
      <c r="Q7" s="508"/>
      <c r="R7" s="582"/>
    </row>
    <row r="8" spans="1:50" s="2" customFormat="1" ht="62.45" customHeight="1" x14ac:dyDescent="0.2">
      <c r="A8" s="586">
        <v>1</v>
      </c>
      <c r="B8" s="490" t="str">
        <f>'01-Mapa de riesgo-UO'!B11</f>
        <v>PLANEACIÓN</v>
      </c>
      <c r="C8" s="568" t="str">
        <f>'01-Mapa de riesgo-UO'!G11</f>
        <v>Información</v>
      </c>
      <c r="D8" s="568" t="str">
        <f>'01-Mapa de riesgo-UO'!H11</f>
        <v>No cumplimiento en los reportes a los entes de control debido a cambios en la normatividad, proceso y/o tecnología definida por el ente para dicho fin.</v>
      </c>
      <c r="E8" s="568"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266" t="str">
        <f>'01-Mapa de riesgo-UO'!F11</f>
        <v>Cambio en la normatividad y procedimiento de reporte.</v>
      </c>
      <c r="G8" s="568" t="str">
        <f>'01-Mapa de riesgo-UO'!J11</f>
        <v>Incumplimiento de los reportes de la Universidad a los entes de control, lo cual podría ocasionar sanciones.</v>
      </c>
      <c r="H8" s="572" t="str">
        <f>'01-Mapa de riesgo-UO'!AQ11</f>
        <v>MODERADO</v>
      </c>
      <c r="I8" s="220" t="str">
        <f>'01-Mapa de riesgo-UO'!AT11</f>
        <v>REDUCIR</v>
      </c>
      <c r="J8" s="491" t="str">
        <f t="shared" ref="J8" si="0">IF(H8="GRAVE","Debe formularse",IF(H8="MODERADO", "Si el proceso lo requiere","NO"))</f>
        <v>Si el proceso lo requiere</v>
      </c>
      <c r="K8" s="575"/>
      <c r="L8" s="576"/>
      <c r="M8" s="577"/>
      <c r="N8" s="441"/>
      <c r="O8" s="575"/>
      <c r="P8" s="576"/>
      <c r="Q8" s="577"/>
      <c r="R8" s="597"/>
    </row>
    <row r="9" spans="1:50" s="2" customFormat="1" ht="103.5" customHeight="1" x14ac:dyDescent="0.2">
      <c r="A9" s="567"/>
      <c r="B9" s="491"/>
      <c r="C9" s="569"/>
      <c r="D9" s="569"/>
      <c r="E9" s="569"/>
      <c r="F9" s="76">
        <f>'01-Mapa de riesgo-UO'!F12</f>
        <v>0</v>
      </c>
      <c r="G9" s="569"/>
      <c r="H9" s="573"/>
      <c r="I9" s="99" t="str">
        <f>'01-Mapa de riesgo-UO'!AT12</f>
        <v>COMPARTIR</v>
      </c>
      <c r="J9" s="491"/>
      <c r="K9" s="575"/>
      <c r="L9" s="576"/>
      <c r="M9" s="577"/>
      <c r="N9" s="441"/>
      <c r="O9" s="575"/>
      <c r="P9" s="576"/>
      <c r="Q9" s="577"/>
      <c r="R9" s="597"/>
    </row>
    <row r="10" spans="1:50" s="2" customFormat="1" ht="62.45" customHeight="1" x14ac:dyDescent="0.2">
      <c r="A10" s="567"/>
      <c r="B10" s="422"/>
      <c r="C10" s="569"/>
      <c r="D10" s="569"/>
      <c r="E10" s="569"/>
      <c r="F10" s="76">
        <f>'01-Mapa de riesgo-UO'!F13</f>
        <v>0</v>
      </c>
      <c r="G10" s="569"/>
      <c r="H10" s="573"/>
      <c r="I10" s="100">
        <f>'01-Mapa de riesgo-UO'!AT13</f>
        <v>0</v>
      </c>
      <c r="J10" s="422"/>
      <c r="K10" s="578"/>
      <c r="L10" s="579"/>
      <c r="M10" s="580"/>
      <c r="N10" s="410"/>
      <c r="O10" s="578"/>
      <c r="P10" s="579"/>
      <c r="Q10" s="580"/>
      <c r="R10" s="598"/>
    </row>
    <row r="11" spans="1:50" s="2" customFormat="1" ht="62.45" customHeight="1" x14ac:dyDescent="0.2">
      <c r="A11" s="567">
        <v>2</v>
      </c>
      <c r="B11" s="557" t="str">
        <f>'01-Mapa de riesgo-UO'!B14</f>
        <v>PLANEACIÓN</v>
      </c>
      <c r="C11" s="568" t="str">
        <f>'01-Mapa de riesgo-UO'!G14</f>
        <v>Cumplimiento</v>
      </c>
      <c r="D11" s="570" t="str">
        <f>'01-Mapa de riesgo-UO'!H14</f>
        <v xml:space="preserve">Espacio Fisico inadecuado para la prestacion del servicio para el cual fue concebido. </v>
      </c>
      <c r="E11" s="569" t="str">
        <f>'01-Mapa de riesgo-UO'!I14</f>
        <v xml:space="preserve">Espacio fisico que no responde a las necesidades que originaron el proyecto y/o adecuación con  incumplimiento de normatividad. </v>
      </c>
      <c r="F11" s="76" t="str">
        <f>'01-Mapa de riesgo-UO'!F14</f>
        <v xml:space="preserve">Cambio de diseño por peticion del usuario durante ejecucion de las obras </v>
      </c>
      <c r="G11" s="569" t="str">
        <f>'01-Mapa de riesgo-UO'!J14</f>
        <v>*insatisfaccion del usuario. 
*Imposibilidad de prestacion del servicio. 
*Incremento de costos de construcción. 
*Riesgo juridico con contratistas.  
*Mayores costos de mantenimiento.</v>
      </c>
      <c r="H11" s="573" t="str">
        <f>'01-Mapa de riesgo-UO'!AQ14</f>
        <v>MODERADO</v>
      </c>
      <c r="I11" s="99" t="str">
        <f>'01-Mapa de riesgo-UO'!AT14</f>
        <v>REDUCIR</v>
      </c>
      <c r="J11" s="557" t="str">
        <f t="shared" ref="J11:J20" si="1">IF(H11="GRAVE","Debe formularse",IF(H11="MODERADO", "Si el proceso lo requiere","NO"))</f>
        <v>Si el proceso lo requiere</v>
      </c>
      <c r="K11" s="593"/>
      <c r="L11" s="594"/>
      <c r="M11" s="595"/>
      <c r="N11" s="440"/>
      <c r="O11" s="593"/>
      <c r="P11" s="594"/>
      <c r="Q11" s="595"/>
      <c r="R11" s="596"/>
    </row>
    <row r="12" spans="1:50" s="2" customFormat="1" ht="62.45" customHeight="1" x14ac:dyDescent="0.2">
      <c r="A12" s="567"/>
      <c r="B12" s="491"/>
      <c r="C12" s="569"/>
      <c r="D12" s="571"/>
      <c r="E12" s="569"/>
      <c r="F12" s="76" t="str">
        <f>'01-Mapa de riesgo-UO'!F15</f>
        <v xml:space="preserve">Falta de planeacion del proyecto </v>
      </c>
      <c r="G12" s="569"/>
      <c r="H12" s="573"/>
      <c r="I12" s="99" t="str">
        <f>'01-Mapa de riesgo-UO'!AT15</f>
        <v>REDUCIR</v>
      </c>
      <c r="J12" s="491"/>
      <c r="K12" s="575"/>
      <c r="L12" s="576"/>
      <c r="M12" s="577"/>
      <c r="N12" s="441"/>
      <c r="O12" s="575"/>
      <c r="P12" s="576"/>
      <c r="Q12" s="577"/>
      <c r="R12" s="597"/>
    </row>
    <row r="13" spans="1:50" s="2" customFormat="1" ht="62.45" customHeight="1" x14ac:dyDescent="0.2">
      <c r="A13" s="567"/>
      <c r="B13" s="422"/>
      <c r="C13" s="569"/>
      <c r="D13" s="568"/>
      <c r="E13" s="569"/>
      <c r="F13" s="76" t="str">
        <f>'01-Mapa de riesgo-UO'!F16</f>
        <v>Cambio y actualizacion de normativas de construccion.</v>
      </c>
      <c r="G13" s="569"/>
      <c r="H13" s="573"/>
      <c r="I13" s="99" t="str">
        <f>'01-Mapa de riesgo-UO'!AT16</f>
        <v>COMPARTIR</v>
      </c>
      <c r="J13" s="422"/>
      <c r="K13" s="578"/>
      <c r="L13" s="579"/>
      <c r="M13" s="580"/>
      <c r="N13" s="410"/>
      <c r="O13" s="578"/>
      <c r="P13" s="579"/>
      <c r="Q13" s="580"/>
      <c r="R13" s="598"/>
    </row>
    <row r="14" spans="1:50" s="2" customFormat="1" ht="62.45" customHeight="1" x14ac:dyDescent="0.2">
      <c r="A14" s="567">
        <v>3</v>
      </c>
      <c r="B14" s="557" t="str">
        <f>'01-Mapa de riesgo-UO'!B17</f>
        <v>PLANEACIÓN</v>
      </c>
      <c r="C14" s="568" t="str">
        <f>'01-Mapa de riesgo-UO'!G17</f>
        <v>Operacional</v>
      </c>
      <c r="D14" s="569" t="str">
        <f>'01-Mapa de riesgo-UO'!H17</f>
        <v xml:space="preserve">Perdida en la confiabilidad de la información planimétrica y técnica de los proyectos de infraestructura por manejo inadecuado. </v>
      </c>
      <c r="E14" s="569"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76" t="str">
        <f>'01-Mapa de riesgo-UO'!F17</f>
        <v>Falta de procesos adecuados para el manejo de la información planimétrica y técnica de los proyectos de infraestructura.</v>
      </c>
      <c r="G14" s="569" t="str">
        <f>'01-Mapa de riesgo-UO'!J17</f>
        <v xml:space="preserve">*Sobrecostos por reprocesos y rediseños. </v>
      </c>
      <c r="H14" s="573" t="str">
        <f>'01-Mapa de riesgo-UO'!AQ17</f>
        <v>MODERADO</v>
      </c>
      <c r="I14" s="99" t="str">
        <f>'01-Mapa de riesgo-UO'!AT17</f>
        <v>COMPARTIR</v>
      </c>
      <c r="J14" s="557" t="str">
        <f t="shared" si="1"/>
        <v>Si el proceso lo requiere</v>
      </c>
      <c r="K14" s="593"/>
      <c r="L14" s="594"/>
      <c r="M14" s="595"/>
      <c r="N14" s="440"/>
      <c r="O14" s="593"/>
      <c r="P14" s="594"/>
      <c r="Q14" s="595"/>
      <c r="R14" s="596"/>
    </row>
    <row r="15" spans="1:50" s="2" customFormat="1" ht="62.45" customHeight="1" x14ac:dyDescent="0.2">
      <c r="A15" s="567"/>
      <c r="B15" s="491"/>
      <c r="C15" s="569"/>
      <c r="D15" s="569"/>
      <c r="E15" s="569"/>
      <c r="F15" s="76">
        <f>'01-Mapa de riesgo-UO'!F18</f>
        <v>0</v>
      </c>
      <c r="G15" s="569"/>
      <c r="H15" s="573"/>
      <c r="I15" s="99">
        <f>'01-Mapa de riesgo-UO'!AT18</f>
        <v>0</v>
      </c>
      <c r="J15" s="491"/>
      <c r="K15" s="575"/>
      <c r="L15" s="576"/>
      <c r="M15" s="577"/>
      <c r="N15" s="441"/>
      <c r="O15" s="575"/>
      <c r="P15" s="576"/>
      <c r="Q15" s="577"/>
      <c r="R15" s="597"/>
    </row>
    <row r="16" spans="1:50" s="2" customFormat="1" ht="62.45" customHeight="1" x14ac:dyDescent="0.2">
      <c r="A16" s="567"/>
      <c r="B16" s="422"/>
      <c r="C16" s="569"/>
      <c r="D16" s="569"/>
      <c r="E16" s="569"/>
      <c r="F16" s="76">
        <f>'01-Mapa de riesgo-UO'!F19</f>
        <v>0</v>
      </c>
      <c r="G16" s="569"/>
      <c r="H16" s="573"/>
      <c r="I16" s="99">
        <f>'01-Mapa de riesgo-UO'!AT19</f>
        <v>0</v>
      </c>
      <c r="J16" s="422"/>
      <c r="K16" s="578"/>
      <c r="L16" s="579"/>
      <c r="M16" s="580"/>
      <c r="N16" s="410"/>
      <c r="O16" s="578"/>
      <c r="P16" s="579"/>
      <c r="Q16" s="580"/>
      <c r="R16" s="598"/>
    </row>
    <row r="17" spans="1:18" s="2" customFormat="1" ht="62.45" customHeight="1" x14ac:dyDescent="0.2">
      <c r="A17" s="567">
        <v>4</v>
      </c>
      <c r="B17" s="557" t="str">
        <f>'01-Mapa de riesgo-UO'!B20</f>
        <v>VICERRECTORIA_ADMINISTRATIVA_FINANCIERA</v>
      </c>
      <c r="C17" s="568" t="e">
        <f>'01-Mapa de riesgo-UO'!#REF!</f>
        <v>#REF!</v>
      </c>
      <c r="D17" s="569" t="str">
        <f>'01-Mapa de riesgo-UO'!G20</f>
        <v>Estratégico</v>
      </c>
      <c r="E17" s="569" t="str">
        <f>'01-Mapa de riesgo-UO'!I20</f>
        <v>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v>
      </c>
      <c r="F17" s="76" t="str">
        <f>'01-Mapa de riesgo-UO'!F20</f>
        <v>Desconocimiento y omisión de los lineamientos y directices establecidas por el Consejo Superior Universitario.</v>
      </c>
      <c r="G17" s="569" t="str">
        <f>'01-Mapa de riesgo-UO'!J20</f>
        <v xml:space="preserve">Demanda laborales 
(contrato realidad)
Afectación de la imagen de la Institución 
Afectación del clima laboral </v>
      </c>
      <c r="H17" s="573" t="str">
        <f>'01-Mapa de riesgo-UO'!AQ20</f>
        <v>MODERADO</v>
      </c>
      <c r="I17" s="99" t="str">
        <f>'01-Mapa de riesgo-UO'!AT20</f>
        <v>REDUCIR</v>
      </c>
      <c r="J17" s="557" t="str">
        <f t="shared" si="1"/>
        <v>Si el proceso lo requiere</v>
      </c>
      <c r="K17" s="593"/>
      <c r="L17" s="594"/>
      <c r="M17" s="595"/>
      <c r="N17" s="440"/>
      <c r="O17" s="593"/>
      <c r="P17" s="594"/>
      <c r="Q17" s="595"/>
      <c r="R17" s="596"/>
    </row>
    <row r="18" spans="1:18" ht="62.45" customHeight="1" x14ac:dyDescent="0.2">
      <c r="A18" s="567"/>
      <c r="B18" s="491"/>
      <c r="C18" s="569"/>
      <c r="D18" s="569"/>
      <c r="E18" s="569"/>
      <c r="F18" s="76" t="str">
        <f>'01-Mapa de riesgo-UO'!F21</f>
        <v>Debilidad en la comunicación organizacional para dar a conocer a la comunidad Universitaria los lineanientos con respecto al funcinamiento de dependencias y cargos</v>
      </c>
      <c r="G18" s="569"/>
      <c r="H18" s="573"/>
      <c r="I18" s="99" t="str">
        <f>'01-Mapa de riesgo-UO'!AT21</f>
        <v>COMPARTIR</v>
      </c>
      <c r="J18" s="491"/>
      <c r="K18" s="575"/>
      <c r="L18" s="576"/>
      <c r="M18" s="577"/>
      <c r="N18" s="441"/>
      <c r="O18" s="575"/>
      <c r="P18" s="576"/>
      <c r="Q18" s="577"/>
      <c r="R18" s="597"/>
    </row>
    <row r="19" spans="1:18" ht="62.45" customHeight="1" x14ac:dyDescent="0.2">
      <c r="A19" s="567"/>
      <c r="B19" s="422"/>
      <c r="C19" s="569"/>
      <c r="D19" s="569"/>
      <c r="E19" s="569"/>
      <c r="F19" s="76">
        <f>'01-Mapa de riesgo-UO'!F22</f>
        <v>0</v>
      </c>
      <c r="G19" s="569"/>
      <c r="H19" s="573"/>
      <c r="I19" s="99" t="str">
        <f>'01-Mapa de riesgo-UO'!AT22</f>
        <v>REDUCIR</v>
      </c>
      <c r="J19" s="422"/>
      <c r="K19" s="578"/>
      <c r="L19" s="579"/>
      <c r="M19" s="580"/>
      <c r="N19" s="410"/>
      <c r="O19" s="578"/>
      <c r="P19" s="579"/>
      <c r="Q19" s="580"/>
      <c r="R19" s="598"/>
    </row>
    <row r="20" spans="1:18" ht="62.45" customHeight="1" x14ac:dyDescent="0.2">
      <c r="A20" s="567">
        <v>5</v>
      </c>
      <c r="B20" s="557" t="str">
        <f>'01-Mapa de riesgo-UO'!B23</f>
        <v>JURIDICA</v>
      </c>
      <c r="C20" s="568" t="str">
        <f>'01-Mapa de riesgo-UO'!G23</f>
        <v>Cumplimiento</v>
      </c>
      <c r="D20" s="569" t="str">
        <f>'01-Mapa de riesgo-UO'!H23</f>
        <v xml:space="preserve">Vencimiento de los términos establecidos en la Ley </v>
      </c>
      <c r="E20" s="569" t="str">
        <f>'01-Mapa de riesgo-UO'!I23</f>
        <v>No dar respuesta oportuna a los requerimientos judiciales y/o administrativos,de los cuales tiene conocimiento la Oficina Jurídica.</v>
      </c>
      <c r="F20" s="76" t="str">
        <f>'01-Mapa de riesgo-UO'!F23</f>
        <v>Falta de seguimiento a las actuaciones procesales judiciales y/o Administrativas.</v>
      </c>
      <c r="G20" s="569" t="str">
        <f>'01-Mapa de riesgo-UO'!J23</f>
        <v>Apertura de procesos disciplinarios.
Investigaciones administrativa.
Investigaciones Fiscales.
Investigaciones Penales.</v>
      </c>
      <c r="H20" s="573" t="str">
        <f>'01-Mapa de riesgo-UO'!AQ23</f>
        <v>LEVE</v>
      </c>
      <c r="I20" s="99" t="str">
        <f>'01-Mapa de riesgo-UO'!AT23</f>
        <v>ASUMIR</v>
      </c>
      <c r="J20" s="557" t="str">
        <f t="shared" si="1"/>
        <v>NO</v>
      </c>
      <c r="K20" s="593"/>
      <c r="L20" s="594"/>
      <c r="M20" s="595"/>
      <c r="N20" s="440"/>
      <c r="O20" s="593"/>
      <c r="P20" s="594"/>
      <c r="Q20" s="595"/>
      <c r="R20" s="596"/>
    </row>
    <row r="21" spans="1:18" ht="62.45" customHeight="1" x14ac:dyDescent="0.2">
      <c r="A21" s="567"/>
      <c r="B21" s="491"/>
      <c r="C21" s="569"/>
      <c r="D21" s="569"/>
      <c r="E21" s="569"/>
      <c r="F21" s="76">
        <f>'01-Mapa de riesgo-UO'!F24</f>
        <v>0</v>
      </c>
      <c r="G21" s="569"/>
      <c r="H21" s="573"/>
      <c r="I21" s="99" t="str">
        <f>'01-Mapa de riesgo-UO'!AT24</f>
        <v>ASUMIR</v>
      </c>
      <c r="J21" s="491"/>
      <c r="K21" s="575"/>
      <c r="L21" s="576"/>
      <c r="M21" s="577"/>
      <c r="N21" s="441"/>
      <c r="O21" s="575"/>
      <c r="P21" s="576"/>
      <c r="Q21" s="577"/>
      <c r="R21" s="597"/>
    </row>
    <row r="22" spans="1:18" ht="62.45" customHeight="1" x14ac:dyDescent="0.2">
      <c r="A22" s="567"/>
      <c r="B22" s="422"/>
      <c r="C22" s="569"/>
      <c r="D22" s="569"/>
      <c r="E22" s="569"/>
      <c r="F22" s="76">
        <f>'01-Mapa de riesgo-UO'!F25</f>
        <v>0</v>
      </c>
      <c r="G22" s="569"/>
      <c r="H22" s="573"/>
      <c r="I22" s="99">
        <f>'01-Mapa de riesgo-UO'!AT25</f>
        <v>0</v>
      </c>
      <c r="J22" s="422"/>
      <c r="K22" s="578"/>
      <c r="L22" s="579"/>
      <c r="M22" s="580"/>
      <c r="N22" s="410"/>
      <c r="O22" s="578"/>
      <c r="P22" s="579"/>
      <c r="Q22" s="580"/>
      <c r="R22" s="598"/>
    </row>
    <row r="23" spans="1:18" ht="62.45" customHeight="1" x14ac:dyDescent="0.2">
      <c r="A23" s="567">
        <v>6</v>
      </c>
      <c r="B23" s="557" t="str">
        <f>'01-Mapa de riesgo-UO'!B26</f>
        <v>JURIDICA</v>
      </c>
      <c r="C23" s="568" t="str">
        <f>'01-Mapa de riesgo-UO'!G26</f>
        <v>Operacional</v>
      </c>
      <c r="D23" s="569" t="str">
        <f>'01-Mapa de riesgo-UO'!H26</f>
        <v>Incumplimiento en los plazos establecidos para gestionar las necesidades de tipo contractual de las dependencias</v>
      </c>
      <c r="E23" s="569" t="str">
        <f>'01-Mapa de riesgo-UO'!I26</f>
        <v>Demora en la atención de los requerimientos de tipo contractual (perfeccionamiento y legalización, modificaciones, actas de ejecución, terminacion y liquidacion del contratos) de las dependencias academicas y administrativas</v>
      </c>
      <c r="F23" s="76" t="str">
        <f>'01-Mapa de riesgo-UO'!F26</f>
        <v>El Software de contratación no se ha implementado</v>
      </c>
      <c r="G23" s="569" t="str">
        <f>'01-Mapa de riesgo-UO'!J26</f>
        <v xml:space="preserve">
Vencimiento de terminos legales de la gestión contractual
Incumplimiento de la prestacion de servicios de la Universidad
Demoras en la realización actividades de las dependencias de la Universidad</v>
      </c>
      <c r="H23" s="573" t="str">
        <f>'01-Mapa de riesgo-UO'!AQ26</f>
        <v>MODERADO</v>
      </c>
      <c r="I23" s="99" t="str">
        <f>'01-Mapa de riesgo-UO'!AT26</f>
        <v>COMPARTIR</v>
      </c>
      <c r="J23" s="557" t="str">
        <f t="shared" ref="J23" si="2">IF(H23="GRAVE","Debe formularse",IF(H23="MODERADO", "Si el proceso lo requiere","NO"))</f>
        <v>Si el proceso lo requiere</v>
      </c>
      <c r="K23" s="593"/>
      <c r="L23" s="594"/>
      <c r="M23" s="595"/>
      <c r="N23" s="440"/>
      <c r="O23" s="593"/>
      <c r="P23" s="594"/>
      <c r="Q23" s="595"/>
      <c r="R23" s="596"/>
    </row>
    <row r="24" spans="1:18" ht="62.45" customHeight="1" x14ac:dyDescent="0.2">
      <c r="A24" s="567"/>
      <c r="B24" s="491"/>
      <c r="C24" s="569"/>
      <c r="D24" s="569"/>
      <c r="E24" s="569"/>
      <c r="F24" s="76" t="str">
        <f>'01-Mapa de riesgo-UO'!F27</f>
        <v>Los procedimientos relacionados con la Gestión Contractual se llevan a cabo de forma manual</v>
      </c>
      <c r="G24" s="569"/>
      <c r="H24" s="573"/>
      <c r="I24" s="99" t="str">
        <f>'01-Mapa de riesgo-UO'!AT27</f>
        <v>COMPARTIR</v>
      </c>
      <c r="J24" s="491"/>
      <c r="K24" s="575"/>
      <c r="L24" s="576"/>
      <c r="M24" s="577"/>
      <c r="N24" s="441"/>
      <c r="O24" s="575"/>
      <c r="P24" s="576"/>
      <c r="Q24" s="577"/>
      <c r="R24" s="597"/>
    </row>
    <row r="25" spans="1:18" ht="62.45" customHeight="1" x14ac:dyDescent="0.2">
      <c r="A25" s="567"/>
      <c r="B25" s="422"/>
      <c r="C25" s="569"/>
      <c r="D25" s="569"/>
      <c r="E25" s="569"/>
      <c r="F25" s="76">
        <f>'01-Mapa de riesgo-UO'!F28</f>
        <v>0</v>
      </c>
      <c r="G25" s="569"/>
      <c r="H25" s="573"/>
      <c r="I25" s="99">
        <f>'01-Mapa de riesgo-UO'!AT28</f>
        <v>0</v>
      </c>
      <c r="J25" s="422"/>
      <c r="K25" s="578"/>
      <c r="L25" s="579"/>
      <c r="M25" s="580"/>
      <c r="N25" s="410"/>
      <c r="O25" s="578"/>
      <c r="P25" s="579"/>
      <c r="Q25" s="580"/>
      <c r="R25" s="598"/>
    </row>
    <row r="26" spans="1:18" ht="62.45" customHeight="1" x14ac:dyDescent="0.2">
      <c r="A26" s="567">
        <v>7</v>
      </c>
      <c r="B26" s="557" t="str">
        <f>'01-Mapa de riesgo-UO'!B29</f>
        <v>SECRETARIA_GENERAL</v>
      </c>
      <c r="C26" s="568" t="str">
        <f>'01-Mapa de riesgo-UO'!G29</f>
        <v>Operacional</v>
      </c>
      <c r="D26" s="569" t="str">
        <f>'01-Mapa de riesgo-UO'!H29</f>
        <v xml:space="preserve">Ilegitimidad en resultados electorales 
</v>
      </c>
      <c r="E26" s="569" t="str">
        <f>'01-Mapa de riesgo-UO'!I29</f>
        <v>Resultados de elecciones con errores o irregulares</v>
      </c>
      <c r="F26" s="76" t="str">
        <f>'01-Mapa de riesgo-UO'!F29</f>
        <v>Desactualizacion de las bases de datos suministradas por las dependencias responsables  o errónea certificación de los requisitos de los candidatos</v>
      </c>
      <c r="G26" s="569" t="str">
        <f>'01-Mapa de riesgo-UO'!J29</f>
        <v>Impugnación de resultados electorales
Pérdida de credibilidad en el sistema electoral de la Universidad</v>
      </c>
      <c r="H26" s="573" t="str">
        <f>'01-Mapa de riesgo-UO'!AQ29</f>
        <v>LEVE</v>
      </c>
      <c r="I26" s="99" t="str">
        <f>'01-Mapa de riesgo-UO'!AT29</f>
        <v>ASUMIR</v>
      </c>
      <c r="J26" s="557" t="str">
        <f t="shared" ref="J26" si="3">IF(H26="GRAVE","Debe formularse",IF(H26="MODERADO", "Si el proceso lo requiere","NO"))</f>
        <v>NO</v>
      </c>
      <c r="K26" s="593"/>
      <c r="L26" s="594"/>
      <c r="M26" s="595"/>
      <c r="N26" s="440"/>
      <c r="O26" s="593"/>
      <c r="P26" s="594"/>
      <c r="Q26" s="595"/>
      <c r="R26" s="596"/>
    </row>
    <row r="27" spans="1:18" ht="62.45" customHeight="1" x14ac:dyDescent="0.2">
      <c r="A27" s="567"/>
      <c r="B27" s="491"/>
      <c r="C27" s="569"/>
      <c r="D27" s="569"/>
      <c r="E27" s="569"/>
      <c r="F27" s="76" t="str">
        <f>'01-Mapa de riesgo-UO'!F30</f>
        <v xml:space="preserve">Errónea configuración de las votaciones, debido a que el software requiera demasiadas configuraciones o permisos lo que podría generar fallas en las votaciones  </v>
      </c>
      <c r="G27" s="569"/>
      <c r="H27" s="573"/>
      <c r="I27" s="99">
        <f>'01-Mapa de riesgo-UO'!AT30</f>
        <v>0</v>
      </c>
      <c r="J27" s="491"/>
      <c r="K27" s="575"/>
      <c r="L27" s="576"/>
      <c r="M27" s="577"/>
      <c r="N27" s="441"/>
      <c r="O27" s="575"/>
      <c r="P27" s="576"/>
      <c r="Q27" s="577"/>
      <c r="R27" s="597"/>
    </row>
    <row r="28" spans="1:18" ht="62.45" customHeight="1" x14ac:dyDescent="0.2">
      <c r="A28" s="567"/>
      <c r="B28" s="422"/>
      <c r="C28" s="569"/>
      <c r="D28" s="569"/>
      <c r="E28" s="569"/>
      <c r="F28" s="76" t="str">
        <f>'01-Mapa de riesgo-UO'!F31</f>
        <v>Fallas Técnicas del servidor, o  por  problemas de energía eléctrica o conexión a Internet</v>
      </c>
      <c r="G28" s="569"/>
      <c r="H28" s="573"/>
      <c r="I28" s="99">
        <f>'01-Mapa de riesgo-UO'!AT31</f>
        <v>0</v>
      </c>
      <c r="J28" s="422"/>
      <c r="K28" s="578"/>
      <c r="L28" s="579"/>
      <c r="M28" s="580"/>
      <c r="N28" s="410"/>
      <c r="O28" s="578"/>
      <c r="P28" s="579"/>
      <c r="Q28" s="580"/>
      <c r="R28" s="598"/>
    </row>
    <row r="29" spans="1:18" ht="62.45" customHeight="1" x14ac:dyDescent="0.2">
      <c r="A29" s="567">
        <v>8</v>
      </c>
      <c r="B29" s="557" t="str">
        <f>'01-Mapa de riesgo-UO'!B32</f>
        <v>SECRETARIA_GENERAL</v>
      </c>
      <c r="C29" s="568" t="str">
        <f>'01-Mapa de riesgo-UO'!G32</f>
        <v>Cumplimiento</v>
      </c>
      <c r="D29" s="569" t="str">
        <f>'01-Mapa de riesgo-UO'!H32</f>
        <v>Vencimiento de términos para la atención de Derechos de Petición</v>
      </c>
      <c r="E29" s="569" t="str">
        <f>'01-Mapa de riesgo-UO'!I32</f>
        <v>No dar respuesta a un Derecho de Petición dentro de los téminos establecidos en la Ley</v>
      </c>
      <c r="F29" s="76" t="str">
        <f>'01-Mapa de riesgo-UO'!F32</f>
        <v>Omisión o retraso de respuesta por parte del funcionario encargado al interior de la Secretaria General.</v>
      </c>
      <c r="G29" s="569" t="str">
        <f>'01-Mapa de riesgo-UO'!J32</f>
        <v>Interposición de una acción de tutela
Acciones legales en contra de la Universidad</v>
      </c>
      <c r="H29" s="573" t="str">
        <f>'01-Mapa de riesgo-UO'!AQ32</f>
        <v>LEVE</v>
      </c>
      <c r="I29" s="99" t="str">
        <f>'01-Mapa de riesgo-UO'!AT32</f>
        <v>ASUMIR</v>
      </c>
      <c r="J29" s="557" t="str">
        <f t="shared" ref="J29" si="4">IF(H29="GRAVE","Debe formularse",IF(H29="MODERADO", "Si el proceso lo requiere","NO"))</f>
        <v>NO</v>
      </c>
      <c r="K29" s="593"/>
      <c r="L29" s="594"/>
      <c r="M29" s="595"/>
      <c r="N29" s="440"/>
      <c r="O29" s="593"/>
      <c r="P29" s="594"/>
      <c r="Q29" s="595"/>
      <c r="R29" s="596"/>
    </row>
    <row r="30" spans="1:18" ht="62.45" customHeight="1" x14ac:dyDescent="0.2">
      <c r="A30" s="567"/>
      <c r="B30" s="491"/>
      <c r="C30" s="569"/>
      <c r="D30" s="569"/>
      <c r="E30" s="569"/>
      <c r="F30" s="76" t="str">
        <f>'01-Mapa de riesgo-UO'!F33</f>
        <v>Entidades externas que no suministran soportes o información requerida para dar respuesta.</v>
      </c>
      <c r="G30" s="569"/>
      <c r="H30" s="573"/>
      <c r="I30" s="99">
        <f>'01-Mapa de riesgo-UO'!AT33</f>
        <v>0</v>
      </c>
      <c r="J30" s="491"/>
      <c r="K30" s="575"/>
      <c r="L30" s="576"/>
      <c r="M30" s="577"/>
      <c r="N30" s="441"/>
      <c r="O30" s="575"/>
      <c r="P30" s="576"/>
      <c r="Q30" s="577"/>
      <c r="R30" s="597"/>
    </row>
    <row r="31" spans="1:18" ht="62.45" customHeight="1" x14ac:dyDescent="0.2">
      <c r="A31" s="567"/>
      <c r="B31" s="422"/>
      <c r="C31" s="569"/>
      <c r="D31" s="569"/>
      <c r="E31" s="569"/>
      <c r="F31" s="76">
        <f>'01-Mapa de riesgo-UO'!F34</f>
        <v>0</v>
      </c>
      <c r="G31" s="569"/>
      <c r="H31" s="573"/>
      <c r="I31" s="99">
        <f>'01-Mapa de riesgo-UO'!AT34</f>
        <v>0</v>
      </c>
      <c r="J31" s="422"/>
      <c r="K31" s="578"/>
      <c r="L31" s="579"/>
      <c r="M31" s="580"/>
      <c r="N31" s="410"/>
      <c r="O31" s="578"/>
      <c r="P31" s="579"/>
      <c r="Q31" s="580"/>
      <c r="R31" s="598"/>
    </row>
    <row r="32" spans="1:18" ht="62.45" customHeight="1" x14ac:dyDescent="0.2">
      <c r="A32" s="567">
        <v>9</v>
      </c>
      <c r="B32" s="557" t="str">
        <f>'01-Mapa de riesgo-UO'!B35</f>
        <v>SECRETARIA_GENERAL</v>
      </c>
      <c r="C32" s="568" t="str">
        <f>'01-Mapa de riesgo-UO'!G35</f>
        <v>Cumplimiento</v>
      </c>
      <c r="D32" s="569" t="str">
        <f>'01-Mapa de riesgo-UO'!H35</f>
        <v xml:space="preserve">Incumplimiento de la normatividad vigente y aplicable a a la Universidad </v>
      </c>
      <c r="E32" s="569" t="str">
        <f>'01-Mapa de riesgo-UO'!I35</f>
        <v>Aplicación de normas que no competen al ámbito de Instituciones de Educación Superior o que han sido derogadas de forma  parcial o total</v>
      </c>
      <c r="F32" s="76" t="str">
        <f>'01-Mapa de riesgo-UO'!F35</f>
        <v>Falta de claridad sobre la vigencia de la Normas aplicables en la Universidad</v>
      </c>
      <c r="G32" s="569" t="str">
        <f>'01-Mapa de riesgo-UO'!J35</f>
        <v>Contradicción conceptual con otras dependencias 
Otorgamiento o negación de un derecho
Toma de Decisiones por fuera del alcance normativo de la Universidad</v>
      </c>
      <c r="H32" s="573" t="str">
        <f>'01-Mapa de riesgo-UO'!AQ35</f>
        <v>LEVE</v>
      </c>
      <c r="I32" s="99" t="str">
        <f>'01-Mapa de riesgo-UO'!AT35</f>
        <v>ASUMIR</v>
      </c>
      <c r="J32" s="557" t="str">
        <f t="shared" ref="J32" si="5">IF(H32="GRAVE","Debe formularse",IF(H32="MODERADO", "Si el proceso lo requiere","NO"))</f>
        <v>NO</v>
      </c>
      <c r="K32" s="593"/>
      <c r="L32" s="594"/>
      <c r="M32" s="595"/>
      <c r="N32" s="440"/>
      <c r="O32" s="593"/>
      <c r="P32" s="594"/>
      <c r="Q32" s="595"/>
      <c r="R32" s="596"/>
    </row>
    <row r="33" spans="1:18" ht="62.45" customHeight="1" x14ac:dyDescent="0.2">
      <c r="A33" s="567"/>
      <c r="B33" s="491"/>
      <c r="C33" s="569"/>
      <c r="D33" s="569"/>
      <c r="E33" s="569"/>
      <c r="F33" s="76" t="str">
        <f>'01-Mapa de riesgo-UO'!F36</f>
        <v>Cambios de normas expedidas por órganos o entidades externas a la Universidad</v>
      </c>
      <c r="G33" s="569"/>
      <c r="H33" s="573"/>
      <c r="I33" s="99">
        <f>'01-Mapa de riesgo-UO'!AT36</f>
        <v>0</v>
      </c>
      <c r="J33" s="491"/>
      <c r="K33" s="575"/>
      <c r="L33" s="576"/>
      <c r="M33" s="577"/>
      <c r="N33" s="441"/>
      <c r="O33" s="575"/>
      <c r="P33" s="576"/>
      <c r="Q33" s="577"/>
      <c r="R33" s="597"/>
    </row>
    <row r="34" spans="1:18" ht="62.45" customHeight="1" x14ac:dyDescent="0.2">
      <c r="A34" s="567"/>
      <c r="B34" s="422"/>
      <c r="C34" s="569"/>
      <c r="D34" s="569"/>
      <c r="E34" s="569"/>
      <c r="F34" s="76" t="str">
        <f>'01-Mapa de riesgo-UO'!F37</f>
        <v>Falta  de revision de los Acuerdos por parte de las dependencias involucradas</v>
      </c>
      <c r="G34" s="569"/>
      <c r="H34" s="573"/>
      <c r="I34" s="99">
        <f>'01-Mapa de riesgo-UO'!AT37</f>
        <v>0</v>
      </c>
      <c r="J34" s="422"/>
      <c r="K34" s="578"/>
      <c r="L34" s="579"/>
      <c r="M34" s="580"/>
      <c r="N34" s="410"/>
      <c r="O34" s="578"/>
      <c r="P34" s="579"/>
      <c r="Q34" s="580"/>
      <c r="R34" s="598"/>
    </row>
    <row r="35" spans="1:18" ht="62.45" customHeight="1" x14ac:dyDescent="0.2">
      <c r="A35" s="600">
        <v>10</v>
      </c>
      <c r="B35" s="557" t="str">
        <f>'01-Mapa de riesgo-UO'!B38</f>
        <v>SECRETARIA_GENERAL</v>
      </c>
      <c r="C35" s="568" t="str">
        <f>'01-Mapa de riesgo-UO'!G38</f>
        <v>Corrupción</v>
      </c>
      <c r="D35" s="569" t="str">
        <f>'01-Mapa de riesgo-UO'!H38</f>
        <v xml:space="preserve">Tráfico de Influencias </v>
      </c>
      <c r="E35" s="569" t="str">
        <f>'01-Mapa de riesgo-UO'!I38</f>
        <v>Favorecimiento en el otorgamiento de derechos o toma de decisiones que competen a la Universidad</v>
      </c>
      <c r="F35" s="76" t="str">
        <f>'01-Mapa de riesgo-UO'!F38</f>
        <v>Utilización o manipulación de información reservada o clasificada que se encuentra disponible en la Secretaria General</v>
      </c>
      <c r="G35" s="569" t="str">
        <f>'01-Mapa de riesgo-UO'!J38</f>
        <v>Procesos legales y/o penales
Pérdida de la imagen institucional</v>
      </c>
      <c r="H35" s="573" t="str">
        <f>'01-Mapa de riesgo-UO'!AQ38</f>
        <v>LEVE</v>
      </c>
      <c r="I35" s="354" t="str">
        <f>'01-Mapa de riesgo-UO'!AT38</f>
        <v>ASUMIR</v>
      </c>
      <c r="J35" s="557" t="str">
        <f t="shared" ref="J35" si="6">IF(H35="GRAVE","Debe formularse",IF(H35="MODERADO", "Si el proceso lo requiere","NO"))</f>
        <v>NO</v>
      </c>
      <c r="K35" s="593"/>
      <c r="L35" s="594"/>
      <c r="M35" s="595"/>
      <c r="N35" s="440"/>
      <c r="O35" s="593"/>
      <c r="P35" s="594"/>
      <c r="Q35" s="595"/>
      <c r="R35" s="596"/>
    </row>
    <row r="36" spans="1:18" ht="62.45" customHeight="1" x14ac:dyDescent="0.2">
      <c r="A36" s="601"/>
      <c r="B36" s="491"/>
      <c r="C36" s="569"/>
      <c r="D36" s="569"/>
      <c r="E36" s="569"/>
      <c r="F36" s="76">
        <f>'01-Mapa de riesgo-UO'!F39</f>
        <v>0</v>
      </c>
      <c r="G36" s="569"/>
      <c r="H36" s="573"/>
      <c r="I36" s="354">
        <f>'01-Mapa de riesgo-UO'!AT39</f>
        <v>0</v>
      </c>
      <c r="J36" s="491"/>
      <c r="K36" s="575"/>
      <c r="L36" s="576"/>
      <c r="M36" s="577"/>
      <c r="N36" s="441"/>
      <c r="O36" s="575"/>
      <c r="P36" s="576"/>
      <c r="Q36" s="577"/>
      <c r="R36" s="597"/>
    </row>
    <row r="37" spans="1:18" ht="62.45" customHeight="1" x14ac:dyDescent="0.2">
      <c r="A37" s="586"/>
      <c r="B37" s="422"/>
      <c r="C37" s="569"/>
      <c r="D37" s="569"/>
      <c r="E37" s="569"/>
      <c r="F37" s="76">
        <f>'01-Mapa de riesgo-UO'!F40</f>
        <v>0</v>
      </c>
      <c r="G37" s="569"/>
      <c r="H37" s="573"/>
      <c r="I37" s="354">
        <f>'01-Mapa de riesgo-UO'!AT40</f>
        <v>0</v>
      </c>
      <c r="J37" s="422"/>
      <c r="K37" s="578"/>
      <c r="L37" s="579"/>
      <c r="M37" s="580"/>
      <c r="N37" s="410"/>
      <c r="O37" s="578"/>
      <c r="P37" s="579"/>
      <c r="Q37" s="580"/>
      <c r="R37" s="598"/>
    </row>
    <row r="38" spans="1:18" ht="62.45" customHeight="1" x14ac:dyDescent="0.2">
      <c r="A38" s="567">
        <v>11</v>
      </c>
      <c r="B38" s="557" t="str">
        <f>'01-Mapa de riesgo-UO'!B41</f>
        <v>SECRETARIA_GENERAL</v>
      </c>
      <c r="C38" s="568" t="str">
        <f>'01-Mapa de riesgo-UO'!G41</f>
        <v>Estratégico</v>
      </c>
      <c r="D38" s="569" t="str">
        <f>'01-Mapa de riesgo-UO'!H41</f>
        <v xml:space="preserve">Pérdida de la información de las series documentales conservadas físicamente </v>
      </c>
      <c r="E38" s="569" t="str">
        <f>'01-Mapa de riesgo-UO'!I41</f>
        <v>Faltantes en la  informacion contenida en los archivos central e histórico por ausencia de controles e incumplimiento del procedimiento</v>
      </c>
      <c r="F38" s="76" t="str">
        <f>'01-Mapa de riesgo-UO'!F41</f>
        <v>Fallas en la actualización de los registros de información almacenados en las unidades de conservación</v>
      </c>
      <c r="G38" s="569" t="str">
        <f>'01-Mapa de riesgo-UO'!J41</f>
        <v>Perdida de la memoria institucional
Demandas por perjuicios a los usuarios
Ausencia de apoyo a la misión institucional</v>
      </c>
      <c r="H38" s="573" t="str">
        <f>'01-Mapa de riesgo-UO'!AQ41</f>
        <v>LEVE</v>
      </c>
      <c r="I38" s="99" t="str">
        <f>'01-Mapa de riesgo-UO'!AT41</f>
        <v>ASUMIR</v>
      </c>
      <c r="J38" s="557" t="str">
        <f t="shared" ref="J38" si="7">IF(H38="GRAVE","Debe formularse",IF(H38="MODERADO", "Si el proceso lo requiere","NO"))</f>
        <v>NO</v>
      </c>
      <c r="K38" s="593"/>
      <c r="L38" s="594"/>
      <c r="M38" s="595"/>
      <c r="N38" s="440"/>
      <c r="O38" s="593"/>
      <c r="P38" s="594"/>
      <c r="Q38" s="595"/>
      <c r="R38" s="596"/>
    </row>
    <row r="39" spans="1:18" ht="62.45" customHeight="1" x14ac:dyDescent="0.2">
      <c r="A39" s="567"/>
      <c r="B39" s="491"/>
      <c r="C39" s="569"/>
      <c r="D39" s="569"/>
      <c r="E39" s="569"/>
      <c r="F39" s="76" t="str">
        <f>'01-Mapa de riesgo-UO'!F42</f>
        <v>Controles de acceso deficientes</v>
      </c>
      <c r="G39" s="569"/>
      <c r="H39" s="573"/>
      <c r="I39" s="99" t="str">
        <f>'01-Mapa de riesgo-UO'!AT42</f>
        <v>ASUMIR</v>
      </c>
      <c r="J39" s="491"/>
      <c r="K39" s="575"/>
      <c r="L39" s="576"/>
      <c r="M39" s="577"/>
      <c r="N39" s="441"/>
      <c r="O39" s="575"/>
      <c r="P39" s="576"/>
      <c r="Q39" s="577"/>
      <c r="R39" s="597"/>
    </row>
    <row r="40" spans="1:18" ht="62.45" customHeight="1" x14ac:dyDescent="0.2">
      <c r="A40" s="567"/>
      <c r="B40" s="422"/>
      <c r="C40" s="569"/>
      <c r="D40" s="569"/>
      <c r="E40" s="569"/>
      <c r="F40" s="76">
        <f>'01-Mapa de riesgo-UO'!F43</f>
        <v>0</v>
      </c>
      <c r="G40" s="569"/>
      <c r="H40" s="573"/>
      <c r="I40" s="99" t="str">
        <f>'01-Mapa de riesgo-UO'!AT43</f>
        <v>ASUMIR</v>
      </c>
      <c r="J40" s="422"/>
      <c r="K40" s="578"/>
      <c r="L40" s="579"/>
      <c r="M40" s="580"/>
      <c r="N40" s="410"/>
      <c r="O40" s="578"/>
      <c r="P40" s="579"/>
      <c r="Q40" s="580"/>
      <c r="R40" s="598"/>
    </row>
    <row r="41" spans="1:18" ht="62.45" customHeight="1" x14ac:dyDescent="0.2">
      <c r="A41" s="567">
        <v>12</v>
      </c>
      <c r="B41" s="557" t="str">
        <f>'01-Mapa de riesgo-UO'!B44</f>
        <v>SECRETARIA_GENERAL</v>
      </c>
      <c r="C41" s="568" t="str">
        <f>'01-Mapa de riesgo-UO'!G44</f>
        <v>Estratégico</v>
      </c>
      <c r="D41" s="569" t="str">
        <f>'01-Mapa de riesgo-UO'!H44</f>
        <v xml:space="preserve">Incumplimiento en Normatividad Archivistica conforme a la actualización de los Instrumentos Archivisticos que deben soportar la Gestión Documental de las Entidades Públicas (TRD, PGD, PINAR, MOREQ, FUID) </v>
      </c>
      <c r="E41" s="569" t="str">
        <f>'01-Mapa de riesgo-UO'!I44</f>
        <v xml:space="preserve">Instrumentos archivisticos desactualizados y no alineados con los cambios institucionales </v>
      </c>
      <c r="F41" s="76" t="str">
        <f>'01-Mapa de riesgo-UO'!F44</f>
        <v>Cambios constantes en la Normativa Archivistica Nacional</v>
      </c>
      <c r="G41" s="569" t="str">
        <f>'01-Mapa de riesgo-UO'!J44</f>
        <v xml:space="preserve">Sanciones a la Institución por el incumplimiento a la normatividad archivistica     Falta de actualización de las Series Documentales         Desarticulación con los Sistemas Informáticos de la Institución y los cambios de soporte en las Series Documentales                      </v>
      </c>
      <c r="H41" s="573" t="str">
        <f>'01-Mapa de riesgo-UO'!AQ44</f>
        <v>GRAVE</v>
      </c>
      <c r="I41" s="99" t="str">
        <f>'01-Mapa de riesgo-UO'!AT44</f>
        <v>REDUCIR</v>
      </c>
      <c r="J41" s="557" t="str">
        <f t="shared" ref="J41" si="8">IF(H41="GRAVE","Debe formularse",IF(H41="MODERADO", "Si el proceso lo requiere","NO"))</f>
        <v>Debe formularse</v>
      </c>
      <c r="K41" s="593" t="s">
        <v>626</v>
      </c>
      <c r="L41" s="594"/>
      <c r="M41" s="595"/>
      <c r="N41" s="440" t="s">
        <v>627</v>
      </c>
      <c r="O41" s="593" t="s">
        <v>628</v>
      </c>
      <c r="P41" s="594"/>
      <c r="Q41" s="595"/>
      <c r="R41" s="596" t="s">
        <v>629</v>
      </c>
    </row>
    <row r="42" spans="1:18" ht="62.45" customHeight="1" x14ac:dyDescent="0.2">
      <c r="A42" s="567"/>
      <c r="B42" s="491"/>
      <c r="C42" s="569"/>
      <c r="D42" s="569"/>
      <c r="E42" s="569"/>
      <c r="F42" s="76" t="str">
        <f>'01-Mapa de riesgo-UO'!F45</f>
        <v>Modificaciones en la Estructura Organizacional y que tienen relación directa con los instrumentos archivisticos</v>
      </c>
      <c r="G42" s="569"/>
      <c r="H42" s="573"/>
      <c r="I42" s="99" t="str">
        <f>'01-Mapa de riesgo-UO'!AT45</f>
        <v>EVITAR</v>
      </c>
      <c r="J42" s="491"/>
      <c r="K42" s="575"/>
      <c r="L42" s="599"/>
      <c r="M42" s="577"/>
      <c r="N42" s="441"/>
      <c r="O42" s="575"/>
      <c r="P42" s="599"/>
      <c r="Q42" s="577"/>
      <c r="R42" s="597"/>
    </row>
    <row r="43" spans="1:18" ht="62.45" customHeight="1" x14ac:dyDescent="0.2">
      <c r="A43" s="567"/>
      <c r="B43" s="422"/>
      <c r="C43" s="569"/>
      <c r="D43" s="569"/>
      <c r="E43" s="569"/>
      <c r="F43" s="76" t="str">
        <f>'01-Mapa de riesgo-UO'!F46</f>
        <v>Falta de personal para desarrollar las actividades de actualización de los instrumentos</v>
      </c>
      <c r="G43" s="569"/>
      <c r="H43" s="573"/>
      <c r="I43" s="99" t="str">
        <f>'01-Mapa de riesgo-UO'!AT46</f>
        <v>REDUCIR</v>
      </c>
      <c r="J43" s="422"/>
      <c r="K43" s="578"/>
      <c r="L43" s="579"/>
      <c r="M43" s="580"/>
      <c r="N43" s="410"/>
      <c r="O43" s="578"/>
      <c r="P43" s="579"/>
      <c r="Q43" s="580"/>
      <c r="R43" s="598"/>
    </row>
    <row r="44" spans="1:18" ht="62.45" customHeight="1" x14ac:dyDescent="0.2">
      <c r="A44" s="567">
        <v>13</v>
      </c>
      <c r="B44" s="557" t="str">
        <f>'01-Mapa de riesgo-UO'!B47</f>
        <v>RECURSOS INFORMÁTICOS Y EDUCATIVOS - CRIE</v>
      </c>
      <c r="C44" s="568" t="str">
        <f>'01-Mapa de riesgo-UO'!G47</f>
        <v>Tecnológico</v>
      </c>
      <c r="D44" s="569" t="str">
        <f>'01-Mapa de riesgo-UO'!H47</f>
        <v>Interrupción del acceso a Internet en el campus universitario</v>
      </c>
      <c r="E44" s="569" t="str">
        <f>'01-Mapa de riesgo-UO'!I47</f>
        <v>Imposibilidad para acceder a  internet</v>
      </c>
      <c r="F44" s="76" t="str">
        <f>'01-Mapa de riesgo-UO'!F47</f>
        <v>Fallas en el sistema eléctrico</v>
      </c>
      <c r="G44" s="569" t="str">
        <f>'01-Mapa de riesgo-UO'!J47</f>
        <v>No.Acceso al correo electrónico
No.Acceso a ningún servicio ni pagina web diferente a  utp.edu.co</v>
      </c>
      <c r="H44" s="573" t="str">
        <f>'01-Mapa de riesgo-UO'!AQ47</f>
        <v>LEVE</v>
      </c>
      <c r="I44" s="99" t="str">
        <f>'01-Mapa de riesgo-UO'!AT47</f>
        <v>ASUMIR</v>
      </c>
      <c r="J44" s="557" t="str">
        <f t="shared" ref="J44" si="9">IF(H44="GRAVE","Debe formularse",IF(H44="MODERADO", "Si el proceso lo requiere","NO"))</f>
        <v>NO</v>
      </c>
      <c r="K44" s="593"/>
      <c r="L44" s="594"/>
      <c r="M44" s="595"/>
      <c r="N44" s="440"/>
      <c r="O44" s="593"/>
      <c r="P44" s="594"/>
      <c r="Q44" s="595"/>
      <c r="R44" s="596"/>
    </row>
    <row r="45" spans="1:18" ht="62.45" customHeight="1" x14ac:dyDescent="0.2">
      <c r="A45" s="567"/>
      <c r="B45" s="491"/>
      <c r="C45" s="569"/>
      <c r="D45" s="569"/>
      <c r="E45" s="569"/>
      <c r="F45" s="76" t="str">
        <f>'01-Mapa de riesgo-UO'!F48</f>
        <v>Falla del servicio de internet con los proveedores de Internet.</v>
      </c>
      <c r="G45" s="569"/>
      <c r="H45" s="573"/>
      <c r="I45" s="99" t="str">
        <f>'01-Mapa de riesgo-UO'!AT48</f>
        <v>ASUMIR</v>
      </c>
      <c r="J45" s="491"/>
      <c r="K45" s="575"/>
      <c r="L45" s="576"/>
      <c r="M45" s="577"/>
      <c r="N45" s="441"/>
      <c r="O45" s="575"/>
      <c r="P45" s="576"/>
      <c r="Q45" s="577"/>
      <c r="R45" s="597"/>
    </row>
    <row r="46" spans="1:18" ht="62.45" customHeight="1" x14ac:dyDescent="0.2">
      <c r="A46" s="567"/>
      <c r="B46" s="422"/>
      <c r="C46" s="569"/>
      <c r="D46" s="569"/>
      <c r="E46" s="569"/>
      <c r="F46" s="76">
        <f>'01-Mapa de riesgo-UO'!F49</f>
        <v>0</v>
      </c>
      <c r="G46" s="569"/>
      <c r="H46" s="573"/>
      <c r="I46" s="99" t="str">
        <f>'01-Mapa de riesgo-UO'!AT49</f>
        <v>ASUMIR</v>
      </c>
      <c r="J46" s="422"/>
      <c r="K46" s="578"/>
      <c r="L46" s="579"/>
      <c r="M46" s="580"/>
      <c r="N46" s="410"/>
      <c r="O46" s="578"/>
      <c r="P46" s="579"/>
      <c r="Q46" s="580"/>
      <c r="R46" s="598"/>
    </row>
    <row r="47" spans="1:18" ht="62.45" customHeight="1" x14ac:dyDescent="0.2">
      <c r="A47" s="567">
        <v>14</v>
      </c>
      <c r="B47" s="557" t="str">
        <f>'01-Mapa de riesgo-UO'!B50</f>
        <v>RECURSOS INFORMÁTICOS Y EDUCATIVOS - CRIE</v>
      </c>
      <c r="C47" s="568" t="str">
        <f>'01-Mapa de riesgo-UO'!G50</f>
        <v>Tecnológico</v>
      </c>
      <c r="D47" s="569" t="str">
        <f>'01-Mapa de riesgo-UO'!H50</f>
        <v>Imposibilidad  para acceder a los sistemas de información que esten alojados en los servidores del campus universitario</v>
      </c>
      <c r="E47" s="569" t="str">
        <f>'01-Mapa de riesgo-UO'!I50</f>
        <v>No. acceso fuera del campus universitario a los servicios de internet que ofrece la Universidad</v>
      </c>
      <c r="F47" s="76" t="str">
        <f>'01-Mapa de riesgo-UO'!F50</f>
        <v>Fallas en el sistema eléctrico</v>
      </c>
      <c r="G47" s="569" t="str">
        <f>'01-Mapa de riesgo-UO'!J50</f>
        <v>Incomunicación de la Universidad  a través de internet
Retrasos en los procesos académicos y administrativos ofrecidos a través de los servicios web
Pérdida de imagen</v>
      </c>
      <c r="H47" s="573" t="str">
        <f>'01-Mapa de riesgo-UO'!AQ50</f>
        <v>MODERADO</v>
      </c>
      <c r="I47" s="99" t="str">
        <f>'01-Mapa de riesgo-UO'!AT50</f>
        <v>COMPARTIR</v>
      </c>
      <c r="J47" s="557" t="str">
        <f t="shared" ref="J47" si="10">IF(H47="GRAVE","Debe formularse",IF(H47="MODERADO", "Si el proceso lo requiere","NO"))</f>
        <v>Si el proceso lo requiere</v>
      </c>
      <c r="K47" s="593"/>
      <c r="L47" s="594"/>
      <c r="M47" s="595"/>
      <c r="N47" s="440"/>
      <c r="O47" s="593"/>
      <c r="P47" s="594"/>
      <c r="Q47" s="595"/>
      <c r="R47" s="596"/>
    </row>
    <row r="48" spans="1:18" ht="62.45" customHeight="1" x14ac:dyDescent="0.2">
      <c r="A48" s="567"/>
      <c r="B48" s="491"/>
      <c r="C48" s="569"/>
      <c r="D48" s="569"/>
      <c r="E48" s="569"/>
      <c r="F48" s="76" t="str">
        <f>'01-Mapa de riesgo-UO'!F51</f>
        <v>Fallas en los equipos de conectividad o en el sistema de control ambiental</v>
      </c>
      <c r="G48" s="569"/>
      <c r="H48" s="573"/>
      <c r="I48" s="99" t="str">
        <f>'01-Mapa de riesgo-UO'!AT51</f>
        <v>REDUCIR</v>
      </c>
      <c r="J48" s="491"/>
      <c r="K48" s="575"/>
      <c r="L48" s="576"/>
      <c r="M48" s="577"/>
      <c r="N48" s="441"/>
      <c r="O48" s="575"/>
      <c r="P48" s="576"/>
      <c r="Q48" s="577"/>
      <c r="R48" s="597"/>
    </row>
    <row r="49" spans="1:18" ht="62.45" customHeight="1" x14ac:dyDescent="0.2">
      <c r="A49" s="567"/>
      <c r="B49" s="422"/>
      <c r="C49" s="569"/>
      <c r="D49" s="569"/>
      <c r="E49" s="569"/>
      <c r="F49" s="76">
        <f>'01-Mapa de riesgo-UO'!F52</f>
        <v>0</v>
      </c>
      <c r="G49" s="569"/>
      <c r="H49" s="573"/>
      <c r="I49" s="99">
        <f>'01-Mapa de riesgo-UO'!AT52</f>
        <v>0</v>
      </c>
      <c r="J49" s="422"/>
      <c r="K49" s="578"/>
      <c r="L49" s="579"/>
      <c r="M49" s="580"/>
      <c r="N49" s="410"/>
      <c r="O49" s="578"/>
      <c r="P49" s="579"/>
      <c r="Q49" s="580"/>
      <c r="R49" s="598"/>
    </row>
    <row r="50" spans="1:18" ht="62.45" customHeight="1" x14ac:dyDescent="0.2">
      <c r="A50" s="567">
        <v>15</v>
      </c>
      <c r="B50" s="557" t="str">
        <f>'01-Mapa de riesgo-UO'!B53</f>
        <v>RECURSOS INFORMÁTICOS Y EDUCATIVOS - CRIE</v>
      </c>
      <c r="C50" s="568" t="str">
        <f>'01-Mapa de riesgo-UO'!G53</f>
        <v>Tecnológico</v>
      </c>
      <c r="D50" s="569" t="str">
        <f>'01-Mapa de riesgo-UO'!H53</f>
        <v>Intrusión a equipos y servicios de red</v>
      </c>
      <c r="E50" s="569" t="str">
        <f>'01-Mapa de riesgo-UO'!I53</f>
        <v>Acceso no autorizado a servidores,  servicios y equipos de conectividad bajo la gestión de la Administración de la Red.</v>
      </c>
      <c r="F50" s="76" t="str">
        <f>'01-Mapa de riesgo-UO'!F53</f>
        <v>Vulnerabilidades en sistemas operativos y servicios desarrollados por terceros</v>
      </c>
      <c r="G50" s="569" t="str">
        <f>'01-Mapa de riesgo-UO'!J53</f>
        <v>Cambio de configuraciones que afecten el buen funcionamiento de equipos y servicios.
Robo, sabotaje o cambios de información.</v>
      </c>
      <c r="H50" s="573" t="str">
        <f>'01-Mapa de riesgo-UO'!AQ53</f>
        <v>GRAVE</v>
      </c>
      <c r="I50" s="99" t="str">
        <f>'01-Mapa de riesgo-UO'!AT53</f>
        <v>COMPARTIR</v>
      </c>
      <c r="J50" s="557" t="str">
        <f t="shared" ref="J50" si="11">IF(H50="GRAVE","Debe formularse",IF(H50="MODERADO", "Si el proceso lo requiere","NO"))</f>
        <v>Debe formularse</v>
      </c>
      <c r="K50" s="593"/>
      <c r="L50" s="594"/>
      <c r="M50" s="595"/>
      <c r="N50" s="440"/>
      <c r="O50" s="593"/>
      <c r="P50" s="594"/>
      <c r="Q50" s="595"/>
      <c r="R50" s="596"/>
    </row>
    <row r="51" spans="1:18" ht="62.45" customHeight="1" x14ac:dyDescent="0.2">
      <c r="A51" s="567"/>
      <c r="B51" s="491"/>
      <c r="C51" s="569"/>
      <c r="D51" s="569"/>
      <c r="E51" s="569"/>
      <c r="F51" s="76" t="str">
        <f>'01-Mapa de riesgo-UO'!F54</f>
        <v>Falta de equipos adecuados para la seguridad en la red. Se debe cumplir con las directrices de control de acceso a la red de datos aprobada por el CSU.</v>
      </c>
      <c r="G51" s="569"/>
      <c r="H51" s="573"/>
      <c r="I51" s="99" t="str">
        <f>'01-Mapa de riesgo-UO'!AT54</f>
        <v>REDUCIR</v>
      </c>
      <c r="J51" s="491"/>
      <c r="K51" s="575"/>
      <c r="L51" s="576"/>
      <c r="M51" s="577"/>
      <c r="N51" s="441"/>
      <c r="O51" s="575"/>
      <c r="P51" s="576"/>
      <c r="Q51" s="577"/>
      <c r="R51" s="597"/>
    </row>
    <row r="52" spans="1:18" ht="62.45" customHeight="1" x14ac:dyDescent="0.2">
      <c r="A52" s="567"/>
      <c r="B52" s="422"/>
      <c r="C52" s="569"/>
      <c r="D52" s="569"/>
      <c r="E52" s="569"/>
      <c r="F52" s="76" t="str">
        <f>'01-Mapa de riesgo-UO'!F55</f>
        <v>Contraseñas y usuarios por defecto, Contraseñas débiles.
Errores en configuraciones.
Uso de protocolos inseguros.</v>
      </c>
      <c r="G52" s="569"/>
      <c r="H52" s="573"/>
      <c r="I52" s="99" t="str">
        <f>'01-Mapa de riesgo-UO'!AT55</f>
        <v>REDUCIR</v>
      </c>
      <c r="J52" s="422"/>
      <c r="K52" s="578"/>
      <c r="L52" s="579"/>
      <c r="M52" s="580"/>
      <c r="N52" s="410"/>
      <c r="O52" s="578"/>
      <c r="P52" s="579"/>
      <c r="Q52" s="580"/>
      <c r="R52" s="598"/>
    </row>
    <row r="53" spans="1:18" ht="62.45" customHeight="1" x14ac:dyDescent="0.2">
      <c r="A53" s="567">
        <v>16</v>
      </c>
      <c r="B53" s="557" t="str">
        <f>'01-Mapa de riesgo-UO'!B56</f>
        <v>GESTIÓN_DE_SERVICIOS_INSTITUCIONALES</v>
      </c>
      <c r="C53" s="568" t="str">
        <f>'01-Mapa de riesgo-UO'!G56</f>
        <v>Operacional</v>
      </c>
      <c r="D53" s="569" t="str">
        <f>'01-Mapa de riesgo-UO'!H56</f>
        <v>Suspensión en el servicio de energia eléctrica en el campus universitario</v>
      </c>
      <c r="E53" s="569" t="str">
        <f>'01-Mapa de riesgo-UO'!I56</f>
        <v>Fallas en el fluido de energía eléctrica por mas de 4 horas</v>
      </c>
      <c r="F53" s="76" t="str">
        <f>'01-Mapa de riesgo-UO'!F56</f>
        <v>Fallos en equipos y redes de media y baja tensión</v>
      </c>
      <c r="G53" s="569" t="str">
        <f>'01-Mapa de riesgo-UO'!J56</f>
        <v>Suspensión de actividades académicas y administrativas</v>
      </c>
      <c r="H53" s="573" t="str">
        <f>'01-Mapa de riesgo-UO'!AQ56</f>
        <v>MODERADO</v>
      </c>
      <c r="I53" s="99" t="str">
        <f>'01-Mapa de riesgo-UO'!AT56</f>
        <v>REDUCIR</v>
      </c>
      <c r="J53" s="557" t="str">
        <f t="shared" ref="J53" si="12">IF(H53="GRAVE","Debe formularse",IF(H53="MODERADO", "Si el proceso lo requiere","NO"))</f>
        <v>Si el proceso lo requiere</v>
      </c>
      <c r="K53" s="593"/>
      <c r="L53" s="594"/>
      <c r="M53" s="595"/>
      <c r="N53" s="440"/>
      <c r="O53" s="593"/>
      <c r="P53" s="594"/>
      <c r="Q53" s="595"/>
      <c r="R53" s="596"/>
    </row>
    <row r="54" spans="1:18" ht="62.45" customHeight="1" x14ac:dyDescent="0.2">
      <c r="A54" s="567"/>
      <c r="B54" s="491"/>
      <c r="C54" s="569"/>
      <c r="D54" s="569"/>
      <c r="E54" s="569"/>
      <c r="F54" s="76" t="str">
        <f>'01-Mapa de riesgo-UO'!F57</f>
        <v>Errores humanos en la operación y mantenimiento de equipos y redes.</v>
      </c>
      <c r="G54" s="569"/>
      <c r="H54" s="573"/>
      <c r="I54" s="99" t="str">
        <f>'01-Mapa de riesgo-UO'!AT57</f>
        <v>REDUCIR</v>
      </c>
      <c r="J54" s="491"/>
      <c r="K54" s="575"/>
      <c r="L54" s="576"/>
      <c r="M54" s="577"/>
      <c r="N54" s="441"/>
      <c r="O54" s="575"/>
      <c r="P54" s="576"/>
      <c r="Q54" s="577"/>
      <c r="R54" s="597"/>
    </row>
    <row r="55" spans="1:18" ht="62.45" customHeight="1" x14ac:dyDescent="0.2">
      <c r="A55" s="567"/>
      <c r="B55" s="422"/>
      <c r="C55" s="569"/>
      <c r="D55" s="569"/>
      <c r="E55" s="569"/>
      <c r="F55" s="76" t="str">
        <f>'01-Mapa de riesgo-UO'!F58</f>
        <v>Fallos en equipos y redes de media tensión del proveedor de servicio.</v>
      </c>
      <c r="G55" s="569"/>
      <c r="H55" s="573"/>
      <c r="I55" s="99" t="str">
        <f>'01-Mapa de riesgo-UO'!AT58</f>
        <v>REDUCIR</v>
      </c>
      <c r="J55" s="422"/>
      <c r="K55" s="578"/>
      <c r="L55" s="579"/>
      <c r="M55" s="580"/>
      <c r="N55" s="410"/>
      <c r="O55" s="578"/>
      <c r="P55" s="579"/>
      <c r="Q55" s="580"/>
      <c r="R55" s="598"/>
    </row>
    <row r="56" spans="1:18" ht="62.45" customHeight="1" x14ac:dyDescent="0.2">
      <c r="A56" s="567">
        <v>17</v>
      </c>
      <c r="B56" s="557" t="str">
        <f>'01-Mapa de riesgo-UO'!B59</f>
        <v>GESTIÓN_DE_SERVICIOS_INSTITUCIONALES</v>
      </c>
      <c r="C56" s="568" t="str">
        <f>'01-Mapa de riesgo-UO'!G59</f>
        <v>Operacional</v>
      </c>
      <c r="D56" s="569" t="str">
        <f>'01-Mapa de riesgo-UO'!H59</f>
        <v>Agotamiento de las reservas de agua en el campus universitario, necesarias para la atención de las necesidades básicas</v>
      </c>
      <c r="E56" s="569" t="str">
        <f>'01-Mapa de riesgo-UO'!I59</f>
        <v>Falta de agua en el Campus Universitario para la atención de necesidades básicas</v>
      </c>
      <c r="F56" s="76" t="str">
        <f>'01-Mapa de riesgo-UO'!F59</f>
        <v>Falta de un sistema de detección temprana por fallas en el suministro de agua</v>
      </c>
      <c r="G56" s="569" t="str">
        <f>'01-Mapa de riesgo-UO'!J59</f>
        <v>Suspensión de actividades académicas y administrativas</v>
      </c>
      <c r="H56" s="573" t="str">
        <f>'01-Mapa de riesgo-UO'!AQ59</f>
        <v>MODERADO</v>
      </c>
      <c r="I56" s="99" t="str">
        <f>'01-Mapa de riesgo-UO'!AT59</f>
        <v>REDUCIR</v>
      </c>
      <c r="J56" s="557" t="str">
        <f t="shared" ref="J56" si="13">IF(H56="GRAVE","Debe formularse",IF(H56="MODERADO", "Si el proceso lo requiere","NO"))</f>
        <v>Si el proceso lo requiere</v>
      </c>
      <c r="K56" s="593"/>
      <c r="L56" s="594"/>
      <c r="M56" s="595"/>
      <c r="N56" s="440"/>
      <c r="O56" s="593"/>
      <c r="P56" s="594"/>
      <c r="Q56" s="595"/>
      <c r="R56" s="596"/>
    </row>
    <row r="57" spans="1:18" ht="62.45" customHeight="1" x14ac:dyDescent="0.2">
      <c r="A57" s="567"/>
      <c r="B57" s="491"/>
      <c r="C57" s="569"/>
      <c r="D57" s="569"/>
      <c r="E57" s="569"/>
      <c r="F57" s="76" t="str">
        <f>'01-Mapa de riesgo-UO'!F60</f>
        <v xml:space="preserve">Daños ocurridos en la red hidráulica al interior del campus que imposibiliten el suministro de agua. </v>
      </c>
      <c r="G57" s="569"/>
      <c r="H57" s="573"/>
      <c r="I57" s="99" t="str">
        <f>'01-Mapa de riesgo-UO'!AT60</f>
        <v>TRANSFERIR</v>
      </c>
      <c r="J57" s="491"/>
      <c r="K57" s="575"/>
      <c r="L57" s="576"/>
      <c r="M57" s="577"/>
      <c r="N57" s="441"/>
      <c r="O57" s="575"/>
      <c r="P57" s="576"/>
      <c r="Q57" s="577"/>
      <c r="R57" s="597"/>
    </row>
    <row r="58" spans="1:18" ht="62.45" customHeight="1" x14ac:dyDescent="0.2">
      <c r="A58" s="567"/>
      <c r="B58" s="422"/>
      <c r="C58" s="569"/>
      <c r="D58" s="569"/>
      <c r="E58" s="569"/>
      <c r="F58" s="76" t="str">
        <f>'01-Mapa de riesgo-UO'!F61</f>
        <v xml:space="preserve">Falta de suministro de agua prolongado por parte del prestador del servicio, por daños ocurridos en la red hidráulica  externa </v>
      </c>
      <c r="G58" s="569"/>
      <c r="H58" s="573"/>
      <c r="I58" s="99" t="str">
        <f>'01-Mapa de riesgo-UO'!AT61</f>
        <v>REDUCIR</v>
      </c>
      <c r="J58" s="422"/>
      <c r="K58" s="578"/>
      <c r="L58" s="579"/>
      <c r="M58" s="580"/>
      <c r="N58" s="410"/>
      <c r="O58" s="578"/>
      <c r="P58" s="579"/>
      <c r="Q58" s="580"/>
      <c r="R58" s="598"/>
    </row>
    <row r="59" spans="1:18" ht="62.45" customHeight="1" x14ac:dyDescent="0.2">
      <c r="A59" s="567">
        <v>18</v>
      </c>
      <c r="B59" s="557" t="str">
        <f>'01-Mapa de riesgo-UO'!B62</f>
        <v>GESTIÓN_DE_SERVICIOS_INSTITUCIONALES</v>
      </c>
      <c r="C59" s="568" t="str">
        <f>'01-Mapa de riesgo-UO'!G62</f>
        <v>Operacional</v>
      </c>
      <c r="D59" s="569" t="str">
        <f>'01-Mapa de riesgo-UO'!H62</f>
        <v>Suspension de practicas academicas de laboratorio por daños en los equipos de laboratoio</v>
      </c>
      <c r="E59" s="569" t="str">
        <f>'01-Mapa de riesgo-UO'!I62</f>
        <v>Atencion inoportuna de los requerimientos para mantenimiento de equipos de laboratorio</v>
      </c>
      <c r="F59" s="76" t="str">
        <f>'01-Mapa de riesgo-UO'!F62</f>
        <v>No se tramitan a tiempo las solicitudes de mantenimiento de equipos de laboratorio de las facultades o programas</v>
      </c>
      <c r="G59" s="569" t="str">
        <f>'01-Mapa de riesgo-UO'!J62</f>
        <v>Suspension de actividades de laboratorio por mal funcionamiento de los equipo, Errores en la generación de informes, incumplimiento en los contratos.</v>
      </c>
      <c r="H59" s="573" t="str">
        <f>'01-Mapa de riesgo-UO'!AQ62</f>
        <v>MODERADO</v>
      </c>
      <c r="I59" s="99" t="str">
        <f>'01-Mapa de riesgo-UO'!AT62</f>
        <v>REDUCIR</v>
      </c>
      <c r="J59" s="557" t="str">
        <f t="shared" ref="J59" si="14">IF(H59="GRAVE","Debe formularse",IF(H59="MODERADO", "Si el proceso lo requiere","NO"))</f>
        <v>Si el proceso lo requiere</v>
      </c>
      <c r="K59" s="593"/>
      <c r="L59" s="594"/>
      <c r="M59" s="595"/>
      <c r="N59" s="440"/>
      <c r="O59" s="593"/>
      <c r="P59" s="594"/>
      <c r="Q59" s="595"/>
      <c r="R59" s="596"/>
    </row>
    <row r="60" spans="1:18" ht="62.45" customHeight="1" x14ac:dyDescent="0.2">
      <c r="A60" s="567"/>
      <c r="B60" s="491"/>
      <c r="C60" s="569"/>
      <c r="D60" s="569"/>
      <c r="E60" s="569"/>
      <c r="F60" s="76" t="str">
        <f>'01-Mapa de riesgo-UO'!F63</f>
        <v>Inadecuada planeacion del mantenimiento de equipos de laboratorio</v>
      </c>
      <c r="G60" s="569"/>
      <c r="H60" s="573"/>
      <c r="I60" s="99" t="str">
        <f>'01-Mapa de riesgo-UO'!AT63</f>
        <v>REDUCIR</v>
      </c>
      <c r="J60" s="491"/>
      <c r="K60" s="575"/>
      <c r="L60" s="576"/>
      <c r="M60" s="577"/>
      <c r="N60" s="441"/>
      <c r="O60" s="575"/>
      <c r="P60" s="576"/>
      <c r="Q60" s="577"/>
      <c r="R60" s="597"/>
    </row>
    <row r="61" spans="1:18" ht="62.45" customHeight="1" x14ac:dyDescent="0.2">
      <c r="A61" s="567"/>
      <c r="B61" s="422"/>
      <c r="C61" s="569"/>
      <c r="D61" s="569"/>
      <c r="E61" s="569"/>
      <c r="F61" s="76" t="str">
        <f>'01-Mapa de riesgo-UO'!F64</f>
        <v>Falta de recursos para la atencion total de los equipos y necesidades de los programas</v>
      </c>
      <c r="G61" s="569"/>
      <c r="H61" s="573"/>
      <c r="I61" s="99">
        <f>'01-Mapa de riesgo-UO'!AT64</f>
        <v>0</v>
      </c>
      <c r="J61" s="422"/>
      <c r="K61" s="578"/>
      <c r="L61" s="579"/>
      <c r="M61" s="580"/>
      <c r="N61" s="410"/>
      <c r="O61" s="578"/>
      <c r="P61" s="579"/>
      <c r="Q61" s="580"/>
      <c r="R61" s="598"/>
    </row>
    <row r="62" spans="1:18" ht="62.45" customHeight="1" x14ac:dyDescent="0.2">
      <c r="A62" s="567">
        <v>19</v>
      </c>
      <c r="B62" s="557" t="str">
        <f>'01-Mapa de riesgo-UO'!B65</f>
        <v>GESTIÓN_DE_SERVICIOS_INSTITUCIONALES</v>
      </c>
      <c r="C62" s="568" t="str">
        <f>'01-Mapa de riesgo-UO'!G65</f>
        <v>Operacional</v>
      </c>
      <c r="D62" s="569" t="str">
        <f>'01-Mapa de riesgo-UO'!H65</f>
        <v>Fallas en los reportes a la Compañía de Seguros relacionadas con la inclusión de edificios terminados y en proceso de construcción bajo la póliza todo riesgo daños materiales y todo riesgo construcción del programa de seguros de la Universidad</v>
      </c>
      <c r="E62" s="569" t="str">
        <f>'01-Mapa de riesgo-UO'!I65</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62" s="76" t="str">
        <f>'01-Mapa de riesgo-UO'!F65</f>
        <v>No reporte oportuno de obras terminadas o en proceso de construcción a la compañía de seguros para la inclusión en las pólizas del programa de seguros de la Universidad</v>
      </c>
      <c r="G62" s="569" t="str">
        <f>'01-Mapa de riesgo-UO'!J65</f>
        <v>Detrimento patrimonial por pérdida o daños en los inmuebles y no pago  de indemnizaciones por parte de la aseguradora</v>
      </c>
      <c r="H62" s="573" t="str">
        <f>'01-Mapa de riesgo-UO'!AQ65</f>
        <v>MODERADO</v>
      </c>
      <c r="I62" s="99" t="str">
        <f>'01-Mapa de riesgo-UO'!AT65</f>
        <v>REDUCIR</v>
      </c>
      <c r="J62" s="557" t="str">
        <f t="shared" ref="J62" si="15">IF(H62="GRAVE","Debe formularse",IF(H62="MODERADO", "Si el proceso lo requiere","NO"))</f>
        <v>Si el proceso lo requiere</v>
      </c>
      <c r="K62" s="593"/>
      <c r="L62" s="594"/>
      <c r="M62" s="595"/>
      <c r="N62" s="440"/>
      <c r="O62" s="593"/>
      <c r="P62" s="594"/>
      <c r="Q62" s="595"/>
      <c r="R62" s="596"/>
    </row>
    <row r="63" spans="1:18" ht="62.45" customHeight="1" x14ac:dyDescent="0.2">
      <c r="A63" s="567"/>
      <c r="B63" s="491"/>
      <c r="C63" s="569"/>
      <c r="D63" s="569"/>
      <c r="E63" s="569"/>
      <c r="F63" s="76" t="str">
        <f>'01-Mapa de riesgo-UO'!F66</f>
        <v>Reporte a la compañía de seguros de edificaciones antiguas, en condición de infraseguro o suparaseguro</v>
      </c>
      <c r="G63" s="569"/>
      <c r="H63" s="573"/>
      <c r="I63" s="99" t="str">
        <f>'01-Mapa de riesgo-UO'!AT66</f>
        <v>COMPARTIR</v>
      </c>
      <c r="J63" s="491"/>
      <c r="K63" s="575"/>
      <c r="L63" s="576"/>
      <c r="M63" s="577"/>
      <c r="N63" s="441"/>
      <c r="O63" s="575"/>
      <c r="P63" s="576"/>
      <c r="Q63" s="577"/>
      <c r="R63" s="597"/>
    </row>
    <row r="64" spans="1:18" ht="62.45" customHeight="1" x14ac:dyDescent="0.2">
      <c r="A64" s="567"/>
      <c r="B64" s="422"/>
      <c r="C64" s="569"/>
      <c r="D64" s="569"/>
      <c r="E64" s="569"/>
      <c r="F64" s="76">
        <f>'01-Mapa de riesgo-UO'!F67</f>
        <v>0</v>
      </c>
      <c r="G64" s="569"/>
      <c r="H64" s="573"/>
      <c r="I64" s="99" t="str">
        <f>'01-Mapa de riesgo-UO'!AT67</f>
        <v>COMPARTIR</v>
      </c>
      <c r="J64" s="422"/>
      <c r="K64" s="578"/>
      <c r="L64" s="579"/>
      <c r="M64" s="580"/>
      <c r="N64" s="410"/>
      <c r="O64" s="578"/>
      <c r="P64" s="579"/>
      <c r="Q64" s="580"/>
      <c r="R64" s="598"/>
    </row>
    <row r="65" spans="1:18" s="17" customFormat="1" ht="63.75" customHeight="1" thickBot="1" x14ac:dyDescent="0.25">
      <c r="A65" s="567">
        <v>20</v>
      </c>
      <c r="B65" s="557" t="str">
        <f>'01-Mapa de riesgo-UO'!B68</f>
        <v>GESTIÓN_FINANCIERA</v>
      </c>
      <c r="C65" s="568" t="str">
        <f>'01-Mapa de riesgo-UO'!G68</f>
        <v>Financiero</v>
      </c>
      <c r="D65" s="569" t="str">
        <f>'01-Mapa de riesgo-UO'!H68</f>
        <v>Fraude eléctronico</v>
      </c>
      <c r="E65" s="569" t="str">
        <f>'01-Mapa de riesgo-UO'!I68</f>
        <v>Acceso no autorizado a la banca virtual</v>
      </c>
      <c r="F65" s="76" t="str">
        <f>'01-Mapa de riesgo-UO'!F68</f>
        <v>Falta de seguimiento a los protocolos definidos.</v>
      </c>
      <c r="G65" s="569" t="str">
        <f>'01-Mapa de riesgo-UO'!J68</f>
        <v xml:space="preserve">Detrimento patrimonial.           Exposición de la información financiera de la Universidad.  </v>
      </c>
      <c r="H65" s="573" t="str">
        <f>'01-Mapa de riesgo-UO'!AQ68</f>
        <v>LEVE</v>
      </c>
      <c r="I65" s="285" t="str">
        <f>'01-Mapa de riesgo-UO'!AT68</f>
        <v>ASUMIR</v>
      </c>
      <c r="J65" s="557" t="str">
        <f t="shared" ref="J65:J77" si="16">IF(H65="GRAVE","Debe formularse",IF(H65="MODERADO", "Si el proceso lo requiere","NO"))</f>
        <v>NO</v>
      </c>
      <c r="K65" s="593"/>
      <c r="L65" s="594"/>
      <c r="M65" s="595"/>
      <c r="N65" s="440"/>
      <c r="O65" s="593"/>
      <c r="P65" s="594"/>
      <c r="Q65" s="595"/>
      <c r="R65" s="596"/>
    </row>
    <row r="66" spans="1:18" s="17" customFormat="1" ht="63.75" customHeight="1" thickBot="1" x14ac:dyDescent="0.25">
      <c r="A66" s="567"/>
      <c r="B66" s="491"/>
      <c r="C66" s="569"/>
      <c r="D66" s="569"/>
      <c r="E66" s="569"/>
      <c r="F66" s="76" t="str">
        <f>'01-Mapa de riesgo-UO'!F69</f>
        <v>Incumplimiento de los protocolos</v>
      </c>
      <c r="G66" s="569"/>
      <c r="H66" s="573"/>
      <c r="I66" s="285" t="str">
        <f>'01-Mapa de riesgo-UO'!AT69</f>
        <v>ASUMIR</v>
      </c>
      <c r="J66" s="491"/>
      <c r="K66" s="575"/>
      <c r="L66" s="576"/>
      <c r="M66" s="577"/>
      <c r="N66" s="441"/>
      <c r="O66" s="575"/>
      <c r="P66" s="576"/>
      <c r="Q66" s="577"/>
      <c r="R66" s="597"/>
    </row>
    <row r="67" spans="1:18" ht="63.75" customHeight="1" thickBot="1" x14ac:dyDescent="0.25">
      <c r="A67" s="567"/>
      <c r="B67" s="422"/>
      <c r="C67" s="569"/>
      <c r="D67" s="569"/>
      <c r="E67" s="569"/>
      <c r="F67" s="76" t="str">
        <f>'01-Mapa de riesgo-UO'!F70</f>
        <v>Ataques cibernéticos.</v>
      </c>
      <c r="G67" s="569"/>
      <c r="H67" s="573"/>
      <c r="I67" s="285" t="str">
        <f>'01-Mapa de riesgo-UO'!AT70</f>
        <v>ASUMIR</v>
      </c>
      <c r="J67" s="422"/>
      <c r="K67" s="578"/>
      <c r="L67" s="579"/>
      <c r="M67" s="580"/>
      <c r="N67" s="410"/>
      <c r="O67" s="578"/>
      <c r="P67" s="579"/>
      <c r="Q67" s="580"/>
      <c r="R67" s="598"/>
    </row>
    <row r="68" spans="1:18" ht="63.75" customHeight="1" thickBot="1" x14ac:dyDescent="0.25">
      <c r="A68" s="567">
        <v>21</v>
      </c>
      <c r="B68" s="557" t="str">
        <f>'01-Mapa de riesgo-UO'!B71</f>
        <v>GESTIÓN_FINANCIERA</v>
      </c>
      <c r="C68" s="568" t="str">
        <f>'01-Mapa de riesgo-UO'!G71</f>
        <v>Contable</v>
      </c>
      <c r="D68" s="569" t="str">
        <f>'01-Mapa de riesgo-UO'!H71</f>
        <v>Hechos económicos no incluidos en el proceso contable.</v>
      </c>
      <c r="E68" s="569" t="str">
        <f>'01-Mapa de riesgo-UO'!I71</f>
        <v>Gestión Contable, no sea informada de los hechos económicos, sociales y financieros generados en otras dependencias de la Universidad</v>
      </c>
      <c r="F68" s="76" t="str">
        <f>'01-Mapa de riesgo-UO'!F71</f>
        <v>Desconocimiento de las políticas y prácticas contables establecidas por la UTP.</v>
      </c>
      <c r="G68" s="569" t="str">
        <f>'01-Mapa de riesgo-UO'!J71</f>
        <v>Estados Financieros no razonables</v>
      </c>
      <c r="H68" s="573" t="str">
        <f>'01-Mapa de riesgo-UO'!AQ71</f>
        <v>LEVE</v>
      </c>
      <c r="I68" s="285" t="str">
        <f>'01-Mapa de riesgo-UO'!AT71</f>
        <v>ASUMIR</v>
      </c>
      <c r="J68" s="557" t="str">
        <f t="shared" si="16"/>
        <v>NO</v>
      </c>
      <c r="K68" s="593"/>
      <c r="L68" s="594"/>
      <c r="M68" s="595"/>
      <c r="N68" s="440"/>
      <c r="O68" s="593"/>
      <c r="P68" s="594"/>
      <c r="Q68" s="595"/>
      <c r="R68" s="596"/>
    </row>
    <row r="69" spans="1:18" ht="63.75" customHeight="1" thickBot="1" x14ac:dyDescent="0.25">
      <c r="A69" s="567"/>
      <c r="B69" s="491"/>
      <c r="C69" s="569"/>
      <c r="D69" s="569"/>
      <c r="E69" s="569"/>
      <c r="F69" s="76">
        <f>'01-Mapa de riesgo-UO'!F72</f>
        <v>0</v>
      </c>
      <c r="G69" s="569"/>
      <c r="H69" s="573"/>
      <c r="I69" s="285" t="str">
        <f>'01-Mapa de riesgo-UO'!AT72</f>
        <v>ASUMIR</v>
      </c>
      <c r="J69" s="491"/>
      <c r="K69" s="575"/>
      <c r="L69" s="576"/>
      <c r="M69" s="577"/>
      <c r="N69" s="441"/>
      <c r="O69" s="575"/>
      <c r="P69" s="576"/>
      <c r="Q69" s="577"/>
      <c r="R69" s="597"/>
    </row>
    <row r="70" spans="1:18" ht="63.75" customHeight="1" thickBot="1" x14ac:dyDescent="0.25">
      <c r="A70" s="567"/>
      <c r="B70" s="422"/>
      <c r="C70" s="569"/>
      <c r="D70" s="569"/>
      <c r="E70" s="569"/>
      <c r="F70" s="76">
        <f>'01-Mapa de riesgo-UO'!F73</f>
        <v>0</v>
      </c>
      <c r="G70" s="569"/>
      <c r="H70" s="573"/>
      <c r="I70" s="285" t="str">
        <f>'01-Mapa de riesgo-UO'!AT73</f>
        <v>ASUMIR</v>
      </c>
      <c r="J70" s="422"/>
      <c r="K70" s="578"/>
      <c r="L70" s="579"/>
      <c r="M70" s="580"/>
      <c r="N70" s="410"/>
      <c r="O70" s="578"/>
      <c r="P70" s="579"/>
      <c r="Q70" s="580"/>
      <c r="R70" s="598"/>
    </row>
    <row r="71" spans="1:18" ht="63.75" customHeight="1" thickBot="1" x14ac:dyDescent="0.25">
      <c r="A71" s="567">
        <v>22</v>
      </c>
      <c r="B71" s="557" t="str">
        <f>'01-Mapa de riesgo-UO'!B74</f>
        <v>GESTIÓN_FINANCIERA</v>
      </c>
      <c r="C71" s="568" t="str">
        <f>'01-Mapa de riesgo-UO'!G74</f>
        <v>Corrupción</v>
      </c>
      <c r="D71" s="569" t="str">
        <f>'01-Mapa de riesgo-UO'!H74</f>
        <v>Destinación indebida de recursos públicos.</v>
      </c>
      <c r="E71" s="569" t="str">
        <f>'01-Mapa de riesgo-UO'!I74</f>
        <v xml:space="preserve">Se configura cuando se destinan recursos públicos a finalidades distintas; o se realizan actuaciones de los funcionarios por fuera de las establecidas en la Constitución, en la ley o en la reglamentación interna. </v>
      </c>
      <c r="F71" s="76" t="str">
        <f>'01-Mapa de riesgo-UO'!F74</f>
        <v>Ausencia de valores éticos.</v>
      </c>
      <c r="G71" s="569" t="str">
        <f>'01-Mapa de riesgo-UO'!J74</f>
        <v>Detrimento patrimonial.
Sanciones disciplinarias, fiscales y/o penales.</v>
      </c>
      <c r="H71" s="573" t="str">
        <f>'01-Mapa de riesgo-UO'!AQ74</f>
        <v>LEVE</v>
      </c>
      <c r="I71" s="285" t="str">
        <f>'01-Mapa de riesgo-UO'!AT74</f>
        <v>ASUMIR</v>
      </c>
      <c r="J71" s="557" t="str">
        <f t="shared" si="16"/>
        <v>NO</v>
      </c>
      <c r="K71" s="593"/>
      <c r="L71" s="594"/>
      <c r="M71" s="595"/>
      <c r="N71" s="440"/>
      <c r="O71" s="593"/>
      <c r="P71" s="594"/>
      <c r="Q71" s="595"/>
      <c r="R71" s="596"/>
    </row>
    <row r="72" spans="1:18" ht="63.75" customHeight="1" thickBot="1" x14ac:dyDescent="0.25">
      <c r="A72" s="567"/>
      <c r="B72" s="491"/>
      <c r="C72" s="569"/>
      <c r="D72" s="569"/>
      <c r="E72" s="569"/>
      <c r="F72" s="76">
        <f>'01-Mapa de riesgo-UO'!F75</f>
        <v>0</v>
      </c>
      <c r="G72" s="569"/>
      <c r="H72" s="573"/>
      <c r="I72" s="285">
        <f>'01-Mapa de riesgo-UO'!AT75</f>
        <v>0</v>
      </c>
      <c r="J72" s="491"/>
      <c r="K72" s="575"/>
      <c r="L72" s="576"/>
      <c r="M72" s="577"/>
      <c r="N72" s="441"/>
      <c r="O72" s="575"/>
      <c r="P72" s="576"/>
      <c r="Q72" s="577"/>
      <c r="R72" s="597"/>
    </row>
    <row r="73" spans="1:18" ht="63.75" customHeight="1" thickBot="1" x14ac:dyDescent="0.25">
      <c r="A73" s="567"/>
      <c r="B73" s="422"/>
      <c r="C73" s="569"/>
      <c r="D73" s="569"/>
      <c r="E73" s="569"/>
      <c r="F73" s="76">
        <f>'01-Mapa de riesgo-UO'!F76</f>
        <v>0</v>
      </c>
      <c r="G73" s="569"/>
      <c r="H73" s="573"/>
      <c r="I73" s="285">
        <f>'01-Mapa de riesgo-UO'!AT76</f>
        <v>0</v>
      </c>
      <c r="J73" s="422"/>
      <c r="K73" s="578"/>
      <c r="L73" s="579"/>
      <c r="M73" s="580"/>
      <c r="N73" s="410"/>
      <c r="O73" s="578"/>
      <c r="P73" s="579"/>
      <c r="Q73" s="580"/>
      <c r="R73" s="598"/>
    </row>
    <row r="74" spans="1:18" ht="63.75" customHeight="1" thickBot="1" x14ac:dyDescent="0.25">
      <c r="A74" s="567">
        <v>23</v>
      </c>
      <c r="B74" s="557" t="str">
        <f>'01-Mapa de riesgo-UO'!B77</f>
        <v>GESTIÓN_FINANCIERA</v>
      </c>
      <c r="C74" s="568" t="str">
        <f>'01-Mapa de riesgo-UO'!G77</f>
        <v>Cumplimiento</v>
      </c>
      <c r="D74" s="569" t="str">
        <f>'01-Mapa de riesgo-UO'!H77</f>
        <v>Registros presupuestales generados después de que se inicie la ejecución de los compromisos u obligaciones</v>
      </c>
      <c r="E74" s="569" t="str">
        <f>'01-Mapa de riesgo-UO'!I77</f>
        <v xml:space="preserve">Registros presupuestales generados por gestiòn de presupuesto después de haber  iniciado el compromiso u obligaición por falta de claridad en los actos administrativos y contratos sobre la fecha de inicio de ejecución. </v>
      </c>
      <c r="F74" s="76" t="str">
        <f>'01-Mapa de riesgo-UO'!F77</f>
        <v>Actos administrativos y contratos que establecen fechas de inicio anterior a la solicitud del registro presupuestal o no son claros en sus condiciones para iniciar.</v>
      </c>
      <c r="G74" s="569" t="str">
        <f>'01-Mapa de riesgo-UO'!J77</f>
        <v xml:space="preserve">
Generacion de hechos cumplidos
Investigaciones disciplinarias
Pago de pasivos  exigibles</v>
      </c>
      <c r="H74" s="573" t="str">
        <f>'01-Mapa de riesgo-UO'!AQ77</f>
        <v>LEVE</v>
      </c>
      <c r="I74" s="285" t="str">
        <f>'01-Mapa de riesgo-UO'!AT77</f>
        <v>ASUMIR</v>
      </c>
      <c r="J74" s="557" t="str">
        <f t="shared" si="16"/>
        <v>NO</v>
      </c>
      <c r="K74" s="593"/>
      <c r="L74" s="594"/>
      <c r="M74" s="595"/>
      <c r="N74" s="440"/>
      <c r="O74" s="593"/>
      <c r="P74" s="594"/>
      <c r="Q74" s="595"/>
      <c r="R74" s="596"/>
    </row>
    <row r="75" spans="1:18" ht="63.75" customHeight="1" thickBot="1" x14ac:dyDescent="0.25">
      <c r="A75" s="567"/>
      <c r="B75" s="491"/>
      <c r="C75" s="569"/>
      <c r="D75" s="569"/>
      <c r="E75" s="569"/>
      <c r="F75" s="76">
        <f>'01-Mapa de riesgo-UO'!F78</f>
        <v>0</v>
      </c>
      <c r="G75" s="569"/>
      <c r="H75" s="573"/>
      <c r="I75" s="285" t="str">
        <f>'01-Mapa de riesgo-UO'!AT78</f>
        <v>ASUMIR</v>
      </c>
      <c r="J75" s="491"/>
      <c r="K75" s="575"/>
      <c r="L75" s="576"/>
      <c r="M75" s="577"/>
      <c r="N75" s="441"/>
      <c r="O75" s="575"/>
      <c r="P75" s="576"/>
      <c r="Q75" s="577"/>
      <c r="R75" s="597"/>
    </row>
    <row r="76" spans="1:18" ht="63.75" customHeight="1" thickBot="1" x14ac:dyDescent="0.25">
      <c r="A76" s="567"/>
      <c r="B76" s="422"/>
      <c r="C76" s="569"/>
      <c r="D76" s="569"/>
      <c r="E76" s="569"/>
      <c r="F76" s="76">
        <f>'01-Mapa de riesgo-UO'!F79</f>
        <v>0</v>
      </c>
      <c r="G76" s="569"/>
      <c r="H76" s="573"/>
      <c r="I76" s="285" t="str">
        <f>'01-Mapa de riesgo-UO'!AT79</f>
        <v>ASUMIR</v>
      </c>
      <c r="J76" s="422"/>
      <c r="K76" s="578"/>
      <c r="L76" s="579"/>
      <c r="M76" s="580"/>
      <c r="N76" s="410"/>
      <c r="O76" s="578"/>
      <c r="P76" s="579"/>
      <c r="Q76" s="580"/>
      <c r="R76" s="598"/>
    </row>
    <row r="77" spans="1:18" ht="63.75" customHeight="1" thickBot="1" x14ac:dyDescent="0.25">
      <c r="A77" s="567">
        <v>24</v>
      </c>
      <c r="B77" s="557" t="str">
        <f>'01-Mapa de riesgo-UO'!B80</f>
        <v>GESTIÓN DE TECNOLOGÍAS INFORMÁTICAS Y SISTEMAS DE INFORMACIÓN</v>
      </c>
      <c r="C77" s="568" t="str">
        <f>'01-Mapa de riesgo-UO'!G80</f>
        <v>Tecnológico</v>
      </c>
      <c r="D77" s="569" t="str">
        <f>'01-Mapa de riesgo-UO'!H80</f>
        <v>Software con errores de funcionamiento</v>
      </c>
      <c r="E77" s="569" t="str">
        <f>'01-Mapa de riesgo-UO'!I80</f>
        <v xml:space="preserve">Reprocesos de revisión y ajuste de código o de datos inconsistentes. </v>
      </c>
      <c r="F77" s="76" t="str">
        <f>'01-Mapa de riesgo-UO'!F80</f>
        <v>Falta de Tiempo para hacer las pruebas respectiva.</v>
      </c>
      <c r="G77" s="569" t="str">
        <f>'01-Mapa de riesgo-UO'!J80</f>
        <v>Software en funcionamiento sin cumplir todas las especificaciones del usuario, con problemas de funcionamiento, mala toma de desiciones y mala imagen de la dependencia</v>
      </c>
      <c r="H77" s="573" t="str">
        <f>'01-Mapa de riesgo-UO'!AQ80</f>
        <v>LEVE</v>
      </c>
      <c r="I77" s="285" t="str">
        <f>'01-Mapa de riesgo-UO'!AT80</f>
        <v>ASUMIR</v>
      </c>
      <c r="J77" s="557" t="str">
        <f t="shared" si="16"/>
        <v>NO</v>
      </c>
      <c r="K77" s="593"/>
      <c r="L77" s="594"/>
      <c r="M77" s="595"/>
      <c r="N77" s="440"/>
      <c r="O77" s="593"/>
      <c r="P77" s="594"/>
      <c r="Q77" s="595"/>
      <c r="R77" s="596"/>
    </row>
    <row r="78" spans="1:18" ht="63.75" customHeight="1" thickBot="1" x14ac:dyDescent="0.25">
      <c r="A78" s="567"/>
      <c r="B78" s="491"/>
      <c r="C78" s="569"/>
      <c r="D78" s="569"/>
      <c r="E78" s="569"/>
      <c r="F78" s="76">
        <f>'01-Mapa de riesgo-UO'!F81</f>
        <v>0</v>
      </c>
      <c r="G78" s="569"/>
      <c r="H78" s="573"/>
      <c r="I78" s="285" t="str">
        <f>'01-Mapa de riesgo-UO'!AT81</f>
        <v>ASUMIR</v>
      </c>
      <c r="J78" s="491"/>
      <c r="K78" s="575"/>
      <c r="L78" s="576"/>
      <c r="M78" s="577"/>
      <c r="N78" s="441"/>
      <c r="O78" s="575"/>
      <c r="P78" s="576"/>
      <c r="Q78" s="577"/>
      <c r="R78" s="597"/>
    </row>
    <row r="79" spans="1:18" ht="63.75" customHeight="1" thickBot="1" x14ac:dyDescent="0.25">
      <c r="A79" s="567"/>
      <c r="B79" s="422"/>
      <c r="C79" s="569"/>
      <c r="D79" s="569"/>
      <c r="E79" s="569"/>
      <c r="F79" s="76">
        <f>'01-Mapa de riesgo-UO'!F82</f>
        <v>0</v>
      </c>
      <c r="G79" s="569"/>
      <c r="H79" s="573"/>
      <c r="I79" s="285">
        <f>'01-Mapa de riesgo-UO'!AT82</f>
        <v>0</v>
      </c>
      <c r="J79" s="422"/>
      <c r="K79" s="578"/>
      <c r="L79" s="579"/>
      <c r="M79" s="580"/>
      <c r="N79" s="410"/>
      <c r="O79" s="578"/>
      <c r="P79" s="579"/>
      <c r="Q79" s="580"/>
      <c r="R79" s="598"/>
    </row>
    <row r="80" spans="1:18" ht="63.75" customHeight="1" thickBot="1" x14ac:dyDescent="0.25">
      <c r="A80" s="567">
        <v>25</v>
      </c>
      <c r="B80" s="557" t="str">
        <f>'01-Mapa de riesgo-UO'!B83</f>
        <v>GESTIÓN DE TECNOLOGÍAS INFORMÁTICAS Y SISTEMAS DE INFORMACIÓN</v>
      </c>
      <c r="C80" s="568" t="str">
        <f>'01-Mapa de riesgo-UO'!G83</f>
        <v>Tecnológico</v>
      </c>
      <c r="D80" s="569" t="str">
        <f>'01-Mapa de riesgo-UO'!H83</f>
        <v>No disponibilidad de las aplicaciones institucionales por falla en los servidores, la red o el sistema eléctrico</v>
      </c>
      <c r="E80" s="569" t="str">
        <f>'01-Mapa de riesgo-UO'!I83</f>
        <v>Debido a una falla en alguna de los elementos que proveen acceso al servidor o algunas de las partes de los servidores, se puede ver afectado el acceso a las aplicaciones que estén instaladas en dicho servidor</v>
      </c>
      <c r="F80" s="76" t="str">
        <f>'01-Mapa de riesgo-UO'!F83</f>
        <v>Falla en la conección a la red e internet o parte eléctrica.</v>
      </c>
      <c r="G80" s="569" t="str">
        <f>'01-Mapa de riesgo-UO'!J83</f>
        <v xml:space="preserve">Falla en la prestación del servicio, paralisis de los servicios, retrasos en las actividades propias de las dependencias, mala imagen. </v>
      </c>
      <c r="H80" s="573" t="str">
        <f>'01-Mapa de riesgo-UO'!AQ83</f>
        <v>LEVE</v>
      </c>
      <c r="I80" s="353" t="str">
        <f>'01-Mapa de riesgo-UO'!AT83</f>
        <v>ASUMIR</v>
      </c>
      <c r="J80" s="557" t="str">
        <f t="shared" ref="J80" si="17">IF(H80="GRAVE","Debe formularse",IF(H80="MODERADO", "Si el proceso lo requiere","NO"))</f>
        <v>NO</v>
      </c>
      <c r="K80" s="593"/>
      <c r="L80" s="594"/>
      <c r="M80" s="595"/>
      <c r="N80" s="440"/>
      <c r="O80" s="593"/>
      <c r="P80" s="594"/>
      <c r="Q80" s="595"/>
      <c r="R80" s="596"/>
    </row>
    <row r="81" spans="1:18" ht="63.75" customHeight="1" thickBot="1" x14ac:dyDescent="0.25">
      <c r="A81" s="567"/>
      <c r="B81" s="491"/>
      <c r="C81" s="569"/>
      <c r="D81" s="569"/>
      <c r="E81" s="569"/>
      <c r="F81" s="76" t="str">
        <f>'01-Mapa de riesgo-UO'!F84</f>
        <v>Tareas que se ejecutan cada 5 minutos para verificar los servicios que esten en funcionamiento.</v>
      </c>
      <c r="G81" s="569"/>
      <c r="H81" s="573"/>
      <c r="I81" s="353" t="str">
        <f>'01-Mapa de riesgo-UO'!AT84</f>
        <v>ASUMIR</v>
      </c>
      <c r="J81" s="491"/>
      <c r="K81" s="575"/>
      <c r="L81" s="576"/>
      <c r="M81" s="577"/>
      <c r="N81" s="441"/>
      <c r="O81" s="575"/>
      <c r="P81" s="576"/>
      <c r="Q81" s="577"/>
      <c r="R81" s="597"/>
    </row>
    <row r="82" spans="1:18" ht="63.75" customHeight="1" thickBot="1" x14ac:dyDescent="0.25">
      <c r="A82" s="567"/>
      <c r="B82" s="422"/>
      <c r="C82" s="569"/>
      <c r="D82" s="569"/>
      <c r="E82" s="569"/>
      <c r="F82" s="76" t="str">
        <f>'01-Mapa de riesgo-UO'!F85</f>
        <v>Daño físico en algunos de los servidores que alojan las aplicaciones institucionales</v>
      </c>
      <c r="G82" s="569"/>
      <c r="H82" s="573"/>
      <c r="I82" s="353">
        <f>'01-Mapa de riesgo-UO'!AT85</f>
        <v>0</v>
      </c>
      <c r="J82" s="422"/>
      <c r="K82" s="578"/>
      <c r="L82" s="579"/>
      <c r="M82" s="580"/>
      <c r="N82" s="410"/>
      <c r="O82" s="578"/>
      <c r="P82" s="579"/>
      <c r="Q82" s="580"/>
      <c r="R82" s="598"/>
    </row>
    <row r="83" spans="1:18" ht="63.75" customHeight="1" thickBot="1" x14ac:dyDescent="0.25">
      <c r="A83" s="567">
        <v>26</v>
      </c>
      <c r="B83" s="557" t="str">
        <f>'01-Mapa de riesgo-UO'!B86</f>
        <v>GESTIÓN DE TECNOLOGÍAS INFORMÁTICAS Y SISTEMAS DE INFORMACIÓN</v>
      </c>
      <c r="C83" s="568" t="str">
        <f>'01-Mapa de riesgo-UO'!G86</f>
        <v>Operacional</v>
      </c>
      <c r="D83" s="569" t="str">
        <f>'01-Mapa de riesgo-UO'!H86</f>
        <v>Pérdida o no ubicación de equipos de cómputo y partes</v>
      </c>
      <c r="E83" s="569" t="str">
        <f>'01-Mapa de riesgo-UO'!I86</f>
        <v>Falta  de cultura del registro de entradas de los equipos de cómputo y partes de la oficina de Administración de Servicios Informáticos y las respectivas bodegas.</v>
      </c>
      <c r="F83" s="76" t="str">
        <f>'01-Mapa de riesgo-UO'!F86</f>
        <v>Informalidad en el registro de salidas y entradas de los equipos</v>
      </c>
      <c r="G83" s="569" t="str">
        <f>'01-Mapa de riesgo-UO'!J86</f>
        <v>Perdida de tiempo en ubicación del elemento, reposición del elemento</v>
      </c>
      <c r="H83" s="573" t="str">
        <f>'01-Mapa de riesgo-UO'!AQ86</f>
        <v>LEVE</v>
      </c>
      <c r="I83" s="353" t="str">
        <f>'01-Mapa de riesgo-UO'!AT86</f>
        <v>ASUMIR</v>
      </c>
      <c r="J83" s="557" t="str">
        <f t="shared" ref="J83" si="18">IF(H83="GRAVE","Debe formularse",IF(H83="MODERADO", "Si el proceso lo requiere","NO"))</f>
        <v>NO</v>
      </c>
      <c r="K83" s="593"/>
      <c r="L83" s="594"/>
      <c r="M83" s="595"/>
      <c r="N83" s="440"/>
      <c r="O83" s="593"/>
      <c r="P83" s="594"/>
      <c r="Q83" s="595"/>
      <c r="R83" s="596"/>
    </row>
    <row r="84" spans="1:18" ht="63.75" customHeight="1" thickBot="1" x14ac:dyDescent="0.25">
      <c r="A84" s="567"/>
      <c r="B84" s="491"/>
      <c r="C84" s="569"/>
      <c r="D84" s="569"/>
      <c r="E84" s="569"/>
      <c r="F84" s="76">
        <f>'01-Mapa de riesgo-UO'!F87</f>
        <v>0</v>
      </c>
      <c r="G84" s="569"/>
      <c r="H84" s="573"/>
      <c r="I84" s="353" t="str">
        <f>'01-Mapa de riesgo-UO'!AT87</f>
        <v>ASUMIR</v>
      </c>
      <c r="J84" s="491"/>
      <c r="K84" s="575"/>
      <c r="L84" s="576"/>
      <c r="M84" s="577"/>
      <c r="N84" s="441"/>
      <c r="O84" s="575"/>
      <c r="P84" s="576"/>
      <c r="Q84" s="577"/>
      <c r="R84" s="597"/>
    </row>
    <row r="85" spans="1:18" ht="63.75" customHeight="1" thickBot="1" x14ac:dyDescent="0.25">
      <c r="A85" s="567"/>
      <c r="B85" s="422"/>
      <c r="C85" s="569"/>
      <c r="D85" s="569"/>
      <c r="E85" s="569"/>
      <c r="F85" s="76">
        <f>'01-Mapa de riesgo-UO'!F88</f>
        <v>0</v>
      </c>
      <c r="G85" s="569"/>
      <c r="H85" s="573"/>
      <c r="I85" s="353">
        <f>'01-Mapa de riesgo-UO'!AT88</f>
        <v>0</v>
      </c>
      <c r="J85" s="422"/>
      <c r="K85" s="578"/>
      <c r="L85" s="579"/>
      <c r="M85" s="580"/>
      <c r="N85" s="410"/>
      <c r="O85" s="578"/>
      <c r="P85" s="579"/>
      <c r="Q85" s="580"/>
      <c r="R85" s="598"/>
    </row>
    <row r="86" spans="1:18" ht="63.75" customHeight="1" thickBot="1" x14ac:dyDescent="0.25">
      <c r="A86" s="567">
        <v>27</v>
      </c>
      <c r="B86" s="557" t="str">
        <f>'01-Mapa de riesgo-UO'!B89</f>
        <v>GESTIÓN DEL TALENTO HUMANO</v>
      </c>
      <c r="C86" s="568" t="str">
        <f>'01-Mapa de riesgo-UO'!G89</f>
        <v>Cumplimiento</v>
      </c>
      <c r="D86" s="569" t="str">
        <f>'01-Mapa de riesgo-UO'!H89</f>
        <v>Requerimientos internos y externos sin respuesta oportuna (Derechos de petición y solicitudes de organismos de control)</v>
      </c>
      <c r="E86" s="569" t="str">
        <f>'01-Mapa de riesgo-UO'!I89</f>
        <v>No tramitar oportunamente la respuesta a los requerimientos</v>
      </c>
      <c r="F86" s="76" t="str">
        <f>'01-Mapa de riesgo-UO'!F89</f>
        <v>Faltan controles para un efectivo seguimiento. Procedimiento no definido</v>
      </c>
      <c r="G86" s="569" t="str">
        <f>'01-Mapa de riesgo-UO'!J89</f>
        <v xml:space="preserve">Sanciones </v>
      </c>
      <c r="H86" s="573" t="str">
        <f>'01-Mapa de riesgo-UO'!AQ89</f>
        <v>MODERADO</v>
      </c>
      <c r="I86" s="353" t="str">
        <f>'01-Mapa de riesgo-UO'!AT89</f>
        <v>REDUCIR</v>
      </c>
      <c r="J86" s="557" t="str">
        <f t="shared" ref="J86" si="19">IF(H86="GRAVE","Debe formularse",IF(H86="MODERADO", "Si el proceso lo requiere","NO"))</f>
        <v>Si el proceso lo requiere</v>
      </c>
      <c r="K86" s="593"/>
      <c r="L86" s="594"/>
      <c r="M86" s="595"/>
      <c r="N86" s="440"/>
      <c r="O86" s="593"/>
      <c r="P86" s="594"/>
      <c r="Q86" s="595"/>
      <c r="R86" s="596"/>
    </row>
    <row r="87" spans="1:18" ht="63.75" customHeight="1" thickBot="1" x14ac:dyDescent="0.25">
      <c r="A87" s="567"/>
      <c r="B87" s="491"/>
      <c r="C87" s="569"/>
      <c r="D87" s="569"/>
      <c r="E87" s="569"/>
      <c r="F87" s="76">
        <f>'01-Mapa de riesgo-UO'!F90</f>
        <v>0</v>
      </c>
      <c r="G87" s="569"/>
      <c r="H87" s="573"/>
      <c r="I87" s="353">
        <f>'01-Mapa de riesgo-UO'!AT90</f>
        <v>0</v>
      </c>
      <c r="J87" s="491"/>
      <c r="K87" s="575"/>
      <c r="L87" s="576"/>
      <c r="M87" s="577"/>
      <c r="N87" s="441"/>
      <c r="O87" s="575"/>
      <c r="P87" s="576"/>
      <c r="Q87" s="577"/>
      <c r="R87" s="597"/>
    </row>
    <row r="88" spans="1:18" ht="63.75" customHeight="1" thickBot="1" x14ac:dyDescent="0.25">
      <c r="A88" s="567"/>
      <c r="B88" s="422"/>
      <c r="C88" s="569"/>
      <c r="D88" s="569"/>
      <c r="E88" s="569"/>
      <c r="F88" s="76">
        <f>'01-Mapa de riesgo-UO'!F91</f>
        <v>0</v>
      </c>
      <c r="G88" s="569"/>
      <c r="H88" s="573"/>
      <c r="I88" s="353">
        <f>'01-Mapa de riesgo-UO'!AT91</f>
        <v>0</v>
      </c>
      <c r="J88" s="422"/>
      <c r="K88" s="578"/>
      <c r="L88" s="579"/>
      <c r="M88" s="580"/>
      <c r="N88" s="410"/>
      <c r="O88" s="578"/>
      <c r="P88" s="579"/>
      <c r="Q88" s="580"/>
      <c r="R88" s="598"/>
    </row>
    <row r="89" spans="1:18" ht="63.75" customHeight="1" thickBot="1" x14ac:dyDescent="0.25">
      <c r="A89" s="567">
        <v>28</v>
      </c>
      <c r="B89" s="557" t="str">
        <f>'01-Mapa de riesgo-UO'!B92</f>
        <v>GESTIÓN DEL TALENTO HUMANO</v>
      </c>
      <c r="C89" s="568" t="str">
        <f>'01-Mapa de riesgo-UO'!G92</f>
        <v>Cumplimiento</v>
      </c>
      <c r="D89" s="569" t="str">
        <f>'01-Mapa de riesgo-UO'!H92</f>
        <v>Colaboradores sin las afiliaciones al sistema de seguridad social intergral</v>
      </c>
      <c r="E89" s="569" t="str">
        <f>'01-Mapa de riesgo-UO'!I92</f>
        <v>No afiliar oportunamente al personal vinculado por Gestión del Talento Humano</v>
      </c>
      <c r="F89" s="76" t="str">
        <f>'01-Mapa de riesgo-UO'!F92</f>
        <v>No se recibe información para la afiliación oportunamente. Controles no aplicados</v>
      </c>
      <c r="G89" s="569" t="str">
        <f>'01-Mapa de riesgo-UO'!J92</f>
        <v xml:space="preserve">El empleado no recibe los servicios de seguridad social. 
No pago de las incapacidades por parte de las EPS a la Universidad. Incremento de la cartera con 
las diferentes entidades.  </v>
      </c>
      <c r="H89" s="573" t="str">
        <f>'01-Mapa de riesgo-UO'!AQ92</f>
        <v>MODERADO</v>
      </c>
      <c r="I89" s="353" t="str">
        <f>'01-Mapa de riesgo-UO'!AT92</f>
        <v>REDUCIR</v>
      </c>
      <c r="J89" s="557" t="str">
        <f t="shared" ref="J89" si="20">IF(H89="GRAVE","Debe formularse",IF(H89="MODERADO", "Si el proceso lo requiere","NO"))</f>
        <v>Si el proceso lo requiere</v>
      </c>
      <c r="K89" s="593"/>
      <c r="L89" s="594"/>
      <c r="M89" s="595"/>
      <c r="N89" s="440"/>
      <c r="O89" s="593"/>
      <c r="P89" s="594"/>
      <c r="Q89" s="595"/>
      <c r="R89" s="596"/>
    </row>
    <row r="90" spans="1:18" ht="63.75" customHeight="1" thickBot="1" x14ac:dyDescent="0.25">
      <c r="A90" s="567"/>
      <c r="B90" s="491"/>
      <c r="C90" s="569"/>
      <c r="D90" s="569"/>
      <c r="E90" s="569"/>
      <c r="F90" s="76">
        <f>'01-Mapa de riesgo-UO'!F93</f>
        <v>0</v>
      </c>
      <c r="G90" s="569"/>
      <c r="H90" s="573"/>
      <c r="I90" s="353" t="str">
        <f>'01-Mapa de riesgo-UO'!AT93</f>
        <v>REDUCIR</v>
      </c>
      <c r="J90" s="491"/>
      <c r="K90" s="575"/>
      <c r="L90" s="576"/>
      <c r="M90" s="577"/>
      <c r="N90" s="441"/>
      <c r="O90" s="575"/>
      <c r="P90" s="576"/>
      <c r="Q90" s="577"/>
      <c r="R90" s="597"/>
    </row>
    <row r="91" spans="1:18" ht="63.75" customHeight="1" thickBot="1" x14ac:dyDescent="0.25">
      <c r="A91" s="567"/>
      <c r="B91" s="422"/>
      <c r="C91" s="569"/>
      <c r="D91" s="569"/>
      <c r="E91" s="569"/>
      <c r="F91" s="76">
        <f>'01-Mapa de riesgo-UO'!F94</f>
        <v>0</v>
      </c>
      <c r="G91" s="569"/>
      <c r="H91" s="573"/>
      <c r="I91" s="353">
        <f>'01-Mapa de riesgo-UO'!AT94</f>
        <v>0</v>
      </c>
      <c r="J91" s="422"/>
      <c r="K91" s="578"/>
      <c r="L91" s="579"/>
      <c r="M91" s="580"/>
      <c r="N91" s="410"/>
      <c r="O91" s="578"/>
      <c r="P91" s="579"/>
      <c r="Q91" s="580"/>
      <c r="R91" s="598"/>
    </row>
  </sheetData>
  <sheetProtection algorithmName="SHA-512" hashValue="Tn+uMquR+myAhHcN/ZsKk39VctUaCV5+LFLmPHD3NPY+TEylKn4Ow/aCMO64q1ajM11b4a/jikB0PXx9/fNokA==" saltValue="ThPyv8Vl0Ac1Q5c9TCe1XQ==" spinCount="100000" sheet="1" formatRows="0" insertRows="0" deleteRows="0" selectLockedCells="1"/>
  <mergeCells count="353">
    <mergeCell ref="N89:N91"/>
    <mergeCell ref="O89:Q91"/>
    <mergeCell ref="R89:R91"/>
    <mergeCell ref="A89:A91"/>
    <mergeCell ref="B89:B91"/>
    <mergeCell ref="C89:C91"/>
    <mergeCell ref="D89:D91"/>
    <mergeCell ref="E89:E91"/>
    <mergeCell ref="G89:G91"/>
    <mergeCell ref="H89:H91"/>
    <mergeCell ref="J89:J91"/>
    <mergeCell ref="K89:M91"/>
    <mergeCell ref="R83:R85"/>
    <mergeCell ref="A86:A88"/>
    <mergeCell ref="B86:B88"/>
    <mergeCell ref="E86:E88"/>
    <mergeCell ref="G86:G88"/>
    <mergeCell ref="J86:J88"/>
    <mergeCell ref="K86:M88"/>
    <mergeCell ref="N86:N88"/>
    <mergeCell ref="O86:Q88"/>
    <mergeCell ref="R86:R88"/>
    <mergeCell ref="A83:A85"/>
    <mergeCell ref="B83:B85"/>
    <mergeCell ref="E83:E85"/>
    <mergeCell ref="G83:G85"/>
    <mergeCell ref="H83:H85"/>
    <mergeCell ref="J83:J85"/>
    <mergeCell ref="K83:M85"/>
    <mergeCell ref="N83:N85"/>
    <mergeCell ref="O83:Q85"/>
    <mergeCell ref="H86:H88"/>
    <mergeCell ref="O35:Q37"/>
    <mergeCell ref="R35:R37"/>
    <mergeCell ref="N35:N37"/>
    <mergeCell ref="A80:A82"/>
    <mergeCell ref="B80:B82"/>
    <mergeCell ref="E80:E82"/>
    <mergeCell ref="G80:G82"/>
    <mergeCell ref="H80:H82"/>
    <mergeCell ref="J80:J82"/>
    <mergeCell ref="K80:M82"/>
    <mergeCell ref="N80:N82"/>
    <mergeCell ref="O80:Q82"/>
    <mergeCell ref="R80:R82"/>
    <mergeCell ref="A35:A37"/>
    <mergeCell ref="B35:B37"/>
    <mergeCell ref="C35:C37"/>
    <mergeCell ref="D35:D37"/>
    <mergeCell ref="E35:E37"/>
    <mergeCell ref="G35:G37"/>
    <mergeCell ref="H35:H37"/>
    <mergeCell ref="J35:J37"/>
    <mergeCell ref="K35:M37"/>
    <mergeCell ref="R77:R79"/>
    <mergeCell ref="R65:R67"/>
    <mergeCell ref="R68:R70"/>
    <mergeCell ref="R71:R73"/>
    <mergeCell ref="R74:R76"/>
    <mergeCell ref="N77:N79"/>
    <mergeCell ref="O65:Q67"/>
    <mergeCell ref="O68:Q70"/>
    <mergeCell ref="O71:Q73"/>
    <mergeCell ref="O74:Q76"/>
    <mergeCell ref="O77:Q79"/>
    <mergeCell ref="N65:N67"/>
    <mergeCell ref="N68:N70"/>
    <mergeCell ref="N71:N73"/>
    <mergeCell ref="N74:N76"/>
    <mergeCell ref="J77:J79"/>
    <mergeCell ref="K65:M67"/>
    <mergeCell ref="K68:M70"/>
    <mergeCell ref="K71:M73"/>
    <mergeCell ref="K74:M76"/>
    <mergeCell ref="K77:M79"/>
    <mergeCell ref="J65:J67"/>
    <mergeCell ref="J68:J70"/>
    <mergeCell ref="J71:J73"/>
    <mergeCell ref="J74:J76"/>
    <mergeCell ref="H77:H79"/>
    <mergeCell ref="E65:E67"/>
    <mergeCell ref="E68:E70"/>
    <mergeCell ref="E71:E73"/>
    <mergeCell ref="E74:E76"/>
    <mergeCell ref="E77:E79"/>
    <mergeCell ref="G65:G67"/>
    <mergeCell ref="G68:G70"/>
    <mergeCell ref="G71:G73"/>
    <mergeCell ref="G74:G76"/>
    <mergeCell ref="G77:G79"/>
    <mergeCell ref="H65:H67"/>
    <mergeCell ref="H68:H70"/>
    <mergeCell ref="H71:H73"/>
    <mergeCell ref="H74:H76"/>
    <mergeCell ref="C77:C79"/>
    <mergeCell ref="D80:D82"/>
    <mergeCell ref="D83:D85"/>
    <mergeCell ref="D86:D88"/>
    <mergeCell ref="D65:D67"/>
    <mergeCell ref="D68:D70"/>
    <mergeCell ref="D71:D73"/>
    <mergeCell ref="D74:D76"/>
    <mergeCell ref="D77:D79"/>
    <mergeCell ref="C80:C82"/>
    <mergeCell ref="C83:C85"/>
    <mergeCell ref="C86:C88"/>
    <mergeCell ref="C65:C67"/>
    <mergeCell ref="C68:C70"/>
    <mergeCell ref="C71:C73"/>
    <mergeCell ref="C74:C76"/>
    <mergeCell ref="A77:A79"/>
    <mergeCell ref="B65:B67"/>
    <mergeCell ref="B68:B70"/>
    <mergeCell ref="B71:B73"/>
    <mergeCell ref="B74:B76"/>
    <mergeCell ref="B77:B79"/>
    <mergeCell ref="A65:A67"/>
    <mergeCell ref="A68:A70"/>
    <mergeCell ref="A71:A73"/>
    <mergeCell ref="A74:A76"/>
    <mergeCell ref="N62:N64"/>
    <mergeCell ref="O62:Q64"/>
    <mergeCell ref="R62:R64"/>
    <mergeCell ref="K62:M64"/>
    <mergeCell ref="O56:Q58"/>
    <mergeCell ref="R56:R58"/>
    <mergeCell ref="K59:M61"/>
    <mergeCell ref="N59:N61"/>
    <mergeCell ref="O59:Q61"/>
    <mergeCell ref="R59:R61"/>
    <mergeCell ref="O50:Q52"/>
    <mergeCell ref="R50:R52"/>
    <mergeCell ref="K53:M55"/>
    <mergeCell ref="N53:N55"/>
    <mergeCell ref="O53:Q55"/>
    <mergeCell ref="R53:R55"/>
    <mergeCell ref="K56:M58"/>
    <mergeCell ref="N56:N58"/>
    <mergeCell ref="K50:M52"/>
    <mergeCell ref="N50:N52"/>
    <mergeCell ref="O44:Q46"/>
    <mergeCell ref="R44:R46"/>
    <mergeCell ref="K47:M49"/>
    <mergeCell ref="N47:N49"/>
    <mergeCell ref="O47:Q49"/>
    <mergeCell ref="R47:R49"/>
    <mergeCell ref="O38:Q40"/>
    <mergeCell ref="R38:R40"/>
    <mergeCell ref="K41:M43"/>
    <mergeCell ref="N41:N43"/>
    <mergeCell ref="O41:Q43"/>
    <mergeCell ref="R41:R43"/>
    <mergeCell ref="K38:M40"/>
    <mergeCell ref="N38:N40"/>
    <mergeCell ref="K44:M46"/>
    <mergeCell ref="N44:N46"/>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G62:G64"/>
    <mergeCell ref="H62:H64"/>
    <mergeCell ref="J62:J64"/>
    <mergeCell ref="A62:A64"/>
    <mergeCell ref="B62:B64"/>
    <mergeCell ref="C62:C64"/>
    <mergeCell ref="D62:D64"/>
    <mergeCell ref="E62:E64"/>
    <mergeCell ref="A59:A61"/>
    <mergeCell ref="B59:B61"/>
    <mergeCell ref="C59:C61"/>
    <mergeCell ref="D59:D61"/>
    <mergeCell ref="E59:E61"/>
    <mergeCell ref="G59:G61"/>
    <mergeCell ref="H59:H61"/>
    <mergeCell ref="J59:J61"/>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79">
    <cfRule type="cellIs" dxfId="362" priority="103" stopIfTrue="1" operator="equal">
      <formula>"GRAVE"</formula>
    </cfRule>
    <cfRule type="cellIs" dxfId="361" priority="104" stopIfTrue="1" operator="equal">
      <formula>"MODERADO"</formula>
    </cfRule>
    <cfRule type="cellIs" dxfId="360" priority="105" stopIfTrue="1" operator="equal">
      <formula>"LEVE"</formula>
    </cfRule>
  </conditionalFormatting>
  <conditionalFormatting sqref="J8:J79">
    <cfRule type="containsText" dxfId="359" priority="83" operator="containsText" text="Si el proceso lo requiere">
      <formula>NOT(ISERROR(SEARCH("Si el proceso lo requiere",J8)))</formula>
    </cfRule>
    <cfRule type="containsText" dxfId="358" priority="85" operator="containsText" text="Debe formularse">
      <formula>NOT(ISERROR(SEARCH("Debe formularse",J8)))</formula>
    </cfRule>
  </conditionalFormatting>
  <conditionalFormatting sqref="J14:J16">
    <cfRule type="containsText" dxfId="357" priority="84" operator="containsText" text="SI el proceso lo requiere">
      <formula>NOT(ISERROR(SEARCH("SI el proceso lo requiere",J14)))</formula>
    </cfRule>
  </conditionalFormatting>
  <conditionalFormatting sqref="J8:J79">
    <cfRule type="cellIs" dxfId="356" priority="82" operator="equal">
      <formula>"NO"</formula>
    </cfRule>
  </conditionalFormatting>
  <conditionalFormatting sqref="K11:M11 K8 K14:M14 K17:M17 K20:M20 K23:M23 K26:M26 K29:M29 K32:M32 K38:M38 K44:M44 K47:M47 K50:M50 K53:M53 K56:M56 K59:M59 K62:M62 K35:M35">
    <cfRule type="expression" dxfId="355" priority="81">
      <formula>J8="NO"</formula>
    </cfRule>
  </conditionalFormatting>
  <conditionalFormatting sqref="N8:N40 N44:N79">
    <cfRule type="expression" dxfId="354" priority="80">
      <formula>J8="NO"</formula>
    </cfRule>
  </conditionalFormatting>
  <conditionalFormatting sqref="O8:Q40 O44:Q79">
    <cfRule type="expression" dxfId="353" priority="79">
      <formula>J8="NO"</formula>
    </cfRule>
  </conditionalFormatting>
  <conditionalFormatting sqref="R8:R40 R44:R79">
    <cfRule type="expression" dxfId="352" priority="78">
      <formula>J8="NO"</formula>
    </cfRule>
  </conditionalFormatting>
  <conditionalFormatting sqref="K65:M65 K68:M68 K71:M71 K74:M74 K77:M77">
    <cfRule type="expression" dxfId="351" priority="48">
      <formula>J65="NO"</formula>
    </cfRule>
  </conditionalFormatting>
  <conditionalFormatting sqref="K41:M41">
    <cfRule type="expression" dxfId="350" priority="44">
      <formula>J41="NO"</formula>
    </cfRule>
  </conditionalFormatting>
  <conditionalFormatting sqref="N41:N43">
    <cfRule type="expression" dxfId="349" priority="43">
      <formula>J41="NO"</formula>
    </cfRule>
  </conditionalFormatting>
  <conditionalFormatting sqref="O41:Q43">
    <cfRule type="expression" dxfId="348" priority="42">
      <formula>J41="NO"</formula>
    </cfRule>
  </conditionalFormatting>
  <conditionalFormatting sqref="R41:R43">
    <cfRule type="expression" dxfId="347" priority="41">
      <formula>J41="NO"</formula>
    </cfRule>
  </conditionalFormatting>
  <conditionalFormatting sqref="H80:H82">
    <cfRule type="cellIs" dxfId="346" priority="38" stopIfTrue="1" operator="equal">
      <formula>"GRAVE"</formula>
    </cfRule>
    <cfRule type="cellIs" dxfId="345" priority="39" stopIfTrue="1" operator="equal">
      <formula>"MODERADO"</formula>
    </cfRule>
    <cfRule type="cellIs" dxfId="344" priority="40" stopIfTrue="1" operator="equal">
      <formula>"LEVE"</formula>
    </cfRule>
  </conditionalFormatting>
  <conditionalFormatting sqref="J80:J82">
    <cfRule type="containsText" dxfId="343" priority="36" operator="containsText" text="Si el proceso lo requiere">
      <formula>NOT(ISERROR(SEARCH("Si el proceso lo requiere",J80)))</formula>
    </cfRule>
    <cfRule type="containsText" dxfId="342" priority="37" operator="containsText" text="Debe formularse">
      <formula>NOT(ISERROR(SEARCH("Debe formularse",J80)))</formula>
    </cfRule>
  </conditionalFormatting>
  <conditionalFormatting sqref="J80:J82">
    <cfRule type="cellIs" dxfId="341" priority="35" operator="equal">
      <formula>"NO"</formula>
    </cfRule>
  </conditionalFormatting>
  <conditionalFormatting sqref="N80:N82">
    <cfRule type="expression" dxfId="340" priority="34">
      <formula>J80="NO"</formula>
    </cfRule>
  </conditionalFormatting>
  <conditionalFormatting sqref="O80:Q82">
    <cfRule type="expression" dxfId="339" priority="33">
      <formula>J80="NO"</formula>
    </cfRule>
  </conditionalFormatting>
  <conditionalFormatting sqref="R80:R82">
    <cfRule type="expression" dxfId="338" priority="32">
      <formula>J80="NO"</formula>
    </cfRule>
  </conditionalFormatting>
  <conditionalFormatting sqref="K80:M80">
    <cfRule type="expression" dxfId="337" priority="31">
      <formula>J80="NO"</formula>
    </cfRule>
  </conditionalFormatting>
  <conditionalFormatting sqref="H83:H85">
    <cfRule type="cellIs" dxfId="336" priority="28" stopIfTrue="1" operator="equal">
      <formula>"GRAVE"</formula>
    </cfRule>
    <cfRule type="cellIs" dxfId="335" priority="29" stopIfTrue="1" operator="equal">
      <formula>"MODERADO"</formula>
    </cfRule>
    <cfRule type="cellIs" dxfId="334" priority="30" stopIfTrue="1" operator="equal">
      <formula>"LEVE"</formula>
    </cfRule>
  </conditionalFormatting>
  <conditionalFormatting sqref="J83:J85">
    <cfRule type="containsText" dxfId="333" priority="26" operator="containsText" text="Si el proceso lo requiere">
      <formula>NOT(ISERROR(SEARCH("Si el proceso lo requiere",J83)))</formula>
    </cfRule>
    <cfRule type="containsText" dxfId="332" priority="27" operator="containsText" text="Debe formularse">
      <formula>NOT(ISERROR(SEARCH("Debe formularse",J83)))</formula>
    </cfRule>
  </conditionalFormatting>
  <conditionalFormatting sqref="J83:J85">
    <cfRule type="cellIs" dxfId="331" priority="25" operator="equal">
      <formula>"NO"</formula>
    </cfRule>
  </conditionalFormatting>
  <conditionalFormatting sqref="N83:N85">
    <cfRule type="expression" dxfId="330" priority="24">
      <formula>J83="NO"</formula>
    </cfRule>
  </conditionalFormatting>
  <conditionalFormatting sqref="O83:Q85">
    <cfRule type="expression" dxfId="329" priority="23">
      <formula>J83="NO"</formula>
    </cfRule>
  </conditionalFormatting>
  <conditionalFormatting sqref="R83:R85">
    <cfRule type="expression" dxfId="328" priority="22">
      <formula>J83="NO"</formula>
    </cfRule>
  </conditionalFormatting>
  <conditionalFormatting sqref="K83:M83">
    <cfRule type="expression" dxfId="327" priority="21">
      <formula>J83="NO"</formula>
    </cfRule>
  </conditionalFormatting>
  <conditionalFormatting sqref="H86:H88">
    <cfRule type="cellIs" dxfId="326" priority="18" stopIfTrue="1" operator="equal">
      <formula>"GRAVE"</formula>
    </cfRule>
    <cfRule type="cellIs" dxfId="325" priority="19" stopIfTrue="1" operator="equal">
      <formula>"MODERADO"</formula>
    </cfRule>
    <cfRule type="cellIs" dxfId="324" priority="20" stopIfTrue="1" operator="equal">
      <formula>"LEVE"</formula>
    </cfRule>
  </conditionalFormatting>
  <conditionalFormatting sqref="J86:J88">
    <cfRule type="containsText" dxfId="323" priority="16" operator="containsText" text="Si el proceso lo requiere">
      <formula>NOT(ISERROR(SEARCH("Si el proceso lo requiere",J86)))</formula>
    </cfRule>
    <cfRule type="containsText" dxfId="322" priority="17" operator="containsText" text="Debe formularse">
      <formula>NOT(ISERROR(SEARCH("Debe formularse",J86)))</formula>
    </cfRule>
  </conditionalFormatting>
  <conditionalFormatting sqref="J86:J88">
    <cfRule type="cellIs" dxfId="321" priority="15" operator="equal">
      <formula>"NO"</formula>
    </cfRule>
  </conditionalFormatting>
  <conditionalFormatting sqref="N86:N88">
    <cfRule type="expression" dxfId="320" priority="14">
      <formula>J86="NO"</formula>
    </cfRule>
  </conditionalFormatting>
  <conditionalFormatting sqref="O86:Q88">
    <cfRule type="expression" dxfId="319" priority="13">
      <formula>J86="NO"</formula>
    </cfRule>
  </conditionalFormatting>
  <conditionalFormatting sqref="R86:R88">
    <cfRule type="expression" dxfId="318" priority="12">
      <formula>J86="NO"</formula>
    </cfRule>
  </conditionalFormatting>
  <conditionalFormatting sqref="K86:M86">
    <cfRule type="expression" dxfId="317" priority="11">
      <formula>J86="NO"</formula>
    </cfRule>
  </conditionalFormatting>
  <conditionalFormatting sqref="H89:H91">
    <cfRule type="cellIs" dxfId="316" priority="8" stopIfTrue="1" operator="equal">
      <formula>"GRAVE"</formula>
    </cfRule>
    <cfRule type="cellIs" dxfId="315" priority="9" stopIfTrue="1" operator="equal">
      <formula>"MODERADO"</formula>
    </cfRule>
    <cfRule type="cellIs" dxfId="314" priority="10" stopIfTrue="1" operator="equal">
      <formula>"LEVE"</formula>
    </cfRule>
  </conditionalFormatting>
  <conditionalFormatting sqref="J89:J91">
    <cfRule type="containsText" dxfId="313" priority="6" operator="containsText" text="Si el proceso lo requiere">
      <formula>NOT(ISERROR(SEARCH("Si el proceso lo requiere",J89)))</formula>
    </cfRule>
    <cfRule type="containsText" dxfId="312" priority="7" operator="containsText" text="Debe formularse">
      <formula>NOT(ISERROR(SEARCH("Debe formularse",J89)))</formula>
    </cfRule>
  </conditionalFormatting>
  <conditionalFormatting sqref="J89:J91">
    <cfRule type="cellIs" dxfId="311" priority="5" operator="equal">
      <formula>"NO"</formula>
    </cfRule>
  </conditionalFormatting>
  <conditionalFormatting sqref="N89:N91">
    <cfRule type="expression" dxfId="310" priority="4">
      <formula>J89="NO"</formula>
    </cfRule>
  </conditionalFormatting>
  <conditionalFormatting sqref="O89:Q91">
    <cfRule type="expression" dxfId="309" priority="3">
      <formula>J89="NO"</formula>
    </cfRule>
  </conditionalFormatting>
  <conditionalFormatting sqref="R89:R91">
    <cfRule type="expression" dxfId="308" priority="2">
      <formula>J89="NO"</formula>
    </cfRule>
  </conditionalFormatting>
  <conditionalFormatting sqref="K89:M89">
    <cfRule type="expression" dxfId="307" priority="1">
      <formula>J89="NO"</formula>
    </cfRule>
  </conditionalFormatting>
  <dataValidations xWindow="1466" yWindow="553" count="6">
    <dataValidation allowBlank="1" showInputMessage="1" showErrorMessage="1" promptTitle="Responsable Contingencia" prompt="Establezca quien es el responsable que lidera la acción de contingencia." sqref="R8 N8:O8 N11:P11 N14:P14 N17:P17 N20:P20 N23:P23 N26:P26 N29:P29 N32:P32 N38:P38 N41:P41 N44:P44 N47:P47 N50:P50 N53:P53 N56:P56 N59:P59 N62:P62 N65:P65 N68:P68 N71:P71 N74:P74 N77:P77 N35:P35 N80:P80 N83:P83 N86:P86 N89:P89"/>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8 Q41 Q44 Q47 Q50 Q53 Q56 Q59 Q62 Q65 Q68 Q71 Q74 Q77 Q35 Q80 Q83 Q86 Q89"/>
    <dataValidation allowBlank="1" showInputMessage="1" showErrorMessage="1" promptTitle="Responable de recuperación" prompt="Establezca quien es el responsable de liderar la accción de recuperación." sqref="R11 R14 R17 R20 R23 R26 R29 R32 R38 R41 R44 R47 R50 R53 R56 R59 R62 R65 R68 R71 R74 R77 R35 R80 R83 R86 R89"/>
    <dataValidation type="custom" allowBlank="1" showInputMessage="1" showErrorMessage="1" sqref="K8 K11:M11 K14:M14 K17:M17 K20:M20 K23:M23 K26:M26 K29:M29 K32:M32 K38:M38 K41:M41 K44:M44 K47:M47 K50:M50 K53:M53 K56:M56 K59:M59 K62:M62 K65:M65 K68:M68 K71:M71 K74:M74 K77:M77 K35:M35 K80:M80 K83:M83 K86:M86 K89:M89">
      <formula1>J8&lt;&gt;"NO"</formula1>
    </dataValidation>
    <dataValidation type="list" allowBlank="1" showInputMessage="1" showErrorMessage="1" sqref="U5:AH5 S6:T6">
      <formula1>INDIRECT($B$1048347)</formula1>
    </dataValidation>
    <dataValidation allowBlank="1" showInputMessage="1" showErrorMessage="1" promptTitle="TRATAMIENTO DEL RIESGO" prompt="Defina el tratamiento a dar el riesgo" sqref="I8:I9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43"/>
  <sheetViews>
    <sheetView zoomScale="80" zoomScaleNormal="80" zoomScaleSheetLayoutView="130" workbookViewId="0">
      <pane xSplit="4" ySplit="7" topLeftCell="S8" activePane="bottomRight" state="frozen"/>
      <selection pane="topRight" activeCell="D1" sqref="D1"/>
      <selection pane="bottomLeft" activeCell="A9" sqref="A9"/>
      <selection pane="bottomRight" activeCell="AA5" sqref="AA5"/>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79"/>
      <c r="B1" s="80"/>
      <c r="C1" s="87"/>
      <c r="D1" s="87"/>
      <c r="E1" s="87"/>
      <c r="F1" s="87"/>
      <c r="G1" s="87"/>
      <c r="H1" s="87"/>
      <c r="I1" s="87"/>
      <c r="J1" s="87"/>
      <c r="K1" s="87"/>
      <c r="L1" s="87"/>
      <c r="M1" s="87"/>
      <c r="N1" s="87"/>
      <c r="O1" s="87"/>
      <c r="P1" s="87"/>
      <c r="Q1" s="87"/>
      <c r="R1" s="87"/>
      <c r="S1" s="87"/>
      <c r="T1" s="87"/>
      <c r="U1" s="87"/>
      <c r="V1" s="87"/>
      <c r="W1" s="87"/>
      <c r="X1" s="87"/>
      <c r="Y1" s="87"/>
      <c r="Z1" s="194" t="s">
        <v>64</v>
      </c>
      <c r="AA1" s="207" t="s">
        <v>447</v>
      </c>
    </row>
    <row r="2" spans="1:28" s="5" customFormat="1" ht="18.75" customHeight="1" x14ac:dyDescent="0.2">
      <c r="A2" s="81"/>
      <c r="B2" s="102"/>
      <c r="C2" s="587" t="s">
        <v>66</v>
      </c>
      <c r="D2" s="587"/>
      <c r="E2" s="587"/>
      <c r="F2" s="587"/>
      <c r="G2" s="587"/>
      <c r="H2" s="587"/>
      <c r="I2" s="587"/>
      <c r="J2" s="587"/>
      <c r="K2" s="587"/>
      <c r="L2" s="587"/>
      <c r="M2" s="587"/>
      <c r="N2" s="587"/>
      <c r="O2" s="587"/>
      <c r="P2" s="587"/>
      <c r="Q2" s="587"/>
      <c r="R2" s="587"/>
      <c r="S2" s="587"/>
      <c r="T2" s="587"/>
      <c r="U2" s="587"/>
      <c r="V2" s="587"/>
      <c r="W2" s="587"/>
      <c r="X2" s="587"/>
      <c r="Y2" s="587"/>
      <c r="Z2" s="195" t="s">
        <v>436</v>
      </c>
      <c r="AA2" s="209">
        <v>2</v>
      </c>
    </row>
    <row r="3" spans="1:28" s="5" customFormat="1" ht="18.75" customHeight="1" x14ac:dyDescent="0.2">
      <c r="A3" s="81"/>
      <c r="B3" s="102"/>
      <c r="C3" s="587" t="s">
        <v>59</v>
      </c>
      <c r="D3" s="587"/>
      <c r="E3" s="587"/>
      <c r="F3" s="587"/>
      <c r="G3" s="587"/>
      <c r="H3" s="587"/>
      <c r="I3" s="587"/>
      <c r="J3" s="587"/>
      <c r="K3" s="587"/>
      <c r="L3" s="587"/>
      <c r="M3" s="587"/>
      <c r="N3" s="587"/>
      <c r="O3" s="587"/>
      <c r="P3" s="587"/>
      <c r="Q3" s="587"/>
      <c r="R3" s="587"/>
      <c r="S3" s="587"/>
      <c r="T3" s="587"/>
      <c r="U3" s="587"/>
      <c r="V3" s="587"/>
      <c r="W3" s="587"/>
      <c r="X3" s="587"/>
      <c r="Y3" s="587"/>
      <c r="Z3" s="195" t="s">
        <v>437</v>
      </c>
      <c r="AA3" s="196">
        <v>43950</v>
      </c>
    </row>
    <row r="4" spans="1:28" s="5" customFormat="1" ht="18.75" customHeight="1" thickBot="1" x14ac:dyDescent="0.25">
      <c r="A4" s="81"/>
      <c r="B4" s="216"/>
      <c r="C4" s="587"/>
      <c r="D4" s="587"/>
      <c r="E4" s="587"/>
      <c r="F4" s="587"/>
      <c r="G4" s="587"/>
      <c r="H4" s="587"/>
      <c r="I4" s="587"/>
      <c r="J4" s="587"/>
      <c r="K4" s="587"/>
      <c r="L4" s="587"/>
      <c r="M4" s="587"/>
      <c r="N4" s="587"/>
      <c r="O4" s="587"/>
      <c r="P4" s="587"/>
      <c r="Q4" s="587"/>
      <c r="R4" s="587"/>
      <c r="S4" s="587"/>
      <c r="T4" s="587"/>
      <c r="U4" s="587"/>
      <c r="V4" s="587"/>
      <c r="W4" s="587"/>
      <c r="X4" s="587"/>
      <c r="Y4" s="587"/>
      <c r="Z4" s="218" t="s">
        <v>438</v>
      </c>
      <c r="AA4" s="219" t="s">
        <v>441</v>
      </c>
    </row>
    <row r="5" spans="1:28" s="1" customFormat="1" ht="60" customHeight="1" thickBot="1" x14ac:dyDescent="0.25">
      <c r="A5" s="625" t="s">
        <v>157</v>
      </c>
      <c r="B5" s="626"/>
      <c r="C5" s="615" t="str">
        <f>'01-Mapa de riesgo-UO'!C6</f>
        <v>PROCESOS</v>
      </c>
      <c r="D5" s="615"/>
      <c r="E5" s="614" t="str">
        <f>'01-Mapa de riesgo-UO'!D6</f>
        <v>UNIDAD ORGANIZACIONALQUE DILIGENCIA EL MAPA DE RIESGO</v>
      </c>
      <c r="F5" s="614"/>
      <c r="G5" s="612" t="str">
        <f>'01-Mapa de riesgo-UO'!G6</f>
        <v>ADMINISTRACIÓN_INSTITUCIONAL</v>
      </c>
      <c r="H5" s="612"/>
      <c r="I5" s="612"/>
      <c r="J5" s="612"/>
      <c r="K5" s="612"/>
      <c r="L5" s="613" t="s">
        <v>468</v>
      </c>
      <c r="M5" s="613"/>
      <c r="N5" s="612" t="str">
        <f>'01-Mapa de riesgo-UO'!M6</f>
        <v>Administrar y ejecutar los recursos de la institución generando en los procesos mayor eficiencia y eficacia para dar una respuesta oportuna a los servicios demandados en el cumplimiento de las funciones misionales.</v>
      </c>
      <c r="O5" s="612"/>
      <c r="P5" s="612"/>
      <c r="Q5" s="612"/>
      <c r="R5" s="612"/>
      <c r="S5" s="612"/>
      <c r="T5" s="612"/>
      <c r="U5" s="612"/>
      <c r="V5" s="611" t="s">
        <v>470</v>
      </c>
      <c r="W5" s="611"/>
      <c r="X5" s="612" t="str">
        <f>'01-Mapa de riesgo-UO'!AR6</f>
        <v xml:space="preserve">GRUPO DE RIESGOS </v>
      </c>
      <c r="Y5" s="612"/>
      <c r="Z5" s="298" t="str">
        <f>'01-Mapa de riesgo-UO'!AV6</f>
        <v>FECHA ACTUALIZACIÓN</v>
      </c>
      <c r="AA5" s="299">
        <v>44482</v>
      </c>
    </row>
    <row r="6" spans="1:28" s="1" customFormat="1" ht="32.25" customHeight="1" x14ac:dyDescent="0.2">
      <c r="A6" s="623" t="s">
        <v>53</v>
      </c>
      <c r="B6" s="467" t="str">
        <f>'01-Mapa de riesgo-UO'!B9:C9</f>
        <v>UNIDAD ORGANIZACIONAL/
AREA</v>
      </c>
      <c r="C6" s="467" t="s">
        <v>73</v>
      </c>
      <c r="D6" s="467"/>
      <c r="E6" s="467"/>
      <c r="F6" s="467"/>
      <c r="G6" s="467"/>
      <c r="H6" s="467" t="s">
        <v>71</v>
      </c>
      <c r="I6" s="467" t="s">
        <v>57</v>
      </c>
      <c r="J6" s="467"/>
      <c r="K6" s="467"/>
      <c r="L6" s="467" t="s">
        <v>56</v>
      </c>
      <c r="M6" s="467"/>
      <c r="N6" s="467"/>
      <c r="O6" s="467"/>
      <c r="P6" s="467"/>
      <c r="Q6" s="467"/>
      <c r="R6" s="467"/>
      <c r="S6" s="467"/>
      <c r="T6" s="467" t="s">
        <v>76</v>
      </c>
      <c r="U6" s="467"/>
      <c r="V6" s="467"/>
      <c r="W6" s="467"/>
      <c r="X6" s="467"/>
      <c r="Y6" s="467"/>
      <c r="Z6" s="467"/>
      <c r="AA6" s="628" t="s">
        <v>17</v>
      </c>
    </row>
    <row r="7" spans="1:28" s="2" customFormat="1" ht="38.25" customHeight="1" thickBot="1" x14ac:dyDescent="0.25">
      <c r="A7" s="589"/>
      <c r="B7" s="508"/>
      <c r="C7" s="284" t="s">
        <v>69</v>
      </c>
      <c r="D7" s="284" t="s">
        <v>4</v>
      </c>
      <c r="E7" s="284" t="s">
        <v>0</v>
      </c>
      <c r="F7" s="284" t="s">
        <v>54</v>
      </c>
      <c r="G7" s="284" t="s">
        <v>30</v>
      </c>
      <c r="H7" s="508"/>
      <c r="I7" s="284" t="s">
        <v>61</v>
      </c>
      <c r="J7" s="284" t="s">
        <v>62</v>
      </c>
      <c r="K7" s="284" t="s">
        <v>63</v>
      </c>
      <c r="L7" s="284" t="s">
        <v>83</v>
      </c>
      <c r="M7" s="284" t="s">
        <v>391</v>
      </c>
      <c r="N7" s="284" t="s">
        <v>392</v>
      </c>
      <c r="O7" s="284" t="s">
        <v>58</v>
      </c>
      <c r="P7" s="284" t="s">
        <v>393</v>
      </c>
      <c r="Q7" s="284" t="s">
        <v>397</v>
      </c>
      <c r="R7" s="508" t="s">
        <v>394</v>
      </c>
      <c r="S7" s="508"/>
      <c r="T7" s="284" t="s">
        <v>270</v>
      </c>
      <c r="U7" s="284" t="s">
        <v>271</v>
      </c>
      <c r="V7" s="284" t="s">
        <v>272</v>
      </c>
      <c r="W7" s="508" t="s">
        <v>278</v>
      </c>
      <c r="X7" s="508"/>
      <c r="Y7" s="508" t="s">
        <v>287</v>
      </c>
      <c r="Z7" s="508"/>
      <c r="AA7" s="582"/>
    </row>
    <row r="8" spans="1:28" s="2" customFormat="1" ht="62.45" customHeight="1" x14ac:dyDescent="0.2">
      <c r="A8" s="622">
        <v>1</v>
      </c>
      <c r="B8" s="392" t="str">
        <f>'01-Mapa de riesgo-UO'!B11</f>
        <v>PLANEACIÓN</v>
      </c>
      <c r="C8" s="624" t="str">
        <f>'01-Mapa de riesgo-UO'!G11</f>
        <v>Información</v>
      </c>
      <c r="D8" s="624" t="str">
        <f>'01-Mapa de riesgo-UO'!H11</f>
        <v>No cumplimiento en los reportes a los entes de control debido a cambios en la normatividad, proceso y/o tecnología definida por el ente para dicho fin.</v>
      </c>
      <c r="E8" s="624"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8" s="77" t="str">
        <f>'01-Mapa de riesgo-UO'!F11</f>
        <v>Cambio en la normatividad y procedimiento de reporte.</v>
      </c>
      <c r="G8" s="624" t="str">
        <f>'01-Mapa de riesgo-UO'!J11</f>
        <v>Incumplimiento de los reportes de la Universidad a los entes de control, lo cual podría ocasionar sanciones.</v>
      </c>
      <c r="H8" s="572" t="str">
        <f>'01-Mapa de riesgo-UO'!AQ11</f>
        <v>MODERADO</v>
      </c>
      <c r="I8" s="624" t="str">
        <f xml:space="preserve"> '01-Mapa de riesgo-UO'!AR11</f>
        <v>Cumplimiento del Indicador de AIE: Nivel de actualización de la información a nivel estratégico y táctico</v>
      </c>
      <c r="J8" s="616">
        <v>0.59089999999999998</v>
      </c>
      <c r="K8" s="609" t="s">
        <v>821</v>
      </c>
      <c r="L8" s="78" t="str">
        <f>+'01-Mapa de riesgo-UO'!T11</f>
        <v>Seguimiento al Plan de Acción de la Administración Estratégica</v>
      </c>
      <c r="M8" s="78">
        <f>+'01-Mapa de riesgo-UO'!Y11</f>
        <v>0</v>
      </c>
      <c r="N8" s="78" t="str">
        <f>+'01-Mapa de riesgo-UO'!AD11</f>
        <v>Profesional Administración de la Información Estratégica</v>
      </c>
      <c r="O8" s="287" t="str">
        <f>+'01-Mapa de riesgo-UO'!AH11</f>
        <v>Oportuno</v>
      </c>
      <c r="P8" s="287" t="str">
        <f>+'01-Mapa de riesgo-UO'!AM11</f>
        <v>Preventivo</v>
      </c>
      <c r="Q8" s="630" t="str">
        <f>'01-Mapa de riesgo-UO'!AO11</f>
        <v>ACEPTABLE</v>
      </c>
      <c r="R8" s="606" t="s">
        <v>822</v>
      </c>
      <c r="S8" s="606"/>
      <c r="T8" s="104" t="str">
        <f>+'01-Mapa de riesgo-UO'!AT11</f>
        <v>REDUCIR</v>
      </c>
      <c r="U8" s="104" t="str">
        <f>+'01-Mapa de riesgo-UO'!AU11</f>
        <v>Hacer seguimiento permanente a las  actividades planteadas en el Plan de Acción para dar oportuna respuesta a los requerimiento del MEN bajo los parámetros exigidos por el mismo.</v>
      </c>
      <c r="V8" s="104">
        <f>+'01-Mapa de riesgo-UO'!AX11</f>
        <v>0</v>
      </c>
      <c r="W8" s="374" t="s">
        <v>273</v>
      </c>
      <c r="X8" s="374" t="s">
        <v>824</v>
      </c>
      <c r="Y8" s="374" t="s">
        <v>279</v>
      </c>
      <c r="Z8" s="286"/>
      <c r="AA8" s="629" t="s">
        <v>816</v>
      </c>
    </row>
    <row r="9" spans="1:28" s="2" customFormat="1" ht="79.5" customHeight="1" x14ac:dyDescent="0.2">
      <c r="A9" s="620"/>
      <c r="B9" s="393"/>
      <c r="C9" s="621"/>
      <c r="D9" s="621"/>
      <c r="E9" s="621"/>
      <c r="F9" s="296">
        <f>'01-Mapa de riesgo-UO'!F12</f>
        <v>0</v>
      </c>
      <c r="G9" s="621"/>
      <c r="H9" s="573"/>
      <c r="I9" s="621"/>
      <c r="J9" s="604"/>
      <c r="K9" s="602"/>
      <c r="L9" s="78">
        <f>+'01-Mapa de riesgo-UO'!T12</f>
        <v>0</v>
      </c>
      <c r="M9" s="78">
        <f>+'01-Mapa de riesgo-UO'!Y12</f>
        <v>0</v>
      </c>
      <c r="N9" s="78">
        <f>+'01-Mapa de riesgo-UO'!AD12</f>
        <v>0</v>
      </c>
      <c r="O9" s="343">
        <f>+'01-Mapa de riesgo-UO'!AH12</f>
        <v>0</v>
      </c>
      <c r="P9" s="343">
        <f>+'01-Mapa de riesgo-UO'!AM12</f>
        <v>0</v>
      </c>
      <c r="Q9" s="607"/>
      <c r="R9" s="606" t="s">
        <v>823</v>
      </c>
      <c r="S9" s="606"/>
      <c r="T9" s="104" t="str">
        <f>+'01-Mapa de riesgo-UO'!AT12</f>
        <v>COMPARTIR</v>
      </c>
      <c r="U9" s="104" t="str">
        <f>+'01-Mapa de riesgo-UO'!AU12</f>
        <v>Informar a las fuentes de información primarias en caso de que existan cambios en los parámetros de reporte exigidos con el MEN</v>
      </c>
      <c r="V9" s="104" t="str">
        <f>+'01-Mapa de riesgo-UO'!AX12</f>
        <v>Dependencias fuentes de información primarias de los reportes al  MEN.</v>
      </c>
      <c r="W9" s="374" t="s">
        <v>273</v>
      </c>
      <c r="X9" s="374" t="s">
        <v>824</v>
      </c>
      <c r="Y9" s="374" t="s">
        <v>279</v>
      </c>
      <c r="Z9" s="297"/>
      <c r="AA9" s="617"/>
    </row>
    <row r="10" spans="1:28" s="2" customFormat="1" ht="62.45" customHeight="1" x14ac:dyDescent="0.2">
      <c r="A10" s="620"/>
      <c r="B10" s="393"/>
      <c r="C10" s="621"/>
      <c r="D10" s="621"/>
      <c r="E10" s="621"/>
      <c r="F10" s="296">
        <f>'01-Mapa de riesgo-UO'!F13</f>
        <v>0</v>
      </c>
      <c r="G10" s="621"/>
      <c r="H10" s="573"/>
      <c r="I10" s="621"/>
      <c r="J10" s="604"/>
      <c r="K10" s="602"/>
      <c r="L10" s="78">
        <f>+'01-Mapa de riesgo-UO'!T13</f>
        <v>0</v>
      </c>
      <c r="M10" s="78">
        <f>+'01-Mapa de riesgo-UO'!Y13</f>
        <v>0</v>
      </c>
      <c r="N10" s="78">
        <f>+'01-Mapa de riesgo-UO'!AD13</f>
        <v>0</v>
      </c>
      <c r="O10" s="343">
        <f>+'01-Mapa de riesgo-UO'!AH13</f>
        <v>0</v>
      </c>
      <c r="P10" s="343">
        <f>+'01-Mapa de riesgo-UO'!AM13</f>
        <v>0</v>
      </c>
      <c r="Q10" s="607"/>
      <c r="R10" s="606" t="s">
        <v>823</v>
      </c>
      <c r="S10" s="606"/>
      <c r="T10" s="104">
        <f>+'01-Mapa de riesgo-UO'!AT13</f>
        <v>0</v>
      </c>
      <c r="U10" s="104">
        <f>+'01-Mapa de riesgo-UO'!AU13</f>
        <v>0</v>
      </c>
      <c r="V10" s="104">
        <f>+'01-Mapa de riesgo-UO'!AX13</f>
        <v>0</v>
      </c>
      <c r="W10" s="374"/>
      <c r="X10" s="374"/>
      <c r="Y10" s="374"/>
      <c r="Z10" s="297"/>
      <c r="AA10" s="617"/>
    </row>
    <row r="11" spans="1:28" s="2" customFormat="1" ht="89.25" customHeight="1" x14ac:dyDescent="0.2">
      <c r="A11" s="620">
        <v>2</v>
      </c>
      <c r="B11" s="393" t="str">
        <f>'01-Mapa de riesgo-UO'!B14</f>
        <v>PLANEACIÓN</v>
      </c>
      <c r="C11" s="621" t="str">
        <f>'01-Mapa de riesgo-UO'!G14</f>
        <v>Cumplimiento</v>
      </c>
      <c r="D11" s="621" t="str">
        <f>'01-Mapa de riesgo-UO'!H14</f>
        <v xml:space="preserve">Espacio Fisico inadecuado para la prestacion del servicio para el cual fue concebido. </v>
      </c>
      <c r="E11" s="621" t="str">
        <f>'01-Mapa de riesgo-UO'!I14</f>
        <v xml:space="preserve">Espacio fisico que no responde a las necesidades que originaron el proyecto y/o adecuación con  incumplimiento de normatividad. </v>
      </c>
      <c r="F11" s="296" t="str">
        <f>'01-Mapa de riesgo-UO'!F14</f>
        <v xml:space="preserve">Cambio de diseño por peticion del usuario durante ejecucion de las obras </v>
      </c>
      <c r="G11" s="621" t="str">
        <f>'01-Mapa de riesgo-UO'!J14</f>
        <v>*insatisfaccion del usuario. 
*Imposibilidad de prestacion del servicio. 
*Incremento de costos de construcción. 
*Riesgo juridico con contratistas.  
*Mayores costos de mantenimiento.</v>
      </c>
      <c r="H11" s="573" t="str">
        <f>'01-Mapa de riesgo-UO'!AQ14</f>
        <v>MODERADO</v>
      </c>
      <c r="I11" s="621" t="str">
        <f xml:space="preserve"> '01-Mapa de riesgo-UO'!AR14</f>
        <v>Espacios no recibidos por el usuario con funcionamiento inadecuado: Proyectos de obra nueva y adecuaciones terminadas en la vigencia/ Proyectos recibidos a satisfacción</v>
      </c>
      <c r="J11" s="603">
        <v>50</v>
      </c>
      <c r="K11" s="602" t="s">
        <v>825</v>
      </c>
      <c r="L11" s="78" t="str">
        <f>+'01-Mapa de riesgo-UO'!T14</f>
        <v>Programa de necesidades validado con el usuario mediante actas de reunión.</v>
      </c>
      <c r="M11" s="78">
        <f>+'01-Mapa de riesgo-UO'!Y14</f>
        <v>0</v>
      </c>
      <c r="N11" s="78" t="str">
        <f>+'01-Mapa de riesgo-UO'!AD14</f>
        <v xml:space="preserve">Transitorio administrativo profesional III   </v>
      </c>
      <c r="O11" s="343" t="str">
        <f>+'01-Mapa de riesgo-UO'!AH14</f>
        <v>Oportuno</v>
      </c>
      <c r="P11" s="343" t="str">
        <f>+'01-Mapa de riesgo-UO'!AM14</f>
        <v>Preventivo</v>
      </c>
      <c r="Q11" s="607" t="str">
        <f>'01-Mapa de riesgo-UO'!AO14</f>
        <v>ACEPTABLE</v>
      </c>
      <c r="R11" s="606" t="s">
        <v>823</v>
      </c>
      <c r="S11" s="606"/>
      <c r="T11" s="104" t="str">
        <f>+'01-Mapa de riesgo-UO'!AT14</f>
        <v>REDUCIR</v>
      </c>
      <c r="U11" s="104" t="str">
        <f>+'01-Mapa de riesgo-UO'!AU14</f>
        <v xml:space="preserve">Registro y consolidacion de la necesidad del usuario a traves del aplicativo. </v>
      </c>
      <c r="V11" s="104">
        <f>+'01-Mapa de riesgo-UO'!AX14</f>
        <v>0</v>
      </c>
      <c r="W11" s="375" t="s">
        <v>273</v>
      </c>
      <c r="X11" s="375" t="s">
        <v>826</v>
      </c>
      <c r="Y11" s="375" t="s">
        <v>279</v>
      </c>
      <c r="Z11" s="297"/>
      <c r="AA11" s="617" t="s">
        <v>816</v>
      </c>
    </row>
    <row r="12" spans="1:28" s="2" customFormat="1" ht="86.25" customHeight="1" x14ac:dyDescent="0.2">
      <c r="A12" s="620"/>
      <c r="B12" s="393"/>
      <c r="C12" s="621"/>
      <c r="D12" s="621"/>
      <c r="E12" s="621"/>
      <c r="F12" s="296" t="str">
        <f>'01-Mapa de riesgo-UO'!F15</f>
        <v xml:space="preserve">Falta de planeacion del proyecto </v>
      </c>
      <c r="G12" s="621"/>
      <c r="H12" s="573"/>
      <c r="I12" s="621"/>
      <c r="J12" s="604"/>
      <c r="K12" s="602"/>
      <c r="L12" s="78" t="str">
        <f>+'01-Mapa de riesgo-UO'!T15</f>
        <v>Cada proyecto de intervención de infraestructura debe contener (Estudios previos, diseños, presupuesto, especificaciones, en fase III)</v>
      </c>
      <c r="M12" s="78">
        <f>+'01-Mapa de riesgo-UO'!Y15</f>
        <v>0</v>
      </c>
      <c r="N12" s="78" t="str">
        <f>+'01-Mapa de riesgo-UO'!AD15</f>
        <v xml:space="preserve">Transitorio administrativo profesional III   </v>
      </c>
      <c r="O12" s="343" t="str">
        <f>+'01-Mapa de riesgo-UO'!AH15</f>
        <v>Oportuno</v>
      </c>
      <c r="P12" s="343" t="str">
        <f>+'01-Mapa de riesgo-UO'!AM15</f>
        <v>Preventivo</v>
      </c>
      <c r="Q12" s="607"/>
      <c r="R12" s="606" t="s">
        <v>823</v>
      </c>
      <c r="S12" s="606"/>
      <c r="T12" s="104" t="str">
        <f>+'01-Mapa de riesgo-UO'!AT15</f>
        <v>REDUCIR</v>
      </c>
      <c r="U12" s="104" t="str">
        <f>+'01-Mapa de riesgo-UO'!AU15</f>
        <v xml:space="preserve">Contar los estudios previos para la intervención de los proyectos. </v>
      </c>
      <c r="V12" s="104">
        <f>+'01-Mapa de riesgo-UO'!AX15</f>
        <v>0</v>
      </c>
      <c r="W12" s="375" t="s">
        <v>273</v>
      </c>
      <c r="X12" s="375" t="s">
        <v>827</v>
      </c>
      <c r="Y12" s="375" t="s">
        <v>279</v>
      </c>
      <c r="Z12" s="297"/>
      <c r="AA12" s="617"/>
      <c r="AB12" s="627"/>
    </row>
    <row r="13" spans="1:28" s="2" customFormat="1" ht="62.45" customHeight="1" x14ac:dyDescent="0.2">
      <c r="A13" s="620"/>
      <c r="B13" s="393"/>
      <c r="C13" s="621"/>
      <c r="D13" s="621"/>
      <c r="E13" s="621"/>
      <c r="F13" s="296" t="str">
        <f>'01-Mapa de riesgo-UO'!F16</f>
        <v>Cambio y actualizacion de normativas de construccion.</v>
      </c>
      <c r="G13" s="621"/>
      <c r="H13" s="573"/>
      <c r="I13" s="621"/>
      <c r="J13" s="604"/>
      <c r="K13" s="602"/>
      <c r="L13" s="78" t="str">
        <f>+'01-Mapa de riesgo-UO'!T16</f>
        <v xml:space="preserve">Se validan las intervenciones con las dependencias de la universidad relacionadas con el manejo de la planta fisica tales como seccion de mantenimiento y CRIE Centro de Recursos informaticos. </v>
      </c>
      <c r="M13" s="78">
        <f>+'01-Mapa de riesgo-UO'!Y16</f>
        <v>0</v>
      </c>
      <c r="N13" s="78" t="str">
        <f>+'01-Mapa de riesgo-UO'!AD16</f>
        <v xml:space="preserve">Transitorio administrativo profesional III   </v>
      </c>
      <c r="O13" s="343" t="str">
        <f>+'01-Mapa de riesgo-UO'!AH16</f>
        <v>Oportuno</v>
      </c>
      <c r="P13" s="343" t="str">
        <f>+'01-Mapa de riesgo-UO'!AM16</f>
        <v>Preventivo</v>
      </c>
      <c r="Q13" s="607"/>
      <c r="R13" s="606" t="s">
        <v>823</v>
      </c>
      <c r="S13" s="606"/>
      <c r="T13" s="104" t="str">
        <f>+'01-Mapa de riesgo-UO'!AT16</f>
        <v>COMPARTIR</v>
      </c>
      <c r="U13" s="104" t="str">
        <f>+'01-Mapa de riesgo-UO'!AU16</f>
        <v xml:space="preserve">socializar los proyectos de infraestructura con las dependencias del CRIE y MANTENIMIENTO para evitar inconvenientes. </v>
      </c>
      <c r="V13" s="104" t="str">
        <f>+'01-Mapa de riesgo-UO'!AX16</f>
        <v>CRIE y Mantenimiento</v>
      </c>
      <c r="W13" s="375" t="s">
        <v>273</v>
      </c>
      <c r="X13" s="375" t="s">
        <v>828</v>
      </c>
      <c r="Y13" s="375" t="s">
        <v>279</v>
      </c>
      <c r="Z13" s="297"/>
      <c r="AA13" s="617"/>
      <c r="AB13" s="627"/>
    </row>
    <row r="14" spans="1:28" ht="62.45" customHeight="1" x14ac:dyDescent="0.2">
      <c r="A14" s="620">
        <v>3</v>
      </c>
      <c r="B14" s="393" t="str">
        <f>'01-Mapa de riesgo-UO'!B17</f>
        <v>PLANEACIÓN</v>
      </c>
      <c r="C14" s="621" t="str">
        <f>'01-Mapa de riesgo-UO'!G17</f>
        <v>Operacional</v>
      </c>
      <c r="D14" s="621" t="str">
        <f>'01-Mapa de riesgo-UO'!H17</f>
        <v xml:space="preserve">Perdida en la confiabilidad de la información planimétrica y técnica de los proyectos de infraestructura por manejo inadecuado. </v>
      </c>
      <c r="E14" s="621" t="str">
        <f>'01-Mapa de riesgo-UO'!I17</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14" s="296" t="str">
        <f>'01-Mapa de riesgo-UO'!F17</f>
        <v>Falta de procesos adecuados para el manejo de la información planimétrica y técnica de los proyectos de infraestructura.</v>
      </c>
      <c r="G14" s="621" t="str">
        <f>'01-Mapa de riesgo-UO'!J17</f>
        <v xml:space="preserve">*Sobrecostos por reprocesos y rediseños. </v>
      </c>
      <c r="H14" s="573" t="str">
        <f>'01-Mapa de riesgo-UO'!AQ17</f>
        <v>MODERADO</v>
      </c>
      <c r="I14" s="621" t="str">
        <f>'01-Mapa de riesgo-UO'!AR17</f>
        <v>Obras ejecutadas/ planos record recibidos</v>
      </c>
      <c r="J14" s="603">
        <v>30</v>
      </c>
      <c r="K14" s="602" t="s">
        <v>829</v>
      </c>
      <c r="L14" s="78" t="str">
        <f>+'01-Mapa de riesgo-UO'!T17</f>
        <v xml:space="preserve">Organización en el archivo físico y digital por parte del técnico del area GEC. </v>
      </c>
      <c r="M14" s="78">
        <f>+'01-Mapa de riesgo-UO'!Y17</f>
        <v>0</v>
      </c>
      <c r="N14" s="78" t="str">
        <f>+'01-Mapa de riesgo-UO'!AD17</f>
        <v>Técnico Administrativo</v>
      </c>
      <c r="O14" s="343" t="str">
        <f>+'01-Mapa de riesgo-UO'!AH17</f>
        <v>Oportuno</v>
      </c>
      <c r="P14" s="343" t="str">
        <f>+'01-Mapa de riesgo-UO'!AM17</f>
        <v>Preventivo</v>
      </c>
      <c r="Q14" s="607" t="str">
        <f>'01-Mapa de riesgo-UO'!AO17</f>
        <v>ACEPTABLE</v>
      </c>
      <c r="R14" s="606" t="s">
        <v>823</v>
      </c>
      <c r="S14" s="606"/>
      <c r="T14" s="104" t="str">
        <f>+'01-Mapa de riesgo-UO'!AT17</f>
        <v>COMPARTIR</v>
      </c>
      <c r="U14" s="104" t="str">
        <f>+'01-Mapa de riesgo-UO'!AU17</f>
        <v xml:space="preserve">Contar con los planos record confiables de las obras de infraestructura ejecutadas. </v>
      </c>
      <c r="V14" s="104" t="str">
        <f>+'01-Mapa de riesgo-UO'!AX17</f>
        <v>Supervisores de obra y/o  ADECUACIONES</v>
      </c>
      <c r="W14" s="376" t="s">
        <v>273</v>
      </c>
      <c r="X14" s="376" t="s">
        <v>830</v>
      </c>
      <c r="Y14" s="376" t="s">
        <v>279</v>
      </c>
      <c r="Z14" s="297"/>
      <c r="AA14" s="617" t="s">
        <v>816</v>
      </c>
    </row>
    <row r="15" spans="1:28" ht="62.45" customHeight="1" x14ac:dyDescent="0.2">
      <c r="A15" s="620"/>
      <c r="B15" s="393"/>
      <c r="C15" s="621"/>
      <c r="D15" s="621"/>
      <c r="E15" s="621"/>
      <c r="F15" s="296">
        <f>'01-Mapa de riesgo-UO'!F18</f>
        <v>0</v>
      </c>
      <c r="G15" s="621"/>
      <c r="H15" s="573"/>
      <c r="I15" s="621"/>
      <c r="J15" s="604"/>
      <c r="K15" s="602"/>
      <c r="L15" s="78">
        <f>+'01-Mapa de riesgo-UO'!T18</f>
        <v>0</v>
      </c>
      <c r="M15" s="78">
        <f>+'01-Mapa de riesgo-UO'!Y18</f>
        <v>0</v>
      </c>
      <c r="N15" s="78">
        <f>+'01-Mapa de riesgo-UO'!AD18</f>
        <v>0</v>
      </c>
      <c r="O15" s="343">
        <f>+'01-Mapa de riesgo-UO'!AH18</f>
        <v>0</v>
      </c>
      <c r="P15" s="343">
        <f>+'01-Mapa de riesgo-UO'!AM18</f>
        <v>0</v>
      </c>
      <c r="Q15" s="607"/>
      <c r="R15" s="606" t="s">
        <v>823</v>
      </c>
      <c r="S15" s="606"/>
      <c r="T15" s="104">
        <f>+'01-Mapa de riesgo-UO'!AT18</f>
        <v>0</v>
      </c>
      <c r="U15" s="104">
        <f>+'01-Mapa de riesgo-UO'!AU18</f>
        <v>0</v>
      </c>
      <c r="V15" s="104">
        <f>+'01-Mapa de riesgo-UO'!AX18</f>
        <v>0</v>
      </c>
      <c r="W15" s="358"/>
      <c r="X15" s="358"/>
      <c r="Y15" s="358"/>
      <c r="Z15" s="297"/>
      <c r="AA15" s="617"/>
    </row>
    <row r="16" spans="1:28" ht="62.45" customHeight="1" x14ac:dyDescent="0.2">
      <c r="A16" s="620"/>
      <c r="B16" s="393"/>
      <c r="C16" s="621"/>
      <c r="D16" s="621"/>
      <c r="E16" s="621"/>
      <c r="F16" s="296">
        <f>'01-Mapa de riesgo-UO'!F19</f>
        <v>0</v>
      </c>
      <c r="G16" s="621"/>
      <c r="H16" s="573"/>
      <c r="I16" s="621"/>
      <c r="J16" s="604"/>
      <c r="K16" s="602"/>
      <c r="L16" s="78">
        <f>+'01-Mapa de riesgo-UO'!T19</f>
        <v>0</v>
      </c>
      <c r="M16" s="78">
        <f>+'01-Mapa de riesgo-UO'!Y19</f>
        <v>0</v>
      </c>
      <c r="N16" s="78">
        <f>+'01-Mapa de riesgo-UO'!AD19</f>
        <v>0</v>
      </c>
      <c r="O16" s="343">
        <f>+'01-Mapa de riesgo-UO'!AH19</f>
        <v>0</v>
      </c>
      <c r="P16" s="343">
        <f>+'01-Mapa de riesgo-UO'!AM19</f>
        <v>0</v>
      </c>
      <c r="Q16" s="607"/>
      <c r="R16" s="606" t="s">
        <v>823</v>
      </c>
      <c r="S16" s="606"/>
      <c r="T16" s="104">
        <f>+'01-Mapa de riesgo-UO'!AT19</f>
        <v>0</v>
      </c>
      <c r="U16" s="104">
        <f>+'01-Mapa de riesgo-UO'!AU19</f>
        <v>0</v>
      </c>
      <c r="V16" s="104">
        <f>+'01-Mapa de riesgo-UO'!AX19</f>
        <v>0</v>
      </c>
      <c r="W16" s="358"/>
      <c r="X16" s="358"/>
      <c r="Y16" s="358"/>
      <c r="Z16" s="297"/>
      <c r="AA16" s="617"/>
    </row>
    <row r="17" spans="1:27" ht="62.45" customHeight="1" x14ac:dyDescent="0.2">
      <c r="A17" s="622">
        <v>4</v>
      </c>
      <c r="B17" s="393" t="str">
        <f>'01-Mapa de riesgo-UO'!B20</f>
        <v>VICERRECTORIA_ADMINISTRATIVA_FINANCIERA</v>
      </c>
      <c r="C17" s="621" t="str">
        <f>'01-Mapa de riesgo-UO'!G20</f>
        <v>Estratégico</v>
      </c>
      <c r="D17" s="621" t="str">
        <f>'01-Mapa de riesgo-UO'!H20</f>
        <v>Funcionamiento de dependencias académicas y administrativas con personal vinculado fuera de lo establecido en la Estructura Organizacional y Plan de Cargos</v>
      </c>
      <c r="E17" s="621" t="str">
        <f>'01-Mapa de riesgo-UO'!I20</f>
        <v>Funcionamiento y generación de dependenicas academicas y administrativas al interior de la Universidad que requiere personal para operación, que no cuentan con sustento normativo  y técnico para la constitución y que las denominaciones se encuentren por fuera de lo establecido en la Estructura Organizacional y Plan de Cargos</v>
      </c>
      <c r="F17" s="296" t="str">
        <f>'01-Mapa de riesgo-UO'!F20</f>
        <v>Desconocimiento y omisión de los lineamientos y directices establecidas por el Consejo Superior Universitario.</v>
      </c>
      <c r="G17" s="621" t="str">
        <f>'01-Mapa de riesgo-UO'!J20</f>
        <v xml:space="preserve">Demanda laborales 
(contrato realidad)
Afectación de la imagen de la Institución 
Afectación del clima laboral </v>
      </c>
      <c r="H17" s="573" t="str">
        <f>'01-Mapa de riesgo-UO'!AQ20</f>
        <v>MODERADO</v>
      </c>
      <c r="I17" s="621" t="str">
        <f>'01-Mapa de riesgo-UO'!AR20</f>
        <v>Número de novedades presentadas por identificación de dependencias en funcionamiento, sin creación en la estructura organizacional</v>
      </c>
      <c r="J17" s="610">
        <v>0</v>
      </c>
      <c r="K17" s="602" t="s">
        <v>831</v>
      </c>
      <c r="L17" s="78" t="str">
        <f>+'01-Mapa de riesgo-UO'!T20</f>
        <v xml:space="preserve">Analisis de empleos y dependencia </v>
      </c>
      <c r="M17" s="78">
        <f>+'01-Mapa de riesgo-UO'!Y20</f>
        <v>0</v>
      </c>
      <c r="N17" s="78" t="str">
        <f>+'01-Mapa de riesgo-UO'!AD20</f>
        <v>Profesional Vicerrectoría Administrativa y Financiera</v>
      </c>
      <c r="O17" s="343" t="str">
        <f>+'01-Mapa de riesgo-UO'!AH20</f>
        <v>Oportuno</v>
      </c>
      <c r="P17" s="343" t="str">
        <f>+'01-Mapa de riesgo-UO'!AM20</f>
        <v>Detectivo</v>
      </c>
      <c r="Q17" s="607" t="str">
        <f>'01-Mapa de riesgo-UO'!AO20</f>
        <v>ACEPTABLE</v>
      </c>
      <c r="R17" s="606" t="s">
        <v>832</v>
      </c>
      <c r="S17" s="606"/>
      <c r="T17" s="104" t="str">
        <f>+'01-Mapa de riesgo-UO'!AT20</f>
        <v>REDUCIR</v>
      </c>
      <c r="U17" s="104" t="str">
        <f>+'01-Mapa de riesgo-UO'!AU20</f>
        <v>Creación de lineamientos y directrices por parte de la Vicerrectoría Administrativa y Financiera</v>
      </c>
      <c r="V17" s="104">
        <f>+'01-Mapa de riesgo-UO'!AX20</f>
        <v>0</v>
      </c>
      <c r="W17" s="377" t="s">
        <v>282</v>
      </c>
      <c r="X17" s="377" t="s">
        <v>834</v>
      </c>
      <c r="Y17" s="377" t="s">
        <v>283</v>
      </c>
      <c r="Z17" s="378" t="s">
        <v>837</v>
      </c>
      <c r="AA17" s="617" t="s">
        <v>816</v>
      </c>
    </row>
    <row r="18" spans="1:27" ht="62.45" customHeight="1" x14ac:dyDescent="0.2">
      <c r="A18" s="620"/>
      <c r="B18" s="393"/>
      <c r="C18" s="621"/>
      <c r="D18" s="621"/>
      <c r="E18" s="621"/>
      <c r="F18" s="296" t="str">
        <f>'01-Mapa de riesgo-UO'!F21</f>
        <v>Debilidad en la comunicación organizacional para dar a conocer a la comunidad Universitaria los lineanientos con respecto al funcinamiento de dependencias y cargos</v>
      </c>
      <c r="G18" s="621"/>
      <c r="H18" s="573"/>
      <c r="I18" s="621"/>
      <c r="J18" s="604"/>
      <c r="K18" s="602"/>
      <c r="L18" s="78" t="str">
        <f>+'01-Mapa de riesgo-UO'!T21</f>
        <v xml:space="preserve">Revisión de la contratación de terceros para vinculación a traves de recursos de Funcionamiento </v>
      </c>
      <c r="M18" s="78">
        <f>+'01-Mapa de riesgo-UO'!Y21</f>
        <v>0</v>
      </c>
      <c r="N18" s="78" t="str">
        <f>+'01-Mapa de riesgo-UO'!AD21</f>
        <v>Profesional Vicerrectoría Administrativa y Financiera</v>
      </c>
      <c r="O18" s="343" t="str">
        <f>+'01-Mapa de riesgo-UO'!AH21</f>
        <v>Oportuno</v>
      </c>
      <c r="P18" s="343" t="str">
        <f>+'01-Mapa de riesgo-UO'!AM21</f>
        <v>Preventivo</v>
      </c>
      <c r="Q18" s="607"/>
      <c r="R18" s="606" t="s">
        <v>833</v>
      </c>
      <c r="S18" s="606"/>
      <c r="T18" s="104" t="str">
        <f>+'01-Mapa de riesgo-UO'!AT21</f>
        <v>COMPARTIR</v>
      </c>
      <c r="U18" s="104" t="str">
        <f>+'01-Mapa de riesgo-UO'!AU21</f>
        <v xml:space="preserve">Realizar control de los objetos y valores de vinculación de terceros acordes a los lineamientos establecidos por el Consejo Superior y la Vicerrectoría Administrativa </v>
      </c>
      <c r="V18" s="104" t="str">
        <f>+'01-Mapa de riesgo-UO'!AX21</f>
        <v>Vicerrectoría Administrativa y Financiera
 Juridica  - Gestión de la Contratación -</v>
      </c>
      <c r="W18" s="377" t="s">
        <v>273</v>
      </c>
      <c r="X18" s="377" t="s">
        <v>835</v>
      </c>
      <c r="Y18" s="377" t="s">
        <v>279</v>
      </c>
      <c r="Z18" s="297"/>
      <c r="AA18" s="617"/>
    </row>
    <row r="19" spans="1:27" ht="62.45" customHeight="1" x14ac:dyDescent="0.2">
      <c r="A19" s="620"/>
      <c r="B19" s="393"/>
      <c r="C19" s="621"/>
      <c r="D19" s="621"/>
      <c r="E19" s="621"/>
      <c r="F19" s="296">
        <f>'01-Mapa de riesgo-UO'!F22</f>
        <v>0</v>
      </c>
      <c r="G19" s="621"/>
      <c r="H19" s="573"/>
      <c r="I19" s="621"/>
      <c r="J19" s="604"/>
      <c r="K19" s="602"/>
      <c r="L19" s="78">
        <f>+'01-Mapa de riesgo-UO'!T22</f>
        <v>0</v>
      </c>
      <c r="M19" s="78">
        <f>+'01-Mapa de riesgo-UO'!Y22</f>
        <v>0</v>
      </c>
      <c r="N19" s="78">
        <f>+'01-Mapa de riesgo-UO'!AD22</f>
        <v>0</v>
      </c>
      <c r="O19" s="343">
        <f>+'01-Mapa de riesgo-UO'!AH22</f>
        <v>0</v>
      </c>
      <c r="P19" s="343">
        <f>+'01-Mapa de riesgo-UO'!AM22</f>
        <v>0</v>
      </c>
      <c r="Q19" s="607"/>
      <c r="R19" s="606"/>
      <c r="S19" s="606"/>
      <c r="T19" s="104" t="str">
        <f>+'01-Mapa de riesgo-UO'!AT22</f>
        <v>REDUCIR</v>
      </c>
      <c r="U19" s="104" t="str">
        <f>+'01-Mapa de riesgo-UO'!AU22</f>
        <v>Generación de estratégias que permitan la socialización de la estructura organziacional aprobada.</v>
      </c>
      <c r="V19" s="104">
        <f>+'01-Mapa de riesgo-UO'!AX22</f>
        <v>0</v>
      </c>
      <c r="W19" s="377" t="s">
        <v>273</v>
      </c>
      <c r="X19" s="377" t="s">
        <v>836</v>
      </c>
      <c r="Y19" s="377" t="s">
        <v>279</v>
      </c>
      <c r="Z19" s="297"/>
      <c r="AA19" s="617"/>
    </row>
    <row r="20" spans="1:27" ht="62.45" customHeight="1" x14ac:dyDescent="0.2">
      <c r="A20" s="620">
        <v>5</v>
      </c>
      <c r="B20" s="393" t="str">
        <f>'01-Mapa de riesgo-UO'!B23</f>
        <v>JURIDICA</v>
      </c>
      <c r="C20" s="621" t="str">
        <f>'01-Mapa de riesgo-UO'!G23</f>
        <v>Cumplimiento</v>
      </c>
      <c r="D20" s="621" t="str">
        <f>'01-Mapa de riesgo-UO'!H23</f>
        <v xml:space="preserve">Vencimiento de los términos establecidos en la Ley </v>
      </c>
      <c r="E20" s="621" t="str">
        <f>'01-Mapa de riesgo-UO'!I23</f>
        <v>No dar respuesta oportuna a los requerimientos judiciales y/o administrativos,de los cuales tiene conocimiento la Oficina Jurídica.</v>
      </c>
      <c r="F20" s="296" t="str">
        <f>'01-Mapa de riesgo-UO'!F23</f>
        <v>Falta de seguimiento a las actuaciones procesales judiciales y/o Administrativas.</v>
      </c>
      <c r="G20" s="621" t="str">
        <f>'01-Mapa de riesgo-UO'!J23</f>
        <v>Apertura de procesos disciplinarios.
Investigaciones administrativa.
Investigaciones Fiscales.
Investigaciones Penales.</v>
      </c>
      <c r="H20" s="573" t="str">
        <f>'01-Mapa de riesgo-UO'!AQ23</f>
        <v>LEVE</v>
      </c>
      <c r="I20" s="621" t="str">
        <f>'01-Mapa de riesgo-UO'!AR23</f>
        <v>No. De procesos con términos vencidos / total de procesos</v>
      </c>
      <c r="J20" s="603">
        <v>0</v>
      </c>
      <c r="K20" s="609" t="s">
        <v>838</v>
      </c>
      <c r="L20" s="78" t="str">
        <f>+'01-Mapa de riesgo-UO'!T23</f>
        <v>1.Otorgamiento de poder para representación Judicial y/o Administrativa.</v>
      </c>
      <c r="M20" s="78">
        <f>+'01-Mapa de riesgo-UO'!Y23</f>
        <v>0</v>
      </c>
      <c r="N20" s="78" t="str">
        <f>+'01-Mapa de riesgo-UO'!AD23</f>
        <v>TRANSITORIO ADMINISTRATIVO PROFESIONAL III</v>
      </c>
      <c r="O20" s="343" t="str">
        <f>+'01-Mapa de riesgo-UO'!AH23</f>
        <v>Oportuno</v>
      </c>
      <c r="P20" s="343" t="str">
        <f>+'01-Mapa de riesgo-UO'!AM23</f>
        <v>Preventivo</v>
      </c>
      <c r="Q20" s="607" t="str">
        <f>'01-Mapa de riesgo-UO'!AO23</f>
        <v>FUERTE</v>
      </c>
      <c r="R20" s="606" t="s">
        <v>840</v>
      </c>
      <c r="S20" s="606"/>
      <c r="T20" s="104" t="str">
        <f>+'01-Mapa de riesgo-UO'!AT23</f>
        <v>ASUMIR</v>
      </c>
      <c r="U20" s="104">
        <f>+'01-Mapa de riesgo-UO'!AU23</f>
        <v>0</v>
      </c>
      <c r="V20" s="104">
        <f>+'01-Mapa de riesgo-UO'!AX23</f>
        <v>0</v>
      </c>
      <c r="W20" s="297"/>
      <c r="X20" s="297"/>
      <c r="Y20" s="297"/>
      <c r="Z20" s="297"/>
      <c r="AA20" s="617" t="s">
        <v>816</v>
      </c>
    </row>
    <row r="21" spans="1:27" ht="62.45" customHeight="1" x14ac:dyDescent="0.2">
      <c r="A21" s="620"/>
      <c r="B21" s="393"/>
      <c r="C21" s="621"/>
      <c r="D21" s="621"/>
      <c r="E21" s="621"/>
      <c r="F21" s="296">
        <f>'01-Mapa de riesgo-UO'!F24</f>
        <v>0</v>
      </c>
      <c r="G21" s="621"/>
      <c r="H21" s="573"/>
      <c r="I21" s="621"/>
      <c r="J21" s="604"/>
      <c r="K21" s="602"/>
      <c r="L21" s="78" t="str">
        <f>+'01-Mapa de riesgo-UO'!T24</f>
        <v>2. Registro de actuaciones procesales en el aplicativo e-KOGUI y seguimiento a las mismas</v>
      </c>
      <c r="M21" s="78" t="str">
        <f>+'01-Mapa de riesgo-UO'!Y24</f>
        <v>E-KOGUI</v>
      </c>
      <c r="N21" s="78" t="str">
        <f>+'01-Mapa de riesgo-UO'!AD24</f>
        <v>TRANSITORIO ADMINISTRATIVO PROFESIONAL III</v>
      </c>
      <c r="O21" s="343" t="str">
        <f>+'01-Mapa de riesgo-UO'!AH24</f>
        <v>Oportuno</v>
      </c>
      <c r="P21" s="343" t="str">
        <f>+'01-Mapa de riesgo-UO'!AM24</f>
        <v>Detectivo</v>
      </c>
      <c r="Q21" s="607"/>
      <c r="R21" s="606" t="s">
        <v>840</v>
      </c>
      <c r="S21" s="606"/>
      <c r="T21" s="104" t="str">
        <f>+'01-Mapa de riesgo-UO'!AT24</f>
        <v>ASUMIR</v>
      </c>
      <c r="U21" s="104">
        <f>+'01-Mapa de riesgo-UO'!AU24</f>
        <v>0</v>
      </c>
      <c r="V21" s="104">
        <f>+'01-Mapa de riesgo-UO'!AX24</f>
        <v>0</v>
      </c>
      <c r="W21" s="297"/>
      <c r="X21" s="297"/>
      <c r="Y21" s="297"/>
      <c r="Z21" s="297"/>
      <c r="AA21" s="617"/>
    </row>
    <row r="22" spans="1:27" ht="62.45" customHeight="1" x14ac:dyDescent="0.2">
      <c r="A22" s="620"/>
      <c r="B22" s="393"/>
      <c r="C22" s="621"/>
      <c r="D22" s="621"/>
      <c r="E22" s="621"/>
      <c r="F22" s="296">
        <f>'01-Mapa de riesgo-UO'!F25</f>
        <v>0</v>
      </c>
      <c r="G22" s="621"/>
      <c r="H22" s="573"/>
      <c r="I22" s="621"/>
      <c r="J22" s="604"/>
      <c r="K22" s="602"/>
      <c r="L22" s="78" t="str">
        <f>+'01-Mapa de riesgo-UO'!T25</f>
        <v>3.Solicitud de informes trimestrales respecto de avances y estados de los procesos, en donde la Universidad actúa en calidad de demandante o demandada.</v>
      </c>
      <c r="M22" s="78">
        <f>+'01-Mapa de riesgo-UO'!Y25</f>
        <v>0</v>
      </c>
      <c r="N22" s="78" t="str">
        <f>+'01-Mapa de riesgo-UO'!AD25</f>
        <v>TRANSITORIO ADMINISTRATIVO PROFESIONAL III</v>
      </c>
      <c r="O22" s="343" t="str">
        <f>+'01-Mapa de riesgo-UO'!AH25</f>
        <v>Oportuno</v>
      </c>
      <c r="P22" s="343" t="str">
        <f>+'01-Mapa de riesgo-UO'!AM25</f>
        <v>Preventivo</v>
      </c>
      <c r="Q22" s="607"/>
      <c r="R22" s="606" t="s">
        <v>840</v>
      </c>
      <c r="S22" s="606"/>
      <c r="T22" s="104">
        <f>+'01-Mapa de riesgo-UO'!AT25</f>
        <v>0</v>
      </c>
      <c r="U22" s="104">
        <f>+'01-Mapa de riesgo-UO'!AU25</f>
        <v>0</v>
      </c>
      <c r="V22" s="104">
        <f>+'01-Mapa de riesgo-UO'!AX25</f>
        <v>0</v>
      </c>
      <c r="W22" s="297"/>
      <c r="X22" s="297"/>
      <c r="Y22" s="297"/>
      <c r="Z22" s="297"/>
      <c r="AA22" s="617"/>
    </row>
    <row r="23" spans="1:27" ht="62.45" customHeight="1" x14ac:dyDescent="0.2">
      <c r="A23" s="620">
        <v>6</v>
      </c>
      <c r="B23" s="393" t="str">
        <f>'01-Mapa de riesgo-UO'!B26</f>
        <v>JURIDICA</v>
      </c>
      <c r="C23" s="621" t="str">
        <f>'01-Mapa de riesgo-UO'!G26</f>
        <v>Operacional</v>
      </c>
      <c r="D23" s="621" t="str">
        <f>'01-Mapa de riesgo-UO'!H26</f>
        <v>Incumplimiento en los plazos establecidos para gestionar las necesidades de tipo contractual de las dependencias</v>
      </c>
      <c r="E23" s="621" t="str">
        <f>'01-Mapa de riesgo-UO'!I26</f>
        <v>Demora en la atención de los requerimientos de tipo contractual (perfeccionamiento y legalización, modificaciones, actas de ejecución, terminacion y liquidacion del contratos) de las dependencias academicas y administrativas</v>
      </c>
      <c r="F23" s="296" t="str">
        <f>'01-Mapa de riesgo-UO'!F26</f>
        <v>El Software de contratación no se ha implementado</v>
      </c>
      <c r="G23" s="621" t="str">
        <f>'01-Mapa de riesgo-UO'!J26</f>
        <v xml:space="preserve">
Vencimiento de terminos legales de la gestión contractual
Incumplimiento de la prestacion de servicios de la Universidad
Demoras en la realización actividades de las dependencias de la Universidad</v>
      </c>
      <c r="H23" s="573" t="str">
        <f>'01-Mapa de riesgo-UO'!AQ26</f>
        <v>MODERADO</v>
      </c>
      <c r="I23" s="621" t="str">
        <f>'01-Mapa de riesgo-UO'!AR26</f>
        <v>Número de requerimientos relacionados con contratación presentados extemporaneamente a Gestión de la Contración</v>
      </c>
      <c r="J23" s="603">
        <v>0</v>
      </c>
      <c r="K23" s="602" t="s">
        <v>839</v>
      </c>
      <c r="L23" s="78" t="str">
        <f>+'01-Mapa de riesgo-UO'!T26</f>
        <v>Cuaderno de radicación de documentos Gestión Contractual</v>
      </c>
      <c r="M23" s="78">
        <f>+'01-Mapa de riesgo-UO'!Y26</f>
        <v>0</v>
      </c>
      <c r="N23" s="78" t="str">
        <f>+'01-Mapa de riesgo-UO'!AD26</f>
        <v>ABOGADOS CONTRATISTAS</v>
      </c>
      <c r="O23" s="343" t="str">
        <f>+'01-Mapa de riesgo-UO'!AH26</f>
        <v>Oportuno</v>
      </c>
      <c r="P23" s="343" t="str">
        <f>+'01-Mapa de riesgo-UO'!AM26</f>
        <v>Preventivo</v>
      </c>
      <c r="Q23" s="607" t="str">
        <f>'01-Mapa de riesgo-UO'!AO26</f>
        <v>ACEPTABLE</v>
      </c>
      <c r="R23" s="606" t="s">
        <v>841</v>
      </c>
      <c r="S23" s="606"/>
      <c r="T23" s="104" t="str">
        <f>+'01-Mapa de riesgo-UO'!AT26</f>
        <v>COMPARTIR</v>
      </c>
      <c r="U23" s="104" t="str">
        <f>+'01-Mapa de riesgo-UO'!AU26</f>
        <v>Implementación del software de contratación</v>
      </c>
      <c r="V23" s="104" t="str">
        <f>+'01-Mapa de riesgo-UO'!AX26</f>
        <v>GESTION DE TECNOLOGIAS DE LA INFORMACION</v>
      </c>
      <c r="W23" s="379" t="s">
        <v>273</v>
      </c>
      <c r="X23" s="379" t="s">
        <v>842</v>
      </c>
      <c r="Y23" s="379" t="s">
        <v>279</v>
      </c>
      <c r="Z23" s="297"/>
      <c r="AA23" s="617" t="s">
        <v>816</v>
      </c>
    </row>
    <row r="24" spans="1:27" ht="62.45" customHeight="1" x14ac:dyDescent="0.2">
      <c r="A24" s="620"/>
      <c r="B24" s="393"/>
      <c r="C24" s="621"/>
      <c r="D24" s="621"/>
      <c r="E24" s="621"/>
      <c r="F24" s="296" t="str">
        <f>'01-Mapa de riesgo-UO'!F27</f>
        <v>Los procedimientos relacionados con la Gestión Contractual se llevan a cabo de forma manual</v>
      </c>
      <c r="G24" s="621"/>
      <c r="H24" s="573"/>
      <c r="I24" s="621"/>
      <c r="J24" s="604"/>
      <c r="K24" s="602"/>
      <c r="L24" s="78" t="str">
        <f>+'01-Mapa de riesgo-UO'!T27</f>
        <v xml:space="preserve">Planilla de salida de los documentos, para cualquier asunto de trámite </v>
      </c>
      <c r="M24" s="78">
        <f>+'01-Mapa de riesgo-UO'!Y27</f>
        <v>0</v>
      </c>
      <c r="N24" s="78" t="str">
        <f>+'01-Mapa de riesgo-UO'!AD27</f>
        <v>CONTRATISTA</v>
      </c>
      <c r="O24" s="343" t="str">
        <f>+'01-Mapa de riesgo-UO'!AH27</f>
        <v>Oportuno</v>
      </c>
      <c r="P24" s="343" t="str">
        <f>+'01-Mapa de riesgo-UO'!AM27</f>
        <v>Preventivo</v>
      </c>
      <c r="Q24" s="607"/>
      <c r="R24" s="606" t="s">
        <v>841</v>
      </c>
      <c r="S24" s="606"/>
      <c r="T24" s="104" t="str">
        <f>+'01-Mapa de riesgo-UO'!AT27</f>
        <v>COMPARTIR</v>
      </c>
      <c r="U24" s="104" t="str">
        <f>+'01-Mapa de riesgo-UO'!AU27</f>
        <v xml:space="preserve">Sensibilización sobre los plazos establecidos por Gestión de la Contratación </v>
      </c>
      <c r="V24" s="104" t="str">
        <f>+'01-Mapa de riesgo-UO'!AX27</f>
        <v>COMUNICACIONES</v>
      </c>
      <c r="W24" s="379" t="s">
        <v>273</v>
      </c>
      <c r="X24" s="379" t="s">
        <v>843</v>
      </c>
      <c r="Y24" s="379" t="s">
        <v>279</v>
      </c>
      <c r="Z24" s="297"/>
      <c r="AA24" s="617"/>
    </row>
    <row r="25" spans="1:27" ht="62.45" customHeight="1" x14ac:dyDescent="0.2">
      <c r="A25" s="620"/>
      <c r="B25" s="393"/>
      <c r="C25" s="621"/>
      <c r="D25" s="621"/>
      <c r="E25" s="621"/>
      <c r="F25" s="296">
        <f>'01-Mapa de riesgo-UO'!F28</f>
        <v>0</v>
      </c>
      <c r="G25" s="621"/>
      <c r="H25" s="573"/>
      <c r="I25" s="621"/>
      <c r="J25" s="604"/>
      <c r="K25" s="602"/>
      <c r="L25" s="78" t="str">
        <f>+'01-Mapa de riesgo-UO'!T28</f>
        <v>Documento que expresa los plazos para la gestión de la contratación, con el fin de hacer seguimiento.</v>
      </c>
      <c r="M25" s="78">
        <f>+'01-Mapa de riesgo-UO'!Y28</f>
        <v>0</v>
      </c>
      <c r="N25" s="78" t="str">
        <f>+'01-Mapa de riesgo-UO'!AD28</f>
        <v>TODOS:PLANTA/TRANSITORIO/CONTRATISTA</v>
      </c>
      <c r="O25" s="343" t="str">
        <f>+'01-Mapa de riesgo-UO'!AH28</f>
        <v>Oportuno</v>
      </c>
      <c r="P25" s="343" t="str">
        <f>+'01-Mapa de riesgo-UO'!AM28</f>
        <v>Preventivo</v>
      </c>
      <c r="Q25" s="607"/>
      <c r="R25" s="606" t="s">
        <v>841</v>
      </c>
      <c r="S25" s="606"/>
      <c r="T25" s="104">
        <f>+'01-Mapa de riesgo-UO'!AT28</f>
        <v>0</v>
      </c>
      <c r="U25" s="104">
        <f>+'01-Mapa de riesgo-UO'!AU28</f>
        <v>0</v>
      </c>
      <c r="V25" s="104">
        <f>+'01-Mapa de riesgo-UO'!AX28</f>
        <v>0</v>
      </c>
      <c r="W25" s="297"/>
      <c r="X25" s="297"/>
      <c r="Y25" s="297"/>
      <c r="Z25" s="297"/>
      <c r="AA25" s="617"/>
    </row>
    <row r="26" spans="1:27" ht="62.45" customHeight="1" x14ac:dyDescent="0.2">
      <c r="A26" s="622">
        <v>7</v>
      </c>
      <c r="B26" s="393" t="str">
        <f>'01-Mapa de riesgo-UO'!B29</f>
        <v>SECRETARIA_GENERAL</v>
      </c>
      <c r="C26" s="621" t="str">
        <f>'01-Mapa de riesgo-UO'!G29</f>
        <v>Operacional</v>
      </c>
      <c r="D26" s="621" t="str">
        <f>'01-Mapa de riesgo-UO'!H29</f>
        <v xml:space="preserve">Ilegitimidad en resultados electorales 
</v>
      </c>
      <c r="E26" s="621" t="str">
        <f>'01-Mapa de riesgo-UO'!I29</f>
        <v>Resultados de elecciones con errores o irregulares</v>
      </c>
      <c r="F26" s="296" t="str">
        <f>'01-Mapa de riesgo-UO'!F29</f>
        <v>Desactualizacion de las bases de datos suministradas por las dependencias responsables  o errónea certificación de los requisitos de los candidatos</v>
      </c>
      <c r="G26" s="621" t="str">
        <f>'01-Mapa de riesgo-UO'!J29</f>
        <v>Impugnación de resultados electorales
Pérdida de credibilidad en el sistema electoral de la Universidad</v>
      </c>
      <c r="H26" s="573" t="str">
        <f>'01-Mapa de riesgo-UO'!AQ29</f>
        <v>LEVE</v>
      </c>
      <c r="I26" s="621" t="str">
        <f>'01-Mapa de riesgo-UO'!AR29</f>
        <v xml:space="preserve">Número de impugnaciones electorales </v>
      </c>
      <c r="J26" s="603">
        <v>0</v>
      </c>
      <c r="K26" s="609" t="s">
        <v>844</v>
      </c>
      <c r="L26" s="78" t="str">
        <f>+'01-Mapa de riesgo-UO'!T29</f>
        <v>Elaboración de listados descentralizados por parte de las dependencias responsables</v>
      </c>
      <c r="M26" s="78" t="str">
        <f>+'01-Mapa de riesgo-UO'!Y29</f>
        <v xml:space="preserve">Software Gestión del Talento Humano y Software Registro y Control </v>
      </c>
      <c r="N26" s="78" t="str">
        <f>+'01-Mapa de riesgo-UO'!AD29</f>
        <v>Jefe de Gestión del Talento Humano y la directora Admisiones Resgistro y Control</v>
      </c>
      <c r="O26" s="343" t="str">
        <f>+'01-Mapa de riesgo-UO'!AH29</f>
        <v>Oportuno</v>
      </c>
      <c r="P26" s="343" t="str">
        <f>+'01-Mapa de riesgo-UO'!AM29</f>
        <v>Detectivo</v>
      </c>
      <c r="Q26" s="607" t="str">
        <f>'01-Mapa de riesgo-UO'!AO29</f>
        <v>FUERTE</v>
      </c>
      <c r="R26" s="606" t="s">
        <v>850</v>
      </c>
      <c r="S26" s="606"/>
      <c r="T26" s="104" t="str">
        <f>+'01-Mapa de riesgo-UO'!AT29</f>
        <v>ASUMIR</v>
      </c>
      <c r="U26" s="104">
        <f>+'01-Mapa de riesgo-UO'!AU29</f>
        <v>0</v>
      </c>
      <c r="V26" s="104">
        <f>+'01-Mapa de riesgo-UO'!AX29</f>
        <v>0</v>
      </c>
      <c r="W26" s="297"/>
      <c r="X26" s="297"/>
      <c r="Y26" s="297"/>
      <c r="Z26" s="297"/>
      <c r="AA26" s="617" t="s">
        <v>866</v>
      </c>
    </row>
    <row r="27" spans="1:27" ht="62.45" customHeight="1" x14ac:dyDescent="0.2">
      <c r="A27" s="620"/>
      <c r="B27" s="393"/>
      <c r="C27" s="621"/>
      <c r="D27" s="621"/>
      <c r="E27" s="621"/>
      <c r="F27" s="296" t="str">
        <f>'01-Mapa de riesgo-UO'!F30</f>
        <v xml:space="preserve">Errónea configuración de las votaciones, debido a que el software requiera demasiadas configuraciones o permisos lo que podría generar fallas en las votaciones  </v>
      </c>
      <c r="G27" s="621"/>
      <c r="H27" s="573"/>
      <c r="I27" s="621"/>
      <c r="J27" s="604"/>
      <c r="K27" s="602"/>
      <c r="L27" s="78" t="str">
        <f>+'01-Mapa de riesgo-UO'!T30</f>
        <v xml:space="preserve">Revisión de la configuración de las elecciones  y Auditoria por parte de Control Interno </v>
      </c>
      <c r="M27" s="78">
        <f>+'01-Mapa de riesgo-UO'!Y30</f>
        <v>0</v>
      </c>
      <c r="N27" s="78" t="str">
        <f>+'01-Mapa de riesgo-UO'!AD30</f>
        <v xml:space="preserve">Jefe y profesional de  de Control Interno </v>
      </c>
      <c r="O27" s="343" t="str">
        <f>+'01-Mapa de riesgo-UO'!AH30</f>
        <v>Oportuno</v>
      </c>
      <c r="P27" s="343" t="str">
        <f>+'01-Mapa de riesgo-UO'!AM30</f>
        <v>Preventivo</v>
      </c>
      <c r="Q27" s="607"/>
      <c r="R27" s="606" t="s">
        <v>851</v>
      </c>
      <c r="S27" s="606"/>
      <c r="T27" s="104">
        <f>+'01-Mapa de riesgo-UO'!AT30</f>
        <v>0</v>
      </c>
      <c r="U27" s="104">
        <f>+'01-Mapa de riesgo-UO'!AU30</f>
        <v>0</v>
      </c>
      <c r="V27" s="104">
        <f>+'01-Mapa de riesgo-UO'!AX30</f>
        <v>0</v>
      </c>
      <c r="W27" s="297"/>
      <c r="X27" s="297"/>
      <c r="Y27" s="297"/>
      <c r="Z27" s="297"/>
      <c r="AA27" s="617"/>
    </row>
    <row r="28" spans="1:27" ht="62.45" customHeight="1" x14ac:dyDescent="0.2">
      <c r="A28" s="620"/>
      <c r="B28" s="393"/>
      <c r="C28" s="621"/>
      <c r="D28" s="621"/>
      <c r="E28" s="621"/>
      <c r="F28" s="296" t="str">
        <f>'01-Mapa de riesgo-UO'!F31</f>
        <v>Fallas Técnicas del servidor, o  por  problemas de energía eléctrica o conexión a Internet</v>
      </c>
      <c r="G28" s="621"/>
      <c r="H28" s="573"/>
      <c r="I28" s="621"/>
      <c r="J28" s="604"/>
      <c r="K28" s="602"/>
      <c r="L28" s="78" t="str">
        <f>+'01-Mapa de riesgo-UO'!T31</f>
        <v xml:space="preserve">Pruebas de simulación de las votaciones </v>
      </c>
      <c r="M28" s="78" t="str">
        <f>+'01-Mapa de riesgo-UO'!Y31</f>
        <v>Software de Votaciones</v>
      </c>
      <c r="N28" s="78" t="str">
        <f>+'01-Mapa de riesgo-UO'!AD31</f>
        <v>Ingeniero de sistemas asignado a las elecciones</v>
      </c>
      <c r="O28" s="343" t="str">
        <f>+'01-Mapa de riesgo-UO'!AH31</f>
        <v>Oportuno</v>
      </c>
      <c r="P28" s="343" t="str">
        <f>+'01-Mapa de riesgo-UO'!AM31</f>
        <v>Preventivo</v>
      </c>
      <c r="Q28" s="607"/>
      <c r="R28" s="606" t="s">
        <v>852</v>
      </c>
      <c r="S28" s="606"/>
      <c r="T28" s="104">
        <f>+'01-Mapa de riesgo-UO'!AT31</f>
        <v>0</v>
      </c>
      <c r="U28" s="104">
        <f>+'01-Mapa de riesgo-UO'!AU31</f>
        <v>0</v>
      </c>
      <c r="V28" s="104">
        <f>+'01-Mapa de riesgo-UO'!AX31</f>
        <v>0</v>
      </c>
      <c r="W28" s="297"/>
      <c r="X28" s="297"/>
      <c r="Y28" s="297"/>
      <c r="Z28" s="297"/>
      <c r="AA28" s="617"/>
    </row>
    <row r="29" spans="1:27" ht="62.45" customHeight="1" x14ac:dyDescent="0.2">
      <c r="A29" s="620">
        <v>8</v>
      </c>
      <c r="B29" s="393" t="str">
        <f>'01-Mapa de riesgo-UO'!B32</f>
        <v>SECRETARIA_GENERAL</v>
      </c>
      <c r="C29" s="621" t="str">
        <f>'01-Mapa de riesgo-UO'!G32</f>
        <v>Cumplimiento</v>
      </c>
      <c r="D29" s="621" t="str">
        <f>'01-Mapa de riesgo-UO'!H32</f>
        <v>Vencimiento de términos para la atención de Derechos de Petición</v>
      </c>
      <c r="E29" s="621" t="str">
        <f>'01-Mapa de riesgo-UO'!I32</f>
        <v>No dar respuesta a un Derecho de Petición dentro de los téminos establecidos en la Ley</v>
      </c>
      <c r="F29" s="296" t="str">
        <f>'01-Mapa de riesgo-UO'!F32</f>
        <v>Omisión o retraso de respuesta por parte del funcionario encargado al interior de la Secretaria General.</v>
      </c>
      <c r="G29" s="621" t="str">
        <f>'01-Mapa de riesgo-UO'!J32</f>
        <v>Interposición de una acción de tutela
Acciones legales en contra de la Universidad</v>
      </c>
      <c r="H29" s="573" t="str">
        <f>'01-Mapa de riesgo-UO'!AQ32</f>
        <v>LEVE</v>
      </c>
      <c r="I29" s="621" t="str">
        <f>'01-Mapa de riesgo-UO'!AR32</f>
        <v>Número de Acciones de Tutela o Demandas por la no atención de Derechos de Petición</v>
      </c>
      <c r="J29" s="603">
        <v>0</v>
      </c>
      <c r="K29" s="602" t="s">
        <v>845</v>
      </c>
      <c r="L29" s="78" t="str">
        <f>+'01-Mapa de riesgo-UO'!T32</f>
        <v xml:space="preserve">Radicación de los Derechos de Petición por parte de Gestión Documental donde se establece fecha de recepción </v>
      </c>
      <c r="M29" s="78">
        <f>+'01-Mapa de riesgo-UO'!Y32</f>
        <v>0</v>
      </c>
      <c r="N29" s="78" t="str">
        <f>+'01-Mapa de riesgo-UO'!AD32</f>
        <v>Planta y Transitorio</v>
      </c>
      <c r="O29" s="343" t="str">
        <f>+'01-Mapa de riesgo-UO'!AH32</f>
        <v>Oportuno</v>
      </c>
      <c r="P29" s="343" t="str">
        <f>+'01-Mapa de riesgo-UO'!AM32</f>
        <v>Preventivo</v>
      </c>
      <c r="Q29" s="607" t="str">
        <f>'01-Mapa de riesgo-UO'!AO32</f>
        <v>FUERTE</v>
      </c>
      <c r="R29" s="606" t="s">
        <v>853</v>
      </c>
      <c r="S29" s="606"/>
      <c r="T29" s="104" t="str">
        <f>+'01-Mapa de riesgo-UO'!AT32</f>
        <v>ASUMIR</v>
      </c>
      <c r="U29" s="104">
        <f>+'01-Mapa de riesgo-UO'!AU32</f>
        <v>0</v>
      </c>
      <c r="V29" s="104">
        <f>+'01-Mapa de riesgo-UO'!AX32</f>
        <v>0</v>
      </c>
      <c r="W29" s="297"/>
      <c r="X29" s="297"/>
      <c r="Y29" s="297"/>
      <c r="Z29" s="297"/>
      <c r="AA29" s="617" t="s">
        <v>866</v>
      </c>
    </row>
    <row r="30" spans="1:27" ht="62.45" customHeight="1" x14ac:dyDescent="0.2">
      <c r="A30" s="620"/>
      <c r="B30" s="393"/>
      <c r="C30" s="621"/>
      <c r="D30" s="621"/>
      <c r="E30" s="621"/>
      <c r="F30" s="296" t="str">
        <f>'01-Mapa de riesgo-UO'!F33</f>
        <v>Entidades externas que no suministran soportes o información requerida para dar respuesta.</v>
      </c>
      <c r="G30" s="621"/>
      <c r="H30" s="573"/>
      <c r="I30" s="621"/>
      <c r="J30" s="604"/>
      <c r="K30" s="602"/>
      <c r="L30" s="78" t="str">
        <f>+'01-Mapa de riesgo-UO'!T33</f>
        <v>Seguimiento por parte del funcionario encargado estableciendo dentro del calendar una alarma de aviso de la proximidad del vencimiento</v>
      </c>
      <c r="M30" s="78">
        <f>+'01-Mapa de riesgo-UO'!Y33</f>
        <v>0</v>
      </c>
      <c r="N30" s="78" t="str">
        <f>+'01-Mapa de riesgo-UO'!AD33</f>
        <v>Contrato prestación de servicios</v>
      </c>
      <c r="O30" s="343" t="str">
        <f>+'01-Mapa de riesgo-UO'!AH33</f>
        <v>Oportuno</v>
      </c>
      <c r="P30" s="343" t="str">
        <f>+'01-Mapa de riesgo-UO'!AM33</f>
        <v>Preventivo</v>
      </c>
      <c r="Q30" s="607"/>
      <c r="R30" s="606" t="s">
        <v>853</v>
      </c>
      <c r="S30" s="606"/>
      <c r="T30" s="104">
        <f>+'01-Mapa de riesgo-UO'!AT33</f>
        <v>0</v>
      </c>
      <c r="U30" s="104">
        <f>+'01-Mapa de riesgo-UO'!AU33</f>
        <v>0</v>
      </c>
      <c r="V30" s="104">
        <f>+'01-Mapa de riesgo-UO'!AX33</f>
        <v>0</v>
      </c>
      <c r="W30" s="297"/>
      <c r="X30" s="297"/>
      <c r="Y30" s="297"/>
      <c r="Z30" s="297"/>
      <c r="AA30" s="617"/>
    </row>
    <row r="31" spans="1:27" ht="62.45" customHeight="1" x14ac:dyDescent="0.2">
      <c r="A31" s="620"/>
      <c r="B31" s="393"/>
      <c r="C31" s="621"/>
      <c r="D31" s="621"/>
      <c r="E31" s="621"/>
      <c r="F31" s="296">
        <f>'01-Mapa de riesgo-UO'!F34</f>
        <v>0</v>
      </c>
      <c r="G31" s="621"/>
      <c r="H31" s="573"/>
      <c r="I31" s="621"/>
      <c r="J31" s="604"/>
      <c r="K31" s="602"/>
      <c r="L31" s="78" t="str">
        <f>+'01-Mapa de riesgo-UO'!T34</f>
        <v>Solicitud por escrito a las dependencias internas o externas de la información requerida para la adecuada atención del Derecho de Petición con fecha máxima para aportarla</v>
      </c>
      <c r="M31" s="78" t="str">
        <f>+'01-Mapa de riesgo-UO'!Y34</f>
        <v>Aplicativo Gestión de documentos</v>
      </c>
      <c r="N31" s="78" t="str">
        <f>+'01-Mapa de riesgo-UO'!AD34</f>
        <v>Secretaría General / Contrato prestación de servicios</v>
      </c>
      <c r="O31" s="343" t="str">
        <f>+'01-Mapa de riesgo-UO'!AH34</f>
        <v>Oportuno</v>
      </c>
      <c r="P31" s="343" t="str">
        <f>+'01-Mapa de riesgo-UO'!AM34</f>
        <v>Preventivo</v>
      </c>
      <c r="Q31" s="607"/>
      <c r="R31" s="606" t="s">
        <v>853</v>
      </c>
      <c r="S31" s="606"/>
      <c r="T31" s="104">
        <f>+'01-Mapa de riesgo-UO'!AT34</f>
        <v>0</v>
      </c>
      <c r="U31" s="104">
        <f>+'01-Mapa de riesgo-UO'!AU34</f>
        <v>0</v>
      </c>
      <c r="V31" s="104">
        <f>+'01-Mapa de riesgo-UO'!AX34</f>
        <v>0</v>
      </c>
      <c r="W31" s="297"/>
      <c r="X31" s="297"/>
      <c r="Y31" s="297"/>
      <c r="Z31" s="297"/>
      <c r="AA31" s="617"/>
    </row>
    <row r="32" spans="1:27" ht="62.45" customHeight="1" x14ac:dyDescent="0.2">
      <c r="A32" s="620">
        <v>9</v>
      </c>
      <c r="B32" s="393" t="str">
        <f>'01-Mapa de riesgo-UO'!B35</f>
        <v>SECRETARIA_GENERAL</v>
      </c>
      <c r="C32" s="621" t="str">
        <f>'01-Mapa de riesgo-UO'!G35</f>
        <v>Cumplimiento</v>
      </c>
      <c r="D32" s="621" t="str">
        <f>'01-Mapa de riesgo-UO'!H35</f>
        <v xml:space="preserve">Incumplimiento de la normatividad vigente y aplicable a a la Universidad </v>
      </c>
      <c r="E32" s="621" t="str">
        <f>'01-Mapa de riesgo-UO'!I35</f>
        <v>Aplicación de normas que no competen al ámbito de Instituciones de Educación Superior o que han sido derogadas de forma  parcial o total</v>
      </c>
      <c r="F32" s="296" t="str">
        <f>'01-Mapa de riesgo-UO'!F35</f>
        <v>Falta de claridad sobre la vigencia de la Normas aplicables en la Universidad</v>
      </c>
      <c r="G32" s="621" t="str">
        <f>'01-Mapa de riesgo-UO'!J35</f>
        <v>Contradicción conceptual con otras dependencias 
Otorgamiento o negación de un derecho
Toma de Decisiones por fuera del alcance normativo de la Universidad</v>
      </c>
      <c r="H32" s="573" t="str">
        <f>'01-Mapa de riesgo-UO'!AQ35</f>
        <v>LEVE</v>
      </c>
      <c r="I32" s="621" t="str">
        <f>'01-Mapa de riesgo-UO'!AR35</f>
        <v>No. de procesos judiciales  por incumplimiento de normas</v>
      </c>
      <c r="J32" s="605">
        <v>0</v>
      </c>
      <c r="K32" s="602" t="s">
        <v>846</v>
      </c>
      <c r="L32" s="78" t="str">
        <f>+'01-Mapa de riesgo-UO'!T35</f>
        <v>Publicación de Acuerdo de Consejo Superior y Académico así como Resoluciones Generales con anotación correspondiente sobre la vigencia o derogatoria de los actos administrativos en los cuales aplique los temas de vigencia</v>
      </c>
      <c r="M32" s="78" t="str">
        <f>+'01-Mapa de riesgo-UO'!Y35</f>
        <v>Software UTP Portal</v>
      </c>
      <c r="N32" s="78" t="str">
        <f>+'01-Mapa de riesgo-UO'!AD35</f>
        <v>Contrato prestación de servicios</v>
      </c>
      <c r="O32" s="343" t="str">
        <f>+'01-Mapa de riesgo-UO'!AH35</f>
        <v>Oportuno</v>
      </c>
      <c r="P32" s="343" t="str">
        <f>+'01-Mapa de riesgo-UO'!AM35</f>
        <v>Preventivo</v>
      </c>
      <c r="Q32" s="607" t="str">
        <f>'01-Mapa de riesgo-UO'!AO35</f>
        <v>ACEPTABLE</v>
      </c>
      <c r="R32" s="606" t="s">
        <v>854</v>
      </c>
      <c r="S32" s="606"/>
      <c r="T32" s="104" t="str">
        <f>+'01-Mapa de riesgo-UO'!AT35</f>
        <v>ASUMIR</v>
      </c>
      <c r="U32" s="104">
        <f>+'01-Mapa de riesgo-UO'!AU35</f>
        <v>0</v>
      </c>
      <c r="V32" s="104">
        <f>+'01-Mapa de riesgo-UO'!AX35</f>
        <v>0</v>
      </c>
      <c r="W32" s="297"/>
      <c r="X32" s="297"/>
      <c r="Y32" s="297"/>
      <c r="Z32" s="297"/>
      <c r="AA32" s="617" t="s">
        <v>866</v>
      </c>
    </row>
    <row r="33" spans="1:27" ht="62.45" customHeight="1" x14ac:dyDescent="0.2">
      <c r="A33" s="620"/>
      <c r="B33" s="393"/>
      <c r="C33" s="621"/>
      <c r="D33" s="621"/>
      <c r="E33" s="621"/>
      <c r="F33" s="296" t="str">
        <f>'01-Mapa de riesgo-UO'!F36</f>
        <v>Cambios de normas expedidas por órganos o entidades externas a la Universidad</v>
      </c>
      <c r="G33" s="621"/>
      <c r="H33" s="573"/>
      <c r="I33" s="621"/>
      <c r="J33" s="604"/>
      <c r="K33" s="602"/>
      <c r="L33" s="78" t="str">
        <f>+'01-Mapa de riesgo-UO'!T36</f>
        <v>Análisis y Revisión de los diferentes Estatutos de la Universidad para llevar a cabo un control de la vigencia o modificaciones surtidas</v>
      </c>
      <c r="M33" s="78">
        <f>+'01-Mapa de riesgo-UO'!Y36</f>
        <v>0</v>
      </c>
      <c r="N33" s="78" t="str">
        <f>+'01-Mapa de riesgo-UO'!AD36</f>
        <v>Contrato prestación de servicios</v>
      </c>
      <c r="O33" s="343" t="str">
        <f>+'01-Mapa de riesgo-UO'!AH36</f>
        <v>No oportuno</v>
      </c>
      <c r="P33" s="343" t="str">
        <f>+'01-Mapa de riesgo-UO'!AM36</f>
        <v>Preventivo</v>
      </c>
      <c r="Q33" s="607"/>
      <c r="R33" s="606" t="s">
        <v>855</v>
      </c>
      <c r="S33" s="606"/>
      <c r="T33" s="104">
        <f>+'01-Mapa de riesgo-UO'!AT36</f>
        <v>0</v>
      </c>
      <c r="U33" s="104">
        <f>+'01-Mapa de riesgo-UO'!AU36</f>
        <v>0</v>
      </c>
      <c r="V33" s="104">
        <f>+'01-Mapa de riesgo-UO'!AX36</f>
        <v>0</v>
      </c>
      <c r="W33" s="297"/>
      <c r="X33" s="297"/>
      <c r="Y33" s="297"/>
      <c r="Z33" s="297"/>
      <c r="AA33" s="617"/>
    </row>
    <row r="34" spans="1:27" ht="62.45" customHeight="1" x14ac:dyDescent="0.2">
      <c r="A34" s="620"/>
      <c r="B34" s="393"/>
      <c r="C34" s="621"/>
      <c r="D34" s="621"/>
      <c r="E34" s="621"/>
      <c r="F34" s="296" t="str">
        <f>'01-Mapa de riesgo-UO'!F37</f>
        <v>Falta  de revision de los Acuerdos por parte de las dependencias involucradas</v>
      </c>
      <c r="G34" s="621"/>
      <c r="H34" s="573"/>
      <c r="I34" s="621"/>
      <c r="J34" s="604"/>
      <c r="K34" s="602"/>
      <c r="L34" s="78" t="str">
        <f>+'01-Mapa de riesgo-UO'!T37</f>
        <v>Envio de los Proyectos Acuerdo a las dependencias involucradas para su revisión</v>
      </c>
      <c r="M34" s="78">
        <f>+'01-Mapa de riesgo-UO'!Y37</f>
        <v>0</v>
      </c>
      <c r="N34" s="78" t="str">
        <f>+'01-Mapa de riesgo-UO'!AD37</f>
        <v>Contrato prestación de servicios</v>
      </c>
      <c r="O34" s="343" t="str">
        <f>+'01-Mapa de riesgo-UO'!AH37</f>
        <v>Oportuno</v>
      </c>
      <c r="P34" s="343" t="str">
        <f>+'01-Mapa de riesgo-UO'!AM37</f>
        <v>Preventivo</v>
      </c>
      <c r="Q34" s="607"/>
      <c r="R34" s="606"/>
      <c r="S34" s="606"/>
      <c r="T34" s="104">
        <f>+'01-Mapa de riesgo-UO'!AT37</f>
        <v>0</v>
      </c>
      <c r="U34" s="104">
        <f>+'01-Mapa de riesgo-UO'!AU37</f>
        <v>0</v>
      </c>
      <c r="V34" s="104">
        <f>+'01-Mapa de riesgo-UO'!AX37</f>
        <v>0</v>
      </c>
      <c r="W34" s="297"/>
      <c r="X34" s="297"/>
      <c r="Y34" s="297"/>
      <c r="Z34" s="297"/>
      <c r="AA34" s="617"/>
    </row>
    <row r="35" spans="1:27" ht="62.45" customHeight="1" x14ac:dyDescent="0.2">
      <c r="A35" s="622">
        <v>10</v>
      </c>
      <c r="B35" s="393" t="str">
        <f>'01-Mapa de riesgo-UO'!B38</f>
        <v>SECRETARIA_GENERAL</v>
      </c>
      <c r="C35" s="621" t="str">
        <f>'01-Mapa de riesgo-UO'!G38</f>
        <v>Corrupción</v>
      </c>
      <c r="D35" s="621" t="str">
        <f>'01-Mapa de riesgo-UO'!H38</f>
        <v xml:space="preserve">Tráfico de Influencias </v>
      </c>
      <c r="E35" s="621" t="str">
        <f>'01-Mapa de riesgo-UO'!I38</f>
        <v>Favorecimiento en el otorgamiento de derechos o toma de decisiones que competen a la Universidad</v>
      </c>
      <c r="F35" s="296" t="str">
        <f>'01-Mapa de riesgo-UO'!F38</f>
        <v>Utilización o manipulación de información reservada o clasificada que se encuentra disponible en la Secretaria General</v>
      </c>
      <c r="G35" s="621" t="str">
        <f>'01-Mapa de riesgo-UO'!J38</f>
        <v>Procesos legales y/o penales
Pérdida de la imagen institucional</v>
      </c>
      <c r="H35" s="573" t="str">
        <f>'01-Mapa de riesgo-UO'!AQ38</f>
        <v>LEVE</v>
      </c>
      <c r="I35" s="621" t="str">
        <f>'01-Mapa de riesgo-UO'!AR38</f>
        <v>No. De derechos que son  otorgados sin el cumplimiento de requisitos</v>
      </c>
      <c r="J35" s="603">
        <v>0</v>
      </c>
      <c r="K35" s="602" t="s">
        <v>847</v>
      </c>
      <c r="L35" s="78" t="str">
        <f>+'01-Mapa de riesgo-UO'!T38</f>
        <v>Aplicación de los activos de información de acuerdo al Sistema de Seguridad de la Información</v>
      </c>
      <c r="M35" s="78">
        <f>+'01-Mapa de riesgo-UO'!Y38</f>
        <v>0</v>
      </c>
      <c r="N35" s="78" t="str">
        <f>+'01-Mapa de riesgo-UO'!AD38</f>
        <v>Contrato prestación de servicios</v>
      </c>
      <c r="O35" s="359" t="str">
        <f>+'01-Mapa de riesgo-UO'!AH38</f>
        <v>Oportuno</v>
      </c>
      <c r="P35" s="359" t="str">
        <f>+'01-Mapa de riesgo-UO'!AM38</f>
        <v>Preventivo</v>
      </c>
      <c r="Q35" s="607" t="str">
        <f>'01-Mapa de riesgo-UO'!AO38</f>
        <v>FUERTE</v>
      </c>
      <c r="R35" s="606" t="s">
        <v>856</v>
      </c>
      <c r="S35" s="606"/>
      <c r="T35" s="104" t="str">
        <f>+'01-Mapa de riesgo-UO'!AT38</f>
        <v>ASUMIR</v>
      </c>
      <c r="U35" s="104"/>
      <c r="V35" s="104"/>
      <c r="W35" s="355"/>
      <c r="X35" s="355"/>
      <c r="Y35" s="355"/>
      <c r="Z35" s="355"/>
      <c r="AA35" s="617" t="s">
        <v>866</v>
      </c>
    </row>
    <row r="36" spans="1:27" ht="62.45" customHeight="1" x14ac:dyDescent="0.2">
      <c r="A36" s="620"/>
      <c r="B36" s="393"/>
      <c r="C36" s="621"/>
      <c r="D36" s="621"/>
      <c r="E36" s="621"/>
      <c r="F36" s="296">
        <f>'01-Mapa de riesgo-UO'!F39</f>
        <v>0</v>
      </c>
      <c r="G36" s="621"/>
      <c r="H36" s="573"/>
      <c r="I36" s="621"/>
      <c r="J36" s="604"/>
      <c r="K36" s="602"/>
      <c r="L36" s="78" t="str">
        <f>+'01-Mapa de riesgo-UO'!T39</f>
        <v>Capacitación al personal calificado con el fin de generar conciencia sobre la importancia de la información.</v>
      </c>
      <c r="M36" s="78">
        <f>+'01-Mapa de riesgo-UO'!Y39</f>
        <v>0</v>
      </c>
      <c r="N36" s="78" t="str">
        <f>+'01-Mapa de riesgo-UO'!AD39</f>
        <v>Planta ,Transitorio y Contratista</v>
      </c>
      <c r="O36" s="359" t="str">
        <f>+'01-Mapa de riesgo-UO'!AH39</f>
        <v>Oportuno</v>
      </c>
      <c r="P36" s="359" t="str">
        <f>+'01-Mapa de riesgo-UO'!AM39</f>
        <v>Preventivo</v>
      </c>
      <c r="Q36" s="607"/>
      <c r="R36" s="606" t="s">
        <v>857</v>
      </c>
      <c r="S36" s="606"/>
      <c r="T36" s="104">
        <f>+'01-Mapa de riesgo-UO'!AT39</f>
        <v>0</v>
      </c>
      <c r="U36" s="104">
        <f>+'01-Mapa de riesgo-UO'!AU39</f>
        <v>0</v>
      </c>
      <c r="V36" s="104">
        <f>+'01-Mapa de riesgo-UO'!AX39</f>
        <v>0</v>
      </c>
      <c r="W36" s="355"/>
      <c r="X36" s="355"/>
      <c r="Y36" s="355"/>
      <c r="Z36" s="355"/>
      <c r="AA36" s="617"/>
    </row>
    <row r="37" spans="1:27" ht="62.45" customHeight="1" x14ac:dyDescent="0.2">
      <c r="A37" s="620"/>
      <c r="B37" s="393"/>
      <c r="C37" s="621"/>
      <c r="D37" s="621"/>
      <c r="E37" s="621"/>
      <c r="F37" s="296">
        <f>'01-Mapa de riesgo-UO'!F40</f>
        <v>0</v>
      </c>
      <c r="G37" s="621"/>
      <c r="H37" s="573"/>
      <c r="I37" s="621"/>
      <c r="J37" s="604"/>
      <c r="K37" s="602"/>
      <c r="L37" s="78">
        <f>+'01-Mapa de riesgo-UO'!T40</f>
        <v>0</v>
      </c>
      <c r="M37" s="78">
        <f>+'01-Mapa de riesgo-UO'!Y40</f>
        <v>0</v>
      </c>
      <c r="N37" s="78">
        <f>+'01-Mapa de riesgo-UO'!AD40</f>
        <v>0</v>
      </c>
      <c r="O37" s="359">
        <f>+'01-Mapa de riesgo-UO'!AH40</f>
        <v>0</v>
      </c>
      <c r="P37" s="359">
        <f>+'01-Mapa de riesgo-UO'!AM40</f>
        <v>0</v>
      </c>
      <c r="Q37" s="607"/>
      <c r="R37" s="606"/>
      <c r="S37" s="606"/>
      <c r="T37" s="104">
        <f>+'01-Mapa de riesgo-UO'!AT40</f>
        <v>0</v>
      </c>
      <c r="U37" s="104">
        <f>+'01-Mapa de riesgo-UO'!AU40</f>
        <v>0</v>
      </c>
      <c r="V37" s="104">
        <f>+'01-Mapa de riesgo-UO'!AX40</f>
        <v>0</v>
      </c>
      <c r="W37" s="355"/>
      <c r="X37" s="355"/>
      <c r="Y37" s="355"/>
      <c r="Z37" s="355"/>
      <c r="AA37" s="617"/>
    </row>
    <row r="38" spans="1:27" ht="62.45" customHeight="1" x14ac:dyDescent="0.2">
      <c r="A38" s="620">
        <v>11</v>
      </c>
      <c r="B38" s="393" t="str">
        <f>'01-Mapa de riesgo-UO'!B41</f>
        <v>SECRETARIA_GENERAL</v>
      </c>
      <c r="C38" s="621" t="str">
        <f>'01-Mapa de riesgo-UO'!G41</f>
        <v>Estratégico</v>
      </c>
      <c r="D38" s="621" t="str">
        <f>'01-Mapa de riesgo-UO'!H41</f>
        <v xml:space="preserve">Pérdida de la información de las series documentales conservadas físicamente </v>
      </c>
      <c r="E38" s="621" t="str">
        <f>'01-Mapa de riesgo-UO'!I41</f>
        <v>Faltantes en la  informacion contenida en los archivos central e histórico por ausencia de controles e incumplimiento del procedimiento</v>
      </c>
      <c r="F38" s="296" t="str">
        <f>'01-Mapa de riesgo-UO'!F41</f>
        <v>Fallas en la actualización de los registros de información almacenados en las unidades de conservación</v>
      </c>
      <c r="G38" s="621" t="str">
        <f>'01-Mapa de riesgo-UO'!J41</f>
        <v>Perdida de la memoria institucional
Demandas por perjuicios a los usuarios
Ausencia de apoyo a la misión institucional</v>
      </c>
      <c r="H38" s="573" t="str">
        <f>'01-Mapa de riesgo-UO'!AQ41</f>
        <v>LEVE</v>
      </c>
      <c r="I38" s="621" t="str">
        <f>'01-Mapa de riesgo-UO'!AR41</f>
        <v>Metros lineales de archivos histórico y central conservados únicamente en soporte papel</v>
      </c>
      <c r="J38" s="603">
        <v>635</v>
      </c>
      <c r="K38" s="602" t="s">
        <v>848</v>
      </c>
      <c r="L38" s="78" t="str">
        <f>+'01-Mapa de riesgo-UO'!T41</f>
        <v>Recarga de Extintores , Control de temperatura,humedad y Verificación de sensores de humo</v>
      </c>
      <c r="M38" s="78">
        <f>+'01-Mapa de riesgo-UO'!Y41</f>
        <v>0</v>
      </c>
      <c r="N38" s="78" t="str">
        <f>+'01-Mapa de riesgo-UO'!AD41</f>
        <v>Técnico Administrativo  Transitorio - Gestión de Servicios Institucionales</v>
      </c>
      <c r="O38" s="343" t="str">
        <f>+'01-Mapa de riesgo-UO'!AH41</f>
        <v>Oportuno</v>
      </c>
      <c r="P38" s="343" t="str">
        <f>+'01-Mapa de riesgo-UO'!AM41</f>
        <v>Preventivo</v>
      </c>
      <c r="Q38" s="607" t="str">
        <f>'01-Mapa de riesgo-UO'!AO41</f>
        <v>ACEPTABLE</v>
      </c>
      <c r="R38" s="606"/>
      <c r="S38" s="606"/>
      <c r="T38" s="104" t="str">
        <f>+'01-Mapa de riesgo-UO'!AT41</f>
        <v>ASUMIR</v>
      </c>
      <c r="U38" s="104">
        <f>+'01-Mapa de riesgo-UO'!AU41</f>
        <v>0</v>
      </c>
      <c r="V38" s="104">
        <f>+'01-Mapa de riesgo-UO'!AX41</f>
        <v>0</v>
      </c>
      <c r="W38" s="297"/>
      <c r="X38" s="297"/>
      <c r="Y38" s="297"/>
      <c r="Z38" s="297"/>
      <c r="AA38" s="617" t="s">
        <v>816</v>
      </c>
    </row>
    <row r="39" spans="1:27" ht="62.45" customHeight="1" x14ac:dyDescent="0.2">
      <c r="A39" s="620"/>
      <c r="B39" s="393"/>
      <c r="C39" s="621"/>
      <c r="D39" s="621"/>
      <c r="E39" s="621"/>
      <c r="F39" s="296" t="str">
        <f>'01-Mapa de riesgo-UO'!F42</f>
        <v>Controles de acceso deficientes</v>
      </c>
      <c r="G39" s="621"/>
      <c r="H39" s="573"/>
      <c r="I39" s="621"/>
      <c r="J39" s="604"/>
      <c r="K39" s="602"/>
      <c r="L39" s="78" t="str">
        <f>+'01-Mapa de riesgo-UO'!T42</f>
        <v>Microfilmación y Digitalización</v>
      </c>
      <c r="M39" s="78">
        <f>+'01-Mapa de riesgo-UO'!Y42</f>
        <v>0</v>
      </c>
      <c r="N39" s="78" t="str">
        <f>+'01-Mapa de riesgo-UO'!AD42</f>
        <v xml:space="preserve">Transitorio Administrativo III. Carlos Andrés Cabrera. </v>
      </c>
      <c r="O39" s="343" t="str">
        <f>+'01-Mapa de riesgo-UO'!AH42</f>
        <v>Oportuno</v>
      </c>
      <c r="P39" s="343" t="str">
        <f>+'01-Mapa de riesgo-UO'!AM42</f>
        <v>Preventivo</v>
      </c>
      <c r="Q39" s="607"/>
      <c r="R39" s="606" t="s">
        <v>858</v>
      </c>
      <c r="S39" s="606"/>
      <c r="T39" s="104" t="str">
        <f>+'01-Mapa de riesgo-UO'!AT42</f>
        <v>ASUMIR</v>
      </c>
      <c r="U39" s="104">
        <f>+'01-Mapa de riesgo-UO'!AU42</f>
        <v>0</v>
      </c>
      <c r="V39" s="104">
        <f>+'01-Mapa de riesgo-UO'!AX42</f>
        <v>0</v>
      </c>
      <c r="W39" s="297"/>
      <c r="X39" s="297"/>
      <c r="Y39" s="297"/>
      <c r="Z39" s="297"/>
      <c r="AA39" s="617"/>
    </row>
    <row r="40" spans="1:27" ht="62.45" customHeight="1" x14ac:dyDescent="0.2">
      <c r="A40" s="620"/>
      <c r="B40" s="393"/>
      <c r="C40" s="621"/>
      <c r="D40" s="621"/>
      <c r="E40" s="621"/>
      <c r="F40" s="296">
        <f>'01-Mapa de riesgo-UO'!F43</f>
        <v>0</v>
      </c>
      <c r="G40" s="621"/>
      <c r="H40" s="573"/>
      <c r="I40" s="621"/>
      <c r="J40" s="604"/>
      <c r="K40" s="602"/>
      <c r="L40" s="78" t="str">
        <f>+'01-Mapa de riesgo-UO'!T43</f>
        <v>Inventario documental</v>
      </c>
      <c r="M40" s="78">
        <f>+'01-Mapa de riesgo-UO'!Y43</f>
        <v>0</v>
      </c>
      <c r="N40" s="78" t="str">
        <f>+'01-Mapa de riesgo-UO'!AD43</f>
        <v xml:space="preserve">Transitorio Administrativo III. Carlos Andrés Cabrera. </v>
      </c>
      <c r="O40" s="343" t="str">
        <f>+'01-Mapa de riesgo-UO'!AH43</f>
        <v>Oportuno</v>
      </c>
      <c r="P40" s="343" t="str">
        <f>+'01-Mapa de riesgo-UO'!AM43</f>
        <v>Preventivo</v>
      </c>
      <c r="Q40" s="607"/>
      <c r="R40" s="606" t="s">
        <v>859</v>
      </c>
      <c r="S40" s="606"/>
      <c r="T40" s="104" t="str">
        <f>+'01-Mapa de riesgo-UO'!AT43</f>
        <v>ASUMIR</v>
      </c>
      <c r="U40" s="104">
        <f>+'01-Mapa de riesgo-UO'!AU43</f>
        <v>0</v>
      </c>
      <c r="V40" s="104">
        <f>+'01-Mapa de riesgo-UO'!AX43</f>
        <v>0</v>
      </c>
      <c r="W40" s="297"/>
      <c r="X40" s="297"/>
      <c r="Y40" s="297"/>
      <c r="Z40" s="297"/>
      <c r="AA40" s="617"/>
    </row>
    <row r="41" spans="1:27" ht="62.45" customHeight="1" x14ac:dyDescent="0.2">
      <c r="A41" s="620">
        <v>12</v>
      </c>
      <c r="B41" s="393" t="str">
        <f>'01-Mapa de riesgo-UO'!B44</f>
        <v>SECRETARIA_GENERAL</v>
      </c>
      <c r="C41" s="621" t="str">
        <f>'01-Mapa de riesgo-UO'!G44</f>
        <v>Estratégico</v>
      </c>
      <c r="D41" s="621" t="str">
        <f>'01-Mapa de riesgo-UO'!H44</f>
        <v xml:space="preserve">Incumplimiento en Normatividad Archivistica conforme a la actualización de los Instrumentos Archivisticos que deben soportar la Gestión Documental de las Entidades Públicas (TRD, PGD, PINAR, MOREQ, FUID) </v>
      </c>
      <c r="E41" s="621" t="str">
        <f>'01-Mapa de riesgo-UO'!I44</f>
        <v xml:space="preserve">Instrumentos archivisticos desactualizados y no alineados con los cambios institucionales </v>
      </c>
      <c r="F41" s="296" t="str">
        <f>'01-Mapa de riesgo-UO'!F44</f>
        <v>Cambios constantes en la Normativa Archivistica Nacional</v>
      </c>
      <c r="G41" s="621" t="str">
        <f>'01-Mapa de riesgo-UO'!J44</f>
        <v xml:space="preserve">Sanciones a la Institución por el incumplimiento a la normatividad archivistica     Falta de actualización de las Series Documentales         Desarticulación con los Sistemas Informáticos de la Institución y los cambios de soporte en las Series Documentales                      </v>
      </c>
      <c r="H41" s="573" t="str">
        <f>'01-Mapa de riesgo-UO'!AQ44</f>
        <v>GRAVE</v>
      </c>
      <c r="I41" s="621" t="str">
        <f>'01-Mapa de riesgo-UO'!AR44</f>
        <v>Instrumentos Archivisticos actualizados</v>
      </c>
      <c r="J41" s="603">
        <v>0</v>
      </c>
      <c r="K41" s="602" t="s">
        <v>849</v>
      </c>
      <c r="L41" s="78" t="str">
        <f>+'01-Mapa de riesgo-UO'!T44</f>
        <v>Actualización Inventario documenta</v>
      </c>
      <c r="M41" s="78">
        <f>+'01-Mapa de riesgo-UO'!Y44</f>
        <v>0</v>
      </c>
      <c r="N41" s="78" t="str">
        <f>+'01-Mapa de riesgo-UO'!AD44</f>
        <v xml:space="preserve">Transitorio Administrativo III. Carlos Andrés Cabrera. </v>
      </c>
      <c r="O41" s="343" t="str">
        <f>+'01-Mapa de riesgo-UO'!AH44</f>
        <v>Oportuno</v>
      </c>
      <c r="P41" s="343" t="str">
        <f>+'01-Mapa de riesgo-UO'!AM44</f>
        <v>Preventivo</v>
      </c>
      <c r="Q41" s="607" t="str">
        <f>'01-Mapa de riesgo-UO'!AO44</f>
        <v>ACEPTABLE</v>
      </c>
      <c r="R41" s="606" t="s">
        <v>859</v>
      </c>
      <c r="S41" s="606"/>
      <c r="T41" s="104" t="str">
        <f>+'01-Mapa de riesgo-UO'!AT44</f>
        <v>REDUCIR</v>
      </c>
      <c r="U41" s="104" t="str">
        <f>+'01-Mapa de riesgo-UO'!AU44</f>
        <v>Actualizar el inventario documental en un 100% con el fin de conocer la totalidad de la información conservada en el Archivo Central</v>
      </c>
      <c r="V41" s="104">
        <f>+'01-Mapa de riesgo-UO'!AX44</f>
        <v>0</v>
      </c>
      <c r="W41" s="380" t="s">
        <v>273</v>
      </c>
      <c r="X41" s="380" t="s">
        <v>862</v>
      </c>
      <c r="Y41" s="380" t="s">
        <v>279</v>
      </c>
      <c r="Z41" s="297"/>
      <c r="AA41" s="617" t="s">
        <v>816</v>
      </c>
    </row>
    <row r="42" spans="1:27" ht="62.45" customHeight="1" x14ac:dyDescent="0.2">
      <c r="A42" s="620"/>
      <c r="B42" s="393"/>
      <c r="C42" s="621"/>
      <c r="D42" s="621"/>
      <c r="E42" s="621"/>
      <c r="F42" s="296" t="str">
        <f>'01-Mapa de riesgo-UO'!F45</f>
        <v>Modificaciones en la Estructura Organizacional y que tienen relación directa con los instrumentos archivisticos</v>
      </c>
      <c r="G42" s="621"/>
      <c r="H42" s="573"/>
      <c r="I42" s="621"/>
      <c r="J42" s="604"/>
      <c r="K42" s="602"/>
      <c r="L42" s="78" t="str">
        <f>+'01-Mapa de riesgo-UO'!T45</f>
        <v>Actualización Plan Institucional de Archivos PINAR</v>
      </c>
      <c r="M42" s="78">
        <f>+'01-Mapa de riesgo-UO'!Y45</f>
        <v>0</v>
      </c>
      <c r="N42" s="78" t="str">
        <f>+'01-Mapa de riesgo-UO'!AD45</f>
        <v xml:space="preserve">Profesional I. Lina Maria Valencia Transitorio Administrativo III. Carlos Andrés Cabrera. </v>
      </c>
      <c r="O42" s="343" t="str">
        <f>+'01-Mapa de riesgo-UO'!AH45</f>
        <v>Oportuno</v>
      </c>
      <c r="P42" s="343" t="str">
        <f>+'01-Mapa de riesgo-UO'!AM45</f>
        <v>Preventivo</v>
      </c>
      <c r="Q42" s="607"/>
      <c r="R42" s="606" t="s">
        <v>860</v>
      </c>
      <c r="S42" s="606"/>
      <c r="T42" s="104" t="str">
        <f>+'01-Mapa de riesgo-UO'!AT45</f>
        <v>EVITAR</v>
      </c>
      <c r="U42" s="104" t="str">
        <f>+'01-Mapa de riesgo-UO'!AU45</f>
        <v>Actualizar el PINAR alineado con el PDI identificando y valorando los aspectos críticos y las acciones que se deben llevar a cabo para administrar de forma estratégica el Archivo Institucional.</v>
      </c>
      <c r="V42" s="104">
        <f>+'01-Mapa de riesgo-UO'!AX45</f>
        <v>0</v>
      </c>
      <c r="W42" s="380" t="s">
        <v>282</v>
      </c>
      <c r="X42" s="380" t="s">
        <v>863</v>
      </c>
      <c r="Y42" s="380" t="s">
        <v>283</v>
      </c>
      <c r="Z42" s="381" t="s">
        <v>865</v>
      </c>
      <c r="AA42" s="617"/>
    </row>
    <row r="43" spans="1:27" ht="62.45" customHeight="1" x14ac:dyDescent="0.2">
      <c r="A43" s="620"/>
      <c r="B43" s="393"/>
      <c r="C43" s="621"/>
      <c r="D43" s="621"/>
      <c r="E43" s="621"/>
      <c r="F43" s="296" t="str">
        <f>'01-Mapa de riesgo-UO'!F46</f>
        <v>Falta de personal para desarrollar las actividades de actualización de los instrumentos</v>
      </c>
      <c r="G43" s="621"/>
      <c r="H43" s="573"/>
      <c r="I43" s="621"/>
      <c r="J43" s="604"/>
      <c r="K43" s="602"/>
      <c r="L43" s="78" t="str">
        <f>+'01-Mapa de riesgo-UO'!T46</f>
        <v>Actualización Programa de Gestión Documental</v>
      </c>
      <c r="M43" s="78">
        <f>+'01-Mapa de riesgo-UO'!Y46</f>
        <v>0</v>
      </c>
      <c r="N43" s="78" t="str">
        <f>+'01-Mapa de riesgo-UO'!AD46</f>
        <v xml:space="preserve">Profesional I. Lina Maria Valencia Transitorio Administrativo III. Carlos Andrés Cabrera. </v>
      </c>
      <c r="O43" s="343" t="str">
        <f>+'01-Mapa de riesgo-UO'!AH46</f>
        <v>Oportuno</v>
      </c>
      <c r="P43" s="343" t="str">
        <f>+'01-Mapa de riesgo-UO'!AM46</f>
        <v>Preventivo</v>
      </c>
      <c r="Q43" s="607"/>
      <c r="R43" s="606" t="s">
        <v>861</v>
      </c>
      <c r="S43" s="606"/>
      <c r="T43" s="104" t="str">
        <f>+'01-Mapa de riesgo-UO'!AT46</f>
        <v>REDUCIR</v>
      </c>
      <c r="U43" s="104" t="str">
        <f>+'01-Mapa de riesgo-UO'!AU46</f>
        <v>Proyectar la contratación de personal de apoyo para la realización de labores operativas en la oficina, con el fin de dedicar mayor esfuerzo con el personal de experiencia para actualizar los instrumentos archivísticos.</v>
      </c>
      <c r="V43" s="104">
        <f>+'01-Mapa de riesgo-UO'!AX46</f>
        <v>0</v>
      </c>
      <c r="W43" s="380" t="s">
        <v>273</v>
      </c>
      <c r="X43" s="380" t="s">
        <v>864</v>
      </c>
      <c r="Y43" s="380" t="s">
        <v>279</v>
      </c>
      <c r="Z43" s="297"/>
      <c r="AA43" s="617"/>
    </row>
    <row r="44" spans="1:27" ht="62.45" customHeight="1" x14ac:dyDescent="0.2">
      <c r="A44" s="622">
        <v>13</v>
      </c>
      <c r="B44" s="393" t="str">
        <f>'01-Mapa de riesgo-UO'!B47</f>
        <v>RECURSOS INFORMÁTICOS Y EDUCATIVOS - CRIE</v>
      </c>
      <c r="C44" s="621" t="str">
        <f>'01-Mapa de riesgo-UO'!G47</f>
        <v>Tecnológico</v>
      </c>
      <c r="D44" s="621" t="str">
        <f>'01-Mapa de riesgo-UO'!H47</f>
        <v>Interrupción del acceso a Internet en el campus universitario</v>
      </c>
      <c r="E44" s="621" t="str">
        <f>'01-Mapa de riesgo-UO'!I47</f>
        <v>Imposibilidad para acceder a  internet</v>
      </c>
      <c r="F44" s="296" t="str">
        <f>'01-Mapa de riesgo-UO'!F47</f>
        <v>Fallas en el sistema eléctrico</v>
      </c>
      <c r="G44" s="621" t="str">
        <f>'01-Mapa de riesgo-UO'!J47</f>
        <v>No.Acceso al correo electrónico
No.Acceso a ningún servicio ni pagina web diferente a  utp.edu.co</v>
      </c>
      <c r="H44" s="573" t="str">
        <f>'01-Mapa de riesgo-UO'!AQ47</f>
        <v>LEVE</v>
      </c>
      <c r="I44" s="621" t="str">
        <f>'01-Mapa de riesgo-UO'!AR47</f>
        <v>Número de horas al mes sin fallas de conectividad a Internet/Número de horas del mes</v>
      </c>
      <c r="J44" s="603">
        <v>720</v>
      </c>
      <c r="K44" s="609" t="s">
        <v>867</v>
      </c>
      <c r="L44" s="78" t="str">
        <f>+'01-Mapa de riesgo-UO'!T47</f>
        <v>Sistema de respaldo eléctrico
Canal de respaldo con diferente proveedor</v>
      </c>
      <c r="M44" s="78" t="str">
        <f>+'01-Mapa de riesgo-UO'!Y47</f>
        <v>Sistemas de transferencia de potencia, UPS, transformador y planta.</v>
      </c>
      <c r="N44" s="78" t="str">
        <f>+'01-Mapa de riesgo-UO'!AD47</f>
        <v>Jefe Mantenimiento</v>
      </c>
      <c r="O44" s="343" t="str">
        <f>+'01-Mapa de riesgo-UO'!AH47</f>
        <v>Oportuno</v>
      </c>
      <c r="P44" s="343" t="str">
        <f>+'01-Mapa de riesgo-UO'!AM47</f>
        <v>Preventivo</v>
      </c>
      <c r="Q44" s="607" t="str">
        <f>'01-Mapa de riesgo-UO'!AO47</f>
        <v>FUERTE</v>
      </c>
      <c r="R44" s="606" t="s">
        <v>870</v>
      </c>
      <c r="S44" s="606"/>
      <c r="T44" s="104" t="str">
        <f>+'01-Mapa de riesgo-UO'!AT47</f>
        <v>ASUMIR</v>
      </c>
      <c r="U44" s="104">
        <f>+'01-Mapa de riesgo-UO'!AU47</f>
        <v>0</v>
      </c>
      <c r="V44" s="104">
        <f>+'01-Mapa de riesgo-UO'!AX47</f>
        <v>0</v>
      </c>
      <c r="W44" s="297"/>
      <c r="X44" s="297"/>
      <c r="Y44" s="297"/>
      <c r="Z44" s="297"/>
      <c r="AA44" s="617" t="s">
        <v>866</v>
      </c>
    </row>
    <row r="45" spans="1:27" ht="62.45" customHeight="1" x14ac:dyDescent="0.2">
      <c r="A45" s="620"/>
      <c r="B45" s="393"/>
      <c r="C45" s="621"/>
      <c r="D45" s="621"/>
      <c r="E45" s="621"/>
      <c r="F45" s="296" t="str">
        <f>'01-Mapa de riesgo-UO'!F48</f>
        <v>Falla del servicio de internet con los proveedores de Internet.</v>
      </c>
      <c r="G45" s="621"/>
      <c r="H45" s="573"/>
      <c r="I45" s="621"/>
      <c r="J45" s="604"/>
      <c r="K45" s="602"/>
      <c r="L45" s="78" t="str">
        <f>+'01-Mapa de riesgo-UO'!T48</f>
        <v>Monitoreo del estado del servicio</v>
      </c>
      <c r="M45" s="78" t="str">
        <f>+'01-Mapa de riesgo-UO'!Y48</f>
        <v>Sistema de monitoreo con una empresa llamada Ingebyte. Monitoreo itnerno IMC.</v>
      </c>
      <c r="N45" s="78" t="str">
        <f>+'01-Mapa de riesgo-UO'!AD48</f>
        <v>Profesional 2 Red de datos</v>
      </c>
      <c r="O45" s="343" t="str">
        <f>+'01-Mapa de riesgo-UO'!AH48</f>
        <v>Oportuno</v>
      </c>
      <c r="P45" s="343" t="str">
        <f>+'01-Mapa de riesgo-UO'!AM48</f>
        <v>Detectivo</v>
      </c>
      <c r="Q45" s="607"/>
      <c r="R45" s="606" t="s">
        <v>870</v>
      </c>
      <c r="S45" s="606"/>
      <c r="T45" s="104" t="str">
        <f>+'01-Mapa de riesgo-UO'!AT48</f>
        <v>ASUMIR</v>
      </c>
      <c r="U45" s="104">
        <f>+'01-Mapa de riesgo-UO'!AU48</f>
        <v>0</v>
      </c>
      <c r="V45" s="104">
        <f>+'01-Mapa de riesgo-UO'!AX48</f>
        <v>0</v>
      </c>
      <c r="W45" s="297"/>
      <c r="X45" s="297"/>
      <c r="Y45" s="297"/>
      <c r="Z45" s="297"/>
      <c r="AA45" s="617"/>
    </row>
    <row r="46" spans="1:27" ht="62.45" customHeight="1" x14ac:dyDescent="0.2">
      <c r="A46" s="620"/>
      <c r="B46" s="393"/>
      <c r="C46" s="621"/>
      <c r="D46" s="621"/>
      <c r="E46" s="621"/>
      <c r="F46" s="296">
        <f>'01-Mapa de riesgo-UO'!F49</f>
        <v>0</v>
      </c>
      <c r="G46" s="621"/>
      <c r="H46" s="573"/>
      <c r="I46" s="621"/>
      <c r="J46" s="604"/>
      <c r="K46" s="602"/>
      <c r="L46" s="78" t="str">
        <f>+'01-Mapa de riesgo-UO'!T49</f>
        <v>Equipos de conectividad redundantes
Equipos de control ambiental redundantes</v>
      </c>
      <c r="M46" s="78" t="str">
        <f>+'01-Mapa de riesgo-UO'!Y49</f>
        <v>APC y ARUBA</v>
      </c>
      <c r="N46" s="78" t="str">
        <f>+'01-Mapa de riesgo-UO'!AD49</f>
        <v>Profesional 2 Red de datos</v>
      </c>
      <c r="O46" s="343" t="str">
        <f>+'01-Mapa de riesgo-UO'!AH49</f>
        <v>Oportuno</v>
      </c>
      <c r="P46" s="343" t="str">
        <f>+'01-Mapa de riesgo-UO'!AM49</f>
        <v>Preventivo</v>
      </c>
      <c r="Q46" s="607"/>
      <c r="R46" s="606" t="s">
        <v>870</v>
      </c>
      <c r="S46" s="606"/>
      <c r="T46" s="104" t="str">
        <f>+'01-Mapa de riesgo-UO'!AT49</f>
        <v>ASUMIR</v>
      </c>
      <c r="U46" s="104">
        <f>+'01-Mapa de riesgo-UO'!AU49</f>
        <v>0</v>
      </c>
      <c r="V46" s="104">
        <f>+'01-Mapa de riesgo-UO'!AX49</f>
        <v>0</v>
      </c>
      <c r="W46" s="297"/>
      <c r="X46" s="297"/>
      <c r="Y46" s="297"/>
      <c r="Z46" s="297"/>
      <c r="AA46" s="617"/>
    </row>
    <row r="47" spans="1:27" ht="62.45" customHeight="1" x14ac:dyDescent="0.2">
      <c r="A47" s="620">
        <v>14</v>
      </c>
      <c r="B47" s="393" t="str">
        <f>'01-Mapa de riesgo-UO'!B50</f>
        <v>RECURSOS INFORMÁTICOS Y EDUCATIVOS - CRIE</v>
      </c>
      <c r="C47" s="621" t="str">
        <f>'01-Mapa de riesgo-UO'!G50</f>
        <v>Tecnológico</v>
      </c>
      <c r="D47" s="621" t="str">
        <f>'01-Mapa de riesgo-UO'!H50</f>
        <v>Imposibilidad  para acceder a los sistemas de información que esten alojados en los servidores del campus universitario</v>
      </c>
      <c r="E47" s="621" t="str">
        <f>'01-Mapa de riesgo-UO'!I50</f>
        <v>No. acceso fuera del campus universitario a los servicios de internet que ofrece la Universidad</v>
      </c>
      <c r="F47" s="296" t="str">
        <f>'01-Mapa de riesgo-UO'!F50</f>
        <v>Fallas en el sistema eléctrico</v>
      </c>
      <c r="G47" s="621" t="str">
        <f>'01-Mapa de riesgo-UO'!J50</f>
        <v>Incomunicación de la Universidad  a través de internet
Retrasos en los procesos académicos y administrativos ofrecidos a través de los servicios web
Pérdida de imagen</v>
      </c>
      <c r="H47" s="573" t="str">
        <f>'01-Mapa de riesgo-UO'!AQ50</f>
        <v>MODERADO</v>
      </c>
      <c r="I47" s="621" t="str">
        <f>'01-Mapa de riesgo-UO'!AR50</f>
        <v>Número de horas al mes sin fallas de conectividad a Internet del canal principal/Número de horas del mes</v>
      </c>
      <c r="J47" s="603">
        <v>712</v>
      </c>
      <c r="K47" s="602" t="s">
        <v>868</v>
      </c>
      <c r="L47" s="78" t="str">
        <f>+'01-Mapa de riesgo-UO'!T50</f>
        <v>Sistema de respaldo eléctrico
Canal de respaldo con diferente proveedor</v>
      </c>
      <c r="M47" s="78" t="str">
        <f>+'01-Mapa de riesgo-UO'!Y50</f>
        <v>Sistemas de transferencia de potencia, UPS, transformador y planta.</v>
      </c>
      <c r="N47" s="78" t="str">
        <f>+'01-Mapa de riesgo-UO'!AD50</f>
        <v>Jefe Mantenimiento</v>
      </c>
      <c r="O47" s="343" t="str">
        <f>+'01-Mapa de riesgo-UO'!AH50</f>
        <v>Oportuno</v>
      </c>
      <c r="P47" s="343" t="str">
        <f>+'01-Mapa de riesgo-UO'!AM50</f>
        <v>Preventivo</v>
      </c>
      <c r="Q47" s="607" t="str">
        <f>'01-Mapa de riesgo-UO'!AO50</f>
        <v>FUERTE</v>
      </c>
      <c r="R47" s="606" t="s">
        <v>870</v>
      </c>
      <c r="S47" s="606"/>
      <c r="T47" s="104" t="str">
        <f>+'01-Mapa de riesgo-UO'!AT50</f>
        <v>COMPARTIR</v>
      </c>
      <c r="U47" s="104" t="str">
        <f>+'01-Mapa de riesgo-UO'!AU50</f>
        <v>COMPARTIR</v>
      </c>
      <c r="V47" s="104" t="str">
        <f>+'01-Mapa de riesgo-UO'!AX50</f>
        <v>Gestión de Servicios Institucionales</v>
      </c>
      <c r="W47" s="381" t="s">
        <v>282</v>
      </c>
      <c r="X47" s="381" t="s">
        <v>873</v>
      </c>
      <c r="Y47" s="381" t="s">
        <v>283</v>
      </c>
      <c r="Z47" s="358"/>
      <c r="AA47" s="617" t="s">
        <v>866</v>
      </c>
    </row>
    <row r="48" spans="1:27" ht="62.45" customHeight="1" x14ac:dyDescent="0.2">
      <c r="A48" s="620"/>
      <c r="B48" s="393"/>
      <c r="C48" s="621"/>
      <c r="D48" s="621"/>
      <c r="E48" s="621"/>
      <c r="F48" s="296" t="str">
        <f>'01-Mapa de riesgo-UO'!F51</f>
        <v>Fallas en los equipos de conectividad o en el sistema de control ambiental</v>
      </c>
      <c r="G48" s="621"/>
      <c r="H48" s="573"/>
      <c r="I48" s="621"/>
      <c r="J48" s="604"/>
      <c r="K48" s="602"/>
      <c r="L48" s="78" t="str">
        <f>+'01-Mapa de riesgo-UO'!T51</f>
        <v>Monitoreo del estado del servicio</v>
      </c>
      <c r="M48" s="78" t="str">
        <f>+'01-Mapa de riesgo-UO'!Y51</f>
        <v>Sistema de monitoreo con una empresa llamada Ingebyte. Monitoreo itnerno IMC.</v>
      </c>
      <c r="N48" s="78" t="str">
        <f>+'01-Mapa de riesgo-UO'!AD51</f>
        <v>Profesional 2 Red de datos</v>
      </c>
      <c r="O48" s="343" t="str">
        <f>+'01-Mapa de riesgo-UO'!AH51</f>
        <v>Oportuno</v>
      </c>
      <c r="P48" s="343" t="str">
        <f>+'01-Mapa de riesgo-UO'!AM51</f>
        <v>Preventivo</v>
      </c>
      <c r="Q48" s="607"/>
      <c r="R48" s="606" t="s">
        <v>870</v>
      </c>
      <c r="S48" s="606"/>
      <c r="T48" s="104" t="str">
        <f>+'01-Mapa de riesgo-UO'!AT51</f>
        <v>REDUCIR</v>
      </c>
      <c r="U48" s="104" t="str">
        <f>+'01-Mapa de riesgo-UO'!AU51</f>
        <v>REDUCIR</v>
      </c>
      <c r="V48" s="104">
        <f>+'01-Mapa de riesgo-UO'!AX51</f>
        <v>0</v>
      </c>
      <c r="W48" s="381" t="s">
        <v>273</v>
      </c>
      <c r="X48" s="381" t="s">
        <v>874</v>
      </c>
      <c r="Y48" s="381" t="s">
        <v>279</v>
      </c>
      <c r="Z48" s="358"/>
      <c r="AA48" s="617"/>
    </row>
    <row r="49" spans="1:27" ht="62.45" customHeight="1" x14ac:dyDescent="0.2">
      <c r="A49" s="620"/>
      <c r="B49" s="393"/>
      <c r="C49" s="621"/>
      <c r="D49" s="621"/>
      <c r="E49" s="621"/>
      <c r="F49" s="296">
        <f>'01-Mapa de riesgo-UO'!F52</f>
        <v>0</v>
      </c>
      <c r="G49" s="621"/>
      <c r="H49" s="573"/>
      <c r="I49" s="621"/>
      <c r="J49" s="604"/>
      <c r="K49" s="602"/>
      <c r="L49" s="78" t="str">
        <f>+'01-Mapa de riesgo-UO'!T52</f>
        <v>Equipos de conectividad redundantes
Equipos de control ambiental redundantes</v>
      </c>
      <c r="M49" s="78">
        <f>+'01-Mapa de riesgo-UO'!Y52</f>
        <v>0</v>
      </c>
      <c r="N49" s="78">
        <f>+'01-Mapa de riesgo-UO'!AD52</f>
        <v>0</v>
      </c>
      <c r="O49" s="343" t="str">
        <f>+'01-Mapa de riesgo-UO'!AH52</f>
        <v>No oportuno</v>
      </c>
      <c r="P49" s="343" t="str">
        <f>+'01-Mapa de riesgo-UO'!AM52</f>
        <v>Preventivo</v>
      </c>
      <c r="Q49" s="607"/>
      <c r="R49" s="606" t="s">
        <v>870</v>
      </c>
      <c r="S49" s="606"/>
      <c r="T49" s="104">
        <f>+'01-Mapa de riesgo-UO'!AT52</f>
        <v>0</v>
      </c>
      <c r="U49" s="104">
        <f>+'01-Mapa de riesgo-UO'!AU52</f>
        <v>0</v>
      </c>
      <c r="V49" s="104">
        <f>+'01-Mapa de riesgo-UO'!AX52</f>
        <v>0</v>
      </c>
      <c r="W49" s="358"/>
      <c r="X49" s="358"/>
      <c r="Y49" s="358"/>
      <c r="Z49" s="297"/>
      <c r="AA49" s="617"/>
    </row>
    <row r="50" spans="1:27" ht="62.45" customHeight="1" x14ac:dyDescent="0.2">
      <c r="A50" s="620">
        <v>15</v>
      </c>
      <c r="B50" s="393" t="str">
        <f>'01-Mapa de riesgo-UO'!B53</f>
        <v>RECURSOS INFORMÁTICOS Y EDUCATIVOS - CRIE</v>
      </c>
      <c r="C50" s="621" t="str">
        <f>'01-Mapa de riesgo-UO'!G53</f>
        <v>Tecnológico</v>
      </c>
      <c r="D50" s="621" t="str">
        <f>'01-Mapa de riesgo-UO'!H53</f>
        <v>Intrusión a equipos y servicios de red</v>
      </c>
      <c r="E50" s="621" t="str">
        <f>'01-Mapa de riesgo-UO'!I53</f>
        <v>Acceso no autorizado a servidores,  servicios y equipos de conectividad bajo la gestión de la Administración de la Red.</v>
      </c>
      <c r="F50" s="296" t="str">
        <f>'01-Mapa de riesgo-UO'!F53</f>
        <v>Vulnerabilidades en sistemas operativos y servicios desarrollados por terceros</v>
      </c>
      <c r="G50" s="621" t="str">
        <f>'01-Mapa de riesgo-UO'!J53</f>
        <v>Cambio de configuraciones que afecten el buen funcionamiento de equipos y servicios.
Robo, sabotaje o cambios de información.</v>
      </c>
      <c r="H50" s="573" t="str">
        <f>'01-Mapa de riesgo-UO'!AQ53</f>
        <v>GRAVE</v>
      </c>
      <c r="I50" s="621" t="str">
        <f>'01-Mapa de riesgo-UO'!AR53</f>
        <v>Total de intrusiones detectadas/Total de intentos de intrusión cada semestre</v>
      </c>
      <c r="J50" s="610">
        <v>7.0000000000000004E-11</v>
      </c>
      <c r="K50" s="602" t="s">
        <v>869</v>
      </c>
      <c r="L50" s="78" t="str">
        <f>+'01-Mapa de riesgo-UO'!T53</f>
        <v>Actualización de las aplicaciones, servicios y sistemas operativos de los servidores</v>
      </c>
      <c r="M50" s="78">
        <f>+'01-Mapa de riesgo-UO'!Y53</f>
        <v>0</v>
      </c>
      <c r="N50" s="78">
        <f>+'01-Mapa de riesgo-UO'!AD53</f>
        <v>0</v>
      </c>
      <c r="O50" s="343" t="str">
        <f>+'01-Mapa de riesgo-UO'!AH53</f>
        <v>No oportuno</v>
      </c>
      <c r="P50" s="343" t="str">
        <f>+'01-Mapa de riesgo-UO'!AM53</f>
        <v>Preventivo</v>
      </c>
      <c r="Q50" s="607" t="str">
        <f>'01-Mapa de riesgo-UO'!AO53</f>
        <v>DÉBIL</v>
      </c>
      <c r="R50" s="606" t="s">
        <v>871</v>
      </c>
      <c r="S50" s="606"/>
      <c r="T50" s="104" t="str">
        <f>+'01-Mapa de riesgo-UO'!AT53</f>
        <v>COMPARTIR</v>
      </c>
      <c r="U50" s="104">
        <f>+'01-Mapa de riesgo-UO'!AU53</f>
        <v>0</v>
      </c>
      <c r="V50" s="104">
        <f>+'01-Mapa de riesgo-UO'!AX53</f>
        <v>0</v>
      </c>
      <c r="W50" s="381" t="s">
        <v>274</v>
      </c>
      <c r="X50" s="381" t="s">
        <v>876</v>
      </c>
      <c r="Y50" s="381" t="s">
        <v>284</v>
      </c>
      <c r="Z50" s="297"/>
      <c r="AA50" s="617" t="s">
        <v>816</v>
      </c>
    </row>
    <row r="51" spans="1:27" ht="62.45" customHeight="1" x14ac:dyDescent="0.2">
      <c r="A51" s="620"/>
      <c r="B51" s="393"/>
      <c r="C51" s="621"/>
      <c r="D51" s="621"/>
      <c r="E51" s="621"/>
      <c r="F51" s="296" t="str">
        <f>'01-Mapa de riesgo-UO'!F54</f>
        <v>Falta de equipos adecuados para la seguridad en la red. Se debe cumplir con las directrices de control de acceso a la red de datos aprobada por el CSU.</v>
      </c>
      <c r="G51" s="621"/>
      <c r="H51" s="573"/>
      <c r="I51" s="621"/>
      <c r="J51" s="604"/>
      <c r="K51" s="602"/>
      <c r="L51" s="78">
        <f>+'01-Mapa de riesgo-UO'!T54</f>
        <v>0</v>
      </c>
      <c r="M51" s="78">
        <f>+'01-Mapa de riesgo-UO'!Y54</f>
        <v>0</v>
      </c>
      <c r="N51" s="78">
        <f>+'01-Mapa de riesgo-UO'!AD54</f>
        <v>0</v>
      </c>
      <c r="O51" s="343">
        <f>+'01-Mapa de riesgo-UO'!AH54</f>
        <v>0</v>
      </c>
      <c r="P51" s="343">
        <f>+'01-Mapa de riesgo-UO'!AM54</f>
        <v>0</v>
      </c>
      <c r="Q51" s="607"/>
      <c r="R51" s="606" t="s">
        <v>872</v>
      </c>
      <c r="S51" s="606"/>
      <c r="T51" s="104" t="str">
        <f>+'01-Mapa de riesgo-UO'!AT54</f>
        <v>REDUCIR</v>
      </c>
      <c r="U51" s="104">
        <f>+'01-Mapa de riesgo-UO'!AU54</f>
        <v>0</v>
      </c>
      <c r="V51" s="104">
        <f>+'01-Mapa de riesgo-UO'!AX54</f>
        <v>0</v>
      </c>
      <c r="W51" s="381" t="s">
        <v>273</v>
      </c>
      <c r="X51" s="381" t="s">
        <v>877</v>
      </c>
      <c r="Y51" s="381" t="s">
        <v>279</v>
      </c>
      <c r="Z51" s="297"/>
      <c r="AA51" s="617"/>
    </row>
    <row r="52" spans="1:27" ht="62.45" customHeight="1" x14ac:dyDescent="0.2">
      <c r="A52" s="620"/>
      <c r="B52" s="393"/>
      <c r="C52" s="621"/>
      <c r="D52" s="621"/>
      <c r="E52" s="621"/>
      <c r="F52" s="296" t="str">
        <f>'01-Mapa de riesgo-UO'!F55</f>
        <v>Contraseñas y usuarios por defecto, Contraseñas débiles.
Errores en configuraciones.
Uso de protocolos inseguros.</v>
      </c>
      <c r="G52" s="621"/>
      <c r="H52" s="573"/>
      <c r="I52" s="621"/>
      <c r="J52" s="604"/>
      <c r="K52" s="602"/>
      <c r="L52" s="78" t="str">
        <f>+'01-Mapa de riesgo-UO'!T55</f>
        <v>Equipos de seguridad (Firewall e IPS)</v>
      </c>
      <c r="M52" s="78" t="str">
        <f>+'01-Mapa de riesgo-UO'!Y55</f>
        <v>Firewall Palo Aldto y IPS Tipping Point</v>
      </c>
      <c r="N52" s="78" t="str">
        <f>+'01-Mapa de riesgo-UO'!AD55</f>
        <v>Profesional 2 Red de datos</v>
      </c>
      <c r="O52" s="343" t="str">
        <f>+'01-Mapa de riesgo-UO'!AH55</f>
        <v>Oportuno</v>
      </c>
      <c r="P52" s="343" t="str">
        <f>+'01-Mapa de riesgo-UO'!AM55</f>
        <v>Preventivo</v>
      </c>
      <c r="Q52" s="607"/>
      <c r="R52" s="606" t="s">
        <v>870</v>
      </c>
      <c r="S52" s="606"/>
      <c r="T52" s="104" t="str">
        <f>+'01-Mapa de riesgo-UO'!AT55</f>
        <v>REDUCIR</v>
      </c>
      <c r="U52" s="104">
        <f>+'01-Mapa de riesgo-UO'!AU55</f>
        <v>0</v>
      </c>
      <c r="V52" s="104">
        <f>+'01-Mapa de riesgo-UO'!AX55</f>
        <v>0</v>
      </c>
      <c r="W52" s="381" t="s">
        <v>282</v>
      </c>
      <c r="X52" s="381" t="s">
        <v>878</v>
      </c>
      <c r="Y52" s="381" t="s">
        <v>283</v>
      </c>
      <c r="Z52" s="381" t="s">
        <v>879</v>
      </c>
      <c r="AA52" s="617"/>
    </row>
    <row r="53" spans="1:27" ht="62.45" customHeight="1" x14ac:dyDescent="0.2">
      <c r="A53" s="622">
        <v>16</v>
      </c>
      <c r="B53" s="393" t="str">
        <f>'01-Mapa de riesgo-UO'!B56</f>
        <v>GESTIÓN_DE_SERVICIOS_INSTITUCIONALES</v>
      </c>
      <c r="C53" s="621" t="str">
        <f>'01-Mapa de riesgo-UO'!G56</f>
        <v>Operacional</v>
      </c>
      <c r="D53" s="621" t="str">
        <f>'01-Mapa de riesgo-UO'!H56</f>
        <v>Suspensión en el servicio de energia eléctrica en el campus universitario</v>
      </c>
      <c r="E53" s="621" t="str">
        <f>'01-Mapa de riesgo-UO'!I56</f>
        <v>Fallas en el fluido de energía eléctrica por mas de 4 horas</v>
      </c>
      <c r="F53" s="296" t="str">
        <f>'01-Mapa de riesgo-UO'!F56</f>
        <v>Fallos en equipos y redes de media y baja tensión</v>
      </c>
      <c r="G53" s="621" t="str">
        <f>'01-Mapa de riesgo-UO'!J56</f>
        <v>Suspensión de actividades académicas y administrativas</v>
      </c>
      <c r="H53" s="573" t="str">
        <f>'01-Mapa de riesgo-UO'!AQ56</f>
        <v>MODERADO</v>
      </c>
      <c r="I53" s="621" t="str">
        <f>'01-Mapa de riesgo-UO'!AR56</f>
        <v>Número de suspenciones imprevitas del servicio de energía eléctrica por más de cuatro horas</v>
      </c>
      <c r="J53" s="603">
        <v>0</v>
      </c>
      <c r="K53" s="609" t="s">
        <v>880</v>
      </c>
      <c r="L53" s="78" t="str">
        <f>+'01-Mapa de riesgo-UO'!T56</f>
        <v xml:space="preserve">Seguimiento a la ejecución del plan de mantenimiento de equipos </v>
      </c>
      <c r="M53" s="78">
        <f>+'01-Mapa de riesgo-UO'!Y56</f>
        <v>0</v>
      </c>
      <c r="N53" s="78" t="str">
        <f>+'01-Mapa de riesgo-UO'!AD56</f>
        <v>Jefe Mantenimiento institucional</v>
      </c>
      <c r="O53" s="343" t="str">
        <f>+'01-Mapa de riesgo-UO'!AH56</f>
        <v>Oportuno</v>
      </c>
      <c r="P53" s="343" t="str">
        <f>+'01-Mapa de riesgo-UO'!AM56</f>
        <v>Preventivo</v>
      </c>
      <c r="Q53" s="607" t="str">
        <f>'01-Mapa de riesgo-UO'!AO56</f>
        <v>ACEPTABLE</v>
      </c>
      <c r="R53" s="606" t="s">
        <v>882</v>
      </c>
      <c r="S53" s="606"/>
      <c r="T53" s="104" t="str">
        <f>+'01-Mapa de riesgo-UO'!AT56</f>
        <v>REDUCIR</v>
      </c>
      <c r="U53" s="104" t="str">
        <f>+'01-Mapa de riesgo-UO'!AU56</f>
        <v>Realizar revisión periódica de estado de plantas eléctricas y UPS.</v>
      </c>
      <c r="V53" s="104">
        <f>+'01-Mapa de riesgo-UO'!AX56</f>
        <v>0</v>
      </c>
      <c r="W53" s="383" t="s">
        <v>273</v>
      </c>
      <c r="X53" s="383" t="s">
        <v>892</v>
      </c>
      <c r="Y53" s="383" t="s">
        <v>279</v>
      </c>
      <c r="Z53" s="297"/>
      <c r="AA53" s="617" t="s">
        <v>816</v>
      </c>
    </row>
    <row r="54" spans="1:27" ht="62.45" customHeight="1" x14ac:dyDescent="0.2">
      <c r="A54" s="620"/>
      <c r="B54" s="393"/>
      <c r="C54" s="621"/>
      <c r="D54" s="621"/>
      <c r="E54" s="621"/>
      <c r="F54" s="296" t="str">
        <f>'01-Mapa de riesgo-UO'!F57</f>
        <v>Errores humanos en la operación y mantenimiento de equipos y redes.</v>
      </c>
      <c r="G54" s="621"/>
      <c r="H54" s="573"/>
      <c r="I54" s="621"/>
      <c r="J54" s="604"/>
      <c r="K54" s="602"/>
      <c r="L54" s="78" t="str">
        <f>+'01-Mapa de riesgo-UO'!T57</f>
        <v>Revisión periodica al estado de las redes eléctricas</v>
      </c>
      <c r="M54" s="78">
        <f>+'01-Mapa de riesgo-UO'!Y57</f>
        <v>0</v>
      </c>
      <c r="N54" s="78" t="str">
        <f>+'01-Mapa de riesgo-UO'!AD57</f>
        <v>Jefe Mantenimiento institucional</v>
      </c>
      <c r="O54" s="343" t="str">
        <f>+'01-Mapa de riesgo-UO'!AH57</f>
        <v>Oportuno</v>
      </c>
      <c r="P54" s="343" t="str">
        <f>+'01-Mapa de riesgo-UO'!AM57</f>
        <v>Detectivo</v>
      </c>
      <c r="Q54" s="607"/>
      <c r="R54" s="606" t="s">
        <v>883</v>
      </c>
      <c r="S54" s="606"/>
      <c r="T54" s="104" t="str">
        <f>+'01-Mapa de riesgo-UO'!AT57</f>
        <v>REDUCIR</v>
      </c>
      <c r="U54" s="104" t="str">
        <f>+'01-Mapa de riesgo-UO'!AU57</f>
        <v>Tramitar adquisición o renovacion de plantas eléctricas, UPS y equipos en general en edificios . cuando sea técnica y financieramente posible.</v>
      </c>
      <c r="V54" s="104">
        <f>+'01-Mapa de riesgo-UO'!AX57</f>
        <v>0</v>
      </c>
      <c r="W54" s="383" t="s">
        <v>273</v>
      </c>
      <c r="X54" s="383" t="s">
        <v>893</v>
      </c>
      <c r="Y54" s="383" t="s">
        <v>279</v>
      </c>
      <c r="Z54" s="297"/>
      <c r="AA54" s="617"/>
    </row>
    <row r="55" spans="1:27" ht="62.45" customHeight="1" x14ac:dyDescent="0.2">
      <c r="A55" s="620"/>
      <c r="B55" s="393"/>
      <c r="C55" s="621"/>
      <c r="D55" s="621"/>
      <c r="E55" s="621"/>
      <c r="F55" s="296" t="str">
        <f>'01-Mapa de riesgo-UO'!F58</f>
        <v>Fallos en equipos y redes de media tensión del proveedor de servicio.</v>
      </c>
      <c r="G55" s="621"/>
      <c r="H55" s="573"/>
      <c r="I55" s="621"/>
      <c r="J55" s="604"/>
      <c r="K55" s="602"/>
      <c r="L55" s="78" t="str">
        <f>+'01-Mapa de riesgo-UO'!T58</f>
        <v>Revisión de los requerimientos técnicos para la contratacion del servicio  especializado en mantenimiento eléctrico</v>
      </c>
      <c r="M55" s="78">
        <f>+'01-Mapa de riesgo-UO'!Y58</f>
        <v>0</v>
      </c>
      <c r="N55" s="78" t="str">
        <f>+'01-Mapa de riesgo-UO'!AD58</f>
        <v>Jefe Mantenimiento institucional</v>
      </c>
      <c r="O55" s="343" t="str">
        <f>+'01-Mapa de riesgo-UO'!AH58</f>
        <v>Oportuno</v>
      </c>
      <c r="P55" s="343" t="str">
        <f>+'01-Mapa de riesgo-UO'!AM58</f>
        <v>Preventivo</v>
      </c>
      <c r="Q55" s="607"/>
      <c r="R55" s="606" t="s">
        <v>884</v>
      </c>
      <c r="S55" s="606"/>
      <c r="T55" s="104" t="str">
        <f>+'01-Mapa de riesgo-UO'!AT58</f>
        <v>REDUCIR</v>
      </c>
      <c r="U55" s="104" t="str">
        <f>+'01-Mapa de riesgo-UO'!AU58</f>
        <v>Entrada en funcionamiento de linea de respaldo en media tension</v>
      </c>
      <c r="V55" s="104">
        <f>+'01-Mapa de riesgo-UO'!AX58</f>
        <v>0</v>
      </c>
      <c r="W55" s="383" t="s">
        <v>282</v>
      </c>
      <c r="X55" s="383" t="s">
        <v>894</v>
      </c>
      <c r="Y55" s="383" t="s">
        <v>283</v>
      </c>
      <c r="Z55" s="372" t="s">
        <v>814</v>
      </c>
      <c r="AA55" s="617"/>
    </row>
    <row r="56" spans="1:27" ht="62.45" customHeight="1" x14ac:dyDescent="0.2">
      <c r="A56" s="620">
        <v>17</v>
      </c>
      <c r="B56" s="393" t="str">
        <f>'01-Mapa de riesgo-UO'!B59</f>
        <v>GESTIÓN_DE_SERVICIOS_INSTITUCIONALES</v>
      </c>
      <c r="C56" s="621" t="str">
        <f>'01-Mapa de riesgo-UO'!G59</f>
        <v>Operacional</v>
      </c>
      <c r="D56" s="621" t="str">
        <f>'01-Mapa de riesgo-UO'!H59</f>
        <v>Agotamiento de las reservas de agua en el campus universitario, necesarias para la atención de las necesidades básicas</v>
      </c>
      <c r="E56" s="621" t="str">
        <f>'01-Mapa de riesgo-UO'!I59</f>
        <v>Falta de agua en el Campus Universitario para la atención de necesidades básicas</v>
      </c>
      <c r="F56" s="296" t="str">
        <f>'01-Mapa de riesgo-UO'!F59</f>
        <v>Falta de un sistema de detección temprana por fallas en el suministro de agua</v>
      </c>
      <c r="G56" s="621" t="str">
        <f>'01-Mapa de riesgo-UO'!J59</f>
        <v>Suspensión de actividades académicas y administrativas</v>
      </c>
      <c r="H56" s="573" t="str">
        <f>'01-Mapa de riesgo-UO'!AQ59</f>
        <v>MODERADO</v>
      </c>
      <c r="I56" s="621" t="str">
        <f>'01-Mapa de riesgo-UO'!AR59</f>
        <v>Número de veces que se suspenden las actividades académicas o administrativas por agotamiento imprevisto de las reservas de agua durante la vigencia</v>
      </c>
      <c r="J56" s="603">
        <v>0</v>
      </c>
      <c r="K56" s="602" t="s">
        <v>880</v>
      </c>
      <c r="L56" s="78" t="str">
        <f>+'01-Mapa de riesgo-UO'!T59</f>
        <v>Revisión periódica de los niveles de los tanques de almacenamiento de agua</v>
      </c>
      <c r="M56" s="78">
        <f>+'01-Mapa de riesgo-UO'!Y59</f>
        <v>0</v>
      </c>
      <c r="N56" s="78" t="str">
        <f>+'01-Mapa de riesgo-UO'!AD59</f>
        <v>Trabajador Oficial/Contratista</v>
      </c>
      <c r="O56" s="343" t="str">
        <f>+'01-Mapa de riesgo-UO'!AH59</f>
        <v>Oportuno</v>
      </c>
      <c r="P56" s="343" t="str">
        <f>+'01-Mapa de riesgo-UO'!AM59</f>
        <v>Detectivo</v>
      </c>
      <c r="Q56" s="607" t="str">
        <f>'01-Mapa de riesgo-UO'!AO59</f>
        <v>ACEPTABLE</v>
      </c>
      <c r="R56" s="606" t="s">
        <v>883</v>
      </c>
      <c r="S56" s="606"/>
      <c r="T56" s="104" t="str">
        <f>+'01-Mapa de riesgo-UO'!AT59</f>
        <v>REDUCIR</v>
      </c>
      <c r="U56" s="104" t="str">
        <f>+'01-Mapa de riesgo-UO'!AU59</f>
        <v>****Implemetacion de un sistema de deteccion de nivel de agua en los tanques de abastecimiento*****</v>
      </c>
      <c r="V56" s="104">
        <f>+'01-Mapa de riesgo-UO'!AX59</f>
        <v>0</v>
      </c>
      <c r="W56" s="383" t="s">
        <v>273</v>
      </c>
      <c r="X56" s="383" t="s">
        <v>895</v>
      </c>
      <c r="Y56" s="383" t="s">
        <v>279</v>
      </c>
      <c r="Z56" s="297"/>
      <c r="AA56" s="617" t="s">
        <v>816</v>
      </c>
    </row>
    <row r="57" spans="1:27" ht="62.45" customHeight="1" x14ac:dyDescent="0.2">
      <c r="A57" s="620"/>
      <c r="B57" s="393"/>
      <c r="C57" s="621"/>
      <c r="D57" s="621"/>
      <c r="E57" s="621"/>
      <c r="F57" s="296" t="str">
        <f>'01-Mapa de riesgo-UO'!F60</f>
        <v xml:space="preserve">Daños ocurridos en la red hidráulica al interior del campus que imposibiliten el suministro de agua. </v>
      </c>
      <c r="G57" s="621"/>
      <c r="H57" s="573"/>
      <c r="I57" s="621"/>
      <c r="J57" s="604"/>
      <c r="K57" s="602"/>
      <c r="L57" s="78" t="str">
        <f>+'01-Mapa de riesgo-UO'!T60</f>
        <v>Mantenimiento preventivo sistemas de bombeo en los tanques de reserva de agua</v>
      </c>
      <c r="M57" s="78">
        <f>+'01-Mapa de riesgo-UO'!Y60</f>
        <v>0</v>
      </c>
      <c r="N57" s="78" t="str">
        <f>+'01-Mapa de riesgo-UO'!AD60</f>
        <v>Trabajador Oficial/Contratista</v>
      </c>
      <c r="O57" s="343" t="str">
        <f>+'01-Mapa de riesgo-UO'!AH60</f>
        <v>Oportuno</v>
      </c>
      <c r="P57" s="343" t="str">
        <f>+'01-Mapa de riesgo-UO'!AM60</f>
        <v>Preventivo</v>
      </c>
      <c r="Q57" s="607"/>
      <c r="R57" s="606" t="s">
        <v>885</v>
      </c>
      <c r="S57" s="606"/>
      <c r="T57" s="104" t="str">
        <f>+'01-Mapa de riesgo-UO'!AT60</f>
        <v>TRANSFERIR</v>
      </c>
      <c r="U57" s="104" t="str">
        <f>+'01-Mapa de riesgo-UO'!AU60</f>
        <v>Pago oportuno de las facturas de servicios públicos - agua.</v>
      </c>
      <c r="V57" s="104">
        <f>+'01-Mapa de riesgo-UO'!AX60</f>
        <v>0</v>
      </c>
      <c r="W57" s="383" t="s">
        <v>273</v>
      </c>
      <c r="X57" s="383" t="s">
        <v>896</v>
      </c>
      <c r="Y57" s="383" t="s">
        <v>279</v>
      </c>
      <c r="Z57" s="297"/>
      <c r="AA57" s="617"/>
    </row>
    <row r="58" spans="1:27" ht="62.45" customHeight="1" x14ac:dyDescent="0.2">
      <c r="A58" s="620"/>
      <c r="B58" s="393"/>
      <c r="C58" s="621"/>
      <c r="D58" s="621"/>
      <c r="E58" s="621"/>
      <c r="F58" s="296" t="str">
        <f>'01-Mapa de riesgo-UO'!F61</f>
        <v xml:space="preserve">Falta de suministro de agua prolongado por parte del prestador del servicio, por daños ocurridos en la red hidráulica  externa </v>
      </c>
      <c r="G58" s="621"/>
      <c r="H58" s="573"/>
      <c r="I58" s="621"/>
      <c r="J58" s="604"/>
      <c r="K58" s="602"/>
      <c r="L58" s="78" t="str">
        <f>+'01-Mapa de riesgo-UO'!T61</f>
        <v>Verificación pagos del servicio de agua realizados por la Universidad.</v>
      </c>
      <c r="M58" s="78">
        <f>+'01-Mapa de riesgo-UO'!Y61</f>
        <v>0</v>
      </c>
      <c r="N58" s="78" t="str">
        <f>+'01-Mapa de riesgo-UO'!AD61</f>
        <v>Jefe Mantenimiento institucional</v>
      </c>
      <c r="O58" s="343" t="str">
        <f>+'01-Mapa de riesgo-UO'!AH61</f>
        <v>Oportuno</v>
      </c>
      <c r="P58" s="343" t="str">
        <f>+'01-Mapa de riesgo-UO'!AM61</f>
        <v>Detectivo</v>
      </c>
      <c r="Q58" s="607"/>
      <c r="R58" s="606" t="s">
        <v>886</v>
      </c>
      <c r="S58" s="606"/>
      <c r="T58" s="104" t="str">
        <f>+'01-Mapa de riesgo-UO'!AT61</f>
        <v>REDUCIR</v>
      </c>
      <c r="U58" s="104" t="str">
        <f>+'01-Mapa de riesgo-UO'!AU61</f>
        <v>Suspensión de actividades de mantenimiento que demanden consumo excesivo de agua, cunado existan cortes del suministro externo.</v>
      </c>
      <c r="V58" s="104">
        <f>+'01-Mapa de riesgo-UO'!AX61</f>
        <v>0</v>
      </c>
      <c r="W58" s="383" t="s">
        <v>273</v>
      </c>
      <c r="X58" s="383" t="s">
        <v>897</v>
      </c>
      <c r="Y58" s="383" t="s">
        <v>279</v>
      </c>
      <c r="Z58" s="297"/>
      <c r="AA58" s="617"/>
    </row>
    <row r="59" spans="1:27" ht="62.45" customHeight="1" x14ac:dyDescent="0.2">
      <c r="A59" s="620">
        <v>18</v>
      </c>
      <c r="B59" s="393" t="str">
        <f>'01-Mapa de riesgo-UO'!B62</f>
        <v>GESTIÓN_DE_SERVICIOS_INSTITUCIONALES</v>
      </c>
      <c r="C59" s="621" t="str">
        <f>'01-Mapa de riesgo-UO'!G62</f>
        <v>Operacional</v>
      </c>
      <c r="D59" s="621" t="str">
        <f>'01-Mapa de riesgo-UO'!H62</f>
        <v>Suspension de practicas academicas de laboratorio por daños en los equipos de laboratoio</v>
      </c>
      <c r="E59" s="621" t="str">
        <f>'01-Mapa de riesgo-UO'!I62</f>
        <v>Atencion inoportuna de los requerimientos para mantenimiento de equipos de laboratorio</v>
      </c>
      <c r="F59" s="296" t="str">
        <f>'01-Mapa de riesgo-UO'!F62</f>
        <v>No se tramitan a tiempo las solicitudes de mantenimiento de equipos de laboratorio de las facultades o programas</v>
      </c>
      <c r="G59" s="621" t="str">
        <f>'01-Mapa de riesgo-UO'!J62</f>
        <v>Suspension de actividades de laboratorio por mal funcionamiento de los equipo, Errores en la generación de informes, incumplimiento en los contratos.</v>
      </c>
      <c r="H59" s="573" t="str">
        <f>'01-Mapa de riesgo-UO'!AQ62</f>
        <v>MODERADO</v>
      </c>
      <c r="I59" s="621" t="str">
        <f>'01-Mapa de riesgo-UO'!AR62</f>
        <v>Número de equipos de laboratorio atendidos por mantenimiento correctivo o preventivo / Número de  equipos de laboratorio con solicitud de mantenimiento correctivo o preventivo</v>
      </c>
      <c r="J59" s="605">
        <v>0</v>
      </c>
      <c r="K59" s="602" t="s">
        <v>880</v>
      </c>
      <c r="L59" s="78" t="str">
        <f>+'01-Mapa de riesgo-UO'!T62</f>
        <v xml:space="preserve">Seguimiento a la ejecución del mantenimiento de equipos de laboratorio </v>
      </c>
      <c r="M59" s="78">
        <f>+'01-Mapa de riesgo-UO'!Y62</f>
        <v>0</v>
      </c>
      <c r="N59" s="78" t="str">
        <f>+'01-Mapa de riesgo-UO'!AD62</f>
        <v>Jefe Mantenimiento institucional</v>
      </c>
      <c r="O59" s="343" t="str">
        <f>+'01-Mapa de riesgo-UO'!AH62</f>
        <v>Oportuno</v>
      </c>
      <c r="P59" s="343" t="str">
        <f>+'01-Mapa de riesgo-UO'!AM62</f>
        <v>Detectivo</v>
      </c>
      <c r="Q59" s="607" t="str">
        <f>'01-Mapa de riesgo-UO'!AO62</f>
        <v>ACEPTABLE</v>
      </c>
      <c r="R59" s="606" t="s">
        <v>887</v>
      </c>
      <c r="S59" s="606"/>
      <c r="T59" s="104" t="str">
        <f>+'01-Mapa de riesgo-UO'!AT62</f>
        <v>REDUCIR</v>
      </c>
      <c r="U59" s="104" t="str">
        <f>+'01-Mapa de riesgo-UO'!AU62</f>
        <v xml:space="preserve">Seguimiento a la ejecución del plan de mantenimiento de equipos de laboratorio </v>
      </c>
      <c r="V59" s="104">
        <f>+'01-Mapa de riesgo-UO'!AX62</f>
        <v>0</v>
      </c>
      <c r="W59" s="383" t="s">
        <v>273</v>
      </c>
      <c r="X59" s="383" t="s">
        <v>898</v>
      </c>
      <c r="Y59" s="383" t="s">
        <v>279</v>
      </c>
      <c r="Z59" s="297"/>
      <c r="AA59" s="617" t="s">
        <v>816</v>
      </c>
    </row>
    <row r="60" spans="1:27" ht="62.45" customHeight="1" x14ac:dyDescent="0.2">
      <c r="A60" s="620"/>
      <c r="B60" s="393"/>
      <c r="C60" s="621"/>
      <c r="D60" s="621"/>
      <c r="E60" s="621"/>
      <c r="F60" s="296" t="str">
        <f>'01-Mapa de riesgo-UO'!F63</f>
        <v>Inadecuada planeacion del mantenimiento de equipos de laboratorio</v>
      </c>
      <c r="G60" s="621"/>
      <c r="H60" s="573"/>
      <c r="I60" s="621"/>
      <c r="J60" s="604"/>
      <c r="K60" s="602"/>
      <c r="L60" s="78" t="str">
        <f>+'01-Mapa de riesgo-UO'!T63</f>
        <v>Seguimiento al cronograma de intervencion de los equipos de laboratorio</v>
      </c>
      <c r="M60" s="78">
        <f>+'01-Mapa de riesgo-UO'!Y63</f>
        <v>0</v>
      </c>
      <c r="N60" s="78" t="str">
        <f>+'01-Mapa de riesgo-UO'!AD63</f>
        <v>Jefe Mantenimiento institucional</v>
      </c>
      <c r="O60" s="343" t="str">
        <f>+'01-Mapa de riesgo-UO'!AH63</f>
        <v>Oportuno</v>
      </c>
      <c r="P60" s="343" t="str">
        <f>+'01-Mapa de riesgo-UO'!AM63</f>
        <v>Preventivo</v>
      </c>
      <c r="Q60" s="607"/>
      <c r="R60" s="606" t="s">
        <v>888</v>
      </c>
      <c r="S60" s="606"/>
      <c r="T60" s="104" t="str">
        <f>+'01-Mapa de riesgo-UO'!AT63</f>
        <v>REDUCIR</v>
      </c>
      <c r="U60" s="104" t="str">
        <f>+'01-Mapa de riesgo-UO'!AU63</f>
        <v>Elaboracion de cronograma de intervencion de los equipos de laboratorio</v>
      </c>
      <c r="V60" s="104" t="str">
        <f>+'01-Mapa de riesgo-UO'!AX63</f>
        <v>GESTION DE SERVICIOS INSTITUCIONALES Y DECANOS Y DIRECTORES DE LABORATORIOS</v>
      </c>
      <c r="W60" s="383" t="s">
        <v>273</v>
      </c>
      <c r="X60" s="383" t="s">
        <v>899</v>
      </c>
      <c r="Y60" s="383" t="s">
        <v>279</v>
      </c>
      <c r="Z60" s="297"/>
      <c r="AA60" s="617"/>
    </row>
    <row r="61" spans="1:27" ht="62.45" customHeight="1" x14ac:dyDescent="0.2">
      <c r="A61" s="620"/>
      <c r="B61" s="393"/>
      <c r="C61" s="621"/>
      <c r="D61" s="621"/>
      <c r="E61" s="621"/>
      <c r="F61" s="296" t="str">
        <f>'01-Mapa de riesgo-UO'!F64</f>
        <v>Falta de recursos para la atencion total de los equipos y necesidades de los programas</v>
      </c>
      <c r="G61" s="621"/>
      <c r="H61" s="573"/>
      <c r="I61" s="621"/>
      <c r="J61" s="604"/>
      <c r="K61" s="602"/>
      <c r="L61" s="78" t="str">
        <f>+'01-Mapa de riesgo-UO'!T64</f>
        <v>Seguimiento a los recursos asignados a cada facultad y  reasignación de los mismos con el fin de atender las necesidades de los laboratorios</v>
      </c>
      <c r="M61" s="78">
        <f>+'01-Mapa de riesgo-UO'!Y64</f>
        <v>0</v>
      </c>
      <c r="N61" s="78" t="str">
        <f>+'01-Mapa de riesgo-UO'!AD64</f>
        <v>Jefe Mantenimiento institucional</v>
      </c>
      <c r="O61" s="343" t="str">
        <f>+'01-Mapa de riesgo-UO'!AH64</f>
        <v>Oportuno</v>
      </c>
      <c r="P61" s="343" t="str">
        <f>+'01-Mapa de riesgo-UO'!AM64</f>
        <v>Preventivo</v>
      </c>
      <c r="Q61" s="607"/>
      <c r="R61" s="606" t="s">
        <v>889</v>
      </c>
      <c r="S61" s="606"/>
      <c r="T61" s="104">
        <f>+'01-Mapa de riesgo-UO'!AT64</f>
        <v>0</v>
      </c>
      <c r="U61" s="104">
        <f>+'01-Mapa de riesgo-UO'!AU64</f>
        <v>0</v>
      </c>
      <c r="V61" s="104">
        <f>+'01-Mapa de riesgo-UO'!AX64</f>
        <v>0</v>
      </c>
      <c r="W61" s="383" t="s">
        <v>273</v>
      </c>
      <c r="X61" s="383" t="s">
        <v>900</v>
      </c>
      <c r="Y61" s="383" t="s">
        <v>279</v>
      </c>
      <c r="Z61" s="297"/>
      <c r="AA61" s="617"/>
    </row>
    <row r="62" spans="1:27" ht="62.45" customHeight="1" x14ac:dyDescent="0.2">
      <c r="A62" s="622">
        <v>19</v>
      </c>
      <c r="B62" s="393" t="str">
        <f>'01-Mapa de riesgo-UO'!B65</f>
        <v>GESTIÓN_DE_SERVICIOS_INSTITUCIONALES</v>
      </c>
      <c r="C62" s="621" t="str">
        <f>'01-Mapa de riesgo-UO'!G65</f>
        <v>Operacional</v>
      </c>
      <c r="D62" s="621" t="str">
        <f>'01-Mapa de riesgo-UO'!H65</f>
        <v>Fallas en los reportes a la Compañía de Seguros relacionadas con la inclusión de edificios terminados y en proceso de construcción bajo la póliza todo riesgo daños materiales y todo riesgo construcción del programa de seguros de la Universidad</v>
      </c>
      <c r="E62" s="621" t="str">
        <f>'01-Mapa de riesgo-UO'!I65</f>
        <v>En algunos casos no se reporta o no es oportuno el reporte de obras a iniciar o en construciión bajo la póliza todo riesgo construcción por falta de información, en otros casos no es posible asegurarlas por su porcentaje de avance, otras veces no se informa a la dependencia que las obras han sido finalizadas para su inclusión en la póliza todo riesgo daño material y existe la posibilidad de que los valores asegurados de las edificaciones existentes no esté de acuerdo con los valores reales de las edificaciones</v>
      </c>
      <c r="F62" s="296" t="str">
        <f>'01-Mapa de riesgo-UO'!F65</f>
        <v>No reporte oportuno de obras terminadas o en proceso de construcción a la compañía de seguros para la inclusión en las pólizas del programa de seguros de la Universidad</v>
      </c>
      <c r="G62" s="621" t="str">
        <f>'01-Mapa de riesgo-UO'!J65</f>
        <v>Detrimento patrimonial por pérdida o daños en los inmuebles y no pago  de indemnizaciones por parte de la aseguradora</v>
      </c>
      <c r="H62" s="573" t="str">
        <f>'01-Mapa de riesgo-UO'!AQ65</f>
        <v>MODERADO</v>
      </c>
      <c r="I62" s="621" t="str">
        <f>'01-Mapa de riesgo-UO'!AR65</f>
        <v>Valor asegurado de la planta física de la Universidad / Valor real de la planta física de la Universidad</v>
      </c>
      <c r="J62" s="605">
        <v>1</v>
      </c>
      <c r="K62" s="602" t="s">
        <v>881</v>
      </c>
      <c r="L62" s="78" t="str">
        <f>+'01-Mapa de riesgo-UO'!T65</f>
        <v>Revisión anual de las edificaciones reportadas a Gestión de Servicios Institucionales con el Intermediario de Seguros</v>
      </c>
      <c r="M62" s="78">
        <f>+'01-Mapa de riesgo-UO'!Y65</f>
        <v>0</v>
      </c>
      <c r="N62" s="78" t="str">
        <f>+'01-Mapa de riesgo-UO'!AD65</f>
        <v>Jefe de gestión de Servicios</v>
      </c>
      <c r="O62" s="343" t="str">
        <f>+'01-Mapa de riesgo-UO'!AH65</f>
        <v>Oportuno</v>
      </c>
      <c r="P62" s="343" t="str">
        <f>+'01-Mapa de riesgo-UO'!AM65</f>
        <v>Detectivo</v>
      </c>
      <c r="Q62" s="607" t="str">
        <f>'01-Mapa de riesgo-UO'!AO65</f>
        <v>ACEPTABLE</v>
      </c>
      <c r="R62" s="606" t="s">
        <v>890</v>
      </c>
      <c r="S62" s="606"/>
      <c r="T62" s="104" t="str">
        <f>+'01-Mapa de riesgo-UO'!AT65</f>
        <v>REDUCIR</v>
      </c>
      <c r="U62" s="104" t="str">
        <f>+'01-Mapa de riesgo-UO'!AU65</f>
        <v>Revisiones periódicas de las solicitudes de inclusión de edificaciones y de los valores asegurados para garantizar que todo reporte ha sido presentado a la compañía e seguros</v>
      </c>
      <c r="V62" s="104">
        <f>+'01-Mapa de riesgo-UO'!AX65</f>
        <v>0</v>
      </c>
      <c r="W62" s="383" t="s">
        <v>273</v>
      </c>
      <c r="X62" s="383" t="s">
        <v>901</v>
      </c>
      <c r="Y62" s="383" t="s">
        <v>279</v>
      </c>
      <c r="Z62" s="297"/>
      <c r="AA62" s="617" t="s">
        <v>816</v>
      </c>
    </row>
    <row r="63" spans="1:27" ht="62.45" customHeight="1" x14ac:dyDescent="0.2">
      <c r="A63" s="620"/>
      <c r="B63" s="393"/>
      <c r="C63" s="621"/>
      <c r="D63" s="621"/>
      <c r="E63" s="621"/>
      <c r="F63" s="296" t="str">
        <f>'01-Mapa de riesgo-UO'!F66</f>
        <v>Reporte a la compañía de seguros de edificaciones antiguas, en condición de infraseguro o suparaseguro</v>
      </c>
      <c r="G63" s="621"/>
      <c r="H63" s="573"/>
      <c r="I63" s="621"/>
      <c r="J63" s="604"/>
      <c r="K63" s="602"/>
      <c r="L63" s="78" t="str">
        <f>+'01-Mapa de riesgo-UO'!T66</f>
        <v xml:space="preserve">Solicitud a la Oficina de Planeación  de reporte de obras nuevas, en construcción y obras terminadas </v>
      </c>
      <c r="M63" s="78">
        <f>+'01-Mapa de riesgo-UO'!Y66</f>
        <v>0</v>
      </c>
      <c r="N63" s="78" t="str">
        <f>+'01-Mapa de riesgo-UO'!AD66</f>
        <v>Jefe de gestión de Servicios</v>
      </c>
      <c r="O63" s="343" t="str">
        <f>+'01-Mapa de riesgo-UO'!AH66</f>
        <v>Oportuno</v>
      </c>
      <c r="P63" s="343" t="str">
        <f>+'01-Mapa de riesgo-UO'!AM66</f>
        <v>Preventivo</v>
      </c>
      <c r="Q63" s="607"/>
      <c r="R63" s="606" t="s">
        <v>890</v>
      </c>
      <c r="S63" s="606"/>
      <c r="T63" s="104" t="str">
        <f>+'01-Mapa de riesgo-UO'!AT66</f>
        <v>COMPARTIR</v>
      </c>
      <c r="U63" s="104" t="str">
        <f>+'01-Mapa de riesgo-UO'!AU66</f>
        <v>Reunión con el Jefe de la Oficina de planeación para llegar a acuerdos que permitan el reporte oportuno de las obras terminadas y en proceso de construcción</v>
      </c>
      <c r="V63" s="104">
        <f>+'01-Mapa de riesgo-UO'!AX66</f>
        <v>0</v>
      </c>
      <c r="W63" s="383" t="s">
        <v>273</v>
      </c>
      <c r="X63" s="383" t="s">
        <v>902</v>
      </c>
      <c r="Y63" s="383" t="s">
        <v>279</v>
      </c>
      <c r="Z63" s="297"/>
      <c r="AA63" s="617"/>
    </row>
    <row r="64" spans="1:27" ht="62.45" customHeight="1" x14ac:dyDescent="0.2">
      <c r="A64" s="620"/>
      <c r="B64" s="393"/>
      <c r="C64" s="621"/>
      <c r="D64" s="621"/>
      <c r="E64" s="621"/>
      <c r="F64" s="296">
        <f>'01-Mapa de riesgo-UO'!F67</f>
        <v>0</v>
      </c>
      <c r="G64" s="621"/>
      <c r="H64" s="573"/>
      <c r="I64" s="621"/>
      <c r="J64" s="604"/>
      <c r="K64" s="602"/>
      <c r="L64" s="78" t="str">
        <f>+'01-Mapa de riesgo-UO'!T67</f>
        <v>Contratación de una empresa experta en avalúo de edificaciones para establecer el valor asegurable de cada edificación</v>
      </c>
      <c r="M64" s="78">
        <f>+'01-Mapa de riesgo-UO'!Y67</f>
        <v>0</v>
      </c>
      <c r="N64" s="78" t="str">
        <f>+'01-Mapa de riesgo-UO'!AD67</f>
        <v>Jefe de gestión de Servicios</v>
      </c>
      <c r="O64" s="343" t="str">
        <f>+'01-Mapa de riesgo-UO'!AH67</f>
        <v>Oportuno</v>
      </c>
      <c r="P64" s="343" t="str">
        <f>+'01-Mapa de riesgo-UO'!AM67</f>
        <v>Preventivo</v>
      </c>
      <c r="Q64" s="607"/>
      <c r="R64" s="618" t="s">
        <v>891</v>
      </c>
      <c r="S64" s="619"/>
      <c r="T64" s="104" t="str">
        <f>+'01-Mapa de riesgo-UO'!AT67</f>
        <v>COMPARTIR</v>
      </c>
      <c r="U64" s="104" t="str">
        <f>+'01-Mapa de riesgo-UO'!AU67</f>
        <v>Revisiones periódicas con las áreas de Contabilidad y Planeación de los valores asegurados de las edificaciones</v>
      </c>
      <c r="V64" s="104">
        <f>+'01-Mapa de riesgo-UO'!AX67</f>
        <v>0</v>
      </c>
      <c r="W64" s="383" t="s">
        <v>273</v>
      </c>
      <c r="X64" s="383" t="s">
        <v>903</v>
      </c>
      <c r="Y64" s="383" t="s">
        <v>279</v>
      </c>
      <c r="Z64" s="297"/>
      <c r="AA64" s="617"/>
    </row>
    <row r="65" spans="1:27" ht="63.75" customHeight="1" x14ac:dyDescent="0.2">
      <c r="A65" s="620">
        <v>20</v>
      </c>
      <c r="B65" s="393" t="str">
        <f>'01-Mapa de riesgo-UO'!B68</f>
        <v>GESTIÓN_FINANCIERA</v>
      </c>
      <c r="C65" s="621" t="str">
        <f>'01-Mapa de riesgo-UO'!G68</f>
        <v>Financiero</v>
      </c>
      <c r="D65" s="621" t="str">
        <f>'01-Mapa de riesgo-UO'!H68</f>
        <v>Fraude eléctronico</v>
      </c>
      <c r="E65" s="621" t="str">
        <f>'01-Mapa de riesgo-UO'!I68</f>
        <v>Acceso no autorizado a la banca virtual</v>
      </c>
      <c r="F65" s="296" t="str">
        <f>'01-Mapa de riesgo-UO'!F68</f>
        <v>Falta de seguimiento a los protocolos definidos.</v>
      </c>
      <c r="G65" s="621" t="str">
        <f>'01-Mapa de riesgo-UO'!J68</f>
        <v xml:space="preserve">Detrimento patrimonial.           Exposición de la información financiera de la Universidad.  </v>
      </c>
      <c r="H65" s="573" t="str">
        <f>'01-Mapa de riesgo-UO'!AQ68</f>
        <v>LEVE</v>
      </c>
      <c r="I65" s="621" t="str">
        <f>'01-Mapa de riesgo-UO'!AR68</f>
        <v>No. de accesos no autorizados</v>
      </c>
      <c r="J65" s="636">
        <v>0</v>
      </c>
      <c r="K65" s="602" t="s">
        <v>815</v>
      </c>
      <c r="L65" s="78" t="str">
        <f>+'01-Mapa de riesgo-UO'!T68</f>
        <v>Descripción en los manuales de  funciones en las personas que manejan recursos</v>
      </c>
      <c r="M65" s="78">
        <f>+'01-Mapa de riesgo-UO'!Y68</f>
        <v>0</v>
      </c>
      <c r="N65" s="78" t="str">
        <f>+'01-Mapa de riesgo-UO'!AD68</f>
        <v>Profesional XVII</v>
      </c>
      <c r="O65" s="359" t="str">
        <f>+'01-Mapa de riesgo-UO'!AH68</f>
        <v>Oportuno</v>
      </c>
      <c r="P65" s="359" t="str">
        <f>+'01-Mapa de riesgo-UO'!AM68</f>
        <v>Preventivo</v>
      </c>
      <c r="Q65" s="607" t="str">
        <f>'01-Mapa de riesgo-UO'!AO68</f>
        <v>FUERTE</v>
      </c>
      <c r="R65" s="632" t="s">
        <v>820</v>
      </c>
      <c r="S65" s="632"/>
      <c r="T65" s="104" t="str">
        <f>+'01-Mapa de riesgo-UO'!AT68</f>
        <v>ASUMIR</v>
      </c>
      <c r="U65" s="104" t="str">
        <f>+'01-Mapa de riesgo-UO'!AU92</f>
        <v>Enviar comunicación a todas las entidades prestadoras de salud solicitando el acompañamiento en el ingreso del personal.</v>
      </c>
      <c r="V65" s="104">
        <f>+'01-Mapa de riesgo-UO'!AX92</f>
        <v>0</v>
      </c>
      <c r="W65" s="297"/>
      <c r="X65" s="297"/>
      <c r="Y65" s="297"/>
      <c r="Z65" s="297"/>
      <c r="AA65" s="617" t="s">
        <v>816</v>
      </c>
    </row>
    <row r="66" spans="1:27" ht="63.75" customHeight="1" x14ac:dyDescent="0.2">
      <c r="A66" s="620"/>
      <c r="B66" s="393"/>
      <c r="C66" s="621"/>
      <c r="D66" s="621"/>
      <c r="E66" s="621"/>
      <c r="F66" s="296" t="str">
        <f>'01-Mapa de riesgo-UO'!F69</f>
        <v>Incumplimiento de los protocolos</v>
      </c>
      <c r="G66" s="621"/>
      <c r="H66" s="573"/>
      <c r="I66" s="621"/>
      <c r="J66" s="604"/>
      <c r="K66" s="602"/>
      <c r="L66" s="78" t="str">
        <f>+'01-Mapa de riesgo-UO'!T69</f>
        <v>Cambio de claves</v>
      </c>
      <c r="M66" s="78" t="str">
        <f>+'01-Mapa de riesgo-UO'!Y69</f>
        <v>Software de las sucursales virtuales</v>
      </c>
      <c r="N66" s="78" t="str">
        <f>+'01-Mapa de riesgo-UO'!AD69</f>
        <v>Profesional XIII
Ejecutivo 22
Ejecutivo 26</v>
      </c>
      <c r="O66" s="359" t="str">
        <f>+'01-Mapa de riesgo-UO'!AH69</f>
        <v>Oportuno</v>
      </c>
      <c r="P66" s="359" t="str">
        <f>+'01-Mapa de riesgo-UO'!AM69</f>
        <v>Preventivo</v>
      </c>
      <c r="Q66" s="607"/>
      <c r="R66" s="632" t="s">
        <v>820</v>
      </c>
      <c r="S66" s="632"/>
      <c r="T66" s="104" t="str">
        <f>+'01-Mapa de riesgo-UO'!AT69</f>
        <v>ASUMIR</v>
      </c>
      <c r="U66" s="104" t="str">
        <f>+'01-Mapa de riesgo-UO'!AU93</f>
        <v>Enviar memorando recordatorio de lo contenido en la resolución de procedimiento de nómina</v>
      </c>
      <c r="V66" s="104">
        <f>+'01-Mapa de riesgo-UO'!AX93</f>
        <v>0</v>
      </c>
      <c r="W66" s="297"/>
      <c r="X66" s="297"/>
      <c r="Y66" s="297"/>
      <c r="Z66" s="297"/>
      <c r="AA66" s="617"/>
    </row>
    <row r="67" spans="1:27" ht="63.75" customHeight="1" x14ac:dyDescent="0.2">
      <c r="A67" s="620"/>
      <c r="B67" s="393"/>
      <c r="C67" s="621"/>
      <c r="D67" s="621"/>
      <c r="E67" s="621"/>
      <c r="F67" s="296" t="str">
        <f>'01-Mapa de riesgo-UO'!F70</f>
        <v>Ataques cibernéticos.</v>
      </c>
      <c r="G67" s="621"/>
      <c r="H67" s="573"/>
      <c r="I67" s="621"/>
      <c r="J67" s="604"/>
      <c r="K67" s="602"/>
      <c r="L67" s="78" t="str">
        <f>+'01-Mapa de riesgo-UO'!T70</f>
        <v>Manejo de  token</v>
      </c>
      <c r="M67" s="78" t="str">
        <f>+'01-Mapa de riesgo-UO'!Y70</f>
        <v>Software bancario para uso de los cuentadantes</v>
      </c>
      <c r="N67" s="78" t="str">
        <f>+'01-Mapa de riesgo-UO'!AD70</f>
        <v>Profesional XIII
Ejecutivo 22
Ejecutivo 26</v>
      </c>
      <c r="O67" s="359" t="str">
        <f>+'01-Mapa de riesgo-UO'!AH70</f>
        <v>Oportuno</v>
      </c>
      <c r="P67" s="359" t="str">
        <f>+'01-Mapa de riesgo-UO'!AM70</f>
        <v>Preventivo</v>
      </c>
      <c r="Q67" s="607"/>
      <c r="R67" s="632" t="s">
        <v>820</v>
      </c>
      <c r="S67" s="632"/>
      <c r="T67" s="104" t="str">
        <f>+'01-Mapa de riesgo-UO'!AT70</f>
        <v>ASUMIR</v>
      </c>
      <c r="U67" s="104">
        <f>+'01-Mapa de riesgo-UO'!AU94</f>
        <v>0</v>
      </c>
      <c r="V67" s="104">
        <f>+'01-Mapa de riesgo-UO'!AX94</f>
        <v>0</v>
      </c>
      <c r="W67" s="297"/>
      <c r="X67" s="297"/>
      <c r="Y67" s="297"/>
      <c r="Z67" s="297"/>
      <c r="AA67" s="617"/>
    </row>
    <row r="68" spans="1:27" ht="63.75" customHeight="1" x14ac:dyDescent="0.2">
      <c r="A68" s="620">
        <v>21</v>
      </c>
      <c r="B68" s="393" t="str">
        <f>'01-Mapa de riesgo-UO'!B71</f>
        <v>GESTIÓN_FINANCIERA</v>
      </c>
      <c r="C68" s="621" t="str">
        <f>'01-Mapa de riesgo-UO'!G71</f>
        <v>Contable</v>
      </c>
      <c r="D68" s="621" t="str">
        <f>'01-Mapa de riesgo-UO'!H71</f>
        <v>Hechos económicos no incluidos en el proceso contable.</v>
      </c>
      <c r="E68" s="621" t="str">
        <f>'01-Mapa de riesgo-UO'!I71</f>
        <v>Gestión Contable, no sea informada de los hechos económicos, sociales y financieros generados en otras dependencias de la Universidad</v>
      </c>
      <c r="F68" s="296" t="str">
        <f>'01-Mapa de riesgo-UO'!F71</f>
        <v>Desconocimiento de las políticas y prácticas contables establecidas por la UTP.</v>
      </c>
      <c r="G68" s="621" t="str">
        <f>'01-Mapa de riesgo-UO'!J71</f>
        <v>Estados Financieros no razonables</v>
      </c>
      <c r="H68" s="573" t="str">
        <f>'01-Mapa de riesgo-UO'!AQ71</f>
        <v>LEVE</v>
      </c>
      <c r="I68" s="621" t="str">
        <f>'01-Mapa de riesgo-UO'!AR71</f>
        <v>Número de hechos económicos no reportados en el período</v>
      </c>
      <c r="J68" s="636">
        <v>0</v>
      </c>
      <c r="K68" s="602" t="s">
        <v>817</v>
      </c>
      <c r="L68" s="78" t="str">
        <f>+'01-Mapa de riesgo-UO'!T71</f>
        <v>Actualización y divulgación de las políticas contables</v>
      </c>
      <c r="M68" s="78">
        <f>+'01-Mapa de riesgo-UO'!Y71</f>
        <v>0</v>
      </c>
      <c r="N68" s="78" t="str">
        <f>+'01-Mapa de riesgo-UO'!AD71</f>
        <v>Profesional XVII</v>
      </c>
      <c r="O68" s="359" t="str">
        <f>+'01-Mapa de riesgo-UO'!AH71</f>
        <v>Oportuno</v>
      </c>
      <c r="P68" s="359" t="str">
        <f>+'01-Mapa de riesgo-UO'!AM71</f>
        <v>Preventivo</v>
      </c>
      <c r="Q68" s="607" t="str">
        <f>'01-Mapa de riesgo-UO'!AO71</f>
        <v>ACEPTABLE</v>
      </c>
      <c r="R68" s="632" t="s">
        <v>820</v>
      </c>
      <c r="S68" s="632"/>
      <c r="T68" s="104" t="str">
        <f>+'01-Mapa de riesgo-UO'!AT71</f>
        <v>ASUMIR</v>
      </c>
      <c r="U68" s="104">
        <f>+'01-Mapa de riesgo-UO'!AU95</f>
        <v>0</v>
      </c>
      <c r="V68" s="104">
        <f>+'01-Mapa de riesgo-UO'!AX95</f>
        <v>0</v>
      </c>
      <c r="W68" s="297"/>
      <c r="X68" s="297"/>
      <c r="Y68" s="297"/>
      <c r="Z68" s="297"/>
      <c r="AA68" s="617" t="s">
        <v>816</v>
      </c>
    </row>
    <row r="69" spans="1:27" ht="63.75" customHeight="1" x14ac:dyDescent="0.2">
      <c r="A69" s="620"/>
      <c r="B69" s="393"/>
      <c r="C69" s="621"/>
      <c r="D69" s="621"/>
      <c r="E69" s="621"/>
      <c r="F69" s="296">
        <f>'01-Mapa de riesgo-UO'!F72</f>
        <v>0</v>
      </c>
      <c r="G69" s="621"/>
      <c r="H69" s="573"/>
      <c r="I69" s="621"/>
      <c r="J69" s="604"/>
      <c r="K69" s="602"/>
      <c r="L69" s="78" t="str">
        <f>+'01-Mapa de riesgo-UO'!T72</f>
        <v>Solicitud de información contable al cierre de cada vigencia</v>
      </c>
      <c r="M69" s="78">
        <f>+'01-Mapa de riesgo-UO'!Y72</f>
        <v>0</v>
      </c>
      <c r="N69" s="78" t="str">
        <f>+'01-Mapa de riesgo-UO'!AD72</f>
        <v>Profesional XVII</v>
      </c>
      <c r="O69" s="359" t="str">
        <f>+'01-Mapa de riesgo-UO'!AH72</f>
        <v>Oportuno</v>
      </c>
      <c r="P69" s="359" t="str">
        <f>+'01-Mapa de riesgo-UO'!AM72</f>
        <v>Preventivo</v>
      </c>
      <c r="Q69" s="607"/>
      <c r="R69" s="632" t="s">
        <v>820</v>
      </c>
      <c r="S69" s="632"/>
      <c r="T69" s="104" t="str">
        <f>+'01-Mapa de riesgo-UO'!AT72</f>
        <v>ASUMIR</v>
      </c>
      <c r="U69" s="104">
        <f>+'01-Mapa de riesgo-UO'!AU96</f>
        <v>0</v>
      </c>
      <c r="V69" s="104">
        <f>+'01-Mapa de riesgo-UO'!AX96</f>
        <v>0</v>
      </c>
      <c r="W69" s="297"/>
      <c r="X69" s="297"/>
      <c r="Y69" s="297"/>
      <c r="Z69" s="297"/>
      <c r="AA69" s="617"/>
    </row>
    <row r="70" spans="1:27" ht="63.75" customHeight="1" x14ac:dyDescent="0.2">
      <c r="A70" s="620"/>
      <c r="B70" s="393"/>
      <c r="C70" s="621"/>
      <c r="D70" s="621"/>
      <c r="E70" s="621"/>
      <c r="F70" s="296">
        <f>'01-Mapa de riesgo-UO'!F73</f>
        <v>0</v>
      </c>
      <c r="G70" s="621"/>
      <c r="H70" s="573"/>
      <c r="I70" s="621"/>
      <c r="J70" s="604"/>
      <c r="K70" s="602"/>
      <c r="L70" s="78" t="str">
        <f>+'01-Mapa de riesgo-UO'!T73</f>
        <v>Asesoría y auditoría financiera</v>
      </c>
      <c r="M70" s="78">
        <f>+'01-Mapa de riesgo-UO'!Y73</f>
        <v>0</v>
      </c>
      <c r="N70" s="78" t="str">
        <f>+'01-Mapa de riesgo-UO'!AD73</f>
        <v>Profesional XVII</v>
      </c>
      <c r="O70" s="359" t="str">
        <f>+'01-Mapa de riesgo-UO'!AH73</f>
        <v>Oportuno</v>
      </c>
      <c r="P70" s="359" t="str">
        <f>+'01-Mapa de riesgo-UO'!AM73</f>
        <v>Preventivo</v>
      </c>
      <c r="Q70" s="607"/>
      <c r="R70" s="632" t="s">
        <v>820</v>
      </c>
      <c r="S70" s="632"/>
      <c r="T70" s="104" t="str">
        <f>+'01-Mapa de riesgo-UO'!AT73</f>
        <v>ASUMIR</v>
      </c>
      <c r="U70" s="104">
        <f>+'01-Mapa de riesgo-UO'!AU97</f>
        <v>0</v>
      </c>
      <c r="V70" s="104">
        <f>+'01-Mapa de riesgo-UO'!AX97</f>
        <v>0</v>
      </c>
      <c r="W70" s="297"/>
      <c r="X70" s="297"/>
      <c r="Y70" s="297"/>
      <c r="Z70" s="297"/>
      <c r="AA70" s="617"/>
    </row>
    <row r="71" spans="1:27" ht="63.75" customHeight="1" x14ac:dyDescent="0.2">
      <c r="A71" s="622">
        <v>22</v>
      </c>
      <c r="B71" s="393" t="str">
        <f>'01-Mapa de riesgo-UO'!B74</f>
        <v>GESTIÓN_FINANCIERA</v>
      </c>
      <c r="C71" s="621" t="str">
        <f>'01-Mapa de riesgo-UO'!G74</f>
        <v>Corrupción</v>
      </c>
      <c r="D71" s="621" t="str">
        <f>'01-Mapa de riesgo-UO'!H74</f>
        <v>Destinación indebida de recursos públicos.</v>
      </c>
      <c r="E71" s="621" t="str">
        <f>'01-Mapa de riesgo-UO'!I74</f>
        <v xml:space="preserve">Se configura cuando se destinan recursos públicos a finalidades distintas; o se realizan actuaciones de los funcionarios por fuera de las establecidas en la Constitución, en la ley o en la reglamentación interna. </v>
      </c>
      <c r="F71" s="296" t="str">
        <f>'01-Mapa de riesgo-UO'!F74</f>
        <v>Ausencia de valores éticos.</v>
      </c>
      <c r="G71" s="621" t="str">
        <f>'01-Mapa de riesgo-UO'!J74</f>
        <v>Detrimento patrimonial.
Sanciones disciplinarias, fiscales y/o penales.</v>
      </c>
      <c r="H71" s="573" t="str">
        <f>'01-Mapa de riesgo-UO'!AQ74</f>
        <v>LEVE</v>
      </c>
      <c r="I71" s="621" t="str">
        <f>'01-Mapa de riesgo-UO'!AR74</f>
        <v>Número de hechos sancionados por corrupción.</v>
      </c>
      <c r="J71" s="636">
        <v>0</v>
      </c>
      <c r="K71" s="602" t="s">
        <v>818</v>
      </c>
      <c r="L71" s="78" t="str">
        <f>+'01-Mapa de riesgo-UO'!T74</f>
        <v>Actualización de los procedimientos.</v>
      </c>
      <c r="M71" s="78">
        <f>+'01-Mapa de riesgo-UO'!Y74</f>
        <v>0</v>
      </c>
      <c r="N71" s="78" t="str">
        <f>+'01-Mapa de riesgo-UO'!AD74</f>
        <v>Ejecutivo 26</v>
      </c>
      <c r="O71" s="359" t="str">
        <f>+'01-Mapa de riesgo-UO'!AH74</f>
        <v>Oportuno</v>
      </c>
      <c r="P71" s="359" t="str">
        <f>+'01-Mapa de riesgo-UO'!AM74</f>
        <v>Preventivo</v>
      </c>
      <c r="Q71" s="607" t="str">
        <f>'01-Mapa de riesgo-UO'!AO74</f>
        <v>ACEPTABLE</v>
      </c>
      <c r="R71" s="632" t="s">
        <v>820</v>
      </c>
      <c r="S71" s="632"/>
      <c r="T71" s="104" t="str">
        <f>+'01-Mapa de riesgo-UO'!AT74</f>
        <v>ASUMIR</v>
      </c>
      <c r="U71" s="104">
        <f>+'01-Mapa de riesgo-UO'!AU98</f>
        <v>0</v>
      </c>
      <c r="V71" s="104">
        <f>+'01-Mapa de riesgo-UO'!AX98</f>
        <v>0</v>
      </c>
      <c r="W71" s="297"/>
      <c r="X71" s="297"/>
      <c r="Y71" s="297"/>
      <c r="Z71" s="297"/>
      <c r="AA71" s="617" t="s">
        <v>816</v>
      </c>
    </row>
    <row r="72" spans="1:27" ht="63.75" customHeight="1" x14ac:dyDescent="0.2">
      <c r="A72" s="620"/>
      <c r="B72" s="393"/>
      <c r="C72" s="621"/>
      <c r="D72" s="621"/>
      <c r="E72" s="621"/>
      <c r="F72" s="296">
        <f>'01-Mapa de riesgo-UO'!F75</f>
        <v>0</v>
      </c>
      <c r="G72" s="621"/>
      <c r="H72" s="573"/>
      <c r="I72" s="621"/>
      <c r="J72" s="604"/>
      <c r="K72" s="602"/>
      <c r="L72" s="78">
        <f>+'01-Mapa de riesgo-UO'!T75</f>
        <v>0</v>
      </c>
      <c r="M72" s="78">
        <f>+'01-Mapa de riesgo-UO'!Y75</f>
        <v>0</v>
      </c>
      <c r="N72" s="78">
        <f>+'01-Mapa de riesgo-UO'!AD75</f>
        <v>0</v>
      </c>
      <c r="O72" s="359">
        <f>+'01-Mapa de riesgo-UO'!AH75</f>
        <v>0</v>
      </c>
      <c r="P72" s="359">
        <f>+'01-Mapa de riesgo-UO'!AM75</f>
        <v>0</v>
      </c>
      <c r="Q72" s="607"/>
      <c r="R72" s="606"/>
      <c r="S72" s="606"/>
      <c r="T72" s="104">
        <f>+'01-Mapa de riesgo-UO'!AT75</f>
        <v>0</v>
      </c>
      <c r="U72" s="104">
        <f>+'01-Mapa de riesgo-UO'!AU99</f>
        <v>0</v>
      </c>
      <c r="V72" s="104">
        <f>+'01-Mapa de riesgo-UO'!AX99</f>
        <v>0</v>
      </c>
      <c r="W72" s="297"/>
      <c r="X72" s="297"/>
      <c r="Y72" s="297"/>
      <c r="Z72" s="297"/>
      <c r="AA72" s="617"/>
    </row>
    <row r="73" spans="1:27" ht="63.75" customHeight="1" x14ac:dyDescent="0.2">
      <c r="A73" s="620"/>
      <c r="B73" s="393"/>
      <c r="C73" s="621"/>
      <c r="D73" s="621"/>
      <c r="E73" s="621"/>
      <c r="F73" s="296">
        <f>'01-Mapa de riesgo-UO'!F76</f>
        <v>0</v>
      </c>
      <c r="G73" s="621"/>
      <c r="H73" s="573"/>
      <c r="I73" s="621"/>
      <c r="J73" s="604"/>
      <c r="K73" s="602"/>
      <c r="L73" s="78">
        <f>+'01-Mapa de riesgo-UO'!T76</f>
        <v>0</v>
      </c>
      <c r="M73" s="78">
        <f>+'01-Mapa de riesgo-UO'!Y76</f>
        <v>0</v>
      </c>
      <c r="N73" s="78">
        <f>+'01-Mapa de riesgo-UO'!AD76</f>
        <v>0</v>
      </c>
      <c r="O73" s="359">
        <f>+'01-Mapa de riesgo-UO'!AH76</f>
        <v>0</v>
      </c>
      <c r="P73" s="359">
        <f>+'01-Mapa de riesgo-UO'!AM76</f>
        <v>0</v>
      </c>
      <c r="Q73" s="607"/>
      <c r="R73" s="606"/>
      <c r="S73" s="606"/>
      <c r="T73" s="104">
        <f>+'01-Mapa de riesgo-UO'!AT76</f>
        <v>0</v>
      </c>
      <c r="U73" s="104">
        <f>+'01-Mapa de riesgo-UO'!AU100</f>
        <v>0</v>
      </c>
      <c r="V73" s="104">
        <f>+'01-Mapa de riesgo-UO'!AX100</f>
        <v>0</v>
      </c>
      <c r="W73" s="297"/>
      <c r="X73" s="297"/>
      <c r="Y73" s="297"/>
      <c r="Z73" s="297"/>
      <c r="AA73" s="617"/>
    </row>
    <row r="74" spans="1:27" ht="63.75" customHeight="1" x14ac:dyDescent="0.2">
      <c r="A74" s="620">
        <v>23</v>
      </c>
      <c r="B74" s="393" t="str">
        <f>'01-Mapa de riesgo-UO'!B77</f>
        <v>GESTIÓN_FINANCIERA</v>
      </c>
      <c r="C74" s="621" t="str">
        <f>'01-Mapa de riesgo-UO'!G77</f>
        <v>Cumplimiento</v>
      </c>
      <c r="D74" s="621" t="str">
        <f>'01-Mapa de riesgo-UO'!H77</f>
        <v>Registros presupuestales generados después de que se inicie la ejecución de los compromisos u obligaciones</v>
      </c>
      <c r="E74" s="621" t="str">
        <f>'01-Mapa de riesgo-UO'!I77</f>
        <v xml:space="preserve">Registros presupuestales generados por gestiòn de presupuesto después de haber  iniciado el compromiso u obligaición por falta de claridad en los actos administrativos y contratos sobre la fecha de inicio de ejecución. </v>
      </c>
      <c r="F74" s="296" t="str">
        <f>'01-Mapa de riesgo-UO'!F77</f>
        <v>Actos administrativos y contratos que establecen fechas de inicio anterior a la solicitud del registro presupuestal o no son claros en sus condiciones para iniciar.</v>
      </c>
      <c r="G74" s="621" t="str">
        <f>'01-Mapa de riesgo-UO'!J77</f>
        <v xml:space="preserve">
Generacion de hechos cumplidos
Investigaciones disciplinarias
Pago de pasivos  exigibles</v>
      </c>
      <c r="H74" s="573" t="str">
        <f>'01-Mapa de riesgo-UO'!AQ77</f>
        <v>LEVE</v>
      </c>
      <c r="I74" s="621" t="str">
        <f>'01-Mapa de riesgo-UO'!AR77</f>
        <v>No. de registros presupuestales generados después de ejecución o por pago de pasivos exigibles vigencias expiradas</v>
      </c>
      <c r="J74" s="635">
        <v>1.5E-3</v>
      </c>
      <c r="K74" s="602" t="s">
        <v>819</v>
      </c>
      <c r="L74" s="78" t="str">
        <f>+'01-Mapa de riesgo-UO'!T77</f>
        <v>Procedimiento: 134-PRS-04 - Expedición de registros presupuestales</v>
      </c>
      <c r="M74" s="78">
        <f>+'01-Mapa de riesgo-UO'!Y77</f>
        <v>0</v>
      </c>
      <c r="N74" s="78" t="str">
        <f>+'01-Mapa de riesgo-UO'!AD77</f>
        <v>Profesional 17 - Gestión de Presupuesto</v>
      </c>
      <c r="O74" s="359" t="str">
        <f>+'01-Mapa de riesgo-UO'!AH77</f>
        <v>Oportuno</v>
      </c>
      <c r="P74" s="359" t="str">
        <f>+'01-Mapa de riesgo-UO'!AM77</f>
        <v>Detectivo</v>
      </c>
      <c r="Q74" s="607" t="str">
        <f>'01-Mapa de riesgo-UO'!AO77</f>
        <v>ACEPTABLE</v>
      </c>
      <c r="R74" s="632" t="s">
        <v>820</v>
      </c>
      <c r="S74" s="632"/>
      <c r="T74" s="104" t="str">
        <f>+'01-Mapa de riesgo-UO'!AT77</f>
        <v>ASUMIR</v>
      </c>
      <c r="U74" s="104">
        <f>+'01-Mapa de riesgo-UO'!AU101</f>
        <v>0</v>
      </c>
      <c r="V74" s="104">
        <f>+'01-Mapa de riesgo-UO'!AX101</f>
        <v>0</v>
      </c>
      <c r="W74" s="297"/>
      <c r="X74" s="297"/>
      <c r="Y74" s="297"/>
      <c r="Z74" s="297"/>
      <c r="AA74" s="617" t="s">
        <v>816</v>
      </c>
    </row>
    <row r="75" spans="1:27" ht="63.75" customHeight="1" x14ac:dyDescent="0.2">
      <c r="A75" s="620"/>
      <c r="B75" s="393"/>
      <c r="C75" s="621"/>
      <c r="D75" s="621"/>
      <c r="E75" s="621"/>
      <c r="F75" s="296">
        <f>'01-Mapa de riesgo-UO'!F78</f>
        <v>0</v>
      </c>
      <c r="G75" s="621"/>
      <c r="H75" s="573"/>
      <c r="I75" s="621"/>
      <c r="J75" s="604"/>
      <c r="K75" s="602"/>
      <c r="L75" s="78" t="str">
        <f>+'01-Mapa de riesgo-UO'!T78</f>
        <v>Tips presupuestales</v>
      </c>
      <c r="M75" s="78">
        <f>+'01-Mapa de riesgo-UO'!Y78</f>
        <v>0</v>
      </c>
      <c r="N75" s="78" t="str">
        <f>+'01-Mapa de riesgo-UO'!AD78</f>
        <v>Profesional 17 - Gestión de Presupuesto</v>
      </c>
      <c r="O75" s="359" t="str">
        <f>+'01-Mapa de riesgo-UO'!AH78</f>
        <v>Oportuno</v>
      </c>
      <c r="P75" s="359" t="str">
        <f>+'01-Mapa de riesgo-UO'!AM78</f>
        <v>Preventivo</v>
      </c>
      <c r="Q75" s="607"/>
      <c r="R75" s="632" t="s">
        <v>820</v>
      </c>
      <c r="S75" s="632"/>
      <c r="T75" s="104" t="str">
        <f>+'01-Mapa de riesgo-UO'!AT78</f>
        <v>ASUMIR</v>
      </c>
      <c r="U75" s="104">
        <f>+'01-Mapa de riesgo-UO'!AU102</f>
        <v>0</v>
      </c>
      <c r="V75" s="104">
        <f>+'01-Mapa de riesgo-UO'!AX102</f>
        <v>0</v>
      </c>
      <c r="W75" s="297"/>
      <c r="X75" s="297"/>
      <c r="Y75" s="297"/>
      <c r="Z75" s="297"/>
      <c r="AA75" s="617"/>
    </row>
    <row r="76" spans="1:27" ht="63.75" customHeight="1" x14ac:dyDescent="0.2">
      <c r="A76" s="620"/>
      <c r="B76" s="393"/>
      <c r="C76" s="621"/>
      <c r="D76" s="621"/>
      <c r="E76" s="621"/>
      <c r="F76" s="296">
        <f>'01-Mapa de riesgo-UO'!F79</f>
        <v>0</v>
      </c>
      <c r="G76" s="621"/>
      <c r="H76" s="573"/>
      <c r="I76" s="621"/>
      <c r="J76" s="604"/>
      <c r="K76" s="602"/>
      <c r="L76" s="78" t="str">
        <f>+'01-Mapa de riesgo-UO'!T79</f>
        <v>Procedimiento: 134-PRS-11 - Pago de pasivos exigibles - vigencias expiradas</v>
      </c>
      <c r="M76" s="78">
        <f>+'01-Mapa de riesgo-UO'!Y79</f>
        <v>0</v>
      </c>
      <c r="N76" s="78" t="str">
        <f>+'01-Mapa de riesgo-UO'!AD79</f>
        <v>Profesional 17 - Gestión de Presupuesto</v>
      </c>
      <c r="O76" s="359" t="str">
        <f>+'01-Mapa de riesgo-UO'!AH79</f>
        <v>Oportuno</v>
      </c>
      <c r="P76" s="359" t="str">
        <f>+'01-Mapa de riesgo-UO'!AM79</f>
        <v>Detectivo</v>
      </c>
      <c r="Q76" s="607"/>
      <c r="R76" s="632" t="s">
        <v>820</v>
      </c>
      <c r="S76" s="632"/>
      <c r="T76" s="104" t="str">
        <f>+'01-Mapa de riesgo-UO'!AT79</f>
        <v>ASUMIR</v>
      </c>
      <c r="U76" s="104">
        <f>+'01-Mapa de riesgo-UO'!AU103</f>
        <v>0</v>
      </c>
      <c r="V76" s="104">
        <f>+'01-Mapa de riesgo-UO'!AX103</f>
        <v>0</v>
      </c>
      <c r="W76" s="297"/>
      <c r="X76" s="297"/>
      <c r="Y76" s="297"/>
      <c r="Z76" s="297"/>
      <c r="AA76" s="617"/>
    </row>
    <row r="77" spans="1:27" ht="63.75" customHeight="1" x14ac:dyDescent="0.2">
      <c r="A77" s="620">
        <v>24</v>
      </c>
      <c r="B77" s="393" t="str">
        <f>'01-Mapa de riesgo-UO'!B80</f>
        <v>GESTIÓN DE TECNOLOGÍAS INFORMÁTICAS Y SISTEMAS DE INFORMACIÓN</v>
      </c>
      <c r="C77" s="621" t="str">
        <f>'01-Mapa de riesgo-UO'!G80</f>
        <v>Tecnológico</v>
      </c>
      <c r="D77" s="621" t="str">
        <f>'01-Mapa de riesgo-UO'!H80</f>
        <v>Software con errores de funcionamiento</v>
      </c>
      <c r="E77" s="621" t="str">
        <f>'01-Mapa de riesgo-UO'!I80</f>
        <v xml:space="preserve">Reprocesos de revisión y ajuste de código o de datos inconsistentes. </v>
      </c>
      <c r="F77" s="296" t="str">
        <f>'01-Mapa de riesgo-UO'!F80</f>
        <v>Falta de Tiempo para hacer las pruebas respectiva.</v>
      </c>
      <c r="G77" s="621" t="str">
        <f>'01-Mapa de riesgo-UO'!J80</f>
        <v>Software en funcionamiento sin cumplir todas las especificaciones del usuario, con problemas de funcionamiento, mala toma de desiciones y mala imagen de la dependencia</v>
      </c>
      <c r="H77" s="573" t="str">
        <f>'01-Mapa de riesgo-UO'!AQ80</f>
        <v>LEVE</v>
      </c>
      <c r="I77" s="621" t="str">
        <f>'01-Mapa de riesgo-UO'!AR80</f>
        <v>Nro de Errores graves en aplicativos / Total de Errores en aplicativos reportados por semestre</v>
      </c>
      <c r="J77" s="603">
        <f>4/57%</f>
        <v>7.0175438596491233</v>
      </c>
      <c r="K77" s="609" t="s">
        <v>916</v>
      </c>
      <c r="L77" s="78" t="str">
        <f>+'01-Mapa de riesgo-UO'!T80</f>
        <v>Revisión de casos reportados en el ServiceDesk</v>
      </c>
      <c r="M77" s="78">
        <f>+'01-Mapa de riesgo-UO'!Y80</f>
        <v>0</v>
      </c>
      <c r="N77" s="78" t="str">
        <f>+'01-Mapa de riesgo-UO'!AD80</f>
        <v>Profesional grado 15/ Contratista Coordinador de desarrollo</v>
      </c>
      <c r="O77" s="359" t="str">
        <f>+'01-Mapa de riesgo-UO'!AH80</f>
        <v>Oportuno</v>
      </c>
      <c r="P77" s="359" t="str">
        <f>+'01-Mapa de riesgo-UO'!AM80</f>
        <v>Detectivo</v>
      </c>
      <c r="Q77" s="607" t="str">
        <f>'01-Mapa de riesgo-UO'!AO80</f>
        <v>ACEPTABLE</v>
      </c>
      <c r="R77" s="606" t="s">
        <v>919</v>
      </c>
      <c r="S77" s="606"/>
      <c r="T77" s="104" t="str">
        <f>+'01-Mapa de riesgo-UO'!AT80</f>
        <v>ASUMIR</v>
      </c>
      <c r="U77" s="104">
        <f>+'01-Mapa de riesgo-UO'!AU104</f>
        <v>0</v>
      </c>
      <c r="V77" s="104">
        <f>+'01-Mapa de riesgo-UO'!AX104</f>
        <v>0</v>
      </c>
      <c r="W77" s="297"/>
      <c r="X77" s="297"/>
      <c r="Y77" s="297"/>
      <c r="Z77" s="297"/>
      <c r="AA77" s="617" t="s">
        <v>866</v>
      </c>
    </row>
    <row r="78" spans="1:27" ht="63.75" customHeight="1" x14ac:dyDescent="0.2">
      <c r="A78" s="620"/>
      <c r="B78" s="393"/>
      <c r="C78" s="621"/>
      <c r="D78" s="621"/>
      <c r="E78" s="621"/>
      <c r="F78" s="296">
        <f>'01-Mapa de riesgo-UO'!F81</f>
        <v>0</v>
      </c>
      <c r="G78" s="621"/>
      <c r="H78" s="573"/>
      <c r="I78" s="621"/>
      <c r="J78" s="604"/>
      <c r="K78" s="602"/>
      <c r="L78" s="78">
        <f>+'01-Mapa de riesgo-UO'!T81</f>
        <v>0</v>
      </c>
      <c r="M78" s="78">
        <f>+'01-Mapa de riesgo-UO'!Y81</f>
        <v>0</v>
      </c>
      <c r="N78" s="78">
        <f>+'01-Mapa de riesgo-UO'!AD81</f>
        <v>0</v>
      </c>
      <c r="O78" s="359">
        <f>+'01-Mapa de riesgo-UO'!AH81</f>
        <v>0</v>
      </c>
      <c r="P78" s="359">
        <f>+'01-Mapa de riesgo-UO'!AM81</f>
        <v>0</v>
      </c>
      <c r="Q78" s="607"/>
      <c r="R78" s="606"/>
      <c r="S78" s="606"/>
      <c r="T78" s="104" t="str">
        <f>+'01-Mapa de riesgo-UO'!AT81</f>
        <v>ASUMIR</v>
      </c>
      <c r="U78" s="104">
        <f>+'01-Mapa de riesgo-UO'!AU105</f>
        <v>0</v>
      </c>
      <c r="V78" s="104">
        <f>+'01-Mapa de riesgo-UO'!AX105</f>
        <v>0</v>
      </c>
      <c r="W78" s="297"/>
      <c r="X78" s="297"/>
      <c r="Y78" s="297"/>
      <c r="Z78" s="297"/>
      <c r="AA78" s="617"/>
    </row>
    <row r="79" spans="1:27" ht="63.75" customHeight="1" thickBot="1" x14ac:dyDescent="0.25">
      <c r="A79" s="620"/>
      <c r="B79" s="394"/>
      <c r="C79" s="631"/>
      <c r="D79" s="631"/>
      <c r="E79" s="631"/>
      <c r="F79" s="300">
        <f>'01-Mapa de riesgo-UO'!F82</f>
        <v>0</v>
      </c>
      <c r="G79" s="631"/>
      <c r="H79" s="634"/>
      <c r="I79" s="631"/>
      <c r="J79" s="604"/>
      <c r="K79" s="602"/>
      <c r="L79" s="78">
        <f>+'01-Mapa de riesgo-UO'!T82</f>
        <v>0</v>
      </c>
      <c r="M79" s="78">
        <f>+'01-Mapa de riesgo-UO'!Y82</f>
        <v>0</v>
      </c>
      <c r="N79" s="78">
        <f>+'01-Mapa de riesgo-UO'!AD82</f>
        <v>0</v>
      </c>
      <c r="O79" s="359">
        <f>+'01-Mapa de riesgo-UO'!AH82</f>
        <v>0</v>
      </c>
      <c r="P79" s="359">
        <f>+'01-Mapa de riesgo-UO'!AM82</f>
        <v>0</v>
      </c>
      <c r="Q79" s="608"/>
      <c r="R79" s="606"/>
      <c r="S79" s="606"/>
      <c r="T79" s="104">
        <f>+'01-Mapa de riesgo-UO'!AT82</f>
        <v>0</v>
      </c>
      <c r="U79" s="104">
        <f>+'01-Mapa de riesgo-UO'!AU106</f>
        <v>0</v>
      </c>
      <c r="V79" s="104">
        <f>+'01-Mapa de riesgo-UO'!AX106</f>
        <v>0</v>
      </c>
      <c r="W79" s="301"/>
      <c r="X79" s="301"/>
      <c r="Y79" s="301"/>
      <c r="Z79" s="301"/>
      <c r="AA79" s="633"/>
    </row>
    <row r="80" spans="1:27" ht="63.75" customHeight="1" x14ac:dyDescent="0.2">
      <c r="A80" s="622">
        <v>25</v>
      </c>
      <c r="B80" s="393" t="str">
        <f>'01-Mapa de riesgo-UO'!B83</f>
        <v>GESTIÓN DE TECNOLOGÍAS INFORMÁTICAS Y SISTEMAS DE INFORMACIÓN</v>
      </c>
      <c r="C80" s="621" t="str">
        <f>'01-Mapa de riesgo-UO'!G83</f>
        <v>Tecnológico</v>
      </c>
      <c r="D80" s="621" t="str">
        <f>'01-Mapa de riesgo-UO'!H83</f>
        <v>No disponibilidad de las aplicaciones institucionales por falla en los servidores, la red o el sistema eléctrico</v>
      </c>
      <c r="E80" s="621" t="str">
        <f>'01-Mapa de riesgo-UO'!I83</f>
        <v>Debido a una falla en alguna de los elementos que proveen acceso al servidor o algunas de las partes de los servidores, se puede ver afectado el acceso a las aplicaciones que estén instaladas en dicho servidor</v>
      </c>
      <c r="F80" s="296" t="str">
        <f>'01-Mapa de riesgo-UO'!F83</f>
        <v>Falla en la conección a la red e internet o parte eléctrica.</v>
      </c>
      <c r="G80" s="621" t="str">
        <f>'01-Mapa de riesgo-UO'!J83</f>
        <v xml:space="preserve">Falla en la prestación del servicio, paralisis de los servicios, retrasos en las actividades propias de las dependencias, mala imagen. </v>
      </c>
      <c r="H80" s="573" t="str">
        <f>'01-Mapa de riesgo-UO'!AQ83</f>
        <v>LEVE</v>
      </c>
      <c r="I80" s="621" t="str">
        <f>'01-Mapa de riesgo-UO'!AR83</f>
        <v>No. de veces que los servidores no estan disponibles/365</v>
      </c>
      <c r="J80" s="603">
        <f>8/365</f>
        <v>2.1917808219178082E-2</v>
      </c>
      <c r="K80" s="602" t="s">
        <v>917</v>
      </c>
      <c r="L80" s="78" t="str">
        <f>+'01-Mapa de riesgo-UO'!T83</f>
        <v>Software de Monitoreo de los servidores</v>
      </c>
      <c r="M80" s="78" t="str">
        <f>+'01-Mapa de riesgo-UO'!Y83</f>
        <v>The Dude</v>
      </c>
      <c r="N80" s="78" t="str">
        <f>+'01-Mapa de riesgo-UO'!AD83</f>
        <v>Profesional I</v>
      </c>
      <c r="O80" s="359" t="str">
        <f>+'01-Mapa de riesgo-UO'!AH83</f>
        <v>Oportuno</v>
      </c>
      <c r="P80" s="359" t="str">
        <f>+'01-Mapa de riesgo-UO'!AM83</f>
        <v>Detectivo</v>
      </c>
      <c r="Q80" s="607" t="str">
        <f>'01-Mapa de riesgo-UO'!AO83</f>
        <v>ACEPTABLE</v>
      </c>
      <c r="R80" s="606" t="s">
        <v>920</v>
      </c>
      <c r="S80" s="606"/>
      <c r="T80" s="104" t="str">
        <f>+'01-Mapa de riesgo-UO'!AT83</f>
        <v>ASUMIR</v>
      </c>
      <c r="U80" s="104">
        <f>+'01-Mapa de riesgo-UO'!AU107</f>
        <v>0</v>
      </c>
      <c r="V80" s="104">
        <f>+'01-Mapa de riesgo-UO'!AX107</f>
        <v>0</v>
      </c>
      <c r="W80" s="355"/>
      <c r="X80" s="355"/>
      <c r="Y80" s="355"/>
      <c r="Z80" s="355"/>
      <c r="AA80" s="617" t="s">
        <v>866</v>
      </c>
    </row>
    <row r="81" spans="1:27" ht="63.75" customHeight="1" x14ac:dyDescent="0.2">
      <c r="A81" s="620"/>
      <c r="B81" s="393"/>
      <c r="C81" s="621"/>
      <c r="D81" s="621"/>
      <c r="E81" s="621"/>
      <c r="F81" s="296" t="str">
        <f>'01-Mapa de riesgo-UO'!F84</f>
        <v>Tareas que se ejecutan cada 5 minutos para verificar los servicios que esten en funcionamiento.</v>
      </c>
      <c r="G81" s="621"/>
      <c r="H81" s="573"/>
      <c r="I81" s="621"/>
      <c r="J81" s="604"/>
      <c r="K81" s="602"/>
      <c r="L81" s="78" t="str">
        <f>+'01-Mapa de riesgo-UO'!T84</f>
        <v>Tareas que se ejecutan cada 5 minutos para verificar los servicios que esten en funcionamiento.</v>
      </c>
      <c r="M81" s="78" t="str">
        <f>+'01-Mapa de riesgo-UO'!Y84</f>
        <v>Tareas programadas en el servidor</v>
      </c>
      <c r="N81" s="78" t="str">
        <f>+'01-Mapa de riesgo-UO'!AD84</f>
        <v>Profesional I</v>
      </c>
      <c r="O81" s="359" t="str">
        <f>+'01-Mapa de riesgo-UO'!AH84</f>
        <v>Oportuno</v>
      </c>
      <c r="P81" s="359" t="str">
        <f>+'01-Mapa de riesgo-UO'!AM84</f>
        <v>Preventivo</v>
      </c>
      <c r="Q81" s="607"/>
      <c r="R81" s="606"/>
      <c r="S81" s="606"/>
      <c r="T81" s="104" t="str">
        <f>+'01-Mapa de riesgo-UO'!AT84</f>
        <v>ASUMIR</v>
      </c>
      <c r="U81" s="104">
        <f>+'01-Mapa de riesgo-UO'!AU108</f>
        <v>0</v>
      </c>
      <c r="V81" s="104">
        <f>+'01-Mapa de riesgo-UO'!AX108</f>
        <v>0</v>
      </c>
      <c r="W81" s="355"/>
      <c r="X81" s="355"/>
      <c r="Y81" s="355"/>
      <c r="Z81" s="355"/>
      <c r="AA81" s="617"/>
    </row>
    <row r="82" spans="1:27" ht="63.75" customHeight="1" thickBot="1" x14ac:dyDescent="0.25">
      <c r="A82" s="620"/>
      <c r="B82" s="394"/>
      <c r="C82" s="631"/>
      <c r="D82" s="631"/>
      <c r="E82" s="631"/>
      <c r="F82" s="300" t="str">
        <f>'01-Mapa de riesgo-UO'!F85</f>
        <v>Daño físico en algunos de los servidores que alojan las aplicaciones institucionales</v>
      </c>
      <c r="G82" s="631"/>
      <c r="H82" s="634"/>
      <c r="I82" s="631"/>
      <c r="J82" s="604"/>
      <c r="K82" s="602"/>
      <c r="L82" s="78" t="str">
        <f>+'01-Mapa de riesgo-UO'!T85</f>
        <v>Verificación de servicios y reestablecimiento de los mismos</v>
      </c>
      <c r="M82" s="78">
        <f>+'01-Mapa de riesgo-UO'!Y85</f>
        <v>0</v>
      </c>
      <c r="N82" s="78" t="str">
        <f>+'01-Mapa de riesgo-UO'!AD85</f>
        <v>Profesional I</v>
      </c>
      <c r="O82" s="359" t="str">
        <f>+'01-Mapa de riesgo-UO'!AH85</f>
        <v>Oportuno</v>
      </c>
      <c r="P82" s="359" t="str">
        <f>+'01-Mapa de riesgo-UO'!AM85</f>
        <v>Detectivo</v>
      </c>
      <c r="Q82" s="608"/>
      <c r="R82" s="606"/>
      <c r="S82" s="606"/>
      <c r="T82" s="104">
        <f>+'01-Mapa de riesgo-UO'!AT85</f>
        <v>0</v>
      </c>
      <c r="U82" s="104">
        <f>+'01-Mapa de riesgo-UO'!AU109</f>
        <v>0</v>
      </c>
      <c r="V82" s="104">
        <f>+'01-Mapa de riesgo-UO'!AX109</f>
        <v>0</v>
      </c>
      <c r="W82" s="356"/>
      <c r="X82" s="356"/>
      <c r="Y82" s="356"/>
      <c r="Z82" s="356"/>
      <c r="AA82" s="633"/>
    </row>
    <row r="83" spans="1:27" ht="63.75" customHeight="1" x14ac:dyDescent="0.2">
      <c r="A83" s="620">
        <v>26</v>
      </c>
      <c r="B83" s="393" t="str">
        <f>'01-Mapa de riesgo-UO'!B86</f>
        <v>GESTIÓN DE TECNOLOGÍAS INFORMÁTICAS Y SISTEMAS DE INFORMACIÓN</v>
      </c>
      <c r="C83" s="621" t="str">
        <f>'01-Mapa de riesgo-UO'!G86</f>
        <v>Operacional</v>
      </c>
      <c r="D83" s="621" t="str">
        <f>'01-Mapa de riesgo-UO'!H86</f>
        <v>Pérdida o no ubicación de equipos de cómputo y partes</v>
      </c>
      <c r="E83" s="621" t="str">
        <f>'01-Mapa de riesgo-UO'!I86</f>
        <v>Falta  de cultura del registro de entradas de los equipos de cómputo y partes de la oficina de Administración de Servicios Informáticos y las respectivas bodegas.</v>
      </c>
      <c r="F83" s="296" t="str">
        <f>'01-Mapa de riesgo-UO'!F86</f>
        <v>Informalidad en el registro de salidas y entradas de los equipos</v>
      </c>
      <c r="G83" s="621" t="str">
        <f>'01-Mapa de riesgo-UO'!J86</f>
        <v>Perdida de tiempo en ubicación del elemento, reposición del elemento</v>
      </c>
      <c r="H83" s="573" t="str">
        <f>'01-Mapa de riesgo-UO'!AQ86</f>
        <v>LEVE</v>
      </c>
      <c r="I83" s="621" t="str">
        <f>'01-Mapa de riesgo-UO'!AR86</f>
        <v>Número de elementos de equipos de cómputo y partes en Bodegas A.S.I.  /  Total Inventarios</v>
      </c>
      <c r="J83" s="610">
        <v>0.95</v>
      </c>
      <c r="K83" s="602" t="s">
        <v>918</v>
      </c>
      <c r="L83" s="78" t="str">
        <f>+'01-Mapa de riesgo-UO'!T86</f>
        <v>Generar un caso al momento de realizar un registro de entrada o salida.</v>
      </c>
      <c r="M83" s="78" t="str">
        <f>+'01-Mapa de riesgo-UO'!Y86</f>
        <v>ServiceDesk</v>
      </c>
      <c r="N83" s="78" t="str">
        <f>+'01-Mapa de riesgo-UO'!AD86</f>
        <v>Técnico nivel 1</v>
      </c>
      <c r="O83" s="359" t="str">
        <f>+'01-Mapa de riesgo-UO'!AH86</f>
        <v>Oportuno</v>
      </c>
      <c r="P83" s="359" t="str">
        <f>+'01-Mapa de riesgo-UO'!AM86</f>
        <v>Preventivo</v>
      </c>
      <c r="Q83" s="607" t="str">
        <f>'01-Mapa de riesgo-UO'!AO86</f>
        <v>FUERTE</v>
      </c>
      <c r="R83" s="606" t="s">
        <v>921</v>
      </c>
      <c r="S83" s="606"/>
      <c r="T83" s="104" t="str">
        <f>+'01-Mapa de riesgo-UO'!AT86</f>
        <v>ASUMIR</v>
      </c>
      <c r="U83" s="104">
        <f>+'01-Mapa de riesgo-UO'!AU110</f>
        <v>0</v>
      </c>
      <c r="V83" s="104">
        <f>+'01-Mapa de riesgo-UO'!AX110</f>
        <v>0</v>
      </c>
      <c r="W83" s="355"/>
      <c r="X83" s="355"/>
      <c r="Y83" s="355"/>
      <c r="Z83" s="355"/>
      <c r="AA83" s="617" t="s">
        <v>866</v>
      </c>
    </row>
    <row r="84" spans="1:27" ht="63.75" customHeight="1" x14ac:dyDescent="0.2">
      <c r="A84" s="620"/>
      <c r="B84" s="393"/>
      <c r="C84" s="621"/>
      <c r="D84" s="621"/>
      <c r="E84" s="621"/>
      <c r="F84" s="296">
        <f>'01-Mapa de riesgo-UO'!F87</f>
        <v>0</v>
      </c>
      <c r="G84" s="621"/>
      <c r="H84" s="573"/>
      <c r="I84" s="621"/>
      <c r="J84" s="604"/>
      <c r="K84" s="602"/>
      <c r="L84" s="78">
        <f>+'01-Mapa de riesgo-UO'!T87</f>
        <v>0</v>
      </c>
      <c r="M84" s="78">
        <f>+'01-Mapa de riesgo-UO'!Y87</f>
        <v>0</v>
      </c>
      <c r="N84" s="78">
        <f>+'01-Mapa de riesgo-UO'!AD87</f>
        <v>0</v>
      </c>
      <c r="O84" s="359">
        <f>+'01-Mapa de riesgo-UO'!AH87</f>
        <v>0</v>
      </c>
      <c r="P84" s="359">
        <f>+'01-Mapa de riesgo-UO'!AM87</f>
        <v>0</v>
      </c>
      <c r="Q84" s="607"/>
      <c r="R84" s="606"/>
      <c r="S84" s="606"/>
      <c r="T84" s="104" t="str">
        <f>+'01-Mapa de riesgo-UO'!AT87</f>
        <v>ASUMIR</v>
      </c>
      <c r="U84" s="104">
        <f>+'01-Mapa de riesgo-UO'!AU111</f>
        <v>0</v>
      </c>
      <c r="V84" s="104">
        <f>+'01-Mapa de riesgo-UO'!AX111</f>
        <v>0</v>
      </c>
      <c r="W84" s="355"/>
      <c r="X84" s="355"/>
      <c r="Y84" s="355"/>
      <c r="Z84" s="355"/>
      <c r="AA84" s="617"/>
    </row>
    <row r="85" spans="1:27" ht="63.75" customHeight="1" thickBot="1" x14ac:dyDescent="0.25">
      <c r="A85" s="620"/>
      <c r="B85" s="394"/>
      <c r="C85" s="631"/>
      <c r="D85" s="631"/>
      <c r="E85" s="631"/>
      <c r="F85" s="300">
        <f>'01-Mapa de riesgo-UO'!F88</f>
        <v>0</v>
      </c>
      <c r="G85" s="631"/>
      <c r="H85" s="634"/>
      <c r="I85" s="631"/>
      <c r="J85" s="604"/>
      <c r="K85" s="602"/>
      <c r="L85" s="78">
        <f>+'01-Mapa de riesgo-UO'!T88</f>
        <v>0</v>
      </c>
      <c r="M85" s="78">
        <f>+'01-Mapa de riesgo-UO'!Y88</f>
        <v>0</v>
      </c>
      <c r="N85" s="78">
        <f>+'01-Mapa de riesgo-UO'!AD88</f>
        <v>0</v>
      </c>
      <c r="O85" s="359">
        <f>+'01-Mapa de riesgo-UO'!AH88</f>
        <v>0</v>
      </c>
      <c r="P85" s="359">
        <f>+'01-Mapa de riesgo-UO'!AM88</f>
        <v>0</v>
      </c>
      <c r="Q85" s="608"/>
      <c r="R85" s="606"/>
      <c r="S85" s="606"/>
      <c r="T85" s="104">
        <f>+'01-Mapa de riesgo-UO'!AT88</f>
        <v>0</v>
      </c>
      <c r="U85" s="104">
        <f>+'01-Mapa de riesgo-UO'!AU112</f>
        <v>0</v>
      </c>
      <c r="V85" s="104">
        <f>+'01-Mapa de riesgo-UO'!AX112</f>
        <v>0</v>
      </c>
      <c r="W85" s="356"/>
      <c r="X85" s="356"/>
      <c r="Y85" s="356"/>
      <c r="Z85" s="356"/>
      <c r="AA85" s="633"/>
    </row>
    <row r="86" spans="1:27" ht="63.75" customHeight="1" x14ac:dyDescent="0.2">
      <c r="A86" s="620">
        <v>27</v>
      </c>
      <c r="B86" s="393" t="str">
        <f>'01-Mapa de riesgo-UO'!B89</f>
        <v>GESTIÓN DEL TALENTO HUMANO</v>
      </c>
      <c r="C86" s="621" t="str">
        <f>'01-Mapa de riesgo-UO'!G89</f>
        <v>Cumplimiento</v>
      </c>
      <c r="D86" s="621" t="str">
        <f>'01-Mapa de riesgo-UO'!H89</f>
        <v>Requerimientos internos y externos sin respuesta oportuna (Derechos de petición y solicitudes de organismos de control)</v>
      </c>
      <c r="E86" s="621" t="str">
        <f>'01-Mapa de riesgo-UO'!I89</f>
        <v>No tramitar oportunamente la respuesta a los requerimientos</v>
      </c>
      <c r="F86" s="296" t="str">
        <f>'01-Mapa de riesgo-UO'!F89</f>
        <v>Faltan controles para un efectivo seguimiento. Procedimiento no definido</v>
      </c>
      <c r="G86" s="621" t="str">
        <f>'01-Mapa de riesgo-UO'!J89</f>
        <v xml:space="preserve">Sanciones </v>
      </c>
      <c r="H86" s="573" t="str">
        <f>'01-Mapa de riesgo-UO'!AQ89</f>
        <v>MODERADO</v>
      </c>
      <c r="I86" s="621" t="str">
        <f>'01-Mapa de riesgo-UO'!AR89</f>
        <v>Número de respuestas entregadas/ Número de requerimientos</v>
      </c>
      <c r="J86" s="605">
        <v>1</v>
      </c>
      <c r="K86" s="602" t="s">
        <v>904</v>
      </c>
      <c r="L86" s="78" t="str">
        <f>+'01-Mapa de riesgo-UO'!T89</f>
        <v>Seguimiento al trámite de respuesta</v>
      </c>
      <c r="M86" s="78">
        <f>+'01-Mapa de riesgo-UO'!Y89</f>
        <v>0</v>
      </c>
      <c r="N86" s="78" t="str">
        <f>+'01-Mapa de riesgo-UO'!AD89</f>
        <v>Transitorio Administrativo Auxiliar III</v>
      </c>
      <c r="O86" s="359" t="str">
        <f>+'01-Mapa de riesgo-UO'!AH89</f>
        <v>Oportuno</v>
      </c>
      <c r="P86" s="359" t="str">
        <f>+'01-Mapa de riesgo-UO'!AM89</f>
        <v>Preventivo</v>
      </c>
      <c r="Q86" s="607" t="str">
        <f>'01-Mapa de riesgo-UO'!AO89</f>
        <v>ACEPTABLE</v>
      </c>
      <c r="R86" s="606" t="s">
        <v>906</v>
      </c>
      <c r="S86" s="606"/>
      <c r="T86" s="104" t="str">
        <f>+'01-Mapa de riesgo-UO'!AT89</f>
        <v>REDUCIR</v>
      </c>
      <c r="U86" s="104">
        <f>+'01-Mapa de riesgo-UO'!AU113</f>
        <v>0</v>
      </c>
      <c r="V86" s="104">
        <f>+'01-Mapa de riesgo-UO'!AX113</f>
        <v>0</v>
      </c>
      <c r="W86" s="384" t="s">
        <v>282</v>
      </c>
      <c r="X86" s="384" t="s">
        <v>910</v>
      </c>
      <c r="Y86" s="384" t="s">
        <v>283</v>
      </c>
      <c r="Z86" s="384" t="s">
        <v>911</v>
      </c>
      <c r="AA86" s="617" t="s">
        <v>816</v>
      </c>
    </row>
    <row r="87" spans="1:27" ht="63.75" customHeight="1" x14ac:dyDescent="0.2">
      <c r="A87" s="620"/>
      <c r="B87" s="393"/>
      <c r="C87" s="621"/>
      <c r="D87" s="621"/>
      <c r="E87" s="621"/>
      <c r="F87" s="296">
        <f>'01-Mapa de riesgo-UO'!F90</f>
        <v>0</v>
      </c>
      <c r="G87" s="621"/>
      <c r="H87" s="573"/>
      <c r="I87" s="621"/>
      <c r="J87" s="604"/>
      <c r="K87" s="602"/>
      <c r="L87" s="78">
        <f>+'01-Mapa de riesgo-UO'!T90</f>
        <v>0</v>
      </c>
      <c r="M87" s="78">
        <f>+'01-Mapa de riesgo-UO'!Y90</f>
        <v>0</v>
      </c>
      <c r="N87" s="78">
        <f>+'01-Mapa de riesgo-UO'!AD90</f>
        <v>0</v>
      </c>
      <c r="O87" s="359">
        <f>+'01-Mapa de riesgo-UO'!AH90</f>
        <v>0</v>
      </c>
      <c r="P87" s="359">
        <f>+'01-Mapa de riesgo-UO'!AM90</f>
        <v>0</v>
      </c>
      <c r="Q87" s="607"/>
      <c r="R87" s="606"/>
      <c r="S87" s="606"/>
      <c r="T87" s="104">
        <f>+'01-Mapa de riesgo-UO'!AT90</f>
        <v>0</v>
      </c>
      <c r="U87" s="104">
        <f>+'01-Mapa de riesgo-UO'!AU114</f>
        <v>0</v>
      </c>
      <c r="V87" s="104">
        <f>+'01-Mapa de riesgo-UO'!AX114</f>
        <v>0</v>
      </c>
      <c r="W87" s="384"/>
      <c r="X87" s="384"/>
      <c r="Y87" s="384"/>
      <c r="Z87" s="384"/>
      <c r="AA87" s="617"/>
    </row>
    <row r="88" spans="1:27" ht="63.75" customHeight="1" thickBot="1" x14ac:dyDescent="0.25">
      <c r="A88" s="620"/>
      <c r="B88" s="394"/>
      <c r="C88" s="631"/>
      <c r="D88" s="631"/>
      <c r="E88" s="631"/>
      <c r="F88" s="300">
        <f>'01-Mapa de riesgo-UO'!F91</f>
        <v>0</v>
      </c>
      <c r="G88" s="631"/>
      <c r="H88" s="634"/>
      <c r="I88" s="631"/>
      <c r="J88" s="604"/>
      <c r="K88" s="602"/>
      <c r="L88" s="78">
        <f>+'01-Mapa de riesgo-UO'!T91</f>
        <v>0</v>
      </c>
      <c r="M88" s="78">
        <f>+'01-Mapa de riesgo-UO'!Y91</f>
        <v>0</v>
      </c>
      <c r="N88" s="78">
        <f>+'01-Mapa de riesgo-UO'!AD91</f>
        <v>0</v>
      </c>
      <c r="O88" s="359">
        <f>+'01-Mapa de riesgo-UO'!AH91</f>
        <v>0</v>
      </c>
      <c r="P88" s="359">
        <f>+'01-Mapa de riesgo-UO'!AM91</f>
        <v>0</v>
      </c>
      <c r="Q88" s="608"/>
      <c r="R88" s="606"/>
      <c r="S88" s="606"/>
      <c r="T88" s="104">
        <f>+'01-Mapa de riesgo-UO'!AT91</f>
        <v>0</v>
      </c>
      <c r="U88" s="104">
        <f>+'01-Mapa de riesgo-UO'!AU115</f>
        <v>0</v>
      </c>
      <c r="V88" s="104">
        <f>+'01-Mapa de riesgo-UO'!AX115</f>
        <v>0</v>
      </c>
      <c r="W88" s="384"/>
      <c r="X88" s="384"/>
      <c r="Y88" s="384"/>
      <c r="Z88" s="384"/>
      <c r="AA88" s="633"/>
    </row>
    <row r="89" spans="1:27" ht="63.75" customHeight="1" x14ac:dyDescent="0.2">
      <c r="A89" s="622">
        <v>28</v>
      </c>
      <c r="B89" s="393" t="str">
        <f>'01-Mapa de riesgo-UO'!B92</f>
        <v>GESTIÓN DEL TALENTO HUMANO</v>
      </c>
      <c r="C89" s="621" t="str">
        <f>'01-Mapa de riesgo-UO'!G92</f>
        <v>Cumplimiento</v>
      </c>
      <c r="D89" s="621" t="str">
        <f>'01-Mapa de riesgo-UO'!H92</f>
        <v>Colaboradores sin las afiliaciones al sistema de seguridad social intergral</v>
      </c>
      <c r="E89" s="621" t="str">
        <f>'01-Mapa de riesgo-UO'!I92</f>
        <v>No afiliar oportunamente al personal vinculado por Gestión del Talento Humano</v>
      </c>
      <c r="F89" s="296" t="str">
        <f>'01-Mapa de riesgo-UO'!F92</f>
        <v>No se recibe información para la afiliación oportunamente. Controles no aplicados</v>
      </c>
      <c r="G89" s="621" t="str">
        <f>'01-Mapa de riesgo-UO'!J92</f>
        <v xml:space="preserve">El empleado no recibe los servicios de seguridad social. 
No pago de las incapacidades por parte de las EPS a la Universidad. Incremento de la cartera con 
las diferentes entidades.  </v>
      </c>
      <c r="H89" s="573" t="str">
        <f>'01-Mapa de riesgo-UO'!AQ92</f>
        <v>MODERADO</v>
      </c>
      <c r="I89" s="621" t="str">
        <f>'01-Mapa de riesgo-UO'!AR92</f>
        <v>Número de personas afiliadas/Número de personal vinculado</v>
      </c>
      <c r="J89" s="603">
        <v>100</v>
      </c>
      <c r="K89" s="602" t="s">
        <v>905</v>
      </c>
      <c r="L89" s="78" t="str">
        <f>+'01-Mapa de riesgo-UO'!T92</f>
        <v>Comparar listado de afiliados con personal aprobado por Administración de Personal</v>
      </c>
      <c r="M89" s="78">
        <f>+'01-Mapa de riesgo-UO'!Y92</f>
        <v>0</v>
      </c>
      <c r="N89" s="78" t="str">
        <f>+'01-Mapa de riesgo-UO'!AD92</f>
        <v>Transitorio Administrativo Auxiliar III</v>
      </c>
      <c r="O89" s="359" t="str">
        <f>+'01-Mapa de riesgo-UO'!AH92</f>
        <v>Oportuno</v>
      </c>
      <c r="P89" s="359" t="str">
        <f>+'01-Mapa de riesgo-UO'!AM92</f>
        <v>Preventivo</v>
      </c>
      <c r="Q89" s="607" t="str">
        <f>'01-Mapa de riesgo-UO'!AO92</f>
        <v>ACEPTABLE</v>
      </c>
      <c r="R89" s="606" t="s">
        <v>907</v>
      </c>
      <c r="S89" s="606"/>
      <c r="T89" s="104" t="str">
        <f>+'01-Mapa de riesgo-UO'!AT92</f>
        <v>REDUCIR</v>
      </c>
      <c r="U89" s="104">
        <f>+'01-Mapa de riesgo-UO'!AU116</f>
        <v>0</v>
      </c>
      <c r="V89" s="104">
        <f>+'01-Mapa de riesgo-UO'!AX116</f>
        <v>0</v>
      </c>
      <c r="W89" s="384" t="s">
        <v>282</v>
      </c>
      <c r="X89" s="384" t="s">
        <v>912</v>
      </c>
      <c r="Y89" s="384" t="s">
        <v>283</v>
      </c>
      <c r="Z89" s="384" t="s">
        <v>913</v>
      </c>
      <c r="AA89" s="617" t="s">
        <v>816</v>
      </c>
    </row>
    <row r="90" spans="1:27" ht="63.75" customHeight="1" x14ac:dyDescent="0.2">
      <c r="A90" s="620"/>
      <c r="B90" s="393"/>
      <c r="C90" s="621"/>
      <c r="D90" s="621"/>
      <c r="E90" s="621"/>
      <c r="F90" s="296">
        <f>'01-Mapa de riesgo-UO'!F93</f>
        <v>0</v>
      </c>
      <c r="G90" s="621"/>
      <c r="H90" s="573"/>
      <c r="I90" s="621"/>
      <c r="J90" s="604"/>
      <c r="K90" s="602"/>
      <c r="L90" s="78" t="str">
        <f>+'01-Mapa de riesgo-UO'!T93</f>
        <v>Procedimiento establecido en resolución de procedimiento de nómina</v>
      </c>
      <c r="M90" s="78">
        <f>+'01-Mapa de riesgo-UO'!Y93</f>
        <v>0</v>
      </c>
      <c r="N90" s="78" t="str">
        <f>+'01-Mapa de riesgo-UO'!AD93</f>
        <v>Técnico grado 16/Transitorio Administrativo Auxiliar III/ Tecnico Orden de servicio</v>
      </c>
      <c r="O90" s="359" t="str">
        <f>+'01-Mapa de riesgo-UO'!AH93</f>
        <v>Oportuno</v>
      </c>
      <c r="P90" s="359" t="str">
        <f>+'01-Mapa de riesgo-UO'!AM93</f>
        <v>Preventivo</v>
      </c>
      <c r="Q90" s="607"/>
      <c r="R90" s="606" t="s">
        <v>908</v>
      </c>
      <c r="S90" s="606"/>
      <c r="T90" s="104" t="str">
        <f>+'01-Mapa de riesgo-UO'!AT93</f>
        <v>REDUCIR</v>
      </c>
      <c r="U90" s="104">
        <f>+'01-Mapa de riesgo-UO'!AU117</f>
        <v>0</v>
      </c>
      <c r="V90" s="104">
        <f>+'01-Mapa de riesgo-UO'!AX117</f>
        <v>0</v>
      </c>
      <c r="W90" s="384" t="s">
        <v>282</v>
      </c>
      <c r="X90" s="384" t="s">
        <v>914</v>
      </c>
      <c r="Y90" s="384" t="s">
        <v>283</v>
      </c>
      <c r="Z90" s="384" t="s">
        <v>915</v>
      </c>
      <c r="AA90" s="617"/>
    </row>
    <row r="91" spans="1:27" ht="63.75" customHeight="1" thickBot="1" x14ac:dyDescent="0.25">
      <c r="A91" s="620"/>
      <c r="B91" s="394"/>
      <c r="C91" s="631"/>
      <c r="D91" s="631"/>
      <c r="E91" s="631"/>
      <c r="F91" s="300">
        <f>'01-Mapa de riesgo-UO'!F94</f>
        <v>0</v>
      </c>
      <c r="G91" s="631"/>
      <c r="H91" s="634"/>
      <c r="I91" s="631"/>
      <c r="J91" s="604"/>
      <c r="K91" s="602"/>
      <c r="L91" s="78">
        <f>+'01-Mapa de riesgo-UO'!T94</f>
        <v>0</v>
      </c>
      <c r="M91" s="78">
        <f>+'01-Mapa de riesgo-UO'!Y94</f>
        <v>0</v>
      </c>
      <c r="N91" s="78">
        <f>+'01-Mapa de riesgo-UO'!AD94</f>
        <v>0</v>
      </c>
      <c r="O91" s="359">
        <f>+'01-Mapa de riesgo-UO'!AH94</f>
        <v>0</v>
      </c>
      <c r="P91" s="359">
        <f>+'01-Mapa de riesgo-UO'!AM94</f>
        <v>0</v>
      </c>
      <c r="Q91" s="608"/>
      <c r="R91" s="606" t="s">
        <v>909</v>
      </c>
      <c r="S91" s="606"/>
      <c r="T91" s="104">
        <f>+'01-Mapa de riesgo-UO'!AT94</f>
        <v>0</v>
      </c>
      <c r="U91" s="104">
        <f>+'01-Mapa de riesgo-UO'!AU118</f>
        <v>0</v>
      </c>
      <c r="V91" s="104">
        <f>+'01-Mapa de riesgo-UO'!AX118</f>
        <v>0</v>
      </c>
      <c r="W91" s="384"/>
      <c r="X91" s="384"/>
      <c r="Y91" s="384"/>
      <c r="Z91" s="384"/>
      <c r="AA91" s="633"/>
    </row>
    <row r="92" spans="1:27" x14ac:dyDescent="0.2">
      <c r="E92" s="19"/>
      <c r="F92" s="19"/>
      <c r="G92" s="19"/>
      <c r="H92" s="19"/>
    </row>
    <row r="93" spans="1:27" x14ac:dyDescent="0.2">
      <c r="E93" s="19"/>
      <c r="F93" s="19"/>
      <c r="G93" s="19"/>
      <c r="H93" s="19"/>
    </row>
    <row r="94" spans="1:27" x14ac:dyDescent="0.2">
      <c r="E94" s="19"/>
      <c r="F94" s="19"/>
      <c r="G94" s="19"/>
      <c r="H94" s="19"/>
    </row>
    <row r="95" spans="1:27" x14ac:dyDescent="0.2">
      <c r="E95" s="19"/>
      <c r="F95" s="19"/>
      <c r="G95" s="19"/>
      <c r="H95" s="19"/>
    </row>
    <row r="96" spans="1:27" x14ac:dyDescent="0.2">
      <c r="E96" s="19"/>
      <c r="F96" s="19"/>
      <c r="G96" s="19"/>
      <c r="H96" s="19"/>
    </row>
    <row r="1048427" spans="21:24" ht="24" x14ac:dyDescent="0.2">
      <c r="U1048427" s="3" t="s">
        <v>281</v>
      </c>
      <c r="V1048427" s="3" t="s">
        <v>282</v>
      </c>
      <c r="W1048427" s="3" t="s">
        <v>273</v>
      </c>
      <c r="X1048427" s="3" t="s">
        <v>274</v>
      </c>
    </row>
    <row r="1048428" spans="21:24" ht="36" x14ac:dyDescent="0.2">
      <c r="U1048428" s="3" t="s">
        <v>282</v>
      </c>
      <c r="V1048428" s="3" t="s">
        <v>283</v>
      </c>
      <c r="W1048428" s="3" t="s">
        <v>279</v>
      </c>
      <c r="X1048428" s="3" t="s">
        <v>284</v>
      </c>
    </row>
    <row r="1048429" spans="21:24" ht="24" x14ac:dyDescent="0.2">
      <c r="U1048429" s="3" t="s">
        <v>273</v>
      </c>
      <c r="V1048429" s="3" t="s">
        <v>285</v>
      </c>
    </row>
    <row r="1048430" spans="21:24" x14ac:dyDescent="0.2">
      <c r="U1048430" s="3" t="s">
        <v>274</v>
      </c>
    </row>
    <row r="1048436" spans="6:25" x14ac:dyDescent="0.2">
      <c r="U1048436" s="3" t="s">
        <v>88</v>
      </c>
      <c r="V1048436" s="3" t="s">
        <v>91</v>
      </c>
      <c r="W1048436" s="3" t="s">
        <v>89</v>
      </c>
      <c r="X1048436" s="3" t="s">
        <v>92</v>
      </c>
      <c r="Y1048436" s="3" t="s">
        <v>90</v>
      </c>
    </row>
    <row r="1048437" spans="6:25" ht="24" x14ac:dyDescent="0.2">
      <c r="V1048437" s="3" t="s">
        <v>282</v>
      </c>
      <c r="W1048437" s="3" t="s">
        <v>282</v>
      </c>
      <c r="X1048437" s="3" t="s">
        <v>282</v>
      </c>
      <c r="Y1048437" s="3" t="s">
        <v>282</v>
      </c>
    </row>
    <row r="1048438" spans="6:25" ht="24" x14ac:dyDescent="0.2">
      <c r="V1048438" s="3" t="s">
        <v>273</v>
      </c>
      <c r="W1048438" s="3" t="s">
        <v>273</v>
      </c>
      <c r="X1048438" s="3" t="s">
        <v>273</v>
      </c>
      <c r="Y1048438" s="3" t="s">
        <v>273</v>
      </c>
    </row>
    <row r="1048439" spans="6:25" ht="24" x14ac:dyDescent="0.2">
      <c r="V1048439" s="3" t="s">
        <v>274</v>
      </c>
      <c r="W1048439" s="3" t="s">
        <v>274</v>
      </c>
      <c r="X1048439" s="3" t="s">
        <v>274</v>
      </c>
      <c r="Y1048439" s="3" t="s">
        <v>274</v>
      </c>
    </row>
    <row r="1048441" spans="6:25" x14ac:dyDescent="0.2">
      <c r="F1048441" s="4" t="s">
        <v>87</v>
      </c>
      <c r="G1048441" s="4" t="s">
        <v>86</v>
      </c>
      <c r="H1048441" s="4" t="s">
        <v>85</v>
      </c>
    </row>
    <row r="1048442" spans="6:25" x14ac:dyDescent="0.2">
      <c r="F1048442" s="4" t="s">
        <v>266</v>
      </c>
      <c r="G1048442" s="4" t="s">
        <v>266</v>
      </c>
      <c r="H1048442" s="4" t="s">
        <v>268</v>
      </c>
    </row>
    <row r="1048443" spans="6:25" x14ac:dyDescent="0.2">
      <c r="G1048443" s="4" t="s">
        <v>267</v>
      </c>
      <c r="H1048443" s="4" t="s">
        <v>269</v>
      </c>
    </row>
  </sheetData>
  <sheetProtection algorithmName="SHA-512" hashValue="2tsvR1dnCHWWO+Tp+u0dT/iEa3pH4ffAuep/tRHVzNb1kosT65fSPJtRHG+Jren4RHiBq54AYRPR9Qniya6BaQ==" saltValue="/Xzr/o7jFgYwyaKHb8wKQg==" spinCount="100000" sheet="1" formatRows="0" insertRows="0" deleteRows="0" selectLockedCells="1"/>
  <dataConsolidate/>
  <mergeCells count="443">
    <mergeCell ref="A35:A37"/>
    <mergeCell ref="B35:B37"/>
    <mergeCell ref="C35:C37"/>
    <mergeCell ref="D35:D37"/>
    <mergeCell ref="E35:E37"/>
    <mergeCell ref="G35:G37"/>
    <mergeCell ref="H35:H37"/>
    <mergeCell ref="I35:I37"/>
    <mergeCell ref="K83:K85"/>
    <mergeCell ref="J80:J82"/>
    <mergeCell ref="J77:J79"/>
    <mergeCell ref="K74:K76"/>
    <mergeCell ref="K77:K79"/>
    <mergeCell ref="K65:K67"/>
    <mergeCell ref="K68:K70"/>
    <mergeCell ref="K71:K73"/>
    <mergeCell ref="J74:J76"/>
    <mergeCell ref="J65:J67"/>
    <mergeCell ref="J68:J70"/>
    <mergeCell ref="J71:J73"/>
    <mergeCell ref="H77:H79"/>
    <mergeCell ref="I65:I67"/>
    <mergeCell ref="I68:I70"/>
    <mergeCell ref="I71:I73"/>
    <mergeCell ref="R83:S83"/>
    <mergeCell ref="AA83:AA85"/>
    <mergeCell ref="R84:S84"/>
    <mergeCell ref="R85:S85"/>
    <mergeCell ref="Q83:Q85"/>
    <mergeCell ref="Q89:Q91"/>
    <mergeCell ref="AA89:AA91"/>
    <mergeCell ref="A86:A88"/>
    <mergeCell ref="B86:B88"/>
    <mergeCell ref="C86:C88"/>
    <mergeCell ref="D86:D88"/>
    <mergeCell ref="A89:A91"/>
    <mergeCell ref="B89:B91"/>
    <mergeCell ref="C89:C91"/>
    <mergeCell ref="D89:D91"/>
    <mergeCell ref="E89:E91"/>
    <mergeCell ref="G89:G91"/>
    <mergeCell ref="H89:H91"/>
    <mergeCell ref="I89:I91"/>
    <mergeCell ref="E86:E88"/>
    <mergeCell ref="G86:G88"/>
    <mergeCell ref="H86:H88"/>
    <mergeCell ref="I86:I88"/>
    <mergeCell ref="K86:K88"/>
    <mergeCell ref="Q80:Q82"/>
    <mergeCell ref="AA86:AA88"/>
    <mergeCell ref="A83:A85"/>
    <mergeCell ref="B83:B85"/>
    <mergeCell ref="C83:C85"/>
    <mergeCell ref="D83:D85"/>
    <mergeCell ref="E83:E85"/>
    <mergeCell ref="G83:G85"/>
    <mergeCell ref="H83:H85"/>
    <mergeCell ref="I83:I85"/>
    <mergeCell ref="J83:J85"/>
    <mergeCell ref="A80:A82"/>
    <mergeCell ref="B80:B82"/>
    <mergeCell ref="C80:C82"/>
    <mergeCell ref="D80:D82"/>
    <mergeCell ref="E80:E82"/>
    <mergeCell ref="G80:G82"/>
    <mergeCell ref="H80:H82"/>
    <mergeCell ref="I80:I82"/>
    <mergeCell ref="K80:K82"/>
    <mergeCell ref="R80:S80"/>
    <mergeCell ref="AA80:AA82"/>
    <mergeCell ref="R81:S81"/>
    <mergeCell ref="R82:S82"/>
    <mergeCell ref="AA65:AA67"/>
    <mergeCell ref="AA68:AA70"/>
    <mergeCell ref="AA71:AA73"/>
    <mergeCell ref="AA74:AA76"/>
    <mergeCell ref="AA77:AA79"/>
    <mergeCell ref="R71:S71"/>
    <mergeCell ref="R72:S72"/>
    <mergeCell ref="R73:S73"/>
    <mergeCell ref="R74:S74"/>
    <mergeCell ref="R75:S75"/>
    <mergeCell ref="R76:S76"/>
    <mergeCell ref="Q65:Q67"/>
    <mergeCell ref="Q68:Q70"/>
    <mergeCell ref="Q71:Q73"/>
    <mergeCell ref="Q74:Q76"/>
    <mergeCell ref="Q77:Q79"/>
    <mergeCell ref="R65:S65"/>
    <mergeCell ref="R66:S66"/>
    <mergeCell ref="R67:S67"/>
    <mergeCell ref="R68:S68"/>
    <mergeCell ref="R69:S69"/>
    <mergeCell ref="R70:S70"/>
    <mergeCell ref="R77:S77"/>
    <mergeCell ref="R78:S78"/>
    <mergeCell ref="R79:S79"/>
    <mergeCell ref="I74:I76"/>
    <mergeCell ref="I77:I79"/>
    <mergeCell ref="H65:H67"/>
    <mergeCell ref="H68:H70"/>
    <mergeCell ref="H71:H73"/>
    <mergeCell ref="H74:H76"/>
    <mergeCell ref="E77:E79"/>
    <mergeCell ref="G65:G67"/>
    <mergeCell ref="G68:G70"/>
    <mergeCell ref="G71:G73"/>
    <mergeCell ref="G74:G76"/>
    <mergeCell ref="G77:G79"/>
    <mergeCell ref="E65:E67"/>
    <mergeCell ref="E68:E70"/>
    <mergeCell ref="E71:E73"/>
    <mergeCell ref="E74:E76"/>
    <mergeCell ref="C77:C79"/>
    <mergeCell ref="D65:D67"/>
    <mergeCell ref="D68:D70"/>
    <mergeCell ref="D71:D73"/>
    <mergeCell ref="D74:D76"/>
    <mergeCell ref="D77:D79"/>
    <mergeCell ref="C65:C67"/>
    <mergeCell ref="C68:C70"/>
    <mergeCell ref="C71:C73"/>
    <mergeCell ref="C74:C76"/>
    <mergeCell ref="A77:A79"/>
    <mergeCell ref="B65:B67"/>
    <mergeCell ref="B68:B70"/>
    <mergeCell ref="B71:B73"/>
    <mergeCell ref="B74:B76"/>
    <mergeCell ref="B77:B79"/>
    <mergeCell ref="A74:A76"/>
    <mergeCell ref="A65:A67"/>
    <mergeCell ref="A68:A70"/>
    <mergeCell ref="A71:A73"/>
    <mergeCell ref="AB12:AB13"/>
    <mergeCell ref="R7:S7"/>
    <mergeCell ref="H6:H7"/>
    <mergeCell ref="AA6:AA7"/>
    <mergeCell ref="I6:K6"/>
    <mergeCell ref="L6:S6"/>
    <mergeCell ref="AA8:AA10"/>
    <mergeCell ref="W7:X7"/>
    <mergeCell ref="H11:H13"/>
    <mergeCell ref="I11:I13"/>
    <mergeCell ref="I8:I10"/>
    <mergeCell ref="Q8:Q10"/>
    <mergeCell ref="Q11:Q13"/>
    <mergeCell ref="H8:H10"/>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23:A25"/>
    <mergeCell ref="B23:B25"/>
    <mergeCell ref="C23:C25"/>
    <mergeCell ref="D23:D25"/>
    <mergeCell ref="E23:E25"/>
    <mergeCell ref="G23:G25"/>
    <mergeCell ref="H23:H25"/>
    <mergeCell ref="I23:I25"/>
    <mergeCell ref="A26:A28"/>
    <mergeCell ref="B26:B28"/>
    <mergeCell ref="C26:C28"/>
    <mergeCell ref="D26:D28"/>
    <mergeCell ref="E26:E28"/>
    <mergeCell ref="G26:G28"/>
    <mergeCell ref="H26:H28"/>
    <mergeCell ref="I26:I28"/>
    <mergeCell ref="J23:J25"/>
    <mergeCell ref="H20:H22"/>
    <mergeCell ref="I20:I22"/>
    <mergeCell ref="I14:I16"/>
    <mergeCell ref="AA14:AA16"/>
    <mergeCell ref="AA11:AA13"/>
    <mergeCell ref="AA17:AA19"/>
    <mergeCell ref="AA20:AA22"/>
    <mergeCell ref="H17:H19"/>
    <mergeCell ref="H14:H16"/>
    <mergeCell ref="J14:J16"/>
    <mergeCell ref="K14:K16"/>
    <mergeCell ref="Q23:Q25"/>
    <mergeCell ref="Q26:Q28"/>
    <mergeCell ref="J11:J13"/>
    <mergeCell ref="K11:K13"/>
    <mergeCell ref="R11:S11"/>
    <mergeCell ref="R12:S12"/>
    <mergeCell ref="R13:S13"/>
    <mergeCell ref="R14:S14"/>
    <mergeCell ref="R15:S15"/>
    <mergeCell ref="R16:S16"/>
    <mergeCell ref="C2:Y2"/>
    <mergeCell ref="C3:Y3"/>
    <mergeCell ref="C4:Y4"/>
    <mergeCell ref="T6:Z6"/>
    <mergeCell ref="A6:A7"/>
    <mergeCell ref="B6:B7"/>
    <mergeCell ref="C6:G6"/>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5:B5"/>
    <mergeCell ref="X5:Y5"/>
    <mergeCell ref="D32:D34"/>
    <mergeCell ref="E32:E34"/>
    <mergeCell ref="G32:G34"/>
    <mergeCell ref="H32:H34"/>
    <mergeCell ref="I32:I34"/>
    <mergeCell ref="A29:A31"/>
    <mergeCell ref="B29:B31"/>
    <mergeCell ref="C29:C31"/>
    <mergeCell ref="D29:D31"/>
    <mergeCell ref="E29:E31"/>
    <mergeCell ref="G29:G31"/>
    <mergeCell ref="H29:H31"/>
    <mergeCell ref="I29:I31"/>
    <mergeCell ref="A41:A43"/>
    <mergeCell ref="B41:B43"/>
    <mergeCell ref="C41:C43"/>
    <mergeCell ref="D41:D43"/>
    <mergeCell ref="E41:E43"/>
    <mergeCell ref="G41:G43"/>
    <mergeCell ref="H41:H43"/>
    <mergeCell ref="I41:I43"/>
    <mergeCell ref="AA29:AA31"/>
    <mergeCell ref="AA32:AA34"/>
    <mergeCell ref="AA41:AA43"/>
    <mergeCell ref="AA38:AA40"/>
    <mergeCell ref="Q35:Q37"/>
    <mergeCell ref="A38:A40"/>
    <mergeCell ref="B38:B40"/>
    <mergeCell ref="C38:C40"/>
    <mergeCell ref="D38:D40"/>
    <mergeCell ref="E38:E40"/>
    <mergeCell ref="G38:G40"/>
    <mergeCell ref="H38:H40"/>
    <mergeCell ref="I38:I40"/>
    <mergeCell ref="A32:A34"/>
    <mergeCell ref="B32:B34"/>
    <mergeCell ref="C32:C34"/>
    <mergeCell ref="A44:A46"/>
    <mergeCell ref="B44:B46"/>
    <mergeCell ref="C44:C46"/>
    <mergeCell ref="D44:D46"/>
    <mergeCell ref="E44:E46"/>
    <mergeCell ref="G44:G46"/>
    <mergeCell ref="H44:H46"/>
    <mergeCell ref="I44:I46"/>
    <mergeCell ref="J44:J46"/>
    <mergeCell ref="A47:A49"/>
    <mergeCell ref="B47:B49"/>
    <mergeCell ref="C47:C49"/>
    <mergeCell ref="D47:D49"/>
    <mergeCell ref="E47:E49"/>
    <mergeCell ref="G47:G49"/>
    <mergeCell ref="H47:H49"/>
    <mergeCell ref="I47:I49"/>
    <mergeCell ref="J47:J49"/>
    <mergeCell ref="G50:G52"/>
    <mergeCell ref="H50:H52"/>
    <mergeCell ref="I50:I52"/>
    <mergeCell ref="J50:J52"/>
    <mergeCell ref="K50:K52"/>
    <mergeCell ref="K44:K46"/>
    <mergeCell ref="R44:S44"/>
    <mergeCell ref="AA44:AA46"/>
    <mergeCell ref="R45:S45"/>
    <mergeCell ref="R46:S46"/>
    <mergeCell ref="K47:K49"/>
    <mergeCell ref="R47:S47"/>
    <mergeCell ref="AA47:AA49"/>
    <mergeCell ref="R48:S48"/>
    <mergeCell ref="R49:S49"/>
    <mergeCell ref="Q44:Q46"/>
    <mergeCell ref="Q47:Q49"/>
    <mergeCell ref="R50:S50"/>
    <mergeCell ref="AA50:AA52"/>
    <mergeCell ref="R51:S51"/>
    <mergeCell ref="R52:S52"/>
    <mergeCell ref="Q50:Q52"/>
    <mergeCell ref="A50:A52"/>
    <mergeCell ref="B50:B52"/>
    <mergeCell ref="C50:C52"/>
    <mergeCell ref="D50:D52"/>
    <mergeCell ref="E50:E52"/>
    <mergeCell ref="A53:A55"/>
    <mergeCell ref="B53:B55"/>
    <mergeCell ref="C53:C55"/>
    <mergeCell ref="D53:D55"/>
    <mergeCell ref="E53:E55"/>
    <mergeCell ref="A56:A58"/>
    <mergeCell ref="B56:B58"/>
    <mergeCell ref="C56:C58"/>
    <mergeCell ref="D56:D58"/>
    <mergeCell ref="E56:E58"/>
    <mergeCell ref="G56:G58"/>
    <mergeCell ref="H56:H58"/>
    <mergeCell ref="I56:I58"/>
    <mergeCell ref="AA53:AA55"/>
    <mergeCell ref="G53:G55"/>
    <mergeCell ref="H53:H55"/>
    <mergeCell ref="I53:I55"/>
    <mergeCell ref="A62:A64"/>
    <mergeCell ref="B62:B64"/>
    <mergeCell ref="C62:C64"/>
    <mergeCell ref="D62:D64"/>
    <mergeCell ref="E62:E64"/>
    <mergeCell ref="G62:G64"/>
    <mergeCell ref="H62:H64"/>
    <mergeCell ref="I62:I64"/>
    <mergeCell ref="J62:J64"/>
    <mergeCell ref="A59:A61"/>
    <mergeCell ref="B59:B61"/>
    <mergeCell ref="C59:C61"/>
    <mergeCell ref="D59:D61"/>
    <mergeCell ref="E59:E61"/>
    <mergeCell ref="G59:G61"/>
    <mergeCell ref="H59:H61"/>
    <mergeCell ref="I59:I61"/>
    <mergeCell ref="J59:J61"/>
    <mergeCell ref="Q41:Q43"/>
    <mergeCell ref="AA56:AA58"/>
    <mergeCell ref="AA59:AA61"/>
    <mergeCell ref="AA62:AA64"/>
    <mergeCell ref="AA23:AA25"/>
    <mergeCell ref="AA26:AA28"/>
    <mergeCell ref="AA35:AA37"/>
    <mergeCell ref="R61:S61"/>
    <mergeCell ref="R62:S62"/>
    <mergeCell ref="R63:S63"/>
    <mergeCell ref="R64:S64"/>
    <mergeCell ref="R59:S59"/>
    <mergeCell ref="R60:S60"/>
    <mergeCell ref="R53:S53"/>
    <mergeCell ref="R54:S54"/>
    <mergeCell ref="R55:S55"/>
    <mergeCell ref="R56:S56"/>
    <mergeCell ref="R57:S57"/>
    <mergeCell ref="R58:S58"/>
    <mergeCell ref="R23:S23"/>
    <mergeCell ref="R24:S24"/>
    <mergeCell ref="V5:W5"/>
    <mergeCell ref="N5:U5"/>
    <mergeCell ref="L5:M5"/>
    <mergeCell ref="G5:K5"/>
    <mergeCell ref="E5:F5"/>
    <mergeCell ref="C5:D5"/>
    <mergeCell ref="Y7:Z7"/>
    <mergeCell ref="J8:J10"/>
    <mergeCell ref="K8:K10"/>
    <mergeCell ref="R8:S8"/>
    <mergeCell ref="R9:S9"/>
    <mergeCell ref="R10:S10"/>
    <mergeCell ref="Q14:Q16"/>
    <mergeCell ref="Q17:Q19"/>
    <mergeCell ref="Q20:Q22"/>
    <mergeCell ref="R25:S25"/>
    <mergeCell ref="K32:K34"/>
    <mergeCell ref="K35:K37"/>
    <mergeCell ref="J38:J40"/>
    <mergeCell ref="K38:K40"/>
    <mergeCell ref="J35:J37"/>
    <mergeCell ref="J32:J34"/>
    <mergeCell ref="K17:K19"/>
    <mergeCell ref="J17:J19"/>
    <mergeCell ref="R19:S19"/>
    <mergeCell ref="R17:S17"/>
    <mergeCell ref="R18:S18"/>
    <mergeCell ref="J20:J22"/>
    <mergeCell ref="K20:K22"/>
    <mergeCell ref="R20:S20"/>
    <mergeCell ref="R21:S21"/>
    <mergeCell ref="R22:S22"/>
    <mergeCell ref="Q29:Q31"/>
    <mergeCell ref="Q32:Q34"/>
    <mergeCell ref="Q38:Q40"/>
    <mergeCell ref="K23:K25"/>
    <mergeCell ref="J41:J43"/>
    <mergeCell ref="K41:K43"/>
    <mergeCell ref="J26:J28"/>
    <mergeCell ref="J29:J31"/>
    <mergeCell ref="K29:K31"/>
    <mergeCell ref="K26:K28"/>
    <mergeCell ref="R34:S34"/>
    <mergeCell ref="R35:S35"/>
    <mergeCell ref="R36:S36"/>
    <mergeCell ref="R37:S37"/>
    <mergeCell ref="R38:S38"/>
    <mergeCell ref="R32:S32"/>
    <mergeCell ref="R33:S33"/>
    <mergeCell ref="R39:S39"/>
    <mergeCell ref="R40:S40"/>
    <mergeCell ref="R41:S41"/>
    <mergeCell ref="R42:S42"/>
    <mergeCell ref="R43:S43"/>
    <mergeCell ref="R26:S26"/>
    <mergeCell ref="R27:S27"/>
    <mergeCell ref="R28:S28"/>
    <mergeCell ref="R29:S29"/>
    <mergeCell ref="R30:S30"/>
    <mergeCell ref="R31:S31"/>
    <mergeCell ref="K59:K61"/>
    <mergeCell ref="K62:K64"/>
    <mergeCell ref="Q53:Q55"/>
    <mergeCell ref="Q56:Q58"/>
    <mergeCell ref="Q59:Q61"/>
    <mergeCell ref="Q62:Q64"/>
    <mergeCell ref="J53:J55"/>
    <mergeCell ref="J56:J58"/>
    <mergeCell ref="K56:K58"/>
    <mergeCell ref="K53:K55"/>
    <mergeCell ref="K89:K91"/>
    <mergeCell ref="J89:J91"/>
    <mergeCell ref="J86:J88"/>
    <mergeCell ref="R88:S88"/>
    <mergeCell ref="R89:S89"/>
    <mergeCell ref="R90:S90"/>
    <mergeCell ref="R91:S91"/>
    <mergeCell ref="R86:S86"/>
    <mergeCell ref="R87:S87"/>
    <mergeCell ref="Q86:Q88"/>
  </mergeCells>
  <phoneticPr fontId="4" type="noConversion"/>
  <conditionalFormatting sqref="H8:H79">
    <cfRule type="cellIs" dxfId="306" priority="364" stopIfTrue="1" operator="equal">
      <formula>1</formula>
    </cfRule>
    <cfRule type="cellIs" dxfId="305" priority="365" stopIfTrue="1" operator="between">
      <formula>1.9</formula>
      <formula>3.1</formula>
    </cfRule>
    <cfRule type="cellIs" dxfId="304" priority="366" stopIfTrue="1" operator="equal">
      <formula>4</formula>
    </cfRule>
  </conditionalFormatting>
  <conditionalFormatting sqref="H8:H79">
    <cfRule type="cellIs" dxfId="303" priority="355" operator="equal">
      <formula>"LEVE"</formula>
    </cfRule>
    <cfRule type="cellIs" dxfId="302" priority="356" operator="equal">
      <formula>"MODERADO"</formula>
    </cfRule>
    <cfRule type="cellIs" dxfId="301" priority="357" operator="equal">
      <formula>"GRAVE"</formula>
    </cfRule>
  </conditionalFormatting>
  <conditionalFormatting sqref="AA8:AA64 AA77:AA79">
    <cfRule type="containsText" dxfId="300" priority="348" operator="containsText" text="CONTINUA LA ACCIÓN ANTERIOR">
      <formula>NOT(ISERROR(SEARCH("CONTINUA LA ACCIÓN ANTERIOR",AA8)))</formula>
    </cfRule>
    <cfRule type="containsText" dxfId="299" priority="349" operator="containsText" text="REQUIERE NUEVA ACCIÓN">
      <formula>NOT(ISERROR(SEARCH("REQUIERE NUEVA ACCIÓN",AA8)))</formula>
    </cfRule>
    <cfRule type="containsText" dxfId="298" priority="350" operator="containsText" text="RIESGO CONTROLADO">
      <formula>NOT(ISERROR(SEARCH("RIESGO CONTROLADO",AA8)))</formula>
    </cfRule>
  </conditionalFormatting>
  <conditionalFormatting sqref="Y20:Y22 Y53:Y79 Y25:Y46">
    <cfRule type="beginsWith" dxfId="297" priority="341" operator="beginsWith" text="No eficaz">
      <formula>LEFT(Y20,LEN("No eficaz"))="No eficaz"</formula>
    </cfRule>
  </conditionalFormatting>
  <conditionalFormatting sqref="Y20:Y22 Y53:Y79 Y25:Y46">
    <cfRule type="beginsWith" dxfId="296" priority="337" operator="beginsWith" text="Eficaz">
      <formula>LEFT(Y20,LEN("Eficaz"))="Eficaz"</formula>
    </cfRule>
  </conditionalFormatting>
  <conditionalFormatting sqref="U8:U79">
    <cfRule type="expression" dxfId="295" priority="336">
      <formula>T8="ASUMIR"</formula>
    </cfRule>
  </conditionalFormatting>
  <conditionalFormatting sqref="V8:V79">
    <cfRule type="expression" dxfId="294" priority="335">
      <formula>T8="ASUMIR"</formula>
    </cfRule>
  </conditionalFormatting>
  <conditionalFormatting sqref="W20:W22 W65:W79 W25:W46">
    <cfRule type="expression" dxfId="293" priority="334">
      <formula>T20="ASUMIR"</formula>
    </cfRule>
  </conditionalFormatting>
  <conditionalFormatting sqref="Y20:Y22 Y53:Y79 Y25:Y46">
    <cfRule type="expression" dxfId="292" priority="332">
      <formula>T20="ASUMIR"</formula>
    </cfRule>
  </conditionalFormatting>
  <conditionalFormatting sqref="X20:X22 X65:X79 X25:X46">
    <cfRule type="expression" dxfId="291" priority="325">
      <formula>T20="ASUMIR"</formula>
    </cfRule>
  </conditionalFormatting>
  <conditionalFormatting sqref="Z8:Z46 Z49:Z51 Z53:Z54 Z56:Z79">
    <cfRule type="expression" dxfId="290" priority="323">
      <formula>T8="ASUMIR"</formula>
    </cfRule>
  </conditionalFormatting>
  <conditionalFormatting sqref="O8:O79">
    <cfRule type="expression" dxfId="289" priority="322">
      <formula>$L$8="No existe control para el riesgo"</formula>
    </cfRule>
  </conditionalFormatting>
  <conditionalFormatting sqref="P8:Q8 Q11 Q14 Q17 Q20 Q23 Q26 Q29 Q32 Q38 Q41 Q44 Q47 Q50 Q53 Q56 Q59 Q62 Q65 Q68 Q71 Q74 Q77 P9:P79 Q35">
    <cfRule type="expression" dxfId="288" priority="321">
      <formula>$L$8="No existe control para el riesgo"</formula>
    </cfRule>
  </conditionalFormatting>
  <conditionalFormatting sqref="W20:W22 W65:W79 W25:W46">
    <cfRule type="cellIs" dxfId="287" priority="316" operator="equal">
      <formula>"NO_CUMPLIDA"</formula>
    </cfRule>
  </conditionalFormatting>
  <conditionalFormatting sqref="Z8">
    <cfRule type="expression" dxfId="286" priority="314">
      <formula>$W$8&lt;&gt;"CUMPLIMIENTO_TOTAL"</formula>
    </cfRule>
  </conditionalFormatting>
  <conditionalFormatting sqref="Z9">
    <cfRule type="expression" dxfId="285" priority="312">
      <formula>$W$9&lt;&gt;"CUMPLIMIENTO_TOTAL"</formula>
    </cfRule>
  </conditionalFormatting>
  <conditionalFormatting sqref="Z10">
    <cfRule type="expression" dxfId="284" priority="311">
      <formula>$W$10&lt;&gt;"CUMPLIMIENTO_TOTAL"</formula>
    </cfRule>
  </conditionalFormatting>
  <conditionalFormatting sqref="Z11">
    <cfRule type="expression" dxfId="283" priority="310">
      <formula>$W$11&lt;&gt;"CUMPLIMIENTO_TOTAL"</formula>
    </cfRule>
  </conditionalFormatting>
  <conditionalFormatting sqref="Z12">
    <cfRule type="expression" dxfId="282" priority="309">
      <formula>$W$12&lt;&gt;"CUMPLIMIENTO_TOTAL"</formula>
    </cfRule>
  </conditionalFormatting>
  <conditionalFormatting sqref="Z13">
    <cfRule type="expression" dxfId="281" priority="308">
      <formula>$W$13&lt;&gt;"CUMPLIMIENTO_TOTAL"</formula>
    </cfRule>
  </conditionalFormatting>
  <conditionalFormatting sqref="Z14">
    <cfRule type="expression" dxfId="280" priority="307">
      <formula>$W$14&lt;&gt;"CUMPLIMIENTO_TOTAL"</formula>
    </cfRule>
  </conditionalFormatting>
  <conditionalFormatting sqref="Z15">
    <cfRule type="expression" dxfId="279" priority="306">
      <formula>$W$15&lt;&gt;"CUMPLIMIENTO_TOTAL"</formula>
    </cfRule>
  </conditionalFormatting>
  <conditionalFormatting sqref="Z16">
    <cfRule type="expression" dxfId="278" priority="305">
      <formula>$W$16&lt;&gt;"CUMPLIMIENTO_TOTAL"</formula>
    </cfRule>
  </conditionalFormatting>
  <conditionalFormatting sqref="Z17">
    <cfRule type="expression" dxfId="277" priority="304">
      <formula>$W$17&lt;&gt;"CUMPLIMIENTO_TOTAL"</formula>
    </cfRule>
  </conditionalFormatting>
  <conditionalFormatting sqref="Z18">
    <cfRule type="expression" dxfId="276" priority="303">
      <formula>$W$18&lt;&gt;"CUMPLIMIENTO_TOTAL"</formula>
    </cfRule>
  </conditionalFormatting>
  <conditionalFormatting sqref="Z19">
    <cfRule type="expression" dxfId="275" priority="302">
      <formula>$W$19&lt;&gt;"CUMPLIMIENTO_TOTAL"</formula>
    </cfRule>
  </conditionalFormatting>
  <conditionalFormatting sqref="Z20">
    <cfRule type="expression" dxfId="274" priority="301">
      <formula>$W$20&lt;&gt;"CUMPLIMIENTO_TOTAL"</formula>
    </cfRule>
  </conditionalFormatting>
  <conditionalFormatting sqref="Z21">
    <cfRule type="expression" dxfId="273" priority="300">
      <formula>$W$21&lt;&gt;"CUMPLIMIENTO_TOTAL"</formula>
    </cfRule>
  </conditionalFormatting>
  <conditionalFormatting sqref="Z22">
    <cfRule type="expression" dxfId="272" priority="299">
      <formula>$W$22&lt;&gt;"CUMPLIMIENTO_TOTAL"</formula>
    </cfRule>
  </conditionalFormatting>
  <conditionalFormatting sqref="Z23">
    <cfRule type="expression" dxfId="271" priority="298">
      <formula>$W$23&lt;&gt;"CUMPLIMIENTO_TOTAL"</formula>
    </cfRule>
  </conditionalFormatting>
  <conditionalFormatting sqref="Z24">
    <cfRule type="expression" dxfId="270" priority="297">
      <formula>$W$24&lt;&gt;"CUMPLIMIENTO_TOTAL"</formula>
    </cfRule>
  </conditionalFormatting>
  <conditionalFormatting sqref="Z25">
    <cfRule type="expression" dxfId="269" priority="296">
      <formula>$W$25&lt;&gt;"CUMPLIMIENTO_TOTAL"</formula>
    </cfRule>
  </conditionalFormatting>
  <conditionalFormatting sqref="Z26">
    <cfRule type="expression" dxfId="268" priority="295">
      <formula>$W$26&lt;&gt;"CUMPLIMIENTO_TOTAL"</formula>
    </cfRule>
  </conditionalFormatting>
  <conditionalFormatting sqref="Z27">
    <cfRule type="expression" dxfId="267" priority="294">
      <formula>$W$27&lt;&gt;"CUMPLIMIENTO_TOTAL"</formula>
    </cfRule>
  </conditionalFormatting>
  <conditionalFormatting sqref="Z28">
    <cfRule type="expression" dxfId="266" priority="293">
      <formula>$W$28&lt;&gt;"CUMPLIMIENTO_TOTAL"</formula>
    </cfRule>
  </conditionalFormatting>
  <conditionalFormatting sqref="Z29">
    <cfRule type="expression" dxfId="265" priority="292">
      <formula>$W$29&lt;&gt;"CUMPLIMIENTO_TOTAL"</formula>
    </cfRule>
  </conditionalFormatting>
  <conditionalFormatting sqref="Z30">
    <cfRule type="expression" dxfId="264" priority="291">
      <formula>$W$30&lt;&gt;"CUMPLIMIENTO_TOTAL"</formula>
    </cfRule>
  </conditionalFormatting>
  <conditionalFormatting sqref="Z31">
    <cfRule type="expression" dxfId="263" priority="290">
      <formula>$W$31&lt;&gt;"CUMPLIMIENTO_TOTAL"</formula>
    </cfRule>
  </conditionalFormatting>
  <conditionalFormatting sqref="Z32">
    <cfRule type="expression" dxfId="262" priority="289">
      <formula>$W$32&lt;&gt;"CUMPLIMIENTO_TOTAL"</formula>
    </cfRule>
  </conditionalFormatting>
  <conditionalFormatting sqref="Z33">
    <cfRule type="expression" dxfId="261" priority="288">
      <formula>$W$33&lt;&gt;"CUMPLIMIENTO_TOTAL"</formula>
    </cfRule>
  </conditionalFormatting>
  <conditionalFormatting sqref="Z34:Z37">
    <cfRule type="expression" dxfId="260" priority="287">
      <formula>$W$34&lt;&gt;"CUMPLIMIENTO_TOTAL"</formula>
    </cfRule>
  </conditionalFormatting>
  <conditionalFormatting sqref="Z38">
    <cfRule type="expression" dxfId="259" priority="286">
      <formula>$W$38&lt;&gt;"CUMPLIMIENTO_TOTAL"</formula>
    </cfRule>
  </conditionalFormatting>
  <conditionalFormatting sqref="Z39">
    <cfRule type="expression" dxfId="258" priority="285">
      <formula>$W$39&lt;&gt;"CUMPLIMIENTO_TOTAL"</formula>
    </cfRule>
  </conditionalFormatting>
  <conditionalFormatting sqref="Z40">
    <cfRule type="expression" dxfId="257" priority="284">
      <formula>$W$40&lt;&gt;"CUMPLIMIENTO_TOTAL"</formula>
    </cfRule>
  </conditionalFormatting>
  <conditionalFormatting sqref="Z41">
    <cfRule type="expression" dxfId="256" priority="283">
      <formula>$W$41&lt;&gt;"CUMPLIMIENTO_TOTAL"</formula>
    </cfRule>
  </conditionalFormatting>
  <conditionalFormatting sqref="Z42">
    <cfRule type="expression" dxfId="255" priority="282">
      <formula>$W$42&lt;&gt;"CUMPLIMIENTO_TOTAL"</formula>
    </cfRule>
  </conditionalFormatting>
  <conditionalFormatting sqref="Z43">
    <cfRule type="expression" dxfId="254" priority="281">
      <formula>$W$43&lt;&gt;"CUMPLIMIENTO_TOTAL"</formula>
    </cfRule>
  </conditionalFormatting>
  <conditionalFormatting sqref="Z44">
    <cfRule type="expression" dxfId="253" priority="280">
      <formula>$W$44&lt;&gt;"CUMPLIMIENTO_TOTAL"</formula>
    </cfRule>
  </conditionalFormatting>
  <conditionalFormatting sqref="Z45">
    <cfRule type="expression" dxfId="252" priority="279">
      <formula>$W$45&lt;&gt;"CUMPLIMIENTO_TOTAL"</formula>
    </cfRule>
  </conditionalFormatting>
  <conditionalFormatting sqref="Z46">
    <cfRule type="expression" dxfId="251" priority="278">
      <formula>$W$46&lt;&gt;"CUMPLIMIENTO_TOTAL"</formula>
    </cfRule>
  </conditionalFormatting>
  <conditionalFormatting sqref="Z49">
    <cfRule type="expression" dxfId="250" priority="275">
      <formula>$W$49&lt;&gt;"CUMPLIMIENTO_TOTAL"</formula>
    </cfRule>
  </conditionalFormatting>
  <conditionalFormatting sqref="Z50">
    <cfRule type="expression" dxfId="249" priority="274">
      <formula>$W$50&lt;&gt;"CUMPLIMIENTO_TOTAL"</formula>
    </cfRule>
  </conditionalFormatting>
  <conditionalFormatting sqref="Z51">
    <cfRule type="expression" dxfId="248" priority="273">
      <formula>$W$51&lt;&gt;"CUMPLIMIENTO_TOTAL"</formula>
    </cfRule>
  </conditionalFormatting>
  <conditionalFormatting sqref="Z53">
    <cfRule type="expression" dxfId="247" priority="271">
      <formula>$W$53&lt;&gt;"CUMPLIMIENTO_TOTAL"</formula>
    </cfRule>
  </conditionalFormatting>
  <conditionalFormatting sqref="Z54">
    <cfRule type="expression" dxfId="246" priority="270">
      <formula>$W$54&lt;&gt;"CUMPLIMIENTO_TOTAL"</formula>
    </cfRule>
  </conditionalFormatting>
  <conditionalFormatting sqref="Z56">
    <cfRule type="expression" dxfId="245" priority="268">
      <formula>$W$56&lt;&gt;"CUMPLIMIENTO_TOTAL"</formula>
    </cfRule>
  </conditionalFormatting>
  <conditionalFormatting sqref="Z57">
    <cfRule type="expression" dxfId="244" priority="267">
      <formula>$W$57&lt;&gt;"CUMPLIMIENTO_TOTAL"</formula>
    </cfRule>
  </conditionalFormatting>
  <conditionalFormatting sqref="Z58">
    <cfRule type="expression" dxfId="243" priority="266">
      <formula>$W$58&lt;&gt;"CUMPLIMIENTO_TOTAL"</formula>
    </cfRule>
  </conditionalFormatting>
  <conditionalFormatting sqref="Z59">
    <cfRule type="expression" dxfId="242" priority="265">
      <formula>$W$59&lt;&gt;"CUMPLIMIENTO_TOTAL"</formula>
    </cfRule>
  </conditionalFormatting>
  <conditionalFormatting sqref="Z60">
    <cfRule type="expression" dxfId="241" priority="264">
      <formula>$W$60&lt;&gt;"CUMPLIMIENTO_TOTAL"</formula>
    </cfRule>
  </conditionalFormatting>
  <conditionalFormatting sqref="Z61">
    <cfRule type="expression" dxfId="240" priority="263">
      <formula>$W$61&lt;&gt;"CUMPLIMIENTO_TOTAL"</formula>
    </cfRule>
  </conditionalFormatting>
  <conditionalFormatting sqref="Z62">
    <cfRule type="expression" dxfId="239" priority="262">
      <formula>$W$62&lt;&gt;"CUMPLIMIENTO_TOTAL"</formula>
    </cfRule>
  </conditionalFormatting>
  <conditionalFormatting sqref="Z63">
    <cfRule type="expression" dxfId="238" priority="261">
      <formula>$W$63&lt;&gt;"CUMPLIMIENTO_TOTAL"</formula>
    </cfRule>
  </conditionalFormatting>
  <conditionalFormatting sqref="Z64">
    <cfRule type="expression" dxfId="237" priority="260">
      <formula>$W$64&lt;&gt;"CUMPLIMIENTO_TOTAL"</formula>
    </cfRule>
  </conditionalFormatting>
  <conditionalFormatting sqref="Q8:Q79">
    <cfRule type="cellIs" dxfId="236" priority="243" operator="equal">
      <formula>"INEXISTENTE"</formula>
    </cfRule>
    <cfRule type="cellIs" dxfId="235" priority="244" operator="equal">
      <formula>"ACEPTABLE"</formula>
    </cfRule>
    <cfRule type="cellIs" dxfId="234" priority="245" operator="equal">
      <formula>"FUERTE"</formula>
    </cfRule>
    <cfRule type="cellIs" dxfId="233" priority="246" operator="equal">
      <formula>"DÉBIL"</formula>
    </cfRule>
  </conditionalFormatting>
  <conditionalFormatting sqref="Z65:Z79">
    <cfRule type="expression" dxfId="232" priority="1251">
      <formula>#REF!&lt;&gt;"CUMPLIMIENTO_TOTAL"</formula>
    </cfRule>
  </conditionalFormatting>
  <conditionalFormatting sqref="H80:H82">
    <cfRule type="cellIs" dxfId="231" priority="237" stopIfTrue="1" operator="equal">
      <formula>1</formula>
    </cfRule>
    <cfRule type="cellIs" dxfId="230" priority="238" stopIfTrue="1" operator="between">
      <formula>1.9</formula>
      <formula>3.1</formula>
    </cfRule>
    <cfRule type="cellIs" dxfId="229" priority="239" stopIfTrue="1" operator="equal">
      <formula>4</formula>
    </cfRule>
  </conditionalFormatting>
  <conditionalFormatting sqref="H80:H82">
    <cfRule type="cellIs" dxfId="228" priority="234" operator="equal">
      <formula>"LEVE"</formula>
    </cfRule>
    <cfRule type="cellIs" dxfId="227" priority="235" operator="equal">
      <formula>"MODERADO"</formula>
    </cfRule>
    <cfRule type="cellIs" dxfId="226" priority="236" operator="equal">
      <formula>"GRAVE"</formula>
    </cfRule>
  </conditionalFormatting>
  <conditionalFormatting sqref="AA80:AA82">
    <cfRule type="containsText" dxfId="225" priority="231" operator="containsText" text="CONTINUA LA ACCIÓN ANTERIOR">
      <formula>NOT(ISERROR(SEARCH("CONTINUA LA ACCIÓN ANTERIOR",AA80)))</formula>
    </cfRule>
    <cfRule type="containsText" dxfId="224" priority="232" operator="containsText" text="REQUIERE NUEVA ACCIÓN">
      <formula>NOT(ISERROR(SEARCH("REQUIERE NUEVA ACCIÓN",AA80)))</formula>
    </cfRule>
    <cfRule type="containsText" dxfId="223" priority="233" operator="containsText" text="RIESGO CONTROLADO">
      <formula>NOT(ISERROR(SEARCH("RIESGO CONTROLADO",AA80)))</formula>
    </cfRule>
  </conditionalFormatting>
  <conditionalFormatting sqref="Y80:Y82">
    <cfRule type="beginsWith" dxfId="222" priority="230" operator="beginsWith" text="No eficaz">
      <formula>LEFT(Y80,LEN("No eficaz"))="No eficaz"</formula>
    </cfRule>
  </conditionalFormatting>
  <conditionalFormatting sqref="Y80:Y82">
    <cfRule type="beginsWith" dxfId="221" priority="229" operator="beginsWith" text="Eficaz">
      <formula>LEFT(Y80,LEN("Eficaz"))="Eficaz"</formula>
    </cfRule>
  </conditionalFormatting>
  <conditionalFormatting sqref="U80:U82">
    <cfRule type="expression" dxfId="220" priority="228">
      <formula>T80="ASUMIR"</formula>
    </cfRule>
  </conditionalFormatting>
  <conditionalFormatting sqref="V80:V82">
    <cfRule type="expression" dxfId="219" priority="227">
      <formula>T80="ASUMIR"</formula>
    </cfRule>
  </conditionalFormatting>
  <conditionalFormatting sqref="W80:W82">
    <cfRule type="expression" dxfId="218" priority="226">
      <formula>T80="ASUMIR"</formula>
    </cfRule>
  </conditionalFormatting>
  <conditionalFormatting sqref="Y80:Y82">
    <cfRule type="expression" dxfId="217" priority="225">
      <formula>T80="ASUMIR"</formula>
    </cfRule>
  </conditionalFormatting>
  <conditionalFormatting sqref="X80:X82">
    <cfRule type="expression" dxfId="216" priority="224">
      <formula>T80="ASUMIR"</formula>
    </cfRule>
  </conditionalFormatting>
  <conditionalFormatting sqref="Z80:Z82">
    <cfRule type="expression" dxfId="215" priority="223">
      <formula>T80="ASUMIR"</formula>
    </cfRule>
  </conditionalFormatting>
  <conditionalFormatting sqref="O80:O82">
    <cfRule type="expression" dxfId="214" priority="222">
      <formula>$L$8="No existe control para el riesgo"</formula>
    </cfRule>
  </conditionalFormatting>
  <conditionalFormatting sqref="Q80 P80:P82">
    <cfRule type="expression" dxfId="213" priority="221">
      <formula>$L$8="No existe control para el riesgo"</formula>
    </cfRule>
  </conditionalFormatting>
  <conditionalFormatting sqref="W80:W82">
    <cfRule type="cellIs" dxfId="212" priority="220" operator="equal">
      <formula>"NO_CUMPLIDA"</formula>
    </cfRule>
  </conditionalFormatting>
  <conditionalFormatting sqref="Q80:Q82">
    <cfRule type="cellIs" dxfId="211" priority="216" operator="equal">
      <formula>"INEXISTENTE"</formula>
    </cfRule>
    <cfRule type="cellIs" dxfId="210" priority="217" operator="equal">
      <formula>"ACEPTABLE"</formula>
    </cfRule>
    <cfRule type="cellIs" dxfId="209" priority="218" operator="equal">
      <formula>"FUERTE"</formula>
    </cfRule>
    <cfRule type="cellIs" dxfId="208" priority="219" operator="equal">
      <formula>"DÉBIL"</formula>
    </cfRule>
  </conditionalFormatting>
  <conditionalFormatting sqref="Z80:Z82">
    <cfRule type="expression" dxfId="207" priority="242">
      <formula>#REF!&lt;&gt;"CUMPLIMIENTO_TOTAL"</formula>
    </cfRule>
  </conditionalFormatting>
  <conditionalFormatting sqref="H83:H85">
    <cfRule type="cellIs" dxfId="206" priority="210" stopIfTrue="1" operator="equal">
      <formula>1</formula>
    </cfRule>
    <cfRule type="cellIs" dxfId="205" priority="211" stopIfTrue="1" operator="between">
      <formula>1.9</formula>
      <formula>3.1</formula>
    </cfRule>
    <cfRule type="cellIs" dxfId="204" priority="212" stopIfTrue="1" operator="equal">
      <formula>4</formula>
    </cfRule>
  </conditionalFormatting>
  <conditionalFormatting sqref="H83:H85">
    <cfRule type="cellIs" dxfId="203" priority="207" operator="equal">
      <formula>"LEVE"</formula>
    </cfRule>
    <cfRule type="cellIs" dxfId="202" priority="208" operator="equal">
      <formula>"MODERADO"</formula>
    </cfRule>
    <cfRule type="cellIs" dxfId="201" priority="209" operator="equal">
      <formula>"GRAVE"</formula>
    </cfRule>
  </conditionalFormatting>
  <conditionalFormatting sqref="AA83:AA85">
    <cfRule type="containsText" dxfId="200" priority="204" operator="containsText" text="CONTINUA LA ACCIÓN ANTERIOR">
      <formula>NOT(ISERROR(SEARCH("CONTINUA LA ACCIÓN ANTERIOR",AA83)))</formula>
    </cfRule>
    <cfRule type="containsText" dxfId="199" priority="205" operator="containsText" text="REQUIERE NUEVA ACCIÓN">
      <formula>NOT(ISERROR(SEARCH("REQUIERE NUEVA ACCIÓN",AA83)))</formula>
    </cfRule>
    <cfRule type="containsText" dxfId="198" priority="206" operator="containsText" text="RIESGO CONTROLADO">
      <formula>NOT(ISERROR(SEARCH("RIESGO CONTROLADO",AA83)))</formula>
    </cfRule>
  </conditionalFormatting>
  <conditionalFormatting sqref="Y83:Y85">
    <cfRule type="beginsWith" dxfId="197" priority="203" operator="beginsWith" text="No eficaz">
      <formula>LEFT(Y83,LEN("No eficaz"))="No eficaz"</formula>
    </cfRule>
  </conditionalFormatting>
  <conditionalFormatting sqref="Y83:Y85">
    <cfRule type="beginsWith" dxfId="196" priority="202" operator="beginsWith" text="Eficaz">
      <formula>LEFT(Y83,LEN("Eficaz"))="Eficaz"</formula>
    </cfRule>
  </conditionalFormatting>
  <conditionalFormatting sqref="U83:U85">
    <cfRule type="expression" dxfId="195" priority="201">
      <formula>T83="ASUMIR"</formula>
    </cfRule>
  </conditionalFormatting>
  <conditionalFormatting sqref="V83:V85">
    <cfRule type="expression" dxfId="194" priority="200">
      <formula>T83="ASUMIR"</formula>
    </cfRule>
  </conditionalFormatting>
  <conditionalFormatting sqref="W83:W85">
    <cfRule type="expression" dxfId="193" priority="199">
      <formula>T83="ASUMIR"</formula>
    </cfRule>
  </conditionalFormatting>
  <conditionalFormatting sqref="Y83:Y85">
    <cfRule type="expression" dxfId="192" priority="198">
      <formula>T83="ASUMIR"</formula>
    </cfRule>
  </conditionalFormatting>
  <conditionalFormatting sqref="X83:X85">
    <cfRule type="expression" dxfId="191" priority="197">
      <formula>T83="ASUMIR"</formula>
    </cfRule>
  </conditionalFormatting>
  <conditionalFormatting sqref="Z83:Z85">
    <cfRule type="expression" dxfId="190" priority="196">
      <formula>T83="ASUMIR"</formula>
    </cfRule>
  </conditionalFormatting>
  <conditionalFormatting sqref="O83:O85">
    <cfRule type="expression" dxfId="189" priority="195">
      <formula>$L$8="No existe control para el riesgo"</formula>
    </cfRule>
  </conditionalFormatting>
  <conditionalFormatting sqref="Q83 P83:P85">
    <cfRule type="expression" dxfId="188" priority="194">
      <formula>$L$8="No existe control para el riesgo"</formula>
    </cfRule>
  </conditionalFormatting>
  <conditionalFormatting sqref="W83:W85">
    <cfRule type="cellIs" dxfId="187" priority="193" operator="equal">
      <formula>"NO_CUMPLIDA"</formula>
    </cfRule>
  </conditionalFormatting>
  <conditionalFormatting sqref="Q83:Q85">
    <cfRule type="cellIs" dxfId="186" priority="189" operator="equal">
      <formula>"INEXISTENTE"</formula>
    </cfRule>
    <cfRule type="cellIs" dxfId="185" priority="190" operator="equal">
      <formula>"ACEPTABLE"</formula>
    </cfRule>
    <cfRule type="cellIs" dxfId="184" priority="191" operator="equal">
      <formula>"FUERTE"</formula>
    </cfRule>
    <cfRule type="cellIs" dxfId="183" priority="192" operator="equal">
      <formula>"DÉBIL"</formula>
    </cfRule>
  </conditionalFormatting>
  <conditionalFormatting sqref="Z83:Z85">
    <cfRule type="expression" dxfId="182" priority="215">
      <formula>#REF!&lt;&gt;"CUMPLIMIENTO_TOTAL"</formula>
    </cfRule>
  </conditionalFormatting>
  <conditionalFormatting sqref="H86:H88">
    <cfRule type="cellIs" dxfId="181" priority="183" stopIfTrue="1" operator="equal">
      <formula>1</formula>
    </cfRule>
    <cfRule type="cellIs" dxfId="180" priority="184" stopIfTrue="1" operator="between">
      <formula>1.9</formula>
      <formula>3.1</formula>
    </cfRule>
    <cfRule type="cellIs" dxfId="179" priority="185" stopIfTrue="1" operator="equal">
      <formula>4</formula>
    </cfRule>
  </conditionalFormatting>
  <conditionalFormatting sqref="H86:H88">
    <cfRule type="cellIs" dxfId="178" priority="180" operator="equal">
      <formula>"LEVE"</formula>
    </cfRule>
    <cfRule type="cellIs" dxfId="177" priority="181" operator="equal">
      <formula>"MODERADO"</formula>
    </cfRule>
    <cfRule type="cellIs" dxfId="176" priority="182" operator="equal">
      <formula>"GRAVE"</formula>
    </cfRule>
  </conditionalFormatting>
  <conditionalFormatting sqref="AA86:AA88">
    <cfRule type="containsText" dxfId="175" priority="177" operator="containsText" text="CONTINUA LA ACCIÓN ANTERIOR">
      <formula>NOT(ISERROR(SEARCH("CONTINUA LA ACCIÓN ANTERIOR",AA86)))</formula>
    </cfRule>
    <cfRule type="containsText" dxfId="174" priority="178" operator="containsText" text="REQUIERE NUEVA ACCIÓN">
      <formula>NOT(ISERROR(SEARCH("REQUIERE NUEVA ACCIÓN",AA86)))</formula>
    </cfRule>
    <cfRule type="containsText" dxfId="173" priority="179" operator="containsText" text="RIESGO CONTROLADO">
      <formula>NOT(ISERROR(SEARCH("RIESGO CONTROLADO",AA86)))</formula>
    </cfRule>
  </conditionalFormatting>
  <conditionalFormatting sqref="U86:U88">
    <cfRule type="expression" dxfId="172" priority="174">
      <formula>T86="ASUMIR"</formula>
    </cfRule>
  </conditionalFormatting>
  <conditionalFormatting sqref="V86:V88">
    <cfRule type="expression" dxfId="171" priority="173">
      <formula>T86="ASUMIR"</formula>
    </cfRule>
  </conditionalFormatting>
  <conditionalFormatting sqref="O86:O88">
    <cfRule type="expression" dxfId="170" priority="168">
      <formula>$L$8="No existe control para el riesgo"</formula>
    </cfRule>
  </conditionalFormatting>
  <conditionalFormatting sqref="Q86 P86:P88">
    <cfRule type="expression" dxfId="169" priority="167">
      <formula>$L$8="No existe control para el riesgo"</formula>
    </cfRule>
  </conditionalFormatting>
  <conditionalFormatting sqref="Q86:Q88">
    <cfRule type="cellIs" dxfId="168" priority="162" operator="equal">
      <formula>"INEXISTENTE"</formula>
    </cfRule>
    <cfRule type="cellIs" dxfId="167" priority="163" operator="equal">
      <formula>"ACEPTABLE"</formula>
    </cfRule>
    <cfRule type="cellIs" dxfId="166" priority="164" operator="equal">
      <formula>"FUERTE"</formula>
    </cfRule>
    <cfRule type="cellIs" dxfId="165" priority="165" operator="equal">
      <formula>"DÉBIL"</formula>
    </cfRule>
  </conditionalFormatting>
  <conditionalFormatting sqref="H89:H91">
    <cfRule type="cellIs" dxfId="164" priority="156" stopIfTrue="1" operator="equal">
      <formula>1</formula>
    </cfRule>
    <cfRule type="cellIs" dxfId="163" priority="157" stopIfTrue="1" operator="between">
      <formula>1.9</formula>
      <formula>3.1</formula>
    </cfRule>
    <cfRule type="cellIs" dxfId="162" priority="158" stopIfTrue="1" operator="equal">
      <formula>4</formula>
    </cfRule>
  </conditionalFormatting>
  <conditionalFormatting sqref="H89:H91">
    <cfRule type="cellIs" dxfId="161" priority="153" operator="equal">
      <formula>"LEVE"</formula>
    </cfRule>
    <cfRule type="cellIs" dxfId="160" priority="154" operator="equal">
      <formula>"MODERADO"</formula>
    </cfRule>
    <cfRule type="cellIs" dxfId="159" priority="155" operator="equal">
      <formula>"GRAVE"</formula>
    </cfRule>
  </conditionalFormatting>
  <conditionalFormatting sqref="AA89:AA91">
    <cfRule type="containsText" dxfId="158" priority="150" operator="containsText" text="CONTINUA LA ACCIÓN ANTERIOR">
      <formula>NOT(ISERROR(SEARCH("CONTINUA LA ACCIÓN ANTERIOR",AA89)))</formula>
    </cfRule>
    <cfRule type="containsText" dxfId="157" priority="151" operator="containsText" text="REQUIERE NUEVA ACCIÓN">
      <formula>NOT(ISERROR(SEARCH("REQUIERE NUEVA ACCIÓN",AA89)))</formula>
    </cfRule>
    <cfRule type="containsText" dxfId="156" priority="152" operator="containsText" text="RIESGO CONTROLADO">
      <formula>NOT(ISERROR(SEARCH("RIESGO CONTROLADO",AA89)))</formula>
    </cfRule>
  </conditionalFormatting>
  <conditionalFormatting sqref="U89:U91">
    <cfRule type="expression" dxfId="155" priority="147">
      <formula>T89="ASUMIR"</formula>
    </cfRule>
  </conditionalFormatting>
  <conditionalFormatting sqref="V89:V91">
    <cfRule type="expression" dxfId="154" priority="146">
      <formula>T89="ASUMIR"</formula>
    </cfRule>
  </conditionalFormatting>
  <conditionalFormatting sqref="O89:O91">
    <cfRule type="expression" dxfId="153" priority="141">
      <formula>$L$8="No existe control para el riesgo"</formula>
    </cfRule>
  </conditionalFormatting>
  <conditionalFormatting sqref="Q89 P89:P91">
    <cfRule type="expression" dxfId="152" priority="140">
      <formula>$L$8="No existe control para el riesgo"</formula>
    </cfRule>
  </conditionalFormatting>
  <conditionalFormatting sqref="Q89:Q91">
    <cfRule type="cellIs" dxfId="151" priority="135" operator="equal">
      <formula>"INEXISTENTE"</formula>
    </cfRule>
    <cfRule type="cellIs" dxfId="150" priority="136" operator="equal">
      <formula>"ACEPTABLE"</formula>
    </cfRule>
    <cfRule type="cellIs" dxfId="149" priority="137" operator="equal">
      <formula>"FUERTE"</formula>
    </cfRule>
    <cfRule type="cellIs" dxfId="148" priority="138" operator="equal">
      <formula>"DÉBIL"</formula>
    </cfRule>
  </conditionalFormatting>
  <conditionalFormatting sqref="Y8:Y10">
    <cfRule type="beginsWith" dxfId="147" priority="132" operator="beginsWith" text="No eficaz">
      <formula>LEFT(Y8,LEN("No eficaz"))="No eficaz"</formula>
    </cfRule>
  </conditionalFormatting>
  <conditionalFormatting sqref="Y8:Y10">
    <cfRule type="beginsWith" dxfId="146" priority="131" operator="beginsWith" text="Eficaz">
      <formula>LEFT(Y8,LEN("Eficaz"))="Eficaz"</formula>
    </cfRule>
  </conditionalFormatting>
  <conditionalFormatting sqref="W8:W10">
    <cfRule type="expression" dxfId="145" priority="130">
      <formula>T8="ASUMIR"</formula>
    </cfRule>
  </conditionalFormatting>
  <conditionalFormatting sqref="Y8:Y10">
    <cfRule type="expression" dxfId="144" priority="129">
      <formula>T8="ASUMIR"</formula>
    </cfRule>
  </conditionalFormatting>
  <conditionalFormatting sqref="X8:X10">
    <cfRule type="expression" dxfId="143" priority="128">
      <formula>T8="ASUMIR"</formula>
    </cfRule>
  </conditionalFormatting>
  <conditionalFormatting sqref="W8">
    <cfRule type="cellIs" dxfId="142" priority="127" operator="equal">
      <formula>"NO_CUMPLIDA"</formula>
    </cfRule>
  </conditionalFormatting>
  <conditionalFormatting sqref="W9:W10">
    <cfRule type="cellIs" dxfId="141" priority="126" operator="equal">
      <formula>"NO_CUMPLIDA"</formula>
    </cfRule>
  </conditionalFormatting>
  <conditionalFormatting sqref="Y11:Y13">
    <cfRule type="beginsWith" dxfId="140" priority="123" operator="beginsWith" text="No eficaz">
      <formula>LEFT(Y11,LEN("No eficaz"))="No eficaz"</formula>
    </cfRule>
  </conditionalFormatting>
  <conditionalFormatting sqref="Y11:Y13">
    <cfRule type="beginsWith" dxfId="139" priority="122" operator="beginsWith" text="Eficaz">
      <formula>LEFT(Y11,LEN("Eficaz"))="Eficaz"</formula>
    </cfRule>
  </conditionalFormatting>
  <conditionalFormatting sqref="W11:W13">
    <cfRule type="expression" dxfId="138" priority="121">
      <formula>T11="ASUMIR"</formula>
    </cfRule>
  </conditionalFormatting>
  <conditionalFormatting sqref="Y11:Y13">
    <cfRule type="expression" dxfId="137" priority="120">
      <formula>T11="ASUMIR"</formula>
    </cfRule>
  </conditionalFormatting>
  <conditionalFormatting sqref="X11:X13">
    <cfRule type="expression" dxfId="136" priority="119">
      <formula>T11="ASUMIR"</formula>
    </cfRule>
  </conditionalFormatting>
  <conditionalFormatting sqref="W11:W13">
    <cfRule type="cellIs" dxfId="135" priority="118" operator="equal">
      <formula>"NO_CUMPLIDA"</formula>
    </cfRule>
  </conditionalFormatting>
  <conditionalFormatting sqref="Y14:Y16">
    <cfRule type="beginsWith" dxfId="134" priority="115" operator="beginsWith" text="No eficaz">
      <formula>LEFT(Y14,LEN("No eficaz"))="No eficaz"</formula>
    </cfRule>
  </conditionalFormatting>
  <conditionalFormatting sqref="Y14:Y16">
    <cfRule type="beginsWith" dxfId="133" priority="114" operator="beginsWith" text="Eficaz">
      <formula>LEFT(Y14,LEN("Eficaz"))="Eficaz"</formula>
    </cfRule>
  </conditionalFormatting>
  <conditionalFormatting sqref="W14:W16">
    <cfRule type="expression" dxfId="132" priority="113">
      <formula>T14="ASUMIR"</formula>
    </cfRule>
  </conditionalFormatting>
  <conditionalFormatting sqref="Y14:Y16">
    <cfRule type="expression" dxfId="131" priority="112">
      <formula>T14="ASUMIR"</formula>
    </cfRule>
  </conditionalFormatting>
  <conditionalFormatting sqref="X14:X16">
    <cfRule type="expression" dxfId="130" priority="111">
      <formula>T14="ASUMIR"</formula>
    </cfRule>
  </conditionalFormatting>
  <conditionalFormatting sqref="W14:W16">
    <cfRule type="cellIs" dxfId="129" priority="110" operator="equal">
      <formula>"NO_CUMPLIDA"</formula>
    </cfRule>
  </conditionalFormatting>
  <conditionalFormatting sqref="Y17:Y19">
    <cfRule type="beginsWith" dxfId="128" priority="107" operator="beginsWith" text="No eficaz">
      <formula>LEFT(Y17,LEN("No eficaz"))="No eficaz"</formula>
    </cfRule>
  </conditionalFormatting>
  <conditionalFormatting sqref="Y17:Y19">
    <cfRule type="beginsWith" dxfId="127" priority="106" operator="beginsWith" text="Eficaz">
      <formula>LEFT(Y17,LEN("Eficaz"))="Eficaz"</formula>
    </cfRule>
  </conditionalFormatting>
  <conditionalFormatting sqref="W17:W19">
    <cfRule type="expression" dxfId="126" priority="105">
      <formula>T17="ASUMIR"</formula>
    </cfRule>
  </conditionalFormatting>
  <conditionalFormatting sqref="Y17:Y19">
    <cfRule type="expression" dxfId="125" priority="104">
      <formula>T17="ASUMIR"</formula>
    </cfRule>
  </conditionalFormatting>
  <conditionalFormatting sqref="X17:X19">
    <cfRule type="expression" dxfId="124" priority="103">
      <formula>T17="ASUMIR"</formula>
    </cfRule>
  </conditionalFormatting>
  <conditionalFormatting sqref="W17:W19">
    <cfRule type="cellIs" dxfId="123" priority="102" operator="equal">
      <formula>"NO_CUMPLIDA"</formula>
    </cfRule>
  </conditionalFormatting>
  <conditionalFormatting sqref="Y49">
    <cfRule type="beginsWith" dxfId="122" priority="95" operator="beginsWith" text="No eficaz">
      <formula>LEFT(Y49,LEN("No eficaz"))="No eficaz"</formula>
    </cfRule>
  </conditionalFormatting>
  <conditionalFormatting sqref="Y49">
    <cfRule type="beginsWith" dxfId="121" priority="94" operator="beginsWith" text="Eficaz">
      <formula>LEFT(Y49,LEN("Eficaz"))="Eficaz"</formula>
    </cfRule>
  </conditionalFormatting>
  <conditionalFormatting sqref="W49">
    <cfRule type="expression" dxfId="120" priority="93">
      <formula>T49="ASUMIR"</formula>
    </cfRule>
  </conditionalFormatting>
  <conditionalFormatting sqref="Y49">
    <cfRule type="expression" dxfId="119" priority="92">
      <formula>T49="ASUMIR"</formula>
    </cfRule>
  </conditionalFormatting>
  <conditionalFormatting sqref="X49">
    <cfRule type="expression" dxfId="118" priority="91">
      <formula>T49="ASUMIR"</formula>
    </cfRule>
  </conditionalFormatting>
  <conditionalFormatting sqref="W49">
    <cfRule type="cellIs" dxfId="117" priority="90" operator="equal">
      <formula>"NO_CUMPLIDA"</formula>
    </cfRule>
  </conditionalFormatting>
  <conditionalFormatting sqref="Z47:Z48">
    <cfRule type="expression" dxfId="116" priority="89">
      <formula>T47="ASUMIR"</formula>
    </cfRule>
  </conditionalFormatting>
  <conditionalFormatting sqref="Z47">
    <cfRule type="expression" dxfId="115" priority="88">
      <formula>$W$13&lt;&gt;"CUMPLIMIENTO_TOTAL"</formula>
    </cfRule>
  </conditionalFormatting>
  <conditionalFormatting sqref="Z48">
    <cfRule type="expression" dxfId="114" priority="87">
      <formula>$W$14&lt;&gt;"CUMPLIMIENTO_TOTAL"</formula>
    </cfRule>
  </conditionalFormatting>
  <conditionalFormatting sqref="Y86:Y87">
    <cfRule type="beginsWith" dxfId="113" priority="82" operator="beginsWith" text="No eficaz">
      <formula>LEFT(Y86,LEN("No eficaz"))="No eficaz"</formula>
    </cfRule>
  </conditionalFormatting>
  <conditionalFormatting sqref="Y86:Y87">
    <cfRule type="beginsWith" dxfId="112" priority="81" operator="beginsWith" text="Eficaz">
      <formula>LEFT(Y86,LEN("Eficaz"))="Eficaz"</formula>
    </cfRule>
  </conditionalFormatting>
  <conditionalFormatting sqref="W86:W91">
    <cfRule type="expression" dxfId="111" priority="80">
      <formula>T86="ASUMIR"</formula>
    </cfRule>
  </conditionalFormatting>
  <conditionalFormatting sqref="Y86:Y87">
    <cfRule type="expression" dxfId="110" priority="79">
      <formula>T86="ASUMIR"</formula>
    </cfRule>
  </conditionalFormatting>
  <conditionalFormatting sqref="X86:X87">
    <cfRule type="expression" dxfId="109" priority="78">
      <formula>T86="ASUMIR"</formula>
    </cfRule>
  </conditionalFormatting>
  <conditionalFormatting sqref="Z86:Z87">
    <cfRule type="expression" dxfId="108" priority="77">
      <formula>T86="ASUMIR"</formula>
    </cfRule>
  </conditionalFormatting>
  <conditionalFormatting sqref="W86:W91">
    <cfRule type="cellIs" dxfId="107" priority="76" operator="equal">
      <formula>"NO_CUMPLIDA"</formula>
    </cfRule>
  </conditionalFormatting>
  <conditionalFormatting sqref="Z86">
    <cfRule type="expression" dxfId="106" priority="75">
      <formula>$W$16&lt;&gt;"CUMPLIMIENTO_TOTAL"</formula>
    </cfRule>
  </conditionalFormatting>
  <conditionalFormatting sqref="Z87">
    <cfRule type="expression" dxfId="105" priority="74">
      <formula>$W$17&lt;&gt;"CUMPLIMIENTO_TOTAL"</formula>
    </cfRule>
  </conditionalFormatting>
  <conditionalFormatting sqref="Y88">
    <cfRule type="beginsWith" dxfId="104" priority="72" operator="beginsWith" text="No eficaz">
      <formula>LEFT(Y88,LEN("No eficaz"))="No eficaz"</formula>
    </cfRule>
  </conditionalFormatting>
  <conditionalFormatting sqref="Y88">
    <cfRule type="beginsWith" dxfId="103" priority="71" operator="beginsWith" text="Eficaz">
      <formula>LEFT(Y88,LEN("Eficaz"))="Eficaz"</formula>
    </cfRule>
  </conditionalFormatting>
  <conditionalFormatting sqref="Y88">
    <cfRule type="expression" dxfId="102" priority="70">
      <formula>T88="ASUMIR"</formula>
    </cfRule>
  </conditionalFormatting>
  <conditionalFormatting sqref="X88">
    <cfRule type="expression" dxfId="101" priority="69">
      <formula>T88="ASUMIR"</formula>
    </cfRule>
  </conditionalFormatting>
  <conditionalFormatting sqref="Z88">
    <cfRule type="expression" dxfId="100" priority="68">
      <formula>T88="ASUMIR"</formula>
    </cfRule>
  </conditionalFormatting>
  <conditionalFormatting sqref="Z88">
    <cfRule type="expression" dxfId="99" priority="67">
      <formula>$W$15&lt;&gt;"CUMPLIMIENTO_TOTAL"</formula>
    </cfRule>
  </conditionalFormatting>
  <conditionalFormatting sqref="Y89">
    <cfRule type="beginsWith" dxfId="98" priority="65" operator="beginsWith" text="No eficaz">
      <formula>LEFT(Y89,LEN("No eficaz"))="No eficaz"</formula>
    </cfRule>
  </conditionalFormatting>
  <conditionalFormatting sqref="Y89">
    <cfRule type="beginsWith" dxfId="97" priority="64" operator="beginsWith" text="Eficaz">
      <formula>LEFT(Y89,LEN("Eficaz"))="Eficaz"</formula>
    </cfRule>
  </conditionalFormatting>
  <conditionalFormatting sqref="Y89">
    <cfRule type="expression" dxfId="96" priority="63">
      <formula>T89="ASUMIR"</formula>
    </cfRule>
  </conditionalFormatting>
  <conditionalFormatting sqref="X89">
    <cfRule type="expression" dxfId="95" priority="62">
      <formula>T89="ASUMIR"</formula>
    </cfRule>
  </conditionalFormatting>
  <conditionalFormatting sqref="Z89">
    <cfRule type="expression" dxfId="94" priority="61">
      <formula>T89="ASUMIR"</formula>
    </cfRule>
  </conditionalFormatting>
  <conditionalFormatting sqref="Z89">
    <cfRule type="expression" dxfId="93" priority="60">
      <formula>$W$15&lt;&gt;"CUMPLIMIENTO_TOTAL"</formula>
    </cfRule>
  </conditionalFormatting>
  <conditionalFormatting sqref="Y90">
    <cfRule type="beginsWith" dxfId="92" priority="58" operator="beginsWith" text="No eficaz">
      <formula>LEFT(Y90,LEN("No eficaz"))="No eficaz"</formula>
    </cfRule>
  </conditionalFormatting>
  <conditionalFormatting sqref="Y90">
    <cfRule type="beginsWith" dxfId="91" priority="57" operator="beginsWith" text="Eficaz">
      <formula>LEFT(Y90,LEN("Eficaz"))="Eficaz"</formula>
    </cfRule>
  </conditionalFormatting>
  <conditionalFormatting sqref="Y90">
    <cfRule type="expression" dxfId="90" priority="56">
      <formula>T90="ASUMIR"</formula>
    </cfRule>
  </conditionalFormatting>
  <conditionalFormatting sqref="X90">
    <cfRule type="expression" dxfId="89" priority="55">
      <formula>T90="ASUMIR"</formula>
    </cfRule>
  </conditionalFormatting>
  <conditionalFormatting sqref="Z90">
    <cfRule type="expression" dxfId="88" priority="54">
      <formula>T90="ASUMIR"</formula>
    </cfRule>
  </conditionalFormatting>
  <conditionalFormatting sqref="Z90">
    <cfRule type="expression" dxfId="87" priority="53">
      <formula>$W$15&lt;&gt;"CUMPLIMIENTO_TOTAL"</formula>
    </cfRule>
  </conditionalFormatting>
  <conditionalFormatting sqref="Y91">
    <cfRule type="beginsWith" dxfId="86" priority="51" operator="beginsWith" text="No eficaz">
      <formula>LEFT(Y91,LEN("No eficaz"))="No eficaz"</formula>
    </cfRule>
  </conditionalFormatting>
  <conditionalFormatting sqref="Y91">
    <cfRule type="beginsWith" dxfId="85" priority="50" operator="beginsWith" text="Eficaz">
      <formula>LEFT(Y91,LEN("Eficaz"))="Eficaz"</formula>
    </cfRule>
  </conditionalFormatting>
  <conditionalFormatting sqref="Y91">
    <cfRule type="expression" dxfId="84" priority="49">
      <formula>T91="ASUMIR"</formula>
    </cfRule>
  </conditionalFormatting>
  <conditionalFormatting sqref="X91">
    <cfRule type="expression" dxfId="83" priority="48">
      <formula>T91="ASUMIR"</formula>
    </cfRule>
  </conditionalFormatting>
  <conditionalFormatting sqref="Z91">
    <cfRule type="expression" dxfId="82" priority="47">
      <formula>T91="ASUMIR"</formula>
    </cfRule>
  </conditionalFormatting>
  <conditionalFormatting sqref="Z91">
    <cfRule type="expression" dxfId="81" priority="46">
      <formula>$W$15&lt;&gt;"CUMPLIMIENTO_TOTAL"</formula>
    </cfRule>
  </conditionalFormatting>
  <conditionalFormatting sqref="W53:W64">
    <cfRule type="expression" dxfId="80" priority="44">
      <formula>T53="ASUMIR"</formula>
    </cfRule>
  </conditionalFormatting>
  <conditionalFormatting sqref="X53:X64">
    <cfRule type="expression" dxfId="79" priority="43">
      <formula>T53="ASUMIR"</formula>
    </cfRule>
  </conditionalFormatting>
  <conditionalFormatting sqref="W53">
    <cfRule type="cellIs" dxfId="78" priority="42" operator="equal">
      <formula>"NO_CUMPLIDA"</formula>
    </cfRule>
  </conditionalFormatting>
  <conditionalFormatting sqref="W54:W64">
    <cfRule type="cellIs" dxfId="77" priority="41" operator="equal">
      <formula>"NO_CUMPLIDA"</formula>
    </cfRule>
  </conditionalFormatting>
  <conditionalFormatting sqref="Z55">
    <cfRule type="expression" dxfId="76" priority="40">
      <formula>T55="ASUMIR"</formula>
    </cfRule>
  </conditionalFormatting>
  <conditionalFormatting sqref="Z55">
    <cfRule type="expression" dxfId="75" priority="39">
      <formula>$W$12&lt;&gt;"CUMPLIMIENTO_TOTAL"</formula>
    </cfRule>
  </conditionalFormatting>
  <conditionalFormatting sqref="Y23:Y24">
    <cfRule type="beginsWith" dxfId="74" priority="36" operator="beginsWith" text="No eficaz">
      <formula>LEFT(Y23,LEN("No eficaz"))="No eficaz"</formula>
    </cfRule>
  </conditionalFormatting>
  <conditionalFormatting sqref="Y23:Y24">
    <cfRule type="beginsWith" dxfId="73" priority="35" operator="beginsWith" text="Eficaz">
      <formula>LEFT(Y23,LEN("Eficaz"))="Eficaz"</formula>
    </cfRule>
  </conditionalFormatting>
  <conditionalFormatting sqref="W23:W24">
    <cfRule type="expression" dxfId="72" priority="34">
      <formula>T23="ASUMIR"</formula>
    </cfRule>
  </conditionalFormatting>
  <conditionalFormatting sqref="Y23:Y24">
    <cfRule type="expression" dxfId="71" priority="33">
      <formula>T23="ASUMIR"</formula>
    </cfRule>
  </conditionalFormatting>
  <conditionalFormatting sqref="X23:X24">
    <cfRule type="expression" dxfId="70" priority="32">
      <formula>T23="ASUMIR"</formula>
    </cfRule>
  </conditionalFormatting>
  <conditionalFormatting sqref="W23:W24">
    <cfRule type="cellIs" dxfId="69" priority="31" operator="equal">
      <formula>"NO_CUMPLIDA"</formula>
    </cfRule>
  </conditionalFormatting>
  <conditionalFormatting sqref="AA65:AA67">
    <cfRule type="containsText" dxfId="68" priority="28" operator="containsText" text="CONTINUA LA ACCIÓN ANTERIOR">
      <formula>NOT(ISERROR(SEARCH("CONTINUA LA ACCIÓN ANTERIOR",AA65)))</formula>
    </cfRule>
    <cfRule type="containsText" dxfId="67" priority="29" operator="containsText" text="REQUIERE NUEVA ACCIÓN">
      <formula>NOT(ISERROR(SEARCH("REQUIERE NUEVA ACCIÓN",AA65)))</formula>
    </cfRule>
    <cfRule type="containsText" dxfId="66" priority="30" operator="containsText" text="RIESGO CONTROLADO">
      <formula>NOT(ISERROR(SEARCH("RIESGO CONTROLADO",AA65)))</formula>
    </cfRule>
  </conditionalFormatting>
  <conditionalFormatting sqref="AA68:AA70">
    <cfRule type="containsText" dxfId="65" priority="25" operator="containsText" text="CONTINUA LA ACCIÓN ANTERIOR">
      <formula>NOT(ISERROR(SEARCH("CONTINUA LA ACCIÓN ANTERIOR",AA68)))</formula>
    </cfRule>
    <cfRule type="containsText" dxfId="64" priority="26" operator="containsText" text="REQUIERE NUEVA ACCIÓN">
      <formula>NOT(ISERROR(SEARCH("REQUIERE NUEVA ACCIÓN",AA68)))</formula>
    </cfRule>
    <cfRule type="containsText" dxfId="63" priority="27" operator="containsText" text="RIESGO CONTROLADO">
      <formula>NOT(ISERROR(SEARCH("RIESGO CONTROLADO",AA68)))</formula>
    </cfRule>
  </conditionalFormatting>
  <conditionalFormatting sqref="AA71:AA73">
    <cfRule type="containsText" dxfId="62" priority="22" operator="containsText" text="CONTINUA LA ACCIÓN ANTERIOR">
      <formula>NOT(ISERROR(SEARCH("CONTINUA LA ACCIÓN ANTERIOR",AA71)))</formula>
    </cfRule>
    <cfRule type="containsText" dxfId="61" priority="23" operator="containsText" text="REQUIERE NUEVA ACCIÓN">
      <formula>NOT(ISERROR(SEARCH("REQUIERE NUEVA ACCIÓN",AA71)))</formula>
    </cfRule>
    <cfRule type="containsText" dxfId="60" priority="24" operator="containsText" text="RIESGO CONTROLADO">
      <formula>NOT(ISERROR(SEARCH("RIESGO CONTROLADO",AA71)))</formula>
    </cfRule>
  </conditionalFormatting>
  <conditionalFormatting sqref="AA74:AA76">
    <cfRule type="containsText" dxfId="59" priority="19" operator="containsText" text="CONTINUA LA ACCIÓN ANTERIOR">
      <formula>NOT(ISERROR(SEARCH("CONTINUA LA ACCIÓN ANTERIOR",AA74)))</formula>
    </cfRule>
    <cfRule type="containsText" dxfId="58" priority="20" operator="containsText" text="REQUIERE NUEVA ACCIÓN">
      <formula>NOT(ISERROR(SEARCH("REQUIERE NUEVA ACCIÓN",AA74)))</formula>
    </cfRule>
    <cfRule type="containsText" dxfId="57" priority="21" operator="containsText" text="RIESGO CONTROLADO">
      <formula>NOT(ISERROR(SEARCH("RIESGO CONTROLADO",AA74)))</formula>
    </cfRule>
  </conditionalFormatting>
  <conditionalFormatting sqref="Y47:Y48">
    <cfRule type="beginsWith" dxfId="56" priority="16" operator="beginsWith" text="No eficaz">
      <formula>LEFT(Y47,LEN("No eficaz"))="No eficaz"</formula>
    </cfRule>
  </conditionalFormatting>
  <conditionalFormatting sqref="Y47:Y48">
    <cfRule type="beginsWith" dxfId="55" priority="15" operator="beginsWith" text="Eficaz">
      <formula>LEFT(Y47,LEN("Eficaz"))="Eficaz"</formula>
    </cfRule>
  </conditionalFormatting>
  <conditionalFormatting sqref="W47:W48">
    <cfRule type="expression" dxfId="54" priority="14">
      <formula>T47="ASUMIR"</formula>
    </cfRule>
  </conditionalFormatting>
  <conditionalFormatting sqref="Y47:Y48">
    <cfRule type="expression" dxfId="53" priority="13">
      <formula>T47="ASUMIR"</formula>
    </cfRule>
  </conditionalFormatting>
  <conditionalFormatting sqref="X47:X48">
    <cfRule type="expression" dxfId="52" priority="12">
      <formula>T47="ASUMIR"</formula>
    </cfRule>
  </conditionalFormatting>
  <conditionalFormatting sqref="W47:W48">
    <cfRule type="cellIs" dxfId="51" priority="11" operator="equal">
      <formula>"NO_CUMPLIDA"</formula>
    </cfRule>
  </conditionalFormatting>
  <conditionalFormatting sqref="Y50:Y52">
    <cfRule type="beginsWith" dxfId="50" priority="8" operator="beginsWith" text="No eficaz">
      <formula>LEFT(Y50,LEN("No eficaz"))="No eficaz"</formula>
    </cfRule>
  </conditionalFormatting>
  <conditionalFormatting sqref="Y50:Y52">
    <cfRule type="beginsWith" dxfId="49" priority="7" operator="beginsWith" text="Eficaz">
      <formula>LEFT(Y50,LEN("Eficaz"))="Eficaz"</formula>
    </cfRule>
  </conditionalFormatting>
  <conditionalFormatting sqref="W50:W52">
    <cfRule type="expression" dxfId="48" priority="6">
      <formula>T50="ASUMIR"</formula>
    </cfRule>
  </conditionalFormatting>
  <conditionalFormatting sqref="Y50:Y52">
    <cfRule type="expression" dxfId="47" priority="5">
      <formula>T50="ASUMIR"</formula>
    </cfRule>
  </conditionalFormatting>
  <conditionalFormatting sqref="X50:X52">
    <cfRule type="expression" dxfId="46" priority="4">
      <formula>T50="ASUMIR"</formula>
    </cfRule>
  </conditionalFormatting>
  <conditionalFormatting sqref="W50:W52">
    <cfRule type="cellIs" dxfId="45" priority="3" operator="equal">
      <formula>"NO_CUMPLIDA"</formula>
    </cfRule>
  </conditionalFormatting>
  <conditionalFormatting sqref="Z52">
    <cfRule type="expression" dxfId="44" priority="2">
      <formula>T52="ASUMIR"</formula>
    </cfRule>
  </conditionalFormatting>
  <conditionalFormatting sqref="Z52">
    <cfRule type="expression" dxfId="43" priority="1">
      <formula>$W$18&lt;&gt;"CUMPLIMIENTO_TOTAL"</formula>
    </cfRule>
  </conditionalFormatting>
  <dataValidations xWindow="691" yWindow="535" count="9">
    <dataValidation allowBlank="1" showInputMessage="1" showErrorMessage="1" promptTitle="FACTORES DE RIESGO" prompt="Seleccione el factor de riesgo interno o externo" sqref="C8:C91"/>
    <dataValidation allowBlank="1" showInputMessage="1" showErrorMessage="1" promptTitle="Análisis del indicador" prompt="Describa brevemente el comportamiento del indicador" sqref="K8:K91"/>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91"/>
    <dataValidation allowBlank="1" showInputMessage="1" showErrorMessage="1" promptTitle="Acción" prompt="Describa la forma en la cual se ha cumplido con la acción (oportunidad de mejora) que se implementó para tratar el riesgo" sqref="X8:X91"/>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91">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91">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91">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91">
      <formula1>INDIRECT(W8)</formula1>
    </dataValidation>
    <dataValidation type="decimal" allowBlank="1" showInputMessage="1" showErrorMessage="1" promptTitle="% De medición del indicador" prompt="Sólo permite números" sqref="J8:J91">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368" operator="containsText" id="{5FF8A8BD-18FC-417B-850F-ACA90835F62D}">
            <xm:f>NOT(ISERROR(SEARCH(#REF!,Y20)))</xm:f>
            <xm:f>#REF!</xm:f>
            <x14:dxf>
              <font>
                <color rgb="FF9C0006"/>
              </font>
              <fill>
                <patternFill>
                  <bgColor rgb="FFFFC7CE"/>
                </patternFill>
              </fill>
            </x14:dxf>
          </x14:cfRule>
          <xm:sqref>Y20:Y22 Y53:Y79 Y25:Y46</xm:sqref>
        </x14:conditionalFormatting>
        <x14:conditionalFormatting xmlns:xm="http://schemas.microsoft.com/office/excel/2006/main">
          <x14:cfRule type="containsText" priority="370" operator="containsText" id="{13013706-2595-4270-A379-FEE68B7EE3BE}">
            <xm:f>NOT(ISERROR(SEARCH(#REF!,W20)))</xm:f>
            <xm:f>#REF!</xm:f>
            <x14:dxf>
              <font>
                <color rgb="FF9C0006"/>
              </font>
              <fill>
                <patternFill>
                  <bgColor rgb="FFFFC7CE"/>
                </patternFill>
              </fill>
            </x14:dxf>
          </x14:cfRule>
          <xm:sqref>W20:W22 W65:W79 W25:W46</xm:sqref>
        </x14:conditionalFormatting>
        <x14:conditionalFormatting xmlns:xm="http://schemas.microsoft.com/office/excel/2006/main">
          <x14:cfRule type="containsText" priority="240" operator="containsText" id="{4A342DA6-78C7-48EB-BABD-AB552CA5EA21}">
            <xm:f>NOT(ISERROR(SEARCH(#REF!,Y80)))</xm:f>
            <xm:f>#REF!</xm:f>
            <x14:dxf>
              <font>
                <color rgb="FF9C0006"/>
              </font>
              <fill>
                <patternFill>
                  <bgColor rgb="FFFFC7CE"/>
                </patternFill>
              </fill>
            </x14:dxf>
          </x14:cfRule>
          <xm:sqref>Y80:Y82</xm:sqref>
        </x14:conditionalFormatting>
        <x14:conditionalFormatting xmlns:xm="http://schemas.microsoft.com/office/excel/2006/main">
          <x14:cfRule type="containsText" priority="241" operator="containsText" id="{3712F9A6-6D0B-41D8-912E-F602B387AC9B}">
            <xm:f>NOT(ISERROR(SEARCH(#REF!,W80)))</xm:f>
            <xm:f>#REF!</xm:f>
            <x14:dxf>
              <font>
                <color rgb="FF9C0006"/>
              </font>
              <fill>
                <patternFill>
                  <bgColor rgb="FFFFC7CE"/>
                </patternFill>
              </fill>
            </x14:dxf>
          </x14:cfRule>
          <xm:sqref>W80:W82</xm:sqref>
        </x14:conditionalFormatting>
        <x14:conditionalFormatting xmlns:xm="http://schemas.microsoft.com/office/excel/2006/main">
          <x14:cfRule type="containsText" priority="213" operator="containsText" id="{EF56BBA2-0D52-4A1F-A4E6-3F9BD6020E8E}">
            <xm:f>NOT(ISERROR(SEARCH(#REF!,Y83)))</xm:f>
            <xm:f>#REF!</xm:f>
            <x14:dxf>
              <font>
                <color rgb="FF9C0006"/>
              </font>
              <fill>
                <patternFill>
                  <bgColor rgb="FFFFC7CE"/>
                </patternFill>
              </fill>
            </x14:dxf>
          </x14:cfRule>
          <xm:sqref>Y83:Y85</xm:sqref>
        </x14:conditionalFormatting>
        <x14:conditionalFormatting xmlns:xm="http://schemas.microsoft.com/office/excel/2006/main">
          <x14:cfRule type="containsText" priority="214" operator="containsText" id="{7CD37005-96B6-4CD1-86A7-78F3A8672C36}">
            <xm:f>NOT(ISERROR(SEARCH(#REF!,W83)))</xm:f>
            <xm:f>#REF!</xm:f>
            <x14:dxf>
              <font>
                <color rgb="FF9C0006"/>
              </font>
              <fill>
                <patternFill>
                  <bgColor rgb="FFFFC7CE"/>
                </patternFill>
              </fill>
            </x14:dxf>
          </x14:cfRule>
          <xm:sqref>W83:W85</xm:sqref>
        </x14:conditionalFormatting>
        <x14:conditionalFormatting xmlns:xm="http://schemas.microsoft.com/office/excel/2006/main">
          <x14:cfRule type="containsText" priority="133" operator="containsText" id="{33F47975-DF46-400F-9EEE-935D1FF03375}">
            <xm:f>NOT(ISERROR(SEARCH(#REF!,Y8)))</xm:f>
            <xm:f>#REF!</xm:f>
            <x14:dxf>
              <font>
                <color rgb="FF9C0006"/>
              </font>
              <fill>
                <patternFill>
                  <bgColor rgb="FFFFC7CE"/>
                </patternFill>
              </fill>
            </x14:dxf>
          </x14:cfRule>
          <xm:sqref>Y8:Y10</xm:sqref>
        </x14:conditionalFormatting>
        <x14:conditionalFormatting xmlns:xm="http://schemas.microsoft.com/office/excel/2006/main">
          <x14:cfRule type="containsText" priority="134" operator="containsText" id="{63F4D940-A40B-4CE0-A588-06ACE3436BEC}">
            <xm:f>NOT(ISERROR(SEARCH(#REF!,W8)))</xm:f>
            <xm:f>#REF!</xm:f>
            <x14:dxf>
              <font>
                <color rgb="FF9C0006"/>
              </font>
              <fill>
                <patternFill>
                  <bgColor rgb="FFFFC7CE"/>
                </patternFill>
              </fill>
            </x14:dxf>
          </x14:cfRule>
          <xm:sqref>W8:W10</xm:sqref>
        </x14:conditionalFormatting>
        <x14:conditionalFormatting xmlns:xm="http://schemas.microsoft.com/office/excel/2006/main">
          <x14:cfRule type="containsText" priority="124" operator="containsText" id="{9EBED557-F2B8-4258-B197-A677F2335349}">
            <xm:f>NOT(ISERROR(SEARCH(#REF!,Y11)))</xm:f>
            <xm:f>#REF!</xm:f>
            <x14:dxf>
              <font>
                <color rgb="FF9C0006"/>
              </font>
              <fill>
                <patternFill>
                  <bgColor rgb="FFFFC7CE"/>
                </patternFill>
              </fill>
            </x14:dxf>
          </x14:cfRule>
          <xm:sqref>Y11:Y13</xm:sqref>
        </x14:conditionalFormatting>
        <x14:conditionalFormatting xmlns:xm="http://schemas.microsoft.com/office/excel/2006/main">
          <x14:cfRule type="containsText" priority="125" operator="containsText" id="{E98D5C43-4C27-4EC4-BC64-3674535D6D7B}">
            <xm:f>NOT(ISERROR(SEARCH(#REF!,W11)))</xm:f>
            <xm:f>#REF!</xm:f>
            <x14:dxf>
              <font>
                <color rgb="FF9C0006"/>
              </font>
              <fill>
                <patternFill>
                  <bgColor rgb="FFFFC7CE"/>
                </patternFill>
              </fill>
            </x14:dxf>
          </x14:cfRule>
          <xm:sqref>W11:W13</xm:sqref>
        </x14:conditionalFormatting>
        <x14:conditionalFormatting xmlns:xm="http://schemas.microsoft.com/office/excel/2006/main">
          <x14:cfRule type="containsText" priority="116" operator="containsText" id="{71696A43-0176-4459-9239-92FABB260734}">
            <xm:f>NOT(ISERROR(SEARCH(#REF!,Y14)))</xm:f>
            <xm:f>#REF!</xm:f>
            <x14:dxf>
              <font>
                <color rgb="FF9C0006"/>
              </font>
              <fill>
                <patternFill>
                  <bgColor rgb="FFFFC7CE"/>
                </patternFill>
              </fill>
            </x14:dxf>
          </x14:cfRule>
          <xm:sqref>Y14:Y16</xm:sqref>
        </x14:conditionalFormatting>
        <x14:conditionalFormatting xmlns:xm="http://schemas.microsoft.com/office/excel/2006/main">
          <x14:cfRule type="containsText" priority="117" operator="containsText" id="{3E497AEE-244F-48DD-8A48-982A88ADB469}">
            <xm:f>NOT(ISERROR(SEARCH(#REF!,W14)))</xm:f>
            <xm:f>#REF!</xm:f>
            <x14:dxf>
              <font>
                <color rgb="FF9C0006"/>
              </font>
              <fill>
                <patternFill>
                  <bgColor rgb="FFFFC7CE"/>
                </patternFill>
              </fill>
            </x14:dxf>
          </x14:cfRule>
          <xm:sqref>W14:W16</xm:sqref>
        </x14:conditionalFormatting>
        <x14:conditionalFormatting xmlns:xm="http://schemas.microsoft.com/office/excel/2006/main">
          <x14:cfRule type="containsText" priority="108" operator="containsText" id="{00AC6081-C570-4AD2-8C9E-BAFF88E0358C}">
            <xm:f>NOT(ISERROR(SEARCH(#REF!,Y17)))</xm:f>
            <xm:f>#REF!</xm:f>
            <x14:dxf>
              <font>
                <color rgb="FF9C0006"/>
              </font>
              <fill>
                <patternFill>
                  <bgColor rgb="FFFFC7CE"/>
                </patternFill>
              </fill>
            </x14:dxf>
          </x14:cfRule>
          <xm:sqref>Y17:Y19</xm:sqref>
        </x14:conditionalFormatting>
        <x14:conditionalFormatting xmlns:xm="http://schemas.microsoft.com/office/excel/2006/main">
          <x14:cfRule type="containsText" priority="109" operator="containsText" id="{FA707654-EC99-45D8-8E70-3406615172CE}">
            <xm:f>NOT(ISERROR(SEARCH(#REF!,W17)))</xm:f>
            <xm:f>#REF!</xm:f>
            <x14:dxf>
              <font>
                <color rgb="FF9C0006"/>
              </font>
              <fill>
                <patternFill>
                  <bgColor rgb="FFFFC7CE"/>
                </patternFill>
              </fill>
            </x14:dxf>
          </x14:cfRule>
          <xm:sqref>W17:W19</xm:sqref>
        </x14:conditionalFormatting>
        <x14:conditionalFormatting xmlns:xm="http://schemas.microsoft.com/office/excel/2006/main">
          <x14:cfRule type="containsText" priority="96" operator="containsText" id="{E79C38C2-B2A9-45DC-A202-D87A860E9524}">
            <xm:f>NOT(ISERROR(SEARCH(#REF!,Y49)))</xm:f>
            <xm:f>#REF!</xm:f>
            <x14:dxf>
              <font>
                <color rgb="FF9C0006"/>
              </font>
              <fill>
                <patternFill>
                  <bgColor rgb="FFFFC7CE"/>
                </patternFill>
              </fill>
            </x14:dxf>
          </x14:cfRule>
          <xm:sqref>Y49</xm:sqref>
        </x14:conditionalFormatting>
        <x14:conditionalFormatting xmlns:xm="http://schemas.microsoft.com/office/excel/2006/main">
          <x14:cfRule type="containsText" priority="97" operator="containsText" id="{872760F0-8672-49CF-ACB7-116B1DD32CCE}">
            <xm:f>NOT(ISERROR(SEARCH(#REF!,W49)))</xm:f>
            <xm:f>#REF!</xm:f>
            <x14:dxf>
              <font>
                <color rgb="FF9C0006"/>
              </font>
              <fill>
                <patternFill>
                  <bgColor rgb="FFFFC7CE"/>
                </patternFill>
              </fill>
            </x14:dxf>
          </x14:cfRule>
          <xm:sqref>W49</xm:sqref>
        </x14:conditionalFormatting>
        <x14:conditionalFormatting xmlns:xm="http://schemas.microsoft.com/office/excel/2006/main">
          <x14:cfRule type="containsText" priority="83" operator="containsText" id="{EC35E1DA-7AB6-44FB-8F0F-5622DDAE5FEC}">
            <xm:f>NOT(ISERROR(SEARCH(#REF!,Y86)))</xm:f>
            <xm:f>#REF!</xm:f>
            <x14:dxf>
              <font>
                <color rgb="FF9C0006"/>
              </font>
              <fill>
                <patternFill>
                  <bgColor rgb="FFFFC7CE"/>
                </patternFill>
              </fill>
            </x14:dxf>
          </x14:cfRule>
          <xm:sqref>Y86:Y87</xm:sqref>
        </x14:conditionalFormatting>
        <x14:conditionalFormatting xmlns:xm="http://schemas.microsoft.com/office/excel/2006/main">
          <x14:cfRule type="containsText" priority="84" operator="containsText" id="{57580031-CEA1-4ADF-A722-A853F49E9E1C}">
            <xm:f>NOT(ISERROR(SEARCH(#REF!,W86)))</xm:f>
            <xm:f>#REF!</xm:f>
            <x14:dxf>
              <font>
                <color rgb="FF9C0006"/>
              </font>
              <fill>
                <patternFill>
                  <bgColor rgb="FFFFC7CE"/>
                </patternFill>
              </fill>
            </x14:dxf>
          </x14:cfRule>
          <xm:sqref>W86:W91</xm:sqref>
        </x14:conditionalFormatting>
        <x14:conditionalFormatting xmlns:xm="http://schemas.microsoft.com/office/excel/2006/main">
          <x14:cfRule type="containsText" priority="73" operator="containsText" id="{5AB980B2-555C-4E94-A086-8A4D9C8F56DA}">
            <xm:f>NOT(ISERROR(SEARCH(#REF!,Y88)))</xm:f>
            <xm:f>#REF!</xm:f>
            <x14:dxf>
              <font>
                <color rgb="FF9C0006"/>
              </font>
              <fill>
                <patternFill>
                  <bgColor rgb="FFFFC7CE"/>
                </patternFill>
              </fill>
            </x14:dxf>
          </x14:cfRule>
          <xm:sqref>Y88</xm:sqref>
        </x14:conditionalFormatting>
        <x14:conditionalFormatting xmlns:xm="http://schemas.microsoft.com/office/excel/2006/main">
          <x14:cfRule type="containsText" priority="66" operator="containsText" id="{1ADD8A9D-5A32-4914-B94A-63ED79AC90AA}">
            <xm:f>NOT(ISERROR(SEARCH(#REF!,Y89)))</xm:f>
            <xm:f>#REF!</xm:f>
            <x14:dxf>
              <font>
                <color rgb="FF9C0006"/>
              </font>
              <fill>
                <patternFill>
                  <bgColor rgb="FFFFC7CE"/>
                </patternFill>
              </fill>
            </x14:dxf>
          </x14:cfRule>
          <xm:sqref>Y89</xm:sqref>
        </x14:conditionalFormatting>
        <x14:conditionalFormatting xmlns:xm="http://schemas.microsoft.com/office/excel/2006/main">
          <x14:cfRule type="containsText" priority="59" operator="containsText" id="{63EF124C-3D48-4497-B688-E3F7D578CC44}">
            <xm:f>NOT(ISERROR(SEARCH(#REF!,Y90)))</xm:f>
            <xm:f>#REF!</xm:f>
            <x14:dxf>
              <font>
                <color rgb="FF9C0006"/>
              </font>
              <fill>
                <patternFill>
                  <bgColor rgb="FFFFC7CE"/>
                </patternFill>
              </fill>
            </x14:dxf>
          </x14:cfRule>
          <xm:sqref>Y90</xm:sqref>
        </x14:conditionalFormatting>
        <x14:conditionalFormatting xmlns:xm="http://schemas.microsoft.com/office/excel/2006/main">
          <x14:cfRule type="containsText" priority="52" operator="containsText" id="{0EB69DD7-15E8-45F5-9D46-114BFFCFE513}">
            <xm:f>NOT(ISERROR(SEARCH(#REF!,Y91)))</xm:f>
            <xm:f>#REF!</xm:f>
            <x14:dxf>
              <font>
                <color rgb="FF9C0006"/>
              </font>
              <fill>
                <patternFill>
                  <bgColor rgb="FFFFC7CE"/>
                </patternFill>
              </fill>
            </x14:dxf>
          </x14:cfRule>
          <xm:sqref>Y91</xm:sqref>
        </x14:conditionalFormatting>
        <x14:conditionalFormatting xmlns:xm="http://schemas.microsoft.com/office/excel/2006/main">
          <x14:cfRule type="containsText" priority="45" operator="containsText" id="{2D13D6DB-AE1B-43C5-B974-17466BC57E54}">
            <xm:f>NOT(ISERROR(SEARCH(#REF!,W53)))</xm:f>
            <xm:f>#REF!</xm:f>
            <x14:dxf>
              <font>
                <color rgb="FF9C0006"/>
              </font>
              <fill>
                <patternFill>
                  <bgColor rgb="FFFFC7CE"/>
                </patternFill>
              </fill>
            </x14:dxf>
          </x14:cfRule>
          <xm:sqref>W53:W64</xm:sqref>
        </x14:conditionalFormatting>
        <x14:conditionalFormatting xmlns:xm="http://schemas.microsoft.com/office/excel/2006/main">
          <x14:cfRule type="containsText" priority="37" operator="containsText" id="{E31A9EBF-FFA3-4396-BF8F-BF4FFF494F33}">
            <xm:f>NOT(ISERROR(SEARCH(#REF!,Y23)))</xm:f>
            <xm:f>#REF!</xm:f>
            <x14:dxf>
              <font>
                <color rgb="FF9C0006"/>
              </font>
              <fill>
                <patternFill>
                  <bgColor rgb="FFFFC7CE"/>
                </patternFill>
              </fill>
            </x14:dxf>
          </x14:cfRule>
          <xm:sqref>Y23:Y24</xm:sqref>
        </x14:conditionalFormatting>
        <x14:conditionalFormatting xmlns:xm="http://schemas.microsoft.com/office/excel/2006/main">
          <x14:cfRule type="containsText" priority="38" operator="containsText" id="{97159D58-10A6-4D9D-9FEC-37671CFCC0BF}">
            <xm:f>NOT(ISERROR(SEARCH(#REF!,W23)))</xm:f>
            <xm:f>#REF!</xm:f>
            <x14:dxf>
              <font>
                <color rgb="FF9C0006"/>
              </font>
              <fill>
                <patternFill>
                  <bgColor rgb="FFFFC7CE"/>
                </patternFill>
              </fill>
            </x14:dxf>
          </x14:cfRule>
          <xm:sqref>W23:W24</xm:sqref>
        </x14:conditionalFormatting>
        <x14:conditionalFormatting xmlns:xm="http://schemas.microsoft.com/office/excel/2006/main">
          <x14:cfRule type="containsText" priority="17" operator="containsText" id="{57CEA21F-1000-480C-BF0D-37F64632105D}">
            <xm:f>NOT(ISERROR(SEARCH(#REF!,Y47)))</xm:f>
            <xm:f>#REF!</xm:f>
            <x14:dxf>
              <font>
                <color rgb="FF9C0006"/>
              </font>
              <fill>
                <patternFill>
                  <bgColor rgb="FFFFC7CE"/>
                </patternFill>
              </fill>
            </x14:dxf>
          </x14:cfRule>
          <xm:sqref>Y47:Y48</xm:sqref>
        </x14:conditionalFormatting>
        <x14:conditionalFormatting xmlns:xm="http://schemas.microsoft.com/office/excel/2006/main">
          <x14:cfRule type="containsText" priority="18" operator="containsText" id="{66B83DE2-3738-4005-AA21-F0A20918B7B8}">
            <xm:f>NOT(ISERROR(SEARCH(#REF!,W47)))</xm:f>
            <xm:f>#REF!</xm:f>
            <x14:dxf>
              <font>
                <color rgb="FF9C0006"/>
              </font>
              <fill>
                <patternFill>
                  <bgColor rgb="FFFFC7CE"/>
                </patternFill>
              </fill>
            </x14:dxf>
          </x14:cfRule>
          <xm:sqref>W47:W48</xm:sqref>
        </x14:conditionalFormatting>
        <x14:conditionalFormatting xmlns:xm="http://schemas.microsoft.com/office/excel/2006/main">
          <x14:cfRule type="containsText" priority="9" operator="containsText" id="{4C93A22D-D8AB-4942-B686-BC3F425CBB40}">
            <xm:f>NOT(ISERROR(SEARCH(#REF!,Y50)))</xm:f>
            <xm:f>#REF!</xm:f>
            <x14:dxf>
              <font>
                <color rgb="FF9C0006"/>
              </font>
              <fill>
                <patternFill>
                  <bgColor rgb="FFFFC7CE"/>
                </patternFill>
              </fill>
            </x14:dxf>
          </x14:cfRule>
          <xm:sqref>Y50:Y52</xm:sqref>
        </x14:conditionalFormatting>
        <x14:conditionalFormatting xmlns:xm="http://schemas.microsoft.com/office/excel/2006/main">
          <x14:cfRule type="containsText" priority="10" operator="containsText" id="{AB2F453A-8986-40CE-9920-9073792F7A1F}">
            <xm:f>NOT(ISERROR(SEARCH(#REF!,W50)))</xm:f>
            <xm:f>#REF!</xm:f>
            <x14:dxf>
              <font>
                <color rgb="FF9C0006"/>
              </font>
              <fill>
                <patternFill>
                  <bgColor rgb="FFFFC7CE"/>
                </patternFill>
              </fill>
            </x14:dxf>
          </x14:cfRule>
          <xm:sqref>W50:W52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6"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73" t="s">
        <v>66</v>
      </c>
      <c r="B1" s="674"/>
      <c r="C1" s="674"/>
      <c r="D1" s="674"/>
      <c r="E1" s="674"/>
      <c r="F1" s="674"/>
      <c r="G1" s="674"/>
      <c r="H1" s="674"/>
      <c r="I1" s="674"/>
      <c r="J1" s="674"/>
      <c r="K1" s="674"/>
      <c r="L1" s="674"/>
      <c r="M1" s="674"/>
      <c r="N1" s="674"/>
      <c r="O1" s="674"/>
      <c r="P1" s="674"/>
      <c r="Q1" s="674"/>
      <c r="R1" s="674"/>
      <c r="S1" s="674"/>
      <c r="T1" s="675"/>
    </row>
    <row r="2" spans="1:34" ht="15.75" x14ac:dyDescent="0.25">
      <c r="A2" s="27"/>
      <c r="B2" s="28"/>
      <c r="C2" s="28"/>
      <c r="D2" s="28"/>
      <c r="E2" s="28"/>
      <c r="F2" s="28"/>
      <c r="G2" s="28"/>
      <c r="H2" s="28"/>
      <c r="I2" s="28"/>
      <c r="J2" s="28"/>
      <c r="K2" s="28"/>
      <c r="L2" s="28"/>
      <c r="M2" s="28"/>
      <c r="N2" s="28"/>
      <c r="O2" s="28"/>
      <c r="P2" s="28"/>
      <c r="Q2" s="28"/>
      <c r="R2" s="39"/>
      <c r="S2" s="39"/>
      <c r="T2" s="29"/>
    </row>
    <row r="3" spans="1:34" ht="15.75" x14ac:dyDescent="0.25">
      <c r="A3" s="670" t="s">
        <v>65</v>
      </c>
      <c r="B3" s="671"/>
      <c r="C3" s="671"/>
      <c r="D3" s="671"/>
      <c r="E3" s="671"/>
      <c r="F3" s="671"/>
      <c r="G3" s="671"/>
      <c r="H3" s="671"/>
      <c r="I3" s="671"/>
      <c r="J3" s="671"/>
      <c r="K3" s="671"/>
      <c r="L3" s="671"/>
      <c r="M3" s="671"/>
      <c r="N3" s="671"/>
      <c r="O3" s="671"/>
      <c r="P3" s="671"/>
      <c r="Q3" s="671"/>
      <c r="R3" s="671"/>
      <c r="S3" s="671"/>
      <c r="T3" s="672"/>
    </row>
    <row r="4" spans="1:34" x14ac:dyDescent="0.2">
      <c r="A4" s="23"/>
      <c r="B4" s="24"/>
      <c r="C4" s="25"/>
      <c r="D4" s="25"/>
      <c r="E4" s="25"/>
      <c r="F4" s="25"/>
      <c r="G4" s="25"/>
      <c r="H4" s="25"/>
      <c r="I4" s="25"/>
      <c r="J4" s="25"/>
      <c r="K4" s="25"/>
      <c r="L4" s="25"/>
      <c r="M4" s="25"/>
      <c r="N4" s="25"/>
      <c r="O4" s="25"/>
      <c r="P4" s="25"/>
      <c r="Q4" s="25"/>
      <c r="R4" s="25"/>
      <c r="S4" s="25"/>
      <c r="T4" s="26"/>
    </row>
    <row r="5" spans="1:34" ht="13.5" thickBot="1" x14ac:dyDescent="0.25">
      <c r="A5" s="30"/>
      <c r="B5" s="30"/>
      <c r="C5" s="31"/>
      <c r="D5" s="31"/>
      <c r="E5" s="31"/>
      <c r="F5" s="31"/>
      <c r="G5" s="31"/>
      <c r="H5" s="31"/>
      <c r="I5" s="31"/>
      <c r="J5" s="31"/>
      <c r="K5" s="31"/>
      <c r="L5" s="31"/>
      <c r="M5" s="31"/>
      <c r="N5" s="31"/>
      <c r="O5" s="31"/>
      <c r="P5" s="31"/>
      <c r="Q5" s="31"/>
      <c r="R5" s="31"/>
      <c r="S5" s="31"/>
      <c r="T5" s="31"/>
    </row>
    <row r="6" spans="1:34" ht="24" customHeight="1" x14ac:dyDescent="0.2">
      <c r="A6" s="32" t="s">
        <v>18</v>
      </c>
      <c r="B6" s="681"/>
      <c r="C6" s="638" t="s">
        <v>81</v>
      </c>
      <c r="D6" s="638"/>
      <c r="E6" s="638"/>
      <c r="F6" s="638"/>
      <c r="G6" s="638"/>
      <c r="H6" s="638"/>
      <c r="I6" s="685"/>
      <c r="J6" s="664"/>
      <c r="K6" s="684" t="s">
        <v>80</v>
      </c>
      <c r="L6" s="684"/>
      <c r="M6" s="684"/>
      <c r="N6" s="684"/>
      <c r="O6" s="684"/>
      <c r="P6" s="684"/>
      <c r="Q6" s="684"/>
      <c r="R6" s="41"/>
      <c r="S6" s="41"/>
      <c r="T6" s="676"/>
    </row>
    <row r="7" spans="1:34" ht="15" customHeight="1" x14ac:dyDescent="0.2">
      <c r="A7" s="660" t="s">
        <v>20</v>
      </c>
      <c r="B7" s="682"/>
      <c r="C7" s="639"/>
      <c r="D7" s="639"/>
      <c r="E7" s="639"/>
      <c r="F7" s="639"/>
      <c r="G7" s="639"/>
      <c r="H7" s="639"/>
      <c r="I7" s="686"/>
      <c r="J7" s="665"/>
      <c r="K7" s="637" t="s">
        <v>94</v>
      </c>
      <c r="L7" s="637"/>
      <c r="M7" s="637"/>
      <c r="N7" s="637"/>
      <c r="O7" s="637"/>
      <c r="P7" s="637"/>
      <c r="Q7" s="637"/>
      <c r="R7" s="637"/>
      <c r="S7" s="637"/>
      <c r="T7" s="677"/>
    </row>
    <row r="8" spans="1:34" ht="15" customHeight="1" x14ac:dyDescent="0.2">
      <c r="A8" s="660"/>
      <c r="B8" s="682"/>
      <c r="C8" s="652" t="s">
        <v>19</v>
      </c>
      <c r="D8" s="652"/>
      <c r="E8" s="652"/>
      <c r="F8" s="652" t="s">
        <v>224</v>
      </c>
      <c r="G8" s="652"/>
      <c r="H8" s="652"/>
      <c r="I8" s="686"/>
      <c r="J8" s="665"/>
      <c r="K8" s="637"/>
      <c r="L8" s="637"/>
      <c r="M8" s="637"/>
      <c r="N8" s="637"/>
      <c r="O8" s="637"/>
      <c r="P8" s="637"/>
      <c r="Q8" s="637"/>
      <c r="R8" s="637"/>
      <c r="S8" s="637"/>
      <c r="T8" s="677"/>
    </row>
    <row r="9" spans="1:34" ht="15" customHeight="1" x14ac:dyDescent="0.2">
      <c r="A9" s="660"/>
      <c r="B9" s="682"/>
      <c r="C9" s="640" t="s">
        <v>32</v>
      </c>
      <c r="D9" s="640"/>
      <c r="E9" s="640"/>
      <c r="F9" s="640" t="s">
        <v>264</v>
      </c>
      <c r="G9" s="640"/>
      <c r="H9" s="640"/>
      <c r="I9" s="686"/>
      <c r="J9" s="665"/>
      <c r="K9" s="637" t="s">
        <v>417</v>
      </c>
      <c r="L9" s="637"/>
      <c r="M9" s="637"/>
      <c r="N9" s="637"/>
      <c r="O9" s="637"/>
      <c r="P9" s="637"/>
      <c r="Q9" s="637"/>
      <c r="R9" s="637"/>
      <c r="S9" s="637"/>
      <c r="T9" s="677"/>
      <c r="W9" s="7"/>
      <c r="X9" s="7"/>
      <c r="Y9" s="7"/>
      <c r="Z9" s="7"/>
      <c r="AA9" s="7"/>
      <c r="AB9" s="7"/>
      <c r="AC9" s="7"/>
      <c r="AD9" s="7"/>
      <c r="AE9" s="7"/>
      <c r="AF9" s="7"/>
      <c r="AG9" s="7"/>
      <c r="AH9" s="7"/>
    </row>
    <row r="10" spans="1:34" ht="12.75" customHeight="1" x14ac:dyDescent="0.2">
      <c r="A10" s="660"/>
      <c r="B10" s="682"/>
      <c r="C10" s="640" t="s">
        <v>33</v>
      </c>
      <c r="D10" s="640"/>
      <c r="E10" s="640"/>
      <c r="F10" s="640" t="s">
        <v>37</v>
      </c>
      <c r="G10" s="640"/>
      <c r="H10" s="640"/>
      <c r="I10" s="686"/>
      <c r="J10" s="665"/>
      <c r="K10" s="637"/>
      <c r="L10" s="637"/>
      <c r="M10" s="637"/>
      <c r="N10" s="637"/>
      <c r="O10" s="637"/>
      <c r="P10" s="637"/>
      <c r="Q10" s="637"/>
      <c r="R10" s="637"/>
      <c r="S10" s="637"/>
      <c r="T10" s="677"/>
      <c r="W10" s="688"/>
      <c r="X10" s="688"/>
      <c r="Y10" s="688"/>
      <c r="Z10" s="689"/>
      <c r="AA10" s="688"/>
      <c r="AB10" s="688"/>
      <c r="AC10" s="688"/>
      <c r="AD10" s="688"/>
      <c r="AE10" s="688"/>
      <c r="AF10" s="688"/>
      <c r="AG10" s="688"/>
      <c r="AH10" s="688"/>
    </row>
    <row r="11" spans="1:34" ht="15" customHeight="1" x14ac:dyDescent="0.2">
      <c r="A11" s="660"/>
      <c r="B11" s="682"/>
      <c r="C11" s="640" t="s">
        <v>34</v>
      </c>
      <c r="D11" s="640"/>
      <c r="E11" s="640"/>
      <c r="F11" s="640" t="s">
        <v>38</v>
      </c>
      <c r="G11" s="640"/>
      <c r="H11" s="640"/>
      <c r="I11" s="686"/>
      <c r="J11" s="665"/>
      <c r="K11" s="637"/>
      <c r="L11" s="637"/>
      <c r="M11" s="637"/>
      <c r="N11" s="637"/>
      <c r="O11" s="637"/>
      <c r="P11" s="637"/>
      <c r="Q11" s="637"/>
      <c r="R11" s="637"/>
      <c r="S11" s="637"/>
      <c r="T11" s="677"/>
      <c r="W11" s="688"/>
      <c r="X11" s="688"/>
      <c r="Y11" s="688"/>
      <c r="Z11" s="689"/>
      <c r="AA11" s="688"/>
      <c r="AB11" s="688"/>
      <c r="AC11" s="688"/>
      <c r="AD11" s="688"/>
      <c r="AE11" s="688"/>
      <c r="AF11" s="688"/>
      <c r="AG11" s="688"/>
      <c r="AH11" s="688"/>
    </row>
    <row r="12" spans="1:34" ht="12.75" customHeight="1" x14ac:dyDescent="0.2">
      <c r="A12" s="660"/>
      <c r="B12" s="682"/>
      <c r="C12" s="640" t="s">
        <v>35</v>
      </c>
      <c r="D12" s="640"/>
      <c r="E12" s="640"/>
      <c r="F12" s="640" t="s">
        <v>39</v>
      </c>
      <c r="G12" s="640"/>
      <c r="H12" s="640"/>
      <c r="I12" s="686"/>
      <c r="J12" s="665"/>
      <c r="K12" s="637" t="s">
        <v>95</v>
      </c>
      <c r="L12" s="637"/>
      <c r="M12" s="637"/>
      <c r="N12" s="637"/>
      <c r="O12" s="637"/>
      <c r="P12" s="637"/>
      <c r="Q12" s="637"/>
      <c r="R12" s="637"/>
      <c r="S12" s="637"/>
      <c r="T12" s="677"/>
    </row>
    <row r="13" spans="1:34" ht="12.75" customHeight="1" x14ac:dyDescent="0.2">
      <c r="A13" s="660"/>
      <c r="B13" s="682"/>
      <c r="C13" s="640" t="s">
        <v>227</v>
      </c>
      <c r="D13" s="640"/>
      <c r="E13" s="640"/>
      <c r="F13" s="640" t="s">
        <v>225</v>
      </c>
      <c r="G13" s="640"/>
      <c r="H13" s="640"/>
      <c r="I13" s="686"/>
      <c r="J13" s="665"/>
      <c r="K13" s="637"/>
      <c r="L13" s="637"/>
      <c r="M13" s="637"/>
      <c r="N13" s="637"/>
      <c r="O13" s="637"/>
      <c r="P13" s="637"/>
      <c r="Q13" s="637"/>
      <c r="R13" s="637"/>
      <c r="S13" s="637"/>
      <c r="T13" s="677"/>
    </row>
    <row r="14" spans="1:34" ht="19.5" customHeight="1" x14ac:dyDescent="0.2">
      <c r="A14" s="660"/>
      <c r="B14" s="682"/>
      <c r="C14" s="640" t="s">
        <v>36</v>
      </c>
      <c r="D14" s="640"/>
      <c r="E14" s="640"/>
      <c r="F14" s="640" t="s">
        <v>226</v>
      </c>
      <c r="G14" s="640"/>
      <c r="H14" s="640"/>
      <c r="I14" s="686"/>
      <c r="J14" s="665"/>
      <c r="K14" s="637" t="s">
        <v>96</v>
      </c>
      <c r="L14" s="637"/>
      <c r="M14" s="637"/>
      <c r="N14" s="637"/>
      <c r="O14" s="637"/>
      <c r="P14" s="637"/>
      <c r="Q14" s="637"/>
      <c r="R14" s="637"/>
      <c r="S14" s="637"/>
      <c r="T14" s="677"/>
    </row>
    <row r="15" spans="1:34" ht="12.75" customHeight="1" x14ac:dyDescent="0.2">
      <c r="A15" s="660"/>
      <c r="B15" s="682"/>
      <c r="C15" s="640"/>
      <c r="D15" s="640"/>
      <c r="E15" s="640"/>
      <c r="F15" s="713"/>
      <c r="G15" s="713"/>
      <c r="H15" s="713"/>
      <c r="I15" s="686"/>
      <c r="J15" s="665"/>
      <c r="K15" s="637" t="s">
        <v>97</v>
      </c>
      <c r="L15" s="637"/>
      <c r="M15" s="637"/>
      <c r="N15" s="637"/>
      <c r="O15" s="637"/>
      <c r="P15" s="637"/>
      <c r="Q15" s="637"/>
      <c r="R15" s="637"/>
      <c r="S15" s="637"/>
      <c r="T15" s="677"/>
    </row>
    <row r="16" spans="1:34" ht="12.75" customHeight="1" x14ac:dyDescent="0.2">
      <c r="A16" s="660"/>
      <c r="B16" s="682"/>
      <c r="C16" s="640" t="s">
        <v>82</v>
      </c>
      <c r="D16" s="640"/>
      <c r="E16" s="640"/>
      <c r="F16" s="640"/>
      <c r="G16" s="640"/>
      <c r="H16" s="640"/>
      <c r="I16" s="686"/>
      <c r="J16" s="665"/>
      <c r="K16" s="637"/>
      <c r="L16" s="637"/>
      <c r="M16" s="637"/>
      <c r="N16" s="637"/>
      <c r="O16" s="637"/>
      <c r="P16" s="637"/>
      <c r="Q16" s="637"/>
      <c r="R16" s="637"/>
      <c r="S16" s="637"/>
      <c r="T16" s="677"/>
    </row>
    <row r="17" spans="1:21" ht="12.75" customHeight="1" x14ac:dyDescent="0.2">
      <c r="A17" s="660"/>
      <c r="B17" s="682"/>
      <c r="C17" s="640"/>
      <c r="D17" s="640"/>
      <c r="E17" s="640"/>
      <c r="F17" s="640"/>
      <c r="G17" s="640"/>
      <c r="H17" s="640"/>
      <c r="I17" s="686"/>
      <c r="J17" s="665"/>
      <c r="K17" s="637"/>
      <c r="L17" s="637"/>
      <c r="M17" s="637"/>
      <c r="N17" s="637"/>
      <c r="O17" s="637"/>
      <c r="P17" s="637"/>
      <c r="Q17" s="637"/>
      <c r="R17" s="637"/>
      <c r="S17" s="637"/>
      <c r="T17" s="677"/>
    </row>
    <row r="18" spans="1:21" ht="13.5" thickBot="1" x14ac:dyDescent="0.25">
      <c r="A18" s="661"/>
      <c r="B18" s="683"/>
      <c r="C18" s="679"/>
      <c r="D18" s="679"/>
      <c r="E18" s="679"/>
      <c r="F18" s="679"/>
      <c r="G18" s="679"/>
      <c r="H18" s="679"/>
      <c r="I18" s="687"/>
      <c r="J18" s="666"/>
      <c r="K18" s="680"/>
      <c r="L18" s="680"/>
      <c r="M18" s="680"/>
      <c r="N18" s="680"/>
      <c r="O18" s="680"/>
      <c r="P18" s="680"/>
      <c r="Q18" s="680"/>
      <c r="R18" s="40"/>
      <c r="S18" s="40"/>
      <c r="T18" s="678"/>
    </row>
    <row r="19" spans="1:21" ht="24" customHeight="1" x14ac:dyDescent="0.2">
      <c r="A19" s="33" t="s">
        <v>21</v>
      </c>
      <c r="B19" s="645"/>
      <c r="C19" s="638" t="s">
        <v>48</v>
      </c>
      <c r="D19" s="638"/>
      <c r="E19" s="638"/>
      <c r="F19" s="638"/>
      <c r="G19" s="638"/>
      <c r="H19" s="638"/>
      <c r="I19" s="647"/>
      <c r="J19" s="664"/>
      <c r="K19" s="70"/>
      <c r="L19" s="70"/>
      <c r="M19" s="70"/>
      <c r="N19" s="70"/>
      <c r="O19" s="70"/>
      <c r="P19" s="70"/>
      <c r="Q19" s="70"/>
      <c r="R19" s="70"/>
      <c r="S19" s="70"/>
      <c r="T19" s="690"/>
    </row>
    <row r="20" spans="1:21" ht="12.75" customHeight="1" x14ac:dyDescent="0.2">
      <c r="A20" s="660" t="s">
        <v>22</v>
      </c>
      <c r="B20" s="646"/>
      <c r="C20" s="669"/>
      <c r="D20" s="669"/>
      <c r="E20" s="669"/>
      <c r="F20" s="669"/>
      <c r="G20" s="669"/>
      <c r="H20" s="669"/>
      <c r="I20" s="648"/>
      <c r="J20" s="665"/>
      <c r="K20" s="693" t="s">
        <v>200</v>
      </c>
      <c r="L20" s="693"/>
      <c r="M20" s="693"/>
      <c r="N20" s="693"/>
      <c r="O20" s="693"/>
      <c r="P20" s="693"/>
      <c r="Q20" s="693"/>
      <c r="R20" s="693"/>
      <c r="S20" s="693"/>
      <c r="T20" s="691"/>
      <c r="U20" s="8"/>
    </row>
    <row r="21" spans="1:21" ht="12.75" customHeight="1" x14ac:dyDescent="0.2">
      <c r="A21" s="660"/>
      <c r="B21" s="646"/>
      <c r="C21" s="662" t="s">
        <v>98</v>
      </c>
      <c r="D21" s="662"/>
      <c r="E21" s="662"/>
      <c r="F21" s="662"/>
      <c r="G21" s="662"/>
      <c r="H21" s="662"/>
      <c r="I21" s="648"/>
      <c r="J21" s="665"/>
      <c r="K21" s="697" t="s">
        <v>23</v>
      </c>
      <c r="L21" s="52" t="s">
        <v>201</v>
      </c>
      <c r="M21" s="53" t="s">
        <v>147</v>
      </c>
      <c r="N21" s="53">
        <v>5</v>
      </c>
      <c r="O21" s="54">
        <v>5</v>
      </c>
      <c r="P21" s="55">
        <v>10</v>
      </c>
      <c r="Q21" s="55">
        <v>15</v>
      </c>
      <c r="R21" s="55">
        <v>20</v>
      </c>
      <c r="S21" s="55">
        <v>25</v>
      </c>
      <c r="T21" s="691"/>
      <c r="U21" s="7"/>
    </row>
    <row r="22" spans="1:21" x14ac:dyDescent="0.2">
      <c r="A22" s="660"/>
      <c r="B22" s="646"/>
      <c r="C22" s="662" t="s">
        <v>214</v>
      </c>
      <c r="D22" s="662"/>
      <c r="E22" s="662"/>
      <c r="F22" s="662"/>
      <c r="G22" s="662"/>
      <c r="H22" s="662"/>
      <c r="I22" s="648"/>
      <c r="J22" s="665"/>
      <c r="K22" s="698"/>
      <c r="L22" s="56" t="s">
        <v>202</v>
      </c>
      <c r="M22" s="53" t="s">
        <v>203</v>
      </c>
      <c r="N22" s="53">
        <v>4</v>
      </c>
      <c r="O22" s="54">
        <v>4</v>
      </c>
      <c r="P22" s="54">
        <v>8</v>
      </c>
      <c r="Q22" s="55">
        <v>12</v>
      </c>
      <c r="R22" s="55">
        <v>16</v>
      </c>
      <c r="S22" s="55">
        <v>20</v>
      </c>
      <c r="T22" s="691"/>
      <c r="U22" s="7"/>
    </row>
    <row r="23" spans="1:21" x14ac:dyDescent="0.2">
      <c r="A23" s="660"/>
      <c r="B23" s="646"/>
      <c r="C23" s="662" t="s">
        <v>215</v>
      </c>
      <c r="D23" s="662"/>
      <c r="E23" s="662"/>
      <c r="F23" s="662"/>
      <c r="G23" s="662"/>
      <c r="H23" s="662"/>
      <c r="I23" s="648"/>
      <c r="J23" s="665"/>
      <c r="K23" s="698"/>
      <c r="L23" s="56" t="s">
        <v>204</v>
      </c>
      <c r="M23" s="53" t="s">
        <v>103</v>
      </c>
      <c r="N23" s="53">
        <v>3</v>
      </c>
      <c r="O23" s="57">
        <v>3</v>
      </c>
      <c r="P23" s="54">
        <v>6</v>
      </c>
      <c r="Q23" s="54">
        <v>9</v>
      </c>
      <c r="R23" s="55">
        <v>12</v>
      </c>
      <c r="S23" s="55">
        <v>15</v>
      </c>
      <c r="T23" s="691"/>
      <c r="U23" s="7"/>
    </row>
    <row r="24" spans="1:21" x14ac:dyDescent="0.2">
      <c r="A24" s="660"/>
      <c r="B24" s="646"/>
      <c r="C24" s="662" t="s">
        <v>218</v>
      </c>
      <c r="D24" s="662"/>
      <c r="E24" s="662"/>
      <c r="F24" s="662"/>
      <c r="G24" s="662"/>
      <c r="H24" s="662"/>
      <c r="I24" s="648"/>
      <c r="J24" s="665"/>
      <c r="K24" s="698"/>
      <c r="L24" s="56" t="s">
        <v>205</v>
      </c>
      <c r="M24" s="53" t="s">
        <v>206</v>
      </c>
      <c r="N24" s="53">
        <v>2</v>
      </c>
      <c r="O24" s="57">
        <v>2</v>
      </c>
      <c r="P24" s="54">
        <v>4</v>
      </c>
      <c r="Q24" s="54">
        <v>6</v>
      </c>
      <c r="R24" s="54">
        <v>8</v>
      </c>
      <c r="S24" s="55">
        <v>10</v>
      </c>
      <c r="T24" s="691"/>
      <c r="U24" s="7"/>
    </row>
    <row r="25" spans="1:21" x14ac:dyDescent="0.2">
      <c r="A25" s="660"/>
      <c r="B25" s="646"/>
      <c r="C25" s="662" t="s">
        <v>219</v>
      </c>
      <c r="D25" s="662"/>
      <c r="E25" s="662"/>
      <c r="F25" s="662"/>
      <c r="G25" s="662"/>
      <c r="H25" s="662"/>
      <c r="I25" s="648"/>
      <c r="J25" s="665"/>
      <c r="K25" s="699"/>
      <c r="L25" s="56" t="s">
        <v>207</v>
      </c>
      <c r="M25" s="53" t="s">
        <v>126</v>
      </c>
      <c r="N25" s="53">
        <v>1</v>
      </c>
      <c r="O25" s="58">
        <v>1</v>
      </c>
      <c r="P25" s="58">
        <v>2</v>
      </c>
      <c r="Q25" s="58">
        <v>3</v>
      </c>
      <c r="R25" s="59">
        <v>4</v>
      </c>
      <c r="S25" s="54">
        <v>5</v>
      </c>
      <c r="T25" s="691"/>
      <c r="U25" s="7"/>
    </row>
    <row r="26" spans="1:21" ht="12.75" customHeight="1" x14ac:dyDescent="0.2">
      <c r="A26" s="660"/>
      <c r="B26" s="646"/>
      <c r="C26" s="662" t="s">
        <v>216</v>
      </c>
      <c r="D26" s="662"/>
      <c r="E26" s="662"/>
      <c r="F26" s="662"/>
      <c r="G26" s="662"/>
      <c r="H26" s="662"/>
      <c r="I26" s="648"/>
      <c r="J26" s="665"/>
      <c r="K26" s="60"/>
      <c r="L26" s="60"/>
      <c r="M26" s="60"/>
      <c r="N26" s="60"/>
      <c r="O26" s="53">
        <v>1</v>
      </c>
      <c r="P26" s="53">
        <v>2</v>
      </c>
      <c r="Q26" s="53">
        <v>3</v>
      </c>
      <c r="R26" s="61">
        <v>4</v>
      </c>
      <c r="S26" s="53">
        <v>5</v>
      </c>
      <c r="T26" s="691"/>
    </row>
    <row r="27" spans="1:21" ht="12.75" customHeight="1" x14ac:dyDescent="0.2">
      <c r="A27" s="660"/>
      <c r="B27" s="646"/>
      <c r="C27" s="7"/>
      <c r="D27" s="7"/>
      <c r="E27" s="7"/>
      <c r="F27" s="7"/>
      <c r="G27" s="7"/>
      <c r="H27" s="7"/>
      <c r="I27" s="648"/>
      <c r="J27" s="665"/>
      <c r="K27" s="62"/>
      <c r="L27" s="62"/>
      <c r="M27" s="63"/>
      <c r="N27" s="63"/>
      <c r="O27" s="53" t="s">
        <v>140</v>
      </c>
      <c r="P27" s="53" t="s">
        <v>208</v>
      </c>
      <c r="Q27" s="53" t="s">
        <v>139</v>
      </c>
      <c r="R27" s="53" t="s">
        <v>209</v>
      </c>
      <c r="S27" s="53" t="s">
        <v>138</v>
      </c>
      <c r="T27" s="691"/>
    </row>
    <row r="28" spans="1:21" ht="12.75" customHeight="1" x14ac:dyDescent="0.2">
      <c r="A28" s="660"/>
      <c r="B28" s="646"/>
      <c r="C28" s="669" t="s">
        <v>418</v>
      </c>
      <c r="D28" s="669"/>
      <c r="E28" s="669"/>
      <c r="F28" s="669"/>
      <c r="G28" s="669"/>
      <c r="H28" s="669"/>
      <c r="I28" s="648"/>
      <c r="J28" s="665"/>
      <c r="K28" s="62"/>
      <c r="L28" s="62"/>
      <c r="M28" s="63"/>
      <c r="N28" s="63"/>
      <c r="O28" s="64" t="s">
        <v>210</v>
      </c>
      <c r="P28" s="64" t="s">
        <v>211</v>
      </c>
      <c r="Q28" s="64" t="s">
        <v>86</v>
      </c>
      <c r="R28" s="64" t="s">
        <v>212</v>
      </c>
      <c r="S28" s="64" t="s">
        <v>213</v>
      </c>
      <c r="T28" s="691"/>
    </row>
    <row r="29" spans="1:21" ht="25.5" customHeight="1" x14ac:dyDescent="0.2">
      <c r="A29" s="660"/>
      <c r="B29" s="646"/>
      <c r="C29" s="662" t="s">
        <v>217</v>
      </c>
      <c r="D29" s="662"/>
      <c r="E29" s="662"/>
      <c r="F29" s="662"/>
      <c r="G29" s="662"/>
      <c r="H29" s="662"/>
      <c r="I29" s="648"/>
      <c r="J29" s="665"/>
      <c r="K29" s="65"/>
      <c r="L29" s="62"/>
      <c r="M29" s="66"/>
      <c r="N29" s="66"/>
      <c r="O29" s="694" t="s">
        <v>24</v>
      </c>
      <c r="P29" s="695"/>
      <c r="Q29" s="695"/>
      <c r="R29" s="695"/>
      <c r="S29" s="695"/>
      <c r="T29" s="691"/>
    </row>
    <row r="30" spans="1:21" ht="12.75" customHeight="1" x14ac:dyDescent="0.2">
      <c r="A30" s="660"/>
      <c r="B30" s="646"/>
      <c r="C30" s="662" t="s">
        <v>220</v>
      </c>
      <c r="D30" s="662"/>
      <c r="E30" s="662"/>
      <c r="F30" s="662"/>
      <c r="G30" s="662"/>
      <c r="H30" s="662"/>
      <c r="I30" s="648"/>
      <c r="J30" s="665"/>
      <c r="K30" s="71"/>
      <c r="L30" s="71"/>
      <c r="M30" s="71"/>
      <c r="N30" s="71"/>
      <c r="O30" s="71"/>
      <c r="P30" s="71"/>
      <c r="Q30" s="71"/>
      <c r="R30" s="71"/>
      <c r="S30" s="71"/>
      <c r="T30" s="691"/>
    </row>
    <row r="31" spans="1:21" ht="12.75" customHeight="1" x14ac:dyDescent="0.2">
      <c r="A31" s="660"/>
      <c r="B31" s="646"/>
      <c r="C31" s="662" t="s">
        <v>221</v>
      </c>
      <c r="D31" s="662"/>
      <c r="E31" s="662"/>
      <c r="F31" s="662"/>
      <c r="G31" s="662"/>
      <c r="H31" s="662"/>
      <c r="I31" s="648"/>
      <c r="J31" s="665"/>
      <c r="K31" s="696" t="s">
        <v>41</v>
      </c>
      <c r="L31" s="696"/>
      <c r="M31" s="696"/>
      <c r="N31" s="696"/>
      <c r="O31" s="696"/>
      <c r="P31" s="696"/>
      <c r="Q31" s="696"/>
      <c r="R31" s="696"/>
      <c r="S31" s="696"/>
      <c r="T31" s="691"/>
    </row>
    <row r="32" spans="1:21" ht="12.75" customHeight="1" x14ac:dyDescent="0.2">
      <c r="A32" s="660"/>
      <c r="B32" s="646"/>
      <c r="C32" s="662" t="s">
        <v>222</v>
      </c>
      <c r="D32" s="662"/>
      <c r="E32" s="662"/>
      <c r="F32" s="662"/>
      <c r="G32" s="662"/>
      <c r="H32" s="662"/>
      <c r="I32" s="648"/>
      <c r="J32" s="665"/>
      <c r="K32" s="71"/>
      <c r="L32" s="71"/>
      <c r="M32" s="71"/>
      <c r="N32" s="71"/>
      <c r="O32" s="71"/>
      <c r="P32" s="71"/>
      <c r="Q32" s="71"/>
      <c r="R32" s="71"/>
      <c r="S32" s="71"/>
      <c r="T32" s="691"/>
    </row>
    <row r="33" spans="1:20" ht="12.75" customHeight="1" x14ac:dyDescent="0.2">
      <c r="A33" s="660"/>
      <c r="B33" s="646"/>
      <c r="C33" s="662" t="s">
        <v>223</v>
      </c>
      <c r="D33" s="662"/>
      <c r="E33" s="662"/>
      <c r="F33" s="662"/>
      <c r="G33" s="662"/>
      <c r="H33" s="662"/>
      <c r="I33" s="648"/>
      <c r="J33" s="665"/>
      <c r="K33" s="669" t="s">
        <v>420</v>
      </c>
      <c r="L33" s="669"/>
      <c r="M33" s="669"/>
      <c r="N33" s="669"/>
      <c r="O33" s="669"/>
      <c r="P33" s="669"/>
      <c r="Q33" s="669"/>
      <c r="R33" s="669"/>
      <c r="S33" s="669"/>
      <c r="T33" s="691"/>
    </row>
    <row r="34" spans="1:20" ht="12.75" customHeight="1" x14ac:dyDescent="0.2">
      <c r="A34" s="660"/>
      <c r="B34" s="646"/>
      <c r="C34" s="171"/>
      <c r="D34" s="171"/>
      <c r="E34" s="171"/>
      <c r="F34" s="171"/>
      <c r="G34" s="171"/>
      <c r="H34" s="171"/>
      <c r="I34" s="648"/>
      <c r="J34" s="665"/>
      <c r="K34" s="669"/>
      <c r="L34" s="669"/>
      <c r="M34" s="669"/>
      <c r="N34" s="669"/>
      <c r="O34" s="669"/>
      <c r="P34" s="669"/>
      <c r="Q34" s="669"/>
      <c r="R34" s="669"/>
      <c r="S34" s="669"/>
      <c r="T34" s="691"/>
    </row>
    <row r="35" spans="1:20" ht="30" customHeight="1" x14ac:dyDescent="0.2">
      <c r="A35" s="660"/>
      <c r="B35" s="646"/>
      <c r="C35" s="652" t="s">
        <v>419</v>
      </c>
      <c r="D35" s="652"/>
      <c r="E35" s="652"/>
      <c r="F35" s="652"/>
      <c r="G35" s="652"/>
      <c r="H35" s="652"/>
      <c r="I35" s="648"/>
      <c r="J35" s="665"/>
      <c r="K35" s="669"/>
      <c r="L35" s="669"/>
      <c r="M35" s="669"/>
      <c r="N35" s="669"/>
      <c r="O35" s="669"/>
      <c r="P35" s="669"/>
      <c r="Q35" s="669"/>
      <c r="R35" s="669"/>
      <c r="S35" s="669"/>
      <c r="T35" s="691"/>
    </row>
    <row r="36" spans="1:20" ht="13.5" thickBot="1" x14ac:dyDescent="0.25">
      <c r="A36" s="661"/>
      <c r="B36" s="654"/>
      <c r="C36" s="655"/>
      <c r="D36" s="655"/>
      <c r="E36" s="655"/>
      <c r="F36" s="655"/>
      <c r="G36" s="655"/>
      <c r="H36" s="655"/>
      <c r="I36" s="663"/>
      <c r="J36" s="666"/>
      <c r="K36" s="656"/>
      <c r="L36" s="656"/>
      <c r="M36" s="656"/>
      <c r="N36" s="656"/>
      <c r="O36" s="656"/>
      <c r="P36" s="656"/>
      <c r="Q36" s="656"/>
      <c r="R36" s="42"/>
      <c r="S36" s="42"/>
      <c r="T36" s="692"/>
    </row>
    <row r="37" spans="1:20" ht="24" customHeight="1" x14ac:dyDescent="0.2">
      <c r="A37" s="33" t="s">
        <v>25</v>
      </c>
      <c r="B37" s="645"/>
      <c r="I37" s="647"/>
      <c r="J37" s="642"/>
      <c r="K37" s="69"/>
      <c r="L37" s="69"/>
      <c r="M37" s="69"/>
      <c r="N37" s="69"/>
      <c r="O37" s="69"/>
      <c r="P37" s="69"/>
      <c r="Q37" s="69"/>
      <c r="R37" s="67"/>
      <c r="S37" s="67"/>
      <c r="T37" s="651"/>
    </row>
    <row r="38" spans="1:20" ht="21" customHeight="1" x14ac:dyDescent="0.2">
      <c r="A38" s="667" t="s">
        <v>45</v>
      </c>
      <c r="B38" s="646"/>
      <c r="C38" s="639" t="s">
        <v>421</v>
      </c>
      <c r="D38" s="639"/>
      <c r="E38" s="639"/>
      <c r="F38" s="639"/>
      <c r="G38" s="639"/>
      <c r="H38" s="639"/>
      <c r="I38" s="648"/>
      <c r="J38" s="643"/>
      <c r="K38" s="173"/>
      <c r="L38" s="714"/>
      <c r="M38" s="714"/>
      <c r="N38" s="714"/>
      <c r="O38" s="714"/>
      <c r="P38" s="714"/>
      <c r="Q38" s="714"/>
      <c r="R38" s="714"/>
      <c r="S38" s="714"/>
      <c r="T38" s="651"/>
    </row>
    <row r="39" spans="1:20" ht="15.75" customHeight="1" x14ac:dyDescent="0.2">
      <c r="A39" s="667"/>
      <c r="B39" s="646"/>
      <c r="C39" s="639"/>
      <c r="D39" s="639"/>
      <c r="E39" s="639"/>
      <c r="F39" s="639"/>
      <c r="G39" s="639"/>
      <c r="H39" s="639"/>
      <c r="I39" s="648"/>
      <c r="J39" s="643"/>
      <c r="K39" s="174"/>
      <c r="L39" s="715"/>
      <c r="M39" s="175"/>
      <c r="N39" s="176"/>
      <c r="O39" s="177"/>
      <c r="P39" s="177"/>
      <c r="Q39" s="177"/>
      <c r="R39" s="177"/>
      <c r="S39" s="177"/>
      <c r="T39" s="651"/>
    </row>
    <row r="40" spans="1:20" ht="12.75" customHeight="1" x14ac:dyDescent="0.2">
      <c r="A40" s="667"/>
      <c r="B40" s="646"/>
      <c r="I40" s="648"/>
      <c r="J40" s="643"/>
      <c r="K40" s="174"/>
      <c r="L40" s="715"/>
      <c r="M40" s="178"/>
      <c r="N40" s="176"/>
      <c r="O40" s="177"/>
      <c r="P40" s="177"/>
      <c r="Q40" s="177"/>
      <c r="R40" s="177"/>
      <c r="S40" s="177"/>
      <c r="T40" s="651"/>
    </row>
    <row r="41" spans="1:20" x14ac:dyDescent="0.2">
      <c r="A41" s="667"/>
      <c r="B41" s="646"/>
      <c r="C41" s="637" t="s">
        <v>99</v>
      </c>
      <c r="D41" s="637"/>
      <c r="E41" s="637"/>
      <c r="F41" s="637"/>
      <c r="G41" s="637"/>
      <c r="H41" s="637"/>
      <c r="I41" s="648"/>
      <c r="J41" s="643"/>
      <c r="K41" s="174"/>
      <c r="L41" s="715"/>
      <c r="M41" s="178"/>
      <c r="N41" s="176"/>
      <c r="O41" s="177"/>
      <c r="P41" s="177"/>
      <c r="Q41" s="177"/>
      <c r="R41" s="177"/>
      <c r="S41" s="177"/>
      <c r="T41" s="651"/>
    </row>
    <row r="42" spans="1:20" x14ac:dyDescent="0.2">
      <c r="A42" s="667"/>
      <c r="B42" s="646"/>
      <c r="C42" s="637"/>
      <c r="D42" s="637"/>
      <c r="E42" s="637"/>
      <c r="F42" s="637"/>
      <c r="G42" s="637"/>
      <c r="H42" s="637"/>
      <c r="I42" s="648"/>
      <c r="J42" s="643"/>
      <c r="K42" s="174"/>
      <c r="L42" s="715"/>
      <c r="M42" s="178"/>
      <c r="N42" s="176"/>
      <c r="O42" s="177"/>
      <c r="P42" s="177"/>
      <c r="Q42" s="177"/>
      <c r="R42" s="177"/>
      <c r="S42" s="177"/>
      <c r="T42" s="651"/>
    </row>
    <row r="43" spans="1:20" ht="12.75" customHeight="1" x14ac:dyDescent="0.2">
      <c r="A43" s="667"/>
      <c r="B43" s="646"/>
      <c r="C43" s="637"/>
      <c r="D43" s="637"/>
      <c r="E43" s="637"/>
      <c r="F43" s="637"/>
      <c r="G43" s="637"/>
      <c r="H43" s="637"/>
      <c r="I43" s="648"/>
      <c r="J43" s="643"/>
      <c r="K43" s="174"/>
      <c r="L43" s="715"/>
      <c r="M43" s="178"/>
      <c r="N43" s="176"/>
      <c r="O43" s="177"/>
      <c r="P43" s="177"/>
      <c r="Q43" s="177"/>
      <c r="R43" s="177"/>
      <c r="S43" s="177"/>
      <c r="T43" s="651"/>
    </row>
    <row r="44" spans="1:20" ht="12.75" customHeight="1" x14ac:dyDescent="0.2">
      <c r="A44" s="667"/>
      <c r="B44" s="646"/>
      <c r="C44" s="637"/>
      <c r="D44" s="637"/>
      <c r="E44" s="637"/>
      <c r="F44" s="637"/>
      <c r="G44" s="637"/>
      <c r="H44" s="637"/>
      <c r="I44" s="648"/>
      <c r="J44" s="643"/>
      <c r="K44" s="174"/>
      <c r="L44" s="715"/>
      <c r="M44" s="178"/>
      <c r="N44" s="176"/>
      <c r="O44" s="177"/>
      <c r="P44" s="177"/>
      <c r="Q44" s="177"/>
      <c r="R44" s="177"/>
      <c r="S44" s="177"/>
      <c r="T44" s="651"/>
    </row>
    <row r="45" spans="1:20" ht="12.75" customHeight="1" x14ac:dyDescent="0.2">
      <c r="A45" s="667"/>
      <c r="B45" s="646"/>
      <c r="C45" s="31"/>
      <c r="D45" s="35"/>
      <c r="E45" s="35"/>
      <c r="F45" s="35"/>
      <c r="G45" s="35"/>
      <c r="H45" s="35"/>
      <c r="I45" s="648"/>
      <c r="J45" s="643"/>
      <c r="K45" s="174"/>
      <c r="L45" s="715"/>
      <c r="M45" s="178"/>
      <c r="N45" s="176"/>
      <c r="O45" s="177"/>
      <c r="P45" s="177"/>
      <c r="Q45" s="177"/>
      <c r="R45" s="177"/>
      <c r="S45" s="177"/>
      <c r="T45" s="651"/>
    </row>
    <row r="46" spans="1:20" ht="12.75" customHeight="1" x14ac:dyDescent="0.2">
      <c r="A46" s="667"/>
      <c r="B46" s="646"/>
      <c r="C46" s="639" t="s">
        <v>422</v>
      </c>
      <c r="D46" s="639"/>
      <c r="E46" s="639"/>
      <c r="F46" s="639"/>
      <c r="G46" s="639"/>
      <c r="H46" s="639"/>
      <c r="I46" s="648"/>
      <c r="J46" s="643"/>
      <c r="K46" s="174"/>
      <c r="L46" s="715"/>
      <c r="M46" s="178"/>
      <c r="N46" s="176"/>
      <c r="O46" s="177"/>
      <c r="P46" s="177"/>
      <c r="Q46" s="177"/>
      <c r="R46" s="177"/>
      <c r="S46" s="177"/>
      <c r="T46" s="651"/>
    </row>
    <row r="47" spans="1:20" ht="12.75" customHeight="1" x14ac:dyDescent="0.2">
      <c r="A47" s="667"/>
      <c r="B47" s="646"/>
      <c r="C47" s="639"/>
      <c r="D47" s="639"/>
      <c r="E47" s="639"/>
      <c r="F47" s="639"/>
      <c r="G47" s="639"/>
      <c r="H47" s="639"/>
      <c r="I47" s="648"/>
      <c r="J47" s="643"/>
      <c r="K47" s="174"/>
      <c r="L47" s="715"/>
      <c r="M47" s="178"/>
      <c r="N47" s="176"/>
      <c r="O47" s="177"/>
      <c r="P47" s="177"/>
      <c r="Q47" s="177"/>
      <c r="R47" s="177"/>
      <c r="S47" s="177"/>
      <c r="T47" s="651"/>
    </row>
    <row r="48" spans="1:20" ht="12.75" customHeight="1" x14ac:dyDescent="0.2">
      <c r="A48" s="667"/>
      <c r="B48" s="646"/>
      <c r="C48" s="639"/>
      <c r="D48" s="639"/>
      <c r="E48" s="639"/>
      <c r="F48" s="639"/>
      <c r="G48" s="639"/>
      <c r="H48" s="639"/>
      <c r="I48" s="648"/>
      <c r="J48" s="643"/>
      <c r="K48" s="174"/>
      <c r="L48" s="715"/>
      <c r="M48" s="178"/>
      <c r="N48" s="176"/>
      <c r="O48" s="177"/>
      <c r="P48" s="177"/>
      <c r="Q48" s="177"/>
      <c r="R48" s="177"/>
      <c r="S48" s="177"/>
      <c r="T48" s="651"/>
    </row>
    <row r="49" spans="1:20" ht="12.75" customHeight="1" x14ac:dyDescent="0.2">
      <c r="A49" s="667"/>
      <c r="B49" s="646"/>
      <c r="C49" s="639"/>
      <c r="D49" s="639"/>
      <c r="E49" s="639"/>
      <c r="F49" s="639"/>
      <c r="G49" s="639"/>
      <c r="H49" s="639"/>
      <c r="I49" s="648"/>
      <c r="J49" s="643"/>
      <c r="K49" s="174"/>
      <c r="L49" s="715"/>
      <c r="M49" s="178"/>
      <c r="N49" s="176"/>
      <c r="O49" s="177"/>
      <c r="P49" s="177"/>
      <c r="Q49" s="177"/>
      <c r="R49" s="177"/>
      <c r="S49" s="177"/>
      <c r="T49" s="651"/>
    </row>
    <row r="50" spans="1:20" ht="12.75" customHeight="1" x14ac:dyDescent="0.2">
      <c r="A50" s="667"/>
      <c r="B50" s="646"/>
      <c r="C50" s="639"/>
      <c r="D50" s="639"/>
      <c r="E50" s="639"/>
      <c r="F50" s="639"/>
      <c r="G50" s="639"/>
      <c r="H50" s="639"/>
      <c r="I50" s="648"/>
      <c r="J50" s="643"/>
      <c r="K50" s="174"/>
      <c r="L50" s="715"/>
      <c r="M50" s="178"/>
      <c r="N50" s="176"/>
      <c r="O50" s="177"/>
      <c r="P50" s="177"/>
      <c r="Q50" s="177"/>
      <c r="R50" s="177"/>
      <c r="S50" s="177"/>
      <c r="T50" s="651"/>
    </row>
    <row r="51" spans="1:20" ht="12.75" customHeight="1" x14ac:dyDescent="0.2">
      <c r="A51" s="667"/>
      <c r="B51" s="646"/>
      <c r="C51" s="639"/>
      <c r="D51" s="639"/>
      <c r="E51" s="639"/>
      <c r="F51" s="639"/>
      <c r="G51" s="639"/>
      <c r="H51" s="639"/>
      <c r="I51" s="648"/>
      <c r="J51" s="643"/>
      <c r="K51" s="174"/>
      <c r="L51" s="715"/>
      <c r="M51" s="178"/>
      <c r="N51" s="176"/>
      <c r="O51" s="177"/>
      <c r="P51" s="177"/>
      <c r="Q51" s="177"/>
      <c r="R51" s="177"/>
      <c r="S51" s="177"/>
      <c r="T51" s="651"/>
    </row>
    <row r="52" spans="1:20" ht="12.75" customHeight="1" x14ac:dyDescent="0.2">
      <c r="A52" s="667"/>
      <c r="B52" s="646"/>
      <c r="C52" s="639"/>
      <c r="D52" s="639"/>
      <c r="E52" s="639"/>
      <c r="F52" s="639"/>
      <c r="G52" s="639"/>
      <c r="H52" s="639"/>
      <c r="I52" s="648"/>
      <c r="J52" s="643"/>
      <c r="K52" s="174"/>
      <c r="L52" s="715"/>
      <c r="M52" s="178"/>
      <c r="N52" s="176"/>
      <c r="O52" s="177"/>
      <c r="P52" s="177"/>
      <c r="Q52" s="177"/>
      <c r="R52" s="177"/>
      <c r="S52" s="177"/>
      <c r="T52" s="651"/>
    </row>
    <row r="53" spans="1:20" ht="12.75" customHeight="1" x14ac:dyDescent="0.2">
      <c r="A53" s="667"/>
      <c r="B53" s="646"/>
      <c r="C53" s="639"/>
      <c r="D53" s="639"/>
      <c r="E53" s="639"/>
      <c r="F53" s="639"/>
      <c r="G53" s="639"/>
      <c r="H53" s="639"/>
      <c r="I53" s="648"/>
      <c r="J53" s="643"/>
      <c r="K53" s="174"/>
      <c r="L53" s="715"/>
      <c r="M53" s="178"/>
      <c r="N53" s="176"/>
      <c r="O53" s="177"/>
      <c r="P53" s="177"/>
      <c r="Q53" s="177"/>
      <c r="R53" s="177"/>
      <c r="S53" s="177"/>
      <c r="T53" s="651"/>
    </row>
    <row r="54" spans="1:20" ht="12.75" customHeight="1" x14ac:dyDescent="0.2">
      <c r="A54" s="667"/>
      <c r="B54" s="646"/>
      <c r="C54" s="639"/>
      <c r="D54" s="639"/>
      <c r="E54" s="639"/>
      <c r="F54" s="639"/>
      <c r="G54" s="639"/>
      <c r="H54" s="639"/>
      <c r="I54" s="648"/>
      <c r="J54" s="643"/>
      <c r="K54" s="174"/>
      <c r="L54" s="715"/>
      <c r="M54" s="178"/>
      <c r="N54" s="176"/>
      <c r="O54" s="177"/>
      <c r="P54" s="177"/>
      <c r="Q54" s="177"/>
      <c r="R54" s="177"/>
      <c r="S54" s="177"/>
      <c r="T54" s="651"/>
    </row>
    <row r="55" spans="1:20" ht="12.75" customHeight="1" x14ac:dyDescent="0.2">
      <c r="A55" s="667"/>
      <c r="B55" s="646"/>
      <c r="C55" s="639"/>
      <c r="D55" s="639"/>
      <c r="E55" s="639"/>
      <c r="F55" s="639"/>
      <c r="G55" s="639"/>
      <c r="H55" s="639"/>
      <c r="I55" s="648"/>
      <c r="J55" s="643"/>
      <c r="K55" s="174"/>
      <c r="L55" s="715"/>
      <c r="M55" s="178"/>
      <c r="N55" s="176"/>
      <c r="O55" s="177"/>
      <c r="P55" s="177"/>
      <c r="Q55" s="177"/>
      <c r="R55" s="177"/>
      <c r="S55" s="177"/>
      <c r="T55" s="651"/>
    </row>
    <row r="56" spans="1:20" ht="12.75" customHeight="1" x14ac:dyDescent="0.2">
      <c r="A56" s="667"/>
      <c r="B56" s="646"/>
      <c r="C56" s="172"/>
      <c r="D56" s="172"/>
      <c r="E56" s="172"/>
      <c r="F56" s="172"/>
      <c r="G56" s="172"/>
      <c r="H56" s="172"/>
      <c r="I56" s="648"/>
      <c r="J56" s="643"/>
      <c r="K56" s="174"/>
      <c r="L56" s="715"/>
      <c r="M56" s="178"/>
      <c r="N56" s="176"/>
      <c r="O56" s="177"/>
      <c r="P56" s="177"/>
      <c r="Q56" s="177"/>
      <c r="R56" s="177"/>
      <c r="S56" s="177"/>
      <c r="T56" s="651"/>
    </row>
    <row r="57" spans="1:20" ht="12.75" customHeight="1" x14ac:dyDescent="0.2">
      <c r="A57" s="667"/>
      <c r="B57" s="646"/>
      <c r="C57" s="639" t="s">
        <v>423</v>
      </c>
      <c r="D57" s="639"/>
      <c r="E57" s="639"/>
      <c r="F57" s="639"/>
      <c r="G57" s="639"/>
      <c r="H57" s="639"/>
      <c r="I57" s="648"/>
      <c r="J57" s="643"/>
      <c r="K57" s="174"/>
      <c r="L57" s="715"/>
      <c r="M57" s="178"/>
      <c r="N57" s="176"/>
      <c r="O57" s="177"/>
      <c r="P57" s="177"/>
      <c r="Q57" s="177"/>
      <c r="R57" s="177"/>
      <c r="S57" s="177"/>
      <c r="T57" s="651"/>
    </row>
    <row r="58" spans="1:20" ht="12.75" customHeight="1" x14ac:dyDescent="0.2">
      <c r="A58" s="667"/>
      <c r="B58" s="646"/>
      <c r="C58" s="639"/>
      <c r="D58" s="639"/>
      <c r="E58" s="639"/>
      <c r="F58" s="639"/>
      <c r="G58" s="639"/>
      <c r="H58" s="639"/>
      <c r="I58" s="648"/>
      <c r="J58" s="643"/>
      <c r="K58" s="174"/>
      <c r="L58" s="715"/>
      <c r="M58" s="178"/>
      <c r="N58" s="176"/>
      <c r="O58" s="177"/>
      <c r="P58" s="177"/>
      <c r="Q58" s="177"/>
      <c r="R58" s="177"/>
      <c r="S58" s="177"/>
      <c r="T58" s="651"/>
    </row>
    <row r="59" spans="1:20" ht="12.75" customHeight="1" x14ac:dyDescent="0.2">
      <c r="A59" s="667"/>
      <c r="B59" s="646"/>
      <c r="C59" s="639"/>
      <c r="D59" s="639"/>
      <c r="E59" s="639"/>
      <c r="F59" s="639"/>
      <c r="G59" s="639"/>
      <c r="H59" s="639"/>
      <c r="I59" s="648"/>
      <c r="J59" s="643"/>
      <c r="K59" s="174"/>
      <c r="L59" s="715"/>
      <c r="M59" s="178"/>
      <c r="N59" s="176"/>
      <c r="O59" s="177"/>
      <c r="P59" s="177"/>
      <c r="Q59" s="177"/>
      <c r="R59" s="177"/>
      <c r="S59" s="177"/>
      <c r="T59" s="651"/>
    </row>
    <row r="60" spans="1:20" ht="12.75" customHeight="1" x14ac:dyDescent="0.2">
      <c r="A60" s="667"/>
      <c r="B60" s="646"/>
      <c r="C60" s="639"/>
      <c r="D60" s="639"/>
      <c r="E60" s="639"/>
      <c r="F60" s="639"/>
      <c r="G60" s="639"/>
      <c r="H60" s="639"/>
      <c r="I60" s="648"/>
      <c r="J60" s="643"/>
      <c r="K60" s="174"/>
      <c r="L60" s="715"/>
      <c r="M60" s="178"/>
      <c r="N60" s="176"/>
      <c r="O60" s="177"/>
      <c r="P60" s="177"/>
      <c r="Q60" s="177"/>
      <c r="R60" s="177"/>
      <c r="S60" s="177"/>
      <c r="T60" s="651"/>
    </row>
    <row r="61" spans="1:20" ht="12.75" customHeight="1" x14ac:dyDescent="0.2">
      <c r="A61" s="667"/>
      <c r="B61" s="646"/>
      <c r="C61" s="639"/>
      <c r="D61" s="639"/>
      <c r="E61" s="639"/>
      <c r="F61" s="639"/>
      <c r="G61" s="639"/>
      <c r="H61" s="639"/>
      <c r="I61" s="648"/>
      <c r="J61" s="643"/>
      <c r="K61" s="174"/>
      <c r="L61" s="715"/>
      <c r="M61" s="178"/>
      <c r="N61" s="176"/>
      <c r="O61" s="177"/>
      <c r="P61" s="177"/>
      <c r="Q61" s="177"/>
      <c r="R61" s="177"/>
      <c r="S61" s="177"/>
      <c r="T61" s="651"/>
    </row>
    <row r="62" spans="1:20" ht="12.75" customHeight="1" x14ac:dyDescent="0.2">
      <c r="A62" s="667"/>
      <c r="B62" s="646"/>
      <c r="C62" s="639"/>
      <c r="D62" s="639"/>
      <c r="E62" s="639"/>
      <c r="F62" s="639"/>
      <c r="G62" s="639"/>
      <c r="H62" s="639"/>
      <c r="I62" s="648"/>
      <c r="J62" s="643"/>
      <c r="K62" s="174"/>
      <c r="L62" s="715"/>
      <c r="M62" s="178"/>
      <c r="N62" s="176"/>
      <c r="O62" s="177"/>
      <c r="P62" s="177"/>
      <c r="Q62" s="177"/>
      <c r="R62" s="177"/>
      <c r="S62" s="177"/>
      <c r="T62" s="651"/>
    </row>
    <row r="63" spans="1:20" ht="12.75" customHeight="1" x14ac:dyDescent="0.2">
      <c r="A63" s="667"/>
      <c r="B63" s="646"/>
      <c r="C63" s="75"/>
      <c r="D63" s="75"/>
      <c r="E63" s="75"/>
      <c r="F63" s="75"/>
      <c r="G63" s="75"/>
      <c r="H63" s="75"/>
      <c r="I63" s="648"/>
      <c r="J63" s="643"/>
      <c r="K63" s="174"/>
      <c r="L63" s="715"/>
      <c r="M63" s="178"/>
      <c r="N63" s="176"/>
      <c r="O63" s="177"/>
      <c r="P63" s="177"/>
      <c r="Q63" s="177"/>
      <c r="R63" s="177"/>
      <c r="S63" s="177"/>
      <c r="T63" s="651"/>
    </row>
    <row r="64" spans="1:20" ht="12.75" customHeight="1" x14ac:dyDescent="0.2">
      <c r="A64" s="667"/>
      <c r="B64" s="646"/>
      <c r="C64" s="652" t="s">
        <v>79</v>
      </c>
      <c r="D64" s="640"/>
      <c r="E64" s="640"/>
      <c r="F64" s="640"/>
      <c r="G64" s="640"/>
      <c r="H64" s="640"/>
      <c r="I64" s="648"/>
      <c r="J64" s="643"/>
      <c r="K64" s="174"/>
      <c r="L64" s="715"/>
      <c r="M64" s="178"/>
      <c r="N64" s="176"/>
      <c r="O64" s="177"/>
      <c r="P64" s="177"/>
      <c r="Q64" s="177"/>
      <c r="R64" s="177"/>
      <c r="S64" s="177"/>
      <c r="T64" s="651"/>
    </row>
    <row r="65" spans="1:20" ht="12.75" customHeight="1" x14ac:dyDescent="0.2">
      <c r="A65" s="667"/>
      <c r="B65" s="646"/>
      <c r="C65" s="147" t="s">
        <v>378</v>
      </c>
      <c r="D65" s="637" t="s">
        <v>425</v>
      </c>
      <c r="E65" s="637"/>
      <c r="F65" s="637"/>
      <c r="G65" s="637"/>
      <c r="H65" s="637"/>
      <c r="I65" s="648"/>
      <c r="J65" s="643"/>
      <c r="K65" s="174"/>
      <c r="L65" s="715"/>
      <c r="M65" s="178"/>
      <c r="N65" s="176"/>
      <c r="O65" s="177"/>
      <c r="P65" s="177"/>
      <c r="Q65" s="177"/>
      <c r="R65" s="177"/>
      <c r="S65" s="177"/>
      <c r="T65" s="651"/>
    </row>
    <row r="66" spans="1:20" ht="31.5" customHeight="1" x14ac:dyDescent="0.2">
      <c r="A66" s="667"/>
      <c r="B66" s="646"/>
      <c r="C66" s="148" t="s">
        <v>318</v>
      </c>
      <c r="D66" s="659" t="s">
        <v>383</v>
      </c>
      <c r="E66" s="659"/>
      <c r="F66" s="659"/>
      <c r="G66" s="659"/>
      <c r="H66" s="659"/>
      <c r="I66" s="648"/>
      <c r="J66" s="643"/>
      <c r="K66" s="174"/>
      <c r="L66" s="175"/>
      <c r="M66" s="175"/>
      <c r="N66" s="179"/>
      <c r="O66" s="180"/>
      <c r="P66" s="180"/>
      <c r="Q66" s="180"/>
      <c r="R66" s="180"/>
      <c r="S66" s="180"/>
      <c r="T66" s="651"/>
    </row>
    <row r="67" spans="1:20" ht="45" customHeight="1" x14ac:dyDescent="0.2">
      <c r="A67" s="667"/>
      <c r="B67" s="646"/>
      <c r="C67" s="149" t="s">
        <v>379</v>
      </c>
      <c r="D67" s="659" t="s">
        <v>388</v>
      </c>
      <c r="E67" s="659"/>
      <c r="F67" s="659"/>
      <c r="G67" s="659"/>
      <c r="H67" s="659"/>
      <c r="I67" s="648"/>
      <c r="J67" s="643"/>
      <c r="K67" s="174"/>
      <c r="L67" s="175"/>
      <c r="N67" s="179"/>
      <c r="O67" s="181"/>
      <c r="P67" s="181"/>
      <c r="Q67" s="716"/>
      <c r="R67" s="716"/>
      <c r="S67" s="181"/>
      <c r="T67" s="651"/>
    </row>
    <row r="68" spans="1:20" ht="36.75" customHeight="1" x14ac:dyDescent="0.2">
      <c r="A68" s="667"/>
      <c r="B68" s="646"/>
      <c r="C68" s="149" t="s">
        <v>380</v>
      </c>
      <c r="D68" s="659" t="s">
        <v>384</v>
      </c>
      <c r="E68" s="659"/>
      <c r="F68" s="659"/>
      <c r="G68" s="659"/>
      <c r="H68" s="659"/>
      <c r="I68" s="648"/>
      <c r="J68" s="643"/>
      <c r="K68" s="174"/>
      <c r="L68" s="652" t="s">
        <v>385</v>
      </c>
      <c r="M68" s="652"/>
      <c r="N68" s="652"/>
      <c r="O68" s="652"/>
      <c r="P68" s="652"/>
      <c r="Q68" s="652"/>
      <c r="R68" s="652"/>
      <c r="S68" s="652"/>
      <c r="T68" s="651"/>
    </row>
    <row r="69" spans="1:20" ht="36" customHeight="1" x14ac:dyDescent="0.2">
      <c r="A69" s="667"/>
      <c r="B69" s="646"/>
      <c r="C69" s="149" t="s">
        <v>381</v>
      </c>
      <c r="D69" s="659" t="s">
        <v>382</v>
      </c>
      <c r="E69" s="659"/>
      <c r="F69" s="659"/>
      <c r="G69" s="659"/>
      <c r="H69" s="659"/>
      <c r="I69" s="648"/>
      <c r="J69" s="643"/>
      <c r="K69" s="174"/>
      <c r="L69" s="652" t="s">
        <v>424</v>
      </c>
      <c r="M69" s="652"/>
      <c r="N69" s="652"/>
      <c r="O69" s="652"/>
      <c r="P69" s="652"/>
      <c r="Q69" s="652"/>
      <c r="R69" s="652"/>
      <c r="S69" s="652"/>
      <c r="T69" s="651"/>
    </row>
    <row r="70" spans="1:20" ht="11.25" customHeight="1" thickBot="1" x14ac:dyDescent="0.25">
      <c r="A70" s="668"/>
      <c r="B70" s="646"/>
      <c r="C70" s="653"/>
      <c r="D70" s="653"/>
      <c r="E70" s="653"/>
      <c r="F70" s="653"/>
      <c r="G70" s="653"/>
      <c r="H70" s="653"/>
      <c r="I70" s="648"/>
      <c r="J70" s="643"/>
      <c r="K70" s="649"/>
      <c r="L70" s="649"/>
      <c r="M70" s="649"/>
      <c r="N70" s="649"/>
      <c r="O70" s="649"/>
      <c r="P70" s="649"/>
      <c r="Q70" s="649"/>
      <c r="R70" s="649"/>
      <c r="S70" s="649"/>
      <c r="T70" s="650"/>
    </row>
    <row r="71" spans="1:20" ht="32.25" customHeight="1" x14ac:dyDescent="0.2">
      <c r="A71" s="34" t="s">
        <v>26</v>
      </c>
      <c r="B71" s="645"/>
      <c r="C71" s="638" t="s">
        <v>426</v>
      </c>
      <c r="D71" s="638"/>
      <c r="E71" s="638"/>
      <c r="F71" s="638"/>
      <c r="G71" s="638"/>
      <c r="H71" s="638"/>
      <c r="I71" s="705"/>
      <c r="J71" s="642"/>
      <c r="K71" s="657"/>
      <c r="L71" s="657"/>
      <c r="M71" s="657"/>
      <c r="N71" s="657"/>
      <c r="O71" s="657"/>
      <c r="P71" s="657"/>
      <c r="Q71" s="657"/>
      <c r="R71" s="68"/>
      <c r="S71" s="68"/>
      <c r="T71" s="703"/>
    </row>
    <row r="72" spans="1:20" ht="25.5" customHeight="1" x14ac:dyDescent="0.2">
      <c r="A72" s="660" t="s">
        <v>28</v>
      </c>
      <c r="B72" s="646"/>
      <c r="C72" s="658" t="s">
        <v>427</v>
      </c>
      <c r="D72" s="639"/>
      <c r="E72" s="639"/>
      <c r="F72" s="639"/>
      <c r="G72" s="639"/>
      <c r="H72" s="639"/>
      <c r="I72" s="706"/>
      <c r="J72" s="643"/>
      <c r="K72" s="700" t="s">
        <v>49</v>
      </c>
      <c r="L72" s="700"/>
      <c r="M72" s="700" t="s">
        <v>46</v>
      </c>
      <c r="N72" s="700"/>
      <c r="O72" s="700"/>
      <c r="P72" s="700" t="s">
        <v>47</v>
      </c>
      <c r="Q72" s="700"/>
      <c r="R72" s="700"/>
      <c r="S72" s="700"/>
      <c r="T72" s="651"/>
    </row>
    <row r="73" spans="1:20" ht="24.95" customHeight="1" x14ac:dyDescent="0.2">
      <c r="A73" s="660"/>
      <c r="B73" s="646"/>
      <c r="C73" s="658" t="s">
        <v>428</v>
      </c>
      <c r="D73" s="639"/>
      <c r="E73" s="639"/>
      <c r="F73" s="639"/>
      <c r="G73" s="639"/>
      <c r="H73" s="639"/>
      <c r="I73" s="706"/>
      <c r="J73" s="643"/>
      <c r="K73" s="700"/>
      <c r="L73" s="700"/>
      <c r="M73" s="700"/>
      <c r="N73" s="700"/>
      <c r="O73" s="700"/>
      <c r="P73" s="700"/>
      <c r="Q73" s="700"/>
      <c r="R73" s="700"/>
      <c r="S73" s="700"/>
      <c r="T73" s="651"/>
    </row>
    <row r="74" spans="1:20" ht="23.25" customHeight="1" x14ac:dyDescent="0.2">
      <c r="A74" s="660"/>
      <c r="B74" s="646"/>
      <c r="C74" s="637" t="s">
        <v>100</v>
      </c>
      <c r="D74" s="637"/>
      <c r="E74" s="637"/>
      <c r="F74" s="637"/>
      <c r="G74" s="637"/>
      <c r="H74" s="637"/>
      <c r="I74" s="706"/>
      <c r="J74" s="643"/>
      <c r="K74" s="708" t="s">
        <v>386</v>
      </c>
      <c r="L74" s="708"/>
      <c r="M74" s="702" t="s">
        <v>42</v>
      </c>
      <c r="N74" s="702"/>
      <c r="O74" s="702"/>
      <c r="P74" s="701" t="s">
        <v>430</v>
      </c>
      <c r="Q74" s="701"/>
      <c r="R74" s="701"/>
      <c r="S74" s="701"/>
      <c r="T74" s="651"/>
    </row>
    <row r="75" spans="1:20" ht="24.95" customHeight="1" x14ac:dyDescent="0.2">
      <c r="A75" s="660"/>
      <c r="B75" s="646"/>
      <c r="C75" s="658" t="s">
        <v>429</v>
      </c>
      <c r="D75" s="639"/>
      <c r="E75" s="639"/>
      <c r="F75" s="639"/>
      <c r="G75" s="639"/>
      <c r="H75" s="639"/>
      <c r="I75" s="706"/>
      <c r="J75" s="643"/>
      <c r="K75" s="708"/>
      <c r="L75" s="708"/>
      <c r="M75" s="702"/>
      <c r="N75" s="702"/>
      <c r="O75" s="702"/>
      <c r="P75" s="701"/>
      <c r="Q75" s="701"/>
      <c r="R75" s="701"/>
      <c r="S75" s="701"/>
      <c r="T75" s="651"/>
    </row>
    <row r="76" spans="1:20" ht="24.95" customHeight="1" x14ac:dyDescent="0.2">
      <c r="A76" s="660"/>
      <c r="B76" s="646"/>
      <c r="C76" s="639"/>
      <c r="D76" s="639"/>
      <c r="E76" s="639"/>
      <c r="F76" s="639"/>
      <c r="G76" s="639"/>
      <c r="H76" s="639"/>
      <c r="I76" s="706"/>
      <c r="J76" s="643"/>
      <c r="K76" s="708"/>
      <c r="L76" s="708"/>
      <c r="M76" s="702"/>
      <c r="N76" s="702"/>
      <c r="O76" s="702"/>
      <c r="P76" s="701"/>
      <c r="Q76" s="701"/>
      <c r="R76" s="701"/>
      <c r="S76" s="701"/>
      <c r="T76" s="651"/>
    </row>
    <row r="77" spans="1:20" ht="24.95" customHeight="1" x14ac:dyDescent="0.2">
      <c r="A77" s="660"/>
      <c r="B77" s="646"/>
      <c r="C77" s="639"/>
      <c r="D77" s="639"/>
      <c r="E77" s="639"/>
      <c r="F77" s="639"/>
      <c r="G77" s="639"/>
      <c r="H77" s="639"/>
      <c r="I77" s="706"/>
      <c r="J77" s="643"/>
      <c r="K77" s="708"/>
      <c r="L77" s="708"/>
      <c r="M77" s="702"/>
      <c r="N77" s="702"/>
      <c r="O77" s="702"/>
      <c r="P77" s="701"/>
      <c r="Q77" s="701"/>
      <c r="R77" s="701"/>
      <c r="S77" s="701"/>
      <c r="T77" s="651"/>
    </row>
    <row r="78" spans="1:20" ht="24.95" customHeight="1" x14ac:dyDescent="0.2">
      <c r="A78" s="660"/>
      <c r="B78" s="646"/>
      <c r="C78" s="652" t="s">
        <v>27</v>
      </c>
      <c r="D78" s="652"/>
      <c r="E78" s="652"/>
      <c r="F78" s="652"/>
      <c r="G78" s="652"/>
      <c r="H78" s="652"/>
      <c r="I78" s="706"/>
      <c r="J78" s="643"/>
      <c r="K78" s="708"/>
      <c r="L78" s="708"/>
      <c r="M78" s="702"/>
      <c r="N78" s="702"/>
      <c r="O78" s="702"/>
      <c r="P78" s="701"/>
      <c r="Q78" s="701"/>
      <c r="R78" s="701"/>
      <c r="S78" s="701"/>
      <c r="T78" s="651"/>
    </row>
    <row r="79" spans="1:20" ht="23.1" customHeight="1" x14ac:dyDescent="0.2">
      <c r="A79" s="660"/>
      <c r="B79" s="646"/>
      <c r="C79" s="639" t="s">
        <v>101</v>
      </c>
      <c r="D79" s="639"/>
      <c r="E79" s="639"/>
      <c r="F79" s="639"/>
      <c r="G79" s="639"/>
      <c r="H79" s="639"/>
      <c r="I79" s="706"/>
      <c r="J79" s="643"/>
      <c r="K79" s="708"/>
      <c r="L79" s="708"/>
      <c r="M79" s="702"/>
      <c r="N79" s="702"/>
      <c r="O79" s="702"/>
      <c r="P79" s="701"/>
      <c r="Q79" s="701"/>
      <c r="R79" s="701"/>
      <c r="S79" s="701"/>
      <c r="T79" s="651"/>
    </row>
    <row r="80" spans="1:20" ht="23.1" customHeight="1" x14ac:dyDescent="0.2">
      <c r="A80" s="660"/>
      <c r="B80" s="646"/>
      <c r="C80" s="639"/>
      <c r="D80" s="639"/>
      <c r="E80" s="639"/>
      <c r="F80" s="639"/>
      <c r="G80" s="639"/>
      <c r="H80" s="639"/>
      <c r="I80" s="706"/>
      <c r="J80" s="643"/>
      <c r="K80" s="710" t="s">
        <v>389</v>
      </c>
      <c r="L80" s="710"/>
      <c r="M80" s="702" t="s">
        <v>43</v>
      </c>
      <c r="N80" s="702"/>
      <c r="O80" s="702"/>
      <c r="P80" s="701" t="s">
        <v>431</v>
      </c>
      <c r="Q80" s="701"/>
      <c r="R80" s="701"/>
      <c r="S80" s="701"/>
      <c r="T80" s="651"/>
    </row>
    <row r="81" spans="1:20" ht="23.1" customHeight="1" x14ac:dyDescent="0.2">
      <c r="A81" s="660"/>
      <c r="B81" s="646"/>
      <c r="C81" s="639"/>
      <c r="D81" s="639"/>
      <c r="E81" s="639"/>
      <c r="F81" s="639"/>
      <c r="G81" s="639"/>
      <c r="H81" s="639"/>
      <c r="I81" s="706"/>
      <c r="J81" s="643"/>
      <c r="K81" s="710"/>
      <c r="L81" s="710"/>
      <c r="M81" s="702"/>
      <c r="N81" s="702"/>
      <c r="O81" s="702"/>
      <c r="P81" s="701"/>
      <c r="Q81" s="701"/>
      <c r="R81" s="701"/>
      <c r="S81" s="701"/>
      <c r="T81" s="651"/>
    </row>
    <row r="82" spans="1:20" ht="23.1" customHeight="1" x14ac:dyDescent="0.2">
      <c r="A82" s="660"/>
      <c r="B82" s="646"/>
      <c r="C82" s="652" t="s">
        <v>102</v>
      </c>
      <c r="D82" s="652"/>
      <c r="E82" s="652"/>
      <c r="F82" s="652"/>
      <c r="G82" s="652"/>
      <c r="H82" s="652"/>
      <c r="I82" s="706"/>
      <c r="J82" s="643"/>
      <c r="K82" s="710"/>
      <c r="L82" s="710"/>
      <c r="M82" s="702"/>
      <c r="N82" s="702"/>
      <c r="O82" s="702"/>
      <c r="P82" s="701"/>
      <c r="Q82" s="701"/>
      <c r="R82" s="701"/>
      <c r="S82" s="701"/>
      <c r="T82" s="651"/>
    </row>
    <row r="83" spans="1:20" ht="23.1" customHeight="1" x14ac:dyDescent="0.2">
      <c r="A83" s="660"/>
      <c r="B83" s="646"/>
      <c r="C83" s="658" t="s">
        <v>84</v>
      </c>
      <c r="D83" s="637"/>
      <c r="E83" s="637"/>
      <c r="F83" s="637"/>
      <c r="G83" s="637"/>
      <c r="H83" s="637"/>
      <c r="I83" s="706"/>
      <c r="J83" s="643"/>
      <c r="K83" s="710"/>
      <c r="L83" s="710"/>
      <c r="M83" s="702"/>
      <c r="N83" s="702"/>
      <c r="O83" s="702"/>
      <c r="P83" s="701"/>
      <c r="Q83" s="701"/>
      <c r="R83" s="701"/>
      <c r="S83" s="701"/>
      <c r="T83" s="651"/>
    </row>
    <row r="84" spans="1:20" ht="23.1" customHeight="1" x14ac:dyDescent="0.2">
      <c r="A84" s="660"/>
      <c r="B84" s="646"/>
      <c r="C84" s="637"/>
      <c r="D84" s="637"/>
      <c r="E84" s="637"/>
      <c r="F84" s="637"/>
      <c r="G84" s="637"/>
      <c r="H84" s="637"/>
      <c r="I84" s="706"/>
      <c r="J84" s="643"/>
      <c r="K84" s="710"/>
      <c r="L84" s="710"/>
      <c r="M84" s="702"/>
      <c r="N84" s="702"/>
      <c r="O84" s="702"/>
      <c r="P84" s="701"/>
      <c r="Q84" s="701"/>
      <c r="R84" s="701"/>
      <c r="S84" s="701"/>
      <c r="T84" s="651"/>
    </row>
    <row r="85" spans="1:20" ht="23.1" customHeight="1" x14ac:dyDescent="0.2">
      <c r="A85" s="660"/>
      <c r="B85" s="646"/>
      <c r="C85" s="652" t="s">
        <v>78</v>
      </c>
      <c r="D85" s="652"/>
      <c r="E85" s="652"/>
      <c r="F85" s="652"/>
      <c r="G85" s="652"/>
      <c r="H85" s="652"/>
      <c r="I85" s="706"/>
      <c r="J85" s="643"/>
      <c r="K85" s="710"/>
      <c r="L85" s="710"/>
      <c r="M85" s="702"/>
      <c r="N85" s="702"/>
      <c r="O85" s="702"/>
      <c r="P85" s="701"/>
      <c r="Q85" s="701"/>
      <c r="R85" s="701"/>
      <c r="S85" s="701"/>
      <c r="T85" s="651"/>
    </row>
    <row r="86" spans="1:20" ht="23.1" customHeight="1" x14ac:dyDescent="0.2">
      <c r="A86" s="660"/>
      <c r="B86" s="646"/>
      <c r="C86" s="640" t="s">
        <v>77</v>
      </c>
      <c r="D86" s="640"/>
      <c r="E86" s="640"/>
      <c r="F86" s="640"/>
      <c r="G86" s="640"/>
      <c r="H86" s="640"/>
      <c r="I86" s="706"/>
      <c r="J86" s="643"/>
      <c r="K86" s="709" t="s">
        <v>387</v>
      </c>
      <c r="L86" s="709"/>
      <c r="M86" s="712" t="s">
        <v>44</v>
      </c>
      <c r="N86" s="712"/>
      <c r="O86" s="712"/>
      <c r="P86" s="711" t="s">
        <v>72</v>
      </c>
      <c r="Q86" s="711"/>
      <c r="R86" s="711"/>
      <c r="S86" s="711"/>
      <c r="T86" s="651"/>
    </row>
    <row r="87" spans="1:20" ht="23.1" customHeight="1" x14ac:dyDescent="0.2">
      <c r="A87" s="660"/>
      <c r="B87" s="646"/>
      <c r="C87" s="640"/>
      <c r="D87" s="640"/>
      <c r="E87" s="640"/>
      <c r="F87" s="640"/>
      <c r="G87" s="640"/>
      <c r="H87" s="640"/>
      <c r="I87" s="706"/>
      <c r="J87" s="643"/>
      <c r="K87" s="709"/>
      <c r="L87" s="709"/>
      <c r="M87" s="712"/>
      <c r="N87" s="712"/>
      <c r="O87" s="712"/>
      <c r="P87" s="711"/>
      <c r="Q87" s="711"/>
      <c r="R87" s="711"/>
      <c r="S87" s="711"/>
      <c r="T87" s="651"/>
    </row>
    <row r="88" spans="1:20" ht="23.1" customHeight="1" x14ac:dyDescent="0.2">
      <c r="A88" s="660"/>
      <c r="B88" s="646"/>
      <c r="C88" s="652" t="s">
        <v>60</v>
      </c>
      <c r="D88" s="652"/>
      <c r="E88" s="652"/>
      <c r="F88" s="652"/>
      <c r="G88" s="652"/>
      <c r="H88" s="652"/>
      <c r="I88" s="706"/>
      <c r="J88" s="643"/>
      <c r="K88" s="709"/>
      <c r="L88" s="709"/>
      <c r="M88" s="712"/>
      <c r="N88" s="712"/>
      <c r="O88" s="712"/>
      <c r="P88" s="711"/>
      <c r="Q88" s="711"/>
      <c r="R88" s="711"/>
      <c r="S88" s="711"/>
      <c r="T88" s="651"/>
    </row>
    <row r="89" spans="1:20" ht="23.1" customHeight="1" x14ac:dyDescent="0.2">
      <c r="A89" s="660"/>
      <c r="B89" s="646"/>
      <c r="C89" s="640" t="s">
        <v>407</v>
      </c>
      <c r="D89" s="640"/>
      <c r="E89" s="640"/>
      <c r="F89" s="640"/>
      <c r="G89" s="640"/>
      <c r="H89" s="640"/>
      <c r="I89" s="706"/>
      <c r="J89" s="643"/>
      <c r="K89" s="709"/>
      <c r="L89" s="709"/>
      <c r="M89" s="712"/>
      <c r="N89" s="712"/>
      <c r="O89" s="712"/>
      <c r="P89" s="711"/>
      <c r="Q89" s="711"/>
      <c r="R89" s="711"/>
      <c r="S89" s="711"/>
      <c r="T89" s="651"/>
    </row>
    <row r="90" spans="1:20" ht="23.1" customHeight="1" x14ac:dyDescent="0.2">
      <c r="A90" s="660"/>
      <c r="B90" s="646"/>
      <c r="C90" s="640"/>
      <c r="D90" s="640"/>
      <c r="E90" s="640"/>
      <c r="F90" s="640"/>
      <c r="G90" s="640"/>
      <c r="H90" s="640"/>
      <c r="I90" s="706"/>
      <c r="J90" s="643"/>
      <c r="K90" s="709"/>
      <c r="L90" s="709"/>
      <c r="M90" s="712"/>
      <c r="N90" s="712"/>
      <c r="O90" s="712"/>
      <c r="P90" s="711"/>
      <c r="Q90" s="711"/>
      <c r="R90" s="711"/>
      <c r="S90" s="711"/>
      <c r="T90" s="651"/>
    </row>
    <row r="91" spans="1:20" ht="22.5" customHeight="1" x14ac:dyDescent="0.2">
      <c r="A91" s="660"/>
      <c r="B91" s="646"/>
      <c r="C91" s="640"/>
      <c r="D91" s="640"/>
      <c r="E91" s="640"/>
      <c r="F91" s="640"/>
      <c r="G91" s="640"/>
      <c r="H91" s="640"/>
      <c r="I91" s="706"/>
      <c r="J91" s="643"/>
      <c r="K91" s="709"/>
      <c r="L91" s="709"/>
      <c r="M91" s="712"/>
      <c r="N91" s="712"/>
      <c r="O91" s="712"/>
      <c r="P91" s="711"/>
      <c r="Q91" s="711"/>
      <c r="R91" s="711"/>
      <c r="S91" s="711"/>
      <c r="T91" s="651"/>
    </row>
    <row r="92" spans="1:20" ht="18" customHeight="1" thickBot="1" x14ac:dyDescent="0.25">
      <c r="A92" s="661"/>
      <c r="B92" s="654"/>
      <c r="C92" s="655"/>
      <c r="D92" s="655"/>
      <c r="E92" s="655"/>
      <c r="F92" s="655"/>
      <c r="G92" s="655"/>
      <c r="H92" s="655"/>
      <c r="I92" s="707"/>
      <c r="J92" s="644"/>
      <c r="K92" s="656"/>
      <c r="L92" s="656"/>
      <c r="M92" s="656"/>
      <c r="N92" s="656"/>
      <c r="O92" s="656"/>
      <c r="P92" s="656"/>
      <c r="Q92" s="656"/>
      <c r="R92" s="42"/>
      <c r="S92" s="42"/>
      <c r="T92" s="704"/>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641"/>
      <c r="K103" s="641"/>
      <c r="L103" s="641"/>
    </row>
    <row r="104" spans="1:12" ht="22.5" customHeight="1" x14ac:dyDescent="0.2">
      <c r="A104" s="9"/>
      <c r="B104" s="9"/>
      <c r="C104" s="9"/>
      <c r="D104" s="9"/>
      <c r="E104" s="9"/>
      <c r="F104" s="9"/>
      <c r="I104" s="13"/>
      <c r="J104" s="641"/>
      <c r="K104" s="641"/>
      <c r="L104" s="641"/>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8"/>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sqref="A1:M1"/>
    </sheetView>
  </sheetViews>
  <sheetFormatPr baseColWidth="10" defaultRowHeight="12.75" x14ac:dyDescent="0.2"/>
  <cols>
    <col min="1" max="1" width="16.140625" customWidth="1"/>
    <col min="2" max="4" width="19.7109375" customWidth="1"/>
    <col min="5" max="5" width="19.7109375" style="169"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723" t="s">
        <v>105</v>
      </c>
      <c r="B1" s="724"/>
      <c r="C1" s="724"/>
      <c r="D1" s="724"/>
      <c r="E1" s="724"/>
      <c r="F1" s="724"/>
      <c r="G1" s="724"/>
      <c r="H1" s="724"/>
      <c r="I1" s="724"/>
      <c r="J1" s="724"/>
      <c r="K1" s="724"/>
      <c r="L1" s="724"/>
      <c r="M1" s="725"/>
    </row>
    <row r="2" spans="1:13" ht="18" customHeight="1" x14ac:dyDescent="0.2">
      <c r="A2" s="726" t="s">
        <v>395</v>
      </c>
      <c r="B2" s="728" t="s">
        <v>106</v>
      </c>
      <c r="C2" s="730" t="s">
        <v>107</v>
      </c>
      <c r="D2" s="730" t="s">
        <v>104</v>
      </c>
      <c r="E2" s="732" t="s">
        <v>108</v>
      </c>
      <c r="F2" s="730" t="s">
        <v>109</v>
      </c>
      <c r="G2" s="730" t="s">
        <v>110</v>
      </c>
      <c r="H2" s="730" t="s">
        <v>111</v>
      </c>
      <c r="I2" s="730" t="s">
        <v>112</v>
      </c>
      <c r="J2" s="730" t="s">
        <v>141</v>
      </c>
      <c r="K2" s="730" t="s">
        <v>228</v>
      </c>
      <c r="L2" s="730" t="s">
        <v>113</v>
      </c>
      <c r="M2" s="730" t="s">
        <v>114</v>
      </c>
    </row>
    <row r="3" spans="1:13" ht="20.25" customHeight="1" thickBot="1" x14ac:dyDescent="0.25">
      <c r="A3" s="727"/>
      <c r="B3" s="729"/>
      <c r="C3" s="731"/>
      <c r="D3" s="731"/>
      <c r="E3" s="733"/>
      <c r="F3" s="731"/>
      <c r="G3" s="731"/>
      <c r="H3" s="731"/>
      <c r="I3" s="731"/>
      <c r="J3" s="731"/>
      <c r="K3" s="731"/>
      <c r="L3" s="731"/>
      <c r="M3" s="731"/>
    </row>
    <row r="4" spans="1:13" ht="57.75" customHeight="1" x14ac:dyDescent="0.2">
      <c r="A4" s="727"/>
      <c r="B4" s="719" t="s">
        <v>115</v>
      </c>
      <c r="C4" s="717" t="s">
        <v>396</v>
      </c>
      <c r="D4" s="717" t="s">
        <v>116</v>
      </c>
      <c r="E4" s="721" t="s">
        <v>229</v>
      </c>
      <c r="F4" s="717" t="s">
        <v>117</v>
      </c>
      <c r="G4" s="717" t="s">
        <v>118</v>
      </c>
      <c r="H4" s="717" t="s">
        <v>119</v>
      </c>
      <c r="I4" s="717" t="s">
        <v>120</v>
      </c>
      <c r="J4" s="717" t="s">
        <v>121</v>
      </c>
      <c r="K4" s="717" t="s">
        <v>328</v>
      </c>
      <c r="L4" s="717" t="s">
        <v>122</v>
      </c>
      <c r="M4" s="717" t="s">
        <v>123</v>
      </c>
    </row>
    <row r="5" spans="1:13" ht="120" customHeight="1" thickBot="1" x14ac:dyDescent="0.25">
      <c r="A5" s="156" t="s">
        <v>137</v>
      </c>
      <c r="B5" s="720"/>
      <c r="C5" s="718"/>
      <c r="D5" s="718"/>
      <c r="E5" s="722"/>
      <c r="F5" s="718"/>
      <c r="G5" s="718"/>
      <c r="H5" s="718"/>
      <c r="I5" s="718"/>
      <c r="J5" s="718"/>
      <c r="K5" s="718"/>
      <c r="L5" s="718"/>
      <c r="M5" s="718"/>
    </row>
    <row r="6" spans="1:13" ht="210" customHeight="1" thickBot="1" x14ac:dyDescent="0.25">
      <c r="A6" s="157" t="s">
        <v>138</v>
      </c>
      <c r="B6" s="155" t="s">
        <v>329</v>
      </c>
      <c r="C6" s="155" t="s">
        <v>125</v>
      </c>
      <c r="D6" s="155" t="s">
        <v>330</v>
      </c>
      <c r="E6" s="165" t="s">
        <v>402</v>
      </c>
      <c r="F6" s="155" t="s">
        <v>331</v>
      </c>
      <c r="G6" s="155" t="s">
        <v>332</v>
      </c>
      <c r="H6" s="155" t="s">
        <v>333</v>
      </c>
      <c r="I6" s="155" t="s">
        <v>334</v>
      </c>
      <c r="J6" s="155" t="s">
        <v>335</v>
      </c>
      <c r="K6" s="73" t="s">
        <v>336</v>
      </c>
      <c r="L6" s="155" t="s">
        <v>337</v>
      </c>
      <c r="M6" s="155" t="s">
        <v>338</v>
      </c>
    </row>
    <row r="7" spans="1:13" ht="189.75" customHeight="1" thickBot="1" x14ac:dyDescent="0.25">
      <c r="A7" s="158" t="s">
        <v>209</v>
      </c>
      <c r="B7" s="73" t="s">
        <v>339</v>
      </c>
      <c r="C7" s="73" t="s">
        <v>230</v>
      </c>
      <c r="D7" s="73" t="s">
        <v>340</v>
      </c>
      <c r="E7" s="165" t="s">
        <v>403</v>
      </c>
      <c r="F7" s="73" t="s">
        <v>341</v>
      </c>
      <c r="G7" s="73" t="s">
        <v>342</v>
      </c>
      <c r="H7" s="155" t="s">
        <v>343</v>
      </c>
      <c r="I7" s="73" t="s">
        <v>344</v>
      </c>
      <c r="J7" s="155" t="s">
        <v>231</v>
      </c>
      <c r="K7" s="159" t="s">
        <v>345</v>
      </c>
      <c r="L7" s="73" t="s">
        <v>346</v>
      </c>
      <c r="M7" s="73" t="s">
        <v>129</v>
      </c>
    </row>
    <row r="8" spans="1:13" ht="144.75" customHeight="1" thickBot="1" x14ac:dyDescent="0.25">
      <c r="A8" s="160" t="s">
        <v>139</v>
      </c>
      <c r="B8" s="73" t="s">
        <v>347</v>
      </c>
      <c r="C8" s="73" t="s">
        <v>232</v>
      </c>
      <c r="D8" s="73" t="s">
        <v>348</v>
      </c>
      <c r="E8" s="166" t="s">
        <v>404</v>
      </c>
      <c r="F8" s="73" t="s">
        <v>349</v>
      </c>
      <c r="G8" s="73" t="s">
        <v>350</v>
      </c>
      <c r="H8" s="155" t="s">
        <v>351</v>
      </c>
      <c r="I8" s="155" t="s">
        <v>352</v>
      </c>
      <c r="J8" s="73" t="s">
        <v>353</v>
      </c>
      <c r="K8" s="73" t="s">
        <v>354</v>
      </c>
      <c r="L8" s="73" t="s">
        <v>233</v>
      </c>
      <c r="M8" s="73" t="s">
        <v>355</v>
      </c>
    </row>
    <row r="9" spans="1:13" ht="108.75" customHeight="1" thickBot="1" x14ac:dyDescent="0.25">
      <c r="A9" s="161" t="s">
        <v>208</v>
      </c>
      <c r="B9" s="36" t="s">
        <v>356</v>
      </c>
      <c r="C9" s="36" t="s">
        <v>127</v>
      </c>
      <c r="D9" s="73" t="s">
        <v>357</v>
      </c>
      <c r="E9" s="167" t="s">
        <v>405</v>
      </c>
      <c r="F9" s="73" t="s">
        <v>358</v>
      </c>
      <c r="G9" s="36" t="s">
        <v>359</v>
      </c>
      <c r="H9" s="155" t="s">
        <v>360</v>
      </c>
      <c r="I9" s="73" t="s">
        <v>344</v>
      </c>
      <c r="J9" s="36" t="s">
        <v>128</v>
      </c>
      <c r="K9" s="159" t="s">
        <v>361</v>
      </c>
      <c r="L9" s="73" t="s">
        <v>234</v>
      </c>
      <c r="M9" s="73" t="s">
        <v>344</v>
      </c>
    </row>
    <row r="10" spans="1:13" ht="100.5" customHeight="1" thickBot="1" x14ac:dyDescent="0.25">
      <c r="A10" s="162" t="s">
        <v>140</v>
      </c>
      <c r="B10" s="36" t="s">
        <v>362</v>
      </c>
      <c r="C10" s="36" t="s">
        <v>235</v>
      </c>
      <c r="D10" s="73" t="s">
        <v>363</v>
      </c>
      <c r="E10" s="167" t="s">
        <v>406</v>
      </c>
      <c r="F10" s="73" t="s">
        <v>364</v>
      </c>
      <c r="G10" s="36" t="s">
        <v>365</v>
      </c>
      <c r="H10" s="73" t="s">
        <v>366</v>
      </c>
      <c r="I10" s="73" t="s">
        <v>367</v>
      </c>
      <c r="J10" s="36" t="s">
        <v>128</v>
      </c>
      <c r="K10" s="73" t="s">
        <v>368</v>
      </c>
      <c r="L10" s="73" t="s">
        <v>297</v>
      </c>
      <c r="M10" s="36" t="s">
        <v>344</v>
      </c>
    </row>
    <row r="11" spans="1:13" x14ac:dyDescent="0.2">
      <c r="A11" s="163"/>
      <c r="B11" s="163"/>
      <c r="C11" s="163"/>
      <c r="D11" s="163"/>
      <c r="E11" s="168"/>
      <c r="F11" s="163"/>
      <c r="G11" s="163"/>
      <c r="H11" s="163"/>
      <c r="I11" s="163"/>
      <c r="J11" s="163"/>
      <c r="K11" s="163"/>
      <c r="L11" s="163"/>
      <c r="M11" s="163"/>
    </row>
    <row r="12" spans="1:13" ht="13.5" thickBot="1" x14ac:dyDescent="0.25">
      <c r="A12" s="163"/>
      <c r="B12" s="163"/>
      <c r="C12" s="163"/>
      <c r="D12" s="163"/>
      <c r="E12" s="168"/>
      <c r="F12" s="163"/>
      <c r="G12" s="163"/>
      <c r="H12" s="163"/>
      <c r="I12" s="163"/>
      <c r="J12" s="163"/>
      <c r="K12" s="163"/>
      <c r="L12" s="163"/>
      <c r="M12" s="163"/>
    </row>
    <row r="13" spans="1:13" ht="19.5" thickBot="1" x14ac:dyDescent="0.25">
      <c r="A13" s="723" t="s">
        <v>130</v>
      </c>
      <c r="B13" s="724"/>
      <c r="C13" s="724"/>
      <c r="D13" s="724"/>
      <c r="E13" s="724"/>
      <c r="F13" s="724"/>
      <c r="G13" s="724"/>
      <c r="H13" s="724"/>
      <c r="I13" s="724"/>
      <c r="J13" s="724"/>
      <c r="K13" s="724"/>
      <c r="L13" s="724"/>
      <c r="M13" s="725"/>
    </row>
    <row r="14" spans="1:13" x14ac:dyDescent="0.2">
      <c r="A14" s="734" t="s">
        <v>131</v>
      </c>
      <c r="B14" s="736" t="s">
        <v>106</v>
      </c>
      <c r="C14" s="736" t="s">
        <v>107</v>
      </c>
      <c r="D14" s="736" t="s">
        <v>104</v>
      </c>
      <c r="E14" s="738" t="s">
        <v>108</v>
      </c>
      <c r="F14" s="736" t="s">
        <v>109</v>
      </c>
      <c r="G14" s="736" t="s">
        <v>110</v>
      </c>
      <c r="H14" s="736" t="s">
        <v>111</v>
      </c>
      <c r="I14" s="736" t="s">
        <v>112</v>
      </c>
      <c r="J14" s="736" t="s">
        <v>141</v>
      </c>
      <c r="K14" s="736" t="s">
        <v>228</v>
      </c>
      <c r="L14" s="736" t="s">
        <v>113</v>
      </c>
      <c r="M14" s="740" t="s">
        <v>114</v>
      </c>
    </row>
    <row r="15" spans="1:13" x14ac:dyDescent="0.2">
      <c r="A15" s="735"/>
      <c r="B15" s="737"/>
      <c r="C15" s="737"/>
      <c r="D15" s="737"/>
      <c r="E15" s="739"/>
      <c r="F15" s="737"/>
      <c r="G15" s="737"/>
      <c r="H15" s="737"/>
      <c r="I15" s="737"/>
      <c r="J15" s="737"/>
      <c r="K15" s="737"/>
      <c r="L15" s="737"/>
      <c r="M15" s="741"/>
    </row>
    <row r="16" spans="1:13" x14ac:dyDescent="0.2">
      <c r="A16" s="742" t="s">
        <v>132</v>
      </c>
      <c r="B16" s="737"/>
      <c r="C16" s="737"/>
      <c r="D16" s="737"/>
      <c r="E16" s="739"/>
      <c r="F16" s="737"/>
      <c r="G16" s="737"/>
      <c r="H16" s="737"/>
      <c r="I16" s="737"/>
      <c r="J16" s="737"/>
      <c r="K16" s="737"/>
      <c r="L16" s="737"/>
      <c r="M16" s="741"/>
    </row>
    <row r="17" spans="1:13" ht="13.5" thickBot="1" x14ac:dyDescent="0.25">
      <c r="A17" s="742" t="s">
        <v>133</v>
      </c>
      <c r="B17" s="737"/>
      <c r="C17" s="737"/>
      <c r="D17" s="737"/>
      <c r="E17" s="739"/>
      <c r="F17" s="737"/>
      <c r="G17" s="737"/>
      <c r="H17" s="737"/>
      <c r="I17" s="737"/>
      <c r="J17" s="737"/>
      <c r="K17" s="737"/>
      <c r="L17" s="737"/>
      <c r="M17" s="741"/>
    </row>
    <row r="18" spans="1:13" ht="63" customHeight="1" thickBot="1" x14ac:dyDescent="0.25">
      <c r="A18" s="157" t="s">
        <v>124</v>
      </c>
      <c r="B18" s="36" t="s">
        <v>369</v>
      </c>
      <c r="C18" s="36" t="s">
        <v>134</v>
      </c>
      <c r="D18" s="183" t="s">
        <v>134</v>
      </c>
      <c r="E18" s="164" t="s">
        <v>370</v>
      </c>
      <c r="F18" s="36" t="s">
        <v>370</v>
      </c>
      <c r="G18" s="36" t="s">
        <v>369</v>
      </c>
      <c r="H18" s="182" t="s">
        <v>134</v>
      </c>
      <c r="I18" s="182" t="s">
        <v>134</v>
      </c>
      <c r="J18" s="36" t="s">
        <v>236</v>
      </c>
      <c r="K18" s="73" t="s">
        <v>134</v>
      </c>
      <c r="L18" s="182" t="s">
        <v>134</v>
      </c>
      <c r="M18" s="36" t="s">
        <v>369</v>
      </c>
    </row>
    <row r="19" spans="1:13" ht="65.25" customHeight="1" thickBot="1" x14ac:dyDescent="0.25">
      <c r="A19" s="158" t="s">
        <v>203</v>
      </c>
      <c r="B19" s="36" t="s">
        <v>371</v>
      </c>
      <c r="C19" s="36" t="s">
        <v>432</v>
      </c>
      <c r="D19" s="183" t="s">
        <v>432</v>
      </c>
      <c r="E19" s="164" t="s">
        <v>372</v>
      </c>
      <c r="F19" s="36" t="s">
        <v>372</v>
      </c>
      <c r="G19" s="36" t="s">
        <v>371</v>
      </c>
      <c r="H19" s="182" t="s">
        <v>432</v>
      </c>
      <c r="I19" s="182" t="s">
        <v>432</v>
      </c>
      <c r="J19" s="36" t="s">
        <v>237</v>
      </c>
      <c r="K19" s="73" t="s">
        <v>135</v>
      </c>
      <c r="L19" s="182" t="s">
        <v>432</v>
      </c>
      <c r="M19" s="36" t="s">
        <v>371</v>
      </c>
    </row>
    <row r="20" spans="1:13" ht="56.25" customHeight="1" thickBot="1" x14ac:dyDescent="0.25">
      <c r="A20" s="160" t="s">
        <v>103</v>
      </c>
      <c r="B20" s="36" t="s">
        <v>373</v>
      </c>
      <c r="C20" s="36" t="s">
        <v>433</v>
      </c>
      <c r="D20" s="183" t="s">
        <v>433</v>
      </c>
      <c r="E20" s="164" t="s">
        <v>373</v>
      </c>
      <c r="F20" s="36" t="s">
        <v>373</v>
      </c>
      <c r="G20" s="36" t="s">
        <v>373</v>
      </c>
      <c r="H20" s="182" t="s">
        <v>433</v>
      </c>
      <c r="I20" s="182" t="s">
        <v>433</v>
      </c>
      <c r="J20" s="36" t="s">
        <v>238</v>
      </c>
      <c r="K20" s="73" t="s">
        <v>136</v>
      </c>
      <c r="L20" s="182" t="s">
        <v>433</v>
      </c>
      <c r="M20" s="36" t="s">
        <v>373</v>
      </c>
    </row>
    <row r="21" spans="1:13" ht="56.25" customHeight="1" thickBot="1" x14ac:dyDescent="0.25">
      <c r="A21" s="161" t="s">
        <v>206</v>
      </c>
      <c r="B21" s="36" t="s">
        <v>374</v>
      </c>
      <c r="C21" s="36" t="s">
        <v>434</v>
      </c>
      <c r="D21" s="183" t="s">
        <v>434</v>
      </c>
      <c r="E21" s="164" t="s">
        <v>375</v>
      </c>
      <c r="F21" s="36" t="s">
        <v>375</v>
      </c>
      <c r="G21" s="36" t="s">
        <v>374</v>
      </c>
      <c r="H21" s="182" t="s">
        <v>434</v>
      </c>
      <c r="I21" s="182" t="s">
        <v>434</v>
      </c>
      <c r="J21" s="36" t="s">
        <v>240</v>
      </c>
      <c r="K21" s="73" t="s">
        <v>239</v>
      </c>
      <c r="L21" s="182" t="s">
        <v>434</v>
      </c>
      <c r="M21" s="36" t="s">
        <v>374</v>
      </c>
    </row>
    <row r="22" spans="1:13" ht="51.75" customHeight="1" thickBot="1" x14ac:dyDescent="0.25">
      <c r="A22" s="162" t="s">
        <v>126</v>
      </c>
      <c r="B22" s="36" t="s">
        <v>242</v>
      </c>
      <c r="C22" s="36" t="s">
        <v>241</v>
      </c>
      <c r="D22" s="183" t="s">
        <v>241</v>
      </c>
      <c r="E22" s="164" t="s">
        <v>241</v>
      </c>
      <c r="F22" s="36" t="s">
        <v>241</v>
      </c>
      <c r="G22" s="36" t="s">
        <v>242</v>
      </c>
      <c r="H22" s="182" t="s">
        <v>241</v>
      </c>
      <c r="I22" s="182" t="s">
        <v>241</v>
      </c>
      <c r="J22" s="36" t="s">
        <v>243</v>
      </c>
      <c r="K22" s="73" t="s">
        <v>241</v>
      </c>
      <c r="L22" s="182" t="s">
        <v>241</v>
      </c>
      <c r="M22" s="36"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2021-11-29T22:10:59Z</dcterms:modified>
</cp:coreProperties>
</file>