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Equipo de Riesgos 2022\Segundo Seguimiento 2022\PROCESOS\"/>
    </mc:Choice>
  </mc:AlternateContent>
  <bookViews>
    <workbookView xWindow="0" yWindow="0" windowWidth="28800" windowHeight="13590"/>
  </bookViews>
  <sheets>
    <sheet name="01-Mapa de riesgo-UO" sheetId="12" r:id="rId1"/>
    <sheet name="02-Plan Mitigación" sheetId="8" r:id="rId2"/>
    <sheet name="03-Seguimiento" sheetId="7" r:id="rId3"/>
    <sheet name="Hoja1" sheetId="9" state="hidden" r:id="rId4"/>
    <sheet name="INSTRUCTIVO" sheetId="10" r:id="rId5"/>
    <sheet name="ESCALA" sheetId="11" r:id="rId6"/>
  </sheets>
  <definedNames>
    <definedName name="_xlnm._FilterDatabase" localSheetId="0" hidden="1">'01-Mapa de riesgo-UO'!$G$1:$AY$61</definedName>
    <definedName name="ACCION" localSheetId="0">'01-Mapa de riesgo-UO'!#REF!</definedName>
    <definedName name="ACCION">#REF!</definedName>
    <definedName name="ADMINISTRACIÓN_INSTITUCIONAL" localSheetId="0">'01-Mapa de riesgo-UO'!$BM$1048311:$BM$1048331</definedName>
    <definedName name="ADMINISTRACIÓN_INSTITUCIONAL">#REF!</definedName>
    <definedName name="ADMISIONES_REGISTRO_CONTROL_ACADÉMICO" localSheetId="0">'01-Mapa de riesgo-UO'!#REF!</definedName>
    <definedName name="ADMISIONES_REGISTRO_CONTROL_ACADÉMICO">#REF!</definedName>
    <definedName name="ALIANZAS_ESTRATÉGICAS" localSheetId="0">'01-Mapa de riesgo-UO'!#REF!</definedName>
    <definedName name="ALIANZAS_ESTRATÉGICAS">#REF!</definedName>
    <definedName name="Ambiental" localSheetId="0">'01-Mapa de riesgo-UO'!$H$1048318:$H$1048322</definedName>
    <definedName name="Ambiental">#REF!</definedName>
    <definedName name="Aplicados_efectivos_No_Documentados">'01-Mapa de riesgo-UO'!#REF!</definedName>
    <definedName name="Aplicados_No_efectivos">'01-Mapa de riesgo-UO'!#REF!</definedName>
    <definedName name="_xlnm.Print_Area" localSheetId="2">'03-Seguimiento'!$C$1:$AA$13</definedName>
    <definedName name="ASEGURAMIENTO_DE_LA_CALIDAD_INSTITUCIONAL" localSheetId="0">'01-Mapa de riesgo-UO'!$BR$1048311:$BR$1048315</definedName>
    <definedName name="ASEGURAMIENTO_DE_LA_CALIDAD_INSTITUCIONAL">#REF!</definedName>
    <definedName name="ASUMIR">'03-Seguimiento'!$U$1048431</definedName>
    <definedName name="BIBLIOTECA_E_INFORMACIÓN_CIENTIFICA" localSheetId="0">'01-Mapa de riesgo-UO'!#REF!</definedName>
    <definedName name="BIBLIOTECA_E_INFORMACIÓN_CIENTIFICA">#REF!</definedName>
    <definedName name="BIENESTAR_INSTITUCIONAL" localSheetId="0">'01-Mapa de riesgo-UO'!$BN$1048311:$BN$1048314</definedName>
    <definedName name="BIENESTAR_INSTITUCIONAL">#REF!</definedName>
    <definedName name="BIENESTAR_INSTITUCIONAL_CALIDAD_DE_VIDA_E_INCLUSIÓN_EN_CONTEXTOS_UNIVERSITARIOS">'01-Mapa de riesgo-UO'!$BB$1048314</definedName>
    <definedName name="CLASE_RIESGO">'01-Mapa de riesgo-UO'!$G$1048310:$G$1048321</definedName>
    <definedName name="COBERTURA_CON_CALIDAD" localSheetId="0">'01-Mapa de riesgo-UO'!#REF!</definedName>
    <definedName name="COBERTURA_CON_CALIDAD">#REF!</definedName>
    <definedName name="COMPARTIR">'03-Seguimiento'!$V$1048431:$V$1048433</definedName>
    <definedName name="COMUNICACIONES" localSheetId="0">'01-Mapa de riesgo-UO'!#REF!</definedName>
    <definedName name="COMUNICACIONES">#REF!</definedName>
    <definedName name="Contable" localSheetId="0">'01-Mapa de riesgo-UO'!$I$1048318:$I$1048322</definedName>
    <definedName name="Contable">#REF!</definedName>
    <definedName name="CONTROL_INTERNO" localSheetId="0">'01-Mapa de riesgo-UO'!#REF!</definedName>
    <definedName name="CONTROL_INTERNO">#REF!</definedName>
    <definedName name="CONTROL_INTERNO_DISCIPLINARIO" localSheetId="0">'01-Mapa de riesgo-UO'!#REF!</definedName>
    <definedName name="CONTROL_INTERNO_DISCIPLINARIO">#REF!</definedName>
    <definedName name="CONTROL_SEGUIMIENTO" localSheetId="0">'01-Mapa de riesgo-UO'!$BQ$1048311:$BQ$1048314</definedName>
    <definedName name="CONTROL_SEGUIMIENTO">#REF!</definedName>
    <definedName name="CONTROLES">'01-Mapa de riesgo-UO'!$P$1048310:$P$1048314</definedName>
    <definedName name="Corrupción" localSheetId="0">'01-Mapa de riesgo-UO'!$J$1048318:$J$1048320</definedName>
    <definedName name="Corrupción">#REF!</definedName>
    <definedName name="CREACIÓN_GESTIÓN_Y_TRANSFERENCIA_DEL_CONOCIMIENTO">'01-Mapa de riesgo-UO'!$BB$1048311</definedName>
    <definedName name="Cumplimiento" localSheetId="0">'01-Mapa de riesgo-UO'!$K$1048318:$K$1048322</definedName>
    <definedName name="CUMPLIMIENTO">'03-Seguimiento'!$U$1048422:$U$1048424</definedName>
    <definedName name="CUMPLIMIENTO_PARCIAL">'03-Seguimiento'!$W$1048422</definedName>
    <definedName name="CUMPLIMIENTO_TOTAL">'03-Seguimiento'!$V$1048422:$V$1048423</definedName>
    <definedName name="DEMAS" localSheetId="0">'01-Mapa de riesgo-UO'!#REF!</definedName>
    <definedName name="DEMAS">#REF!</definedName>
    <definedName name="Derechos_Humanos" localSheetId="0">'01-Mapa de riesgo-UO'!$L$1048318:$L$1048320</definedName>
    <definedName name="Derechos_Humanos">#REF!</definedName>
    <definedName name="DIRECCIONAMIENTO_INSTITUCIONAL" localSheetId="0">'01-Mapa de riesgo-UO'!$BI$1048311:$BI$1048314</definedName>
    <definedName name="DIRECCIONAMIENTO_INSTITUCIONAL">#REF!</definedName>
    <definedName name="DOCENCIA" localSheetId="0">'01-Mapa de riesgo-UO'!$BJ$1048311:$BJ$1048326</definedName>
    <definedName name="DOCENCIA">#REF!</definedName>
    <definedName name="Documentados_Aplicados_Efectivos">'01-Mapa de riesgo-UO'!#REF!</definedName>
    <definedName name="EGRESADOS" localSheetId="0">'01-Mapa de riesgo-UO'!$BO$1048311</definedName>
    <definedName name="EGRESADOS">#REF!</definedName>
    <definedName name="Estratégico" localSheetId="0">'01-Mapa de riesgo-UO'!$M$1048318:$M$1048322</definedName>
    <definedName name="Estratégico">#REF!</definedName>
    <definedName name="EVAL_PERIODICIDAD">'01-Mapa de riesgo-UO'!$AH$1048310:$AH$1048311</definedName>
    <definedName name="EVITAR">'03-Seguimiento'!$Y$1048431:$Y$1048433</definedName>
    <definedName name="EXCELENCIA_ACADÉMICA_PARA_LA_FORMACIÓN_INTEGRAL">'01-Mapa de riesgo-UO'!$BB$1048310</definedName>
    <definedName name="EXTENSIÓN_PROYECCIÓN_SOCIAL" localSheetId="0">'01-Mapa de riesgo-UO'!$BL$1048311:$BL$1048332</definedName>
    <definedName name="EXTENSIÓN_PROYECCIÓN_SOCIAL">#REF!</definedName>
    <definedName name="EXTENSIÓN_PROYECCIÓN_SOCIAL_">'01-Mapa de riesgo-UO'!$AZ$1048319:$AZ$1048328</definedName>
    <definedName name="EXTERNO">'01-Mapa de riesgo-UO'!$F$1048310:$F$1048315</definedName>
    <definedName name="FACTOR">'01-Mapa de riesgo-UO'!$D$1048310:$D$1048311</definedName>
    <definedName name="FACULTAD_BELLAS_ARTES_HUMANIDADES" localSheetId="0">'01-Mapa de riesgo-UO'!#REF!</definedName>
    <definedName name="FACULTAD_BELLAS_ARTES_HUMANIDADES">#REF!</definedName>
    <definedName name="FACULTAD_CIENCIAS_AGRARIAS_AGROINDUSTRIA" localSheetId="0">'01-Mapa de riesgo-UO'!#REF!</definedName>
    <definedName name="FACULTAD_CIENCIAS_AGRARIAS_AGROINDUSTRIA">#REF!</definedName>
    <definedName name="FACULTAD_CIENCIAS_AMBIENTALES" localSheetId="0">'01-Mapa de riesgo-UO'!#REF!</definedName>
    <definedName name="FACULTAD_CIENCIAS_AMBIENTALES">#REF!</definedName>
    <definedName name="FACULTAD_CIENCIAS_BÁSICAS" localSheetId="0">'01-Mapa de riesgo-UO'!#REF!</definedName>
    <definedName name="FACULTAD_CIENCIAS_BÁSICAS">#REF!</definedName>
    <definedName name="FACULTAD_CIENCIAS_DE_LA_EDUCACIÓN" localSheetId="0">'01-Mapa de riesgo-UO'!#REF!</definedName>
    <definedName name="FACULTAD_CIENCIAS_DE_LA_EDUCACIÓN">#REF!</definedName>
    <definedName name="FACULTAD_CIENCIAS_DE_LA_SALUD" localSheetId="0">'01-Mapa de riesgo-UO'!#REF!</definedName>
    <definedName name="FACULTAD_CIENCIAS_DE_LA_SALUD">#REF!</definedName>
    <definedName name="FACULTAD_DE_CIENCIAS_EMPRESARIALES">'01-Mapa de riesgo-UO'!#REF!</definedName>
    <definedName name="FACULTAD_INGENIERÍA_INDUSTRIAL" localSheetId="0">'01-Mapa de riesgo-UO'!#REF!</definedName>
    <definedName name="FACULTAD_INGENIERÍA_INDUSTRIAL">#REF!</definedName>
    <definedName name="FACULTAD_INGENIERÍA_MECÁNICA" localSheetId="0">'01-Mapa de riesgo-UO'!#REF!</definedName>
    <definedName name="FACULTAD_INGENIERÍA_MECÁNICA">#REF!</definedName>
    <definedName name="FACULTAD_INGENIERÍAS" localSheetId="0">'01-Mapa de riesgo-UO'!#REF!</definedName>
    <definedName name="FACULTAD_INGENIERÍAS">#REF!</definedName>
    <definedName name="FACULTAD_TECNOLOGÍA">'01-Mapa de riesgo-UO'!#REF!</definedName>
    <definedName name="Financiero" localSheetId="0">'01-Mapa de riesgo-UO'!$O$1048318:$O$1048322</definedName>
    <definedName name="Financiero">#REF!</definedName>
    <definedName name="GESTIÓN_DE_DOCUMENTOS" localSheetId="0">'01-Mapa de riesgo-UO'!#REF!</definedName>
    <definedName name="GESTIÓN_DE_DOCUMENTOS">#REF!</definedName>
    <definedName name="GESTIÓN_DE_SERVICIOS_INSTITUCIONALES" localSheetId="0">'01-Mapa de riesgo-UO'!#REF!</definedName>
    <definedName name="GESTIÓN_DE_SERVICIOS_INSTITUCIONALES">#REF!</definedName>
    <definedName name="GESTIÓN_DE_TALENTO_HUMANO" localSheetId="0">'01-Mapa de riesgo-UO'!#REF!</definedName>
    <definedName name="GESTIÓN_DE_TALENTO_HUMANO">#REF!</definedName>
    <definedName name="GESTIÓN_DE_TECNOLOGÍAS_INFORMÁTICAS_SISTEMAS_DE_INFORMACIÓN" localSheetId="0">'01-Mapa de riesgo-UO'!#REF!</definedName>
    <definedName name="GESTIÓN_DE_TECNOLOGÍAS_INFORMÁTICAS_SISTEMAS_DE_INFORMACIÓN">#REF!</definedName>
    <definedName name="GESTIÓN_DEL_CONTEXTO_Y_VISIBILIDAD_NACIONAL_E_INTERNACIONAL">'01-Mapa de riesgo-UO'!$BB$1048312</definedName>
    <definedName name="GESTIÓN_FINANCIERA" localSheetId="0">'01-Mapa de riesgo-UO'!#REF!</definedName>
    <definedName name="GESTIÓN_FINANCIERA">#REF!</definedName>
    <definedName name="GESTIÓN_Y_SOSTENIBILIDAD_INSTITUCIONAL">'01-Mapa de riesgo-UO'!$BB$1048313</definedName>
    <definedName name="GRAVE" localSheetId="0">'01-Mapa de riesgo-UO'!$AV$1048311:$AV$1048314</definedName>
    <definedName name="GRAVE">'03-Seguimiento'!$F$1048436</definedName>
    <definedName name="GRUPO_INVESTIGACIÓN_AGUAS_SANEAMIENTO" localSheetId="0">'01-Mapa de riesgo-UO'!#REF!</definedName>
    <definedName name="GRUPO_INVESTIGACIÓN_AGUAS_SANEAMIENTO">#REF!</definedName>
    <definedName name="Imagen" localSheetId="0">'01-Mapa de riesgo-UO'!$P$1048318:$P$1048322</definedName>
    <definedName name="Imagen">#REF!</definedName>
    <definedName name="IMPACTO_REGIONAL" localSheetId="0">'01-Mapa de riesgo-UO'!#REF!</definedName>
    <definedName name="IMPACTO_REGIONAL">#REF!</definedName>
    <definedName name="IMPACTO_REGIONAL_" localSheetId="0">'01-Mapa de riesgo-UO'!#REF!</definedName>
    <definedName name="IMPACTO_REGIONAL_">#REF!</definedName>
    <definedName name="Información" localSheetId="0">'01-Mapa de riesgo-UO'!$Q$1048318:$Q$1048320</definedName>
    <definedName name="Información">#REF!</definedName>
    <definedName name="INTERNACIONALIZACIÓN" localSheetId="0">'01-Mapa de riesgo-UO'!$BP$1048311</definedName>
    <definedName name="INTERNACIONALIZACIÓN">#REF!</definedName>
    <definedName name="INTERNO">'01-Mapa de riesgo-UO'!$E$1048310:$E$1048315</definedName>
    <definedName name="INVESTIGACIÓN_E_INNOVACIÓN" localSheetId="0">'01-Mapa de riesgo-UO'!$BK$1048311:$BK$1048321</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riesgo-UO'!#REF!</definedName>
    <definedName name="JURIDICA">#REF!</definedName>
    <definedName name="Laborales" localSheetId="0">'01-Mapa de riesgo-UO'!#REF!</definedName>
    <definedName name="Laborales">#REF!</definedName>
    <definedName name="LABORATORIO_AGUAS_ALIMENTOS" localSheetId="0">'01-Mapa de riesgo-UO'!#REF!</definedName>
    <definedName name="LABORATORIO_AGUAS_ALIMENTOS">#REF!</definedName>
    <definedName name="LABORATORIO_DE_METROOLOGIA_DE_VARIABLES_ELECTRICAS" localSheetId="0">'01-Mapa de riesgo-UO'!#REF!</definedName>
    <definedName name="LABORATORIO_DE_METROOLOGIA_DE_VARIABLES_ELECTRICAS">#REF!</definedName>
    <definedName name="LABORATORIO_ENSAYOS_NO_DESTRUCTIVOS_DESTRUCTIVOS" localSheetId="0">'01-Mapa de riesgo-UO'!#REF!</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riesgo-UO'!#REF!</definedName>
    <definedName name="LABORATORIO_GENÉTICA_MÉDICA" localSheetId="0">'01-Mapa de riesgo-UO'!#REF!</definedName>
    <definedName name="LABORATORIO_GENÉTICA_MÉDICA">#REF!</definedName>
    <definedName name="LABORATORIO_METROLOGÍA_DIMENSIONAL">'01-Mapa de riesgo-UO'!#REF!</definedName>
    <definedName name="LABORATORIO_QUÍMICA_AMBIENTAL" localSheetId="0">'01-Mapa de riesgo-UO'!#REF!</definedName>
    <definedName name="LABORATORIO_QUÍMICA_AMBIENTAL">#REF!</definedName>
    <definedName name="LEVE" localSheetId="0">'01-Mapa de riesgo-UO'!$AT$1048311</definedName>
    <definedName name="LEVE">'03-Seguimiento'!$H$1048436:$H$1048576</definedName>
    <definedName name="MAPA" localSheetId="0">'01-Mapa de riesgo-UO'!$A$1048310:$A$1048312</definedName>
    <definedName name="MAPA">#REF!</definedName>
    <definedName name="MODERADO" localSheetId="0">'01-Mapa de riesgo-UO'!$AU$1048311:$AU$1048313</definedName>
    <definedName name="MODERADO">'03-Seguimiento'!$G$1048436:$G$1048576</definedName>
    <definedName name="NIVEL_AUTOMAT">'01-Mapa de riesgo-UO'!$X$1048310:$X$1048312</definedName>
    <definedName name="NIVEL_EXPOSICION">'01-Mapa de riesgo-UO'!$AQ$1048310:$AQ$1048312</definedName>
    <definedName name="nnnn" localSheetId="0">'01-Mapa de riesgo-UO'!#REF!</definedName>
    <definedName name="nnnn">#REF!</definedName>
    <definedName name="No_aplicados">'01-Mapa de riesgo-UO'!#REF!</definedName>
    <definedName name="NO_CUMPLIDA">'03-Seguimiento'!$X$1048422</definedName>
    <definedName name="No_existen">'01-Mapa de riesgo-UO'!#REF!</definedName>
    <definedName name="OBJETIVOS" localSheetId="0">'01-Mapa de riesgo-UO'!#REF!</definedName>
    <definedName name="OBJETIVOS">#REF!</definedName>
    <definedName name="OEC">'01-Mapa de riesgo-UO'!$BB$1048318</definedName>
    <definedName name="Operacional" localSheetId="0">'01-Mapa de riesgo-UO'!$T$1048318:$T$1048322</definedName>
    <definedName name="Operacional">#REF!</definedName>
    <definedName name="ORGANISMO_CERTIFICADOR_DE_SISTEMAS_DE_GESTIÓN_QLCT" localSheetId="0">'01-Mapa de riesgo-UO'!#REF!</definedName>
    <definedName name="ORGANISMO_CERTIFICADOR_DE_SISTEMAS_DE_GESTIÓN_QLCT">#REF!</definedName>
    <definedName name="PDI" localSheetId="0">'01-Mapa de riesgo-UO'!$AZ$1048310:$AZ$1048314</definedName>
    <definedName name="PDI">#REF!</definedName>
    <definedName name="PERIODICIDAD">'01-Mapa de riesgo-UO'!$AI$1048310:$AI$1048319</definedName>
    <definedName name="PLANEACIÓN" localSheetId="0">'01-Mapa de riesgo-UO'!#REF!</definedName>
    <definedName name="PLANEACIÓN">#REF!</definedName>
    <definedName name="PLANEACIÓN_">'01-Mapa de riesgo-UO'!#REF!</definedName>
    <definedName name="Presupuestal" localSheetId="0">'01-Mapa de riesgo-UO'!#REF!</definedName>
    <definedName name="Presupuestal">#REF!</definedName>
    <definedName name="PROBABILIDAD" localSheetId="0">'01-Mapa de riesgo-UO'!$K$1048310:$K$1048314</definedName>
    <definedName name="PROBABILIDAD">#REF!</definedName>
    <definedName name="PROCESOS" localSheetId="0">'01-Mapa de riesgo-UO'!$B$1048310:$B$1048319</definedName>
    <definedName name="PROCESOS">#REF!</definedName>
    <definedName name="PROCESOSA">'01-Mapa de riesgo-UO'!#REF!</definedName>
    <definedName name="RECTORÍA" localSheetId="0">'01-Mapa de riesgo-UO'!#REF!</definedName>
    <definedName name="RECTORÍA">#REF!</definedName>
    <definedName name="RECTORIA_Comunicaciones">'01-Mapa de riesgo-UO'!#REF!</definedName>
    <definedName name="RECURSOS_INFORMÁTICOS_EDUCATIVOS" localSheetId="0">'01-Mapa de riesgo-UO'!#REF!</definedName>
    <definedName name="RECURSOS_INFORMÁTICOS_EDUCATIVOS">#REF!</definedName>
    <definedName name="REDUCIR">'03-Seguimiento'!$W$1048431:$W$1048433</definedName>
    <definedName name="RELACIONES_INTERNACIONALES" localSheetId="0">'01-Mapa de riesgo-UO'!#REF!</definedName>
    <definedName name="RELACIONES_INTERNACIONALES">#REF!</definedName>
    <definedName name="RELACIONES_INTERNACIONALES_">'01-Mapa de riesgo-UO'!#REF!</definedName>
    <definedName name="RESPONSABILIDAD">'01-Mapa de riesgo-UO'!$AD$1048310:$AD$1048311</definedName>
    <definedName name="RESPONSABLES_PDI" localSheetId="0">'01-Mapa de riesgo-UO'!#REF!</definedName>
    <definedName name="RESPONSABLES_PDI">#REF!</definedName>
    <definedName name="SECRETARIA_GENERAL" localSheetId="0">'01-Mapa de riesgo-UO'!#REF!</definedName>
    <definedName name="SECRETARIA_GENERAL">#REF!</definedName>
    <definedName name="SECRETARIA_GENERAL_Gestión_de_Documentos">'01-Mapa de riesgo-UO'!#REF!</definedName>
    <definedName name="Seguridad_y_Salud_en_el_trabajo" localSheetId="0">'01-Mapa de riesgo-UO'!$AC$1048318:$AC$1048322</definedName>
    <definedName name="Seguridad_y_Salud_en_el_trabajo">#REF!</definedName>
    <definedName name="SISTEMA_INTEGRAL_DE_GESTIÓN" localSheetId="0">'01-Mapa de riesgo-UO'!#REF!</definedName>
    <definedName name="SISTEMA_INTEGRAL_DE_GESTIÓN">#REF!</definedName>
    <definedName name="Tecnología" localSheetId="0">'01-Mapa de riesgo-UO'!#REF!</definedName>
    <definedName name="Tecnología">#REF!</definedName>
    <definedName name="Tecnológico" localSheetId="0">'01-Mapa de riesgo-UO'!$AD$1048318:$AD$1048322</definedName>
    <definedName name="Tecnológico">#REF!</definedName>
    <definedName name="TIPO" localSheetId="0">'01-Mapa de riesgo-UO'!#REF!</definedName>
    <definedName name="TIPO">#REF!</definedName>
    <definedName name="_xlnm.Print_Titles" localSheetId="0">'01-Mapa de riesgo-UO'!$7:$9</definedName>
    <definedName name="_xlnm.Print_Titles" localSheetId="1">'02-Plan Mitigación'!$6:$7</definedName>
    <definedName name="_xlnm.Print_Titles" localSheetId="2">'03-Seguimiento'!$6:$7</definedName>
    <definedName name="TRANSFERIR">'03-Seguimiento'!$X$1048431:$X$1048433</definedName>
    <definedName name="Transparencia" localSheetId="0">'01-Mapa de riesgo-UO'!#REF!</definedName>
    <definedName name="Transparencia">#REF!</definedName>
    <definedName name="UNIDAD">'01-Mapa de riesgo-UO'!$AX$1048310:$AX$1048351</definedName>
    <definedName name="UNIVIRTUAL" localSheetId="0">'01-Mapa de riesgo-UO'!#REF!</definedName>
    <definedName name="UNIVIRTUAL">#REF!</definedName>
    <definedName name="VICERRECTORÍA_ACADÉMICA" localSheetId="0">'01-Mapa de riesgo-UO'!#REF!</definedName>
    <definedName name="VICERRECTORÍA_ACADÉMICA">#REF!</definedName>
    <definedName name="VICERRECTORÍA_ACADÉMICA_">'01-Mapa de riesgo-UO'!#REF!</definedName>
    <definedName name="VICERRECTORÍA_ACADÉMICA_Univirtual">'01-Mapa de riesgo-UO'!#REF!</definedName>
    <definedName name="VICERRECTORIA_ADMINISTRATIVA_FINANCIERA" localSheetId="0">'01-Mapa de riesgo-UO'!#REF!</definedName>
    <definedName name="VICERRECTORIA_ADMINISTRATIVA_FINANCIERA">#REF!</definedName>
    <definedName name="VICERRECTORIA_ADMINISTRATIVA_FINANCIERA_">'01-Mapa de riesgo-UO'!#REF!</definedName>
    <definedName name="VICERRECTORÍA_ADMINITRATIVA_FINANCIERA_Sistema_Integral_de_Gestión">'01-Mapa de riesgo-UO'!#REF!</definedName>
    <definedName name="VICERRECTORÍA_DE_RESPONSABILIDAD_SOCIAL_BIENESTAR_UNIVERSITARIO" localSheetId="0">'01-Mapa de riesgo-UO'!#REF!</definedName>
    <definedName name="VICERRECTORÍA_DE_RESPONSABILIDAD_SOCIAL_BIENESTAR_UNIVERSITARIO">#REF!</definedName>
    <definedName name="VICERRECTORÍA_DE_RESPONSABILIDAD_SOCIAL_BIENESTAR_UNIVERSITARIO_">'01-Mapa de riesgo-UO'!#REF!</definedName>
    <definedName name="VICERRECTORÍA_INVESTIGACIÓN_INNOVACIÓN_EXTENSIÓN" localSheetId="0">'01-Mapa de riesgo-UO'!#REF!</definedName>
    <definedName name="VICERRECTORÍA_INVESTIGACIÓN_INNOVACIÓN_EXTENSIÓN">#REF!</definedName>
    <definedName name="VICERRECTORÍA_INVESTIGACIÓN_INNOVACIÓN_EXTENSIÓN_">'01-Mapa de riesgo-UO'!#REF!</definedName>
    <definedName name="X">'01-Mapa de riesgo-UO'!#REF!</definedName>
    <definedName name="Y">'01-Mapa de riesgo-UO'!#REF!</definedName>
  </definedNames>
  <calcPr calcId="162913"/>
</workbook>
</file>

<file path=xl/calcChain.xml><?xml version="1.0" encoding="utf-8"?>
<calcChain xmlns="http://schemas.openxmlformats.org/spreadsheetml/2006/main">
  <c r="J41" i="7" l="1"/>
  <c r="J86" i="7" l="1"/>
  <c r="J77" i="7" l="1"/>
  <c r="J74" i="7"/>
  <c r="J14" i="7" l="1"/>
  <c r="J11" i="7"/>
  <c r="AQ53" i="12" l="1"/>
  <c r="AQ56" i="12"/>
  <c r="AQ59" i="12"/>
  <c r="O53" i="12"/>
  <c r="O56" i="12"/>
  <c r="O59" i="12"/>
  <c r="N53" i="12"/>
  <c r="N56" i="12"/>
  <c r="N59" i="12"/>
  <c r="L53" i="12"/>
  <c r="L56" i="12"/>
  <c r="L59" i="12"/>
  <c r="I71" i="8" l="1"/>
  <c r="I72" i="8"/>
  <c r="I73" i="8"/>
  <c r="H71" i="8"/>
  <c r="J71" i="8" s="1"/>
  <c r="D71" i="8"/>
  <c r="E71" i="8"/>
  <c r="F71" i="8"/>
  <c r="G71" i="8"/>
  <c r="F72" i="8"/>
  <c r="F73" i="8"/>
  <c r="C71" i="8"/>
  <c r="B71" i="8"/>
  <c r="I17" i="8"/>
  <c r="I18" i="8"/>
  <c r="I19" i="8"/>
  <c r="H17" i="8"/>
  <c r="G17" i="8"/>
  <c r="F17" i="8"/>
  <c r="F18" i="8"/>
  <c r="F19" i="8"/>
  <c r="E17" i="8"/>
  <c r="D17" i="8"/>
  <c r="C17" i="8"/>
  <c r="B17" i="8"/>
  <c r="V71" i="7" l="1"/>
  <c r="U71" i="7"/>
  <c r="V72" i="7"/>
  <c r="U72" i="7"/>
  <c r="T71" i="7"/>
  <c r="T72" i="7"/>
  <c r="T73" i="7"/>
  <c r="P71" i="7"/>
  <c r="P72" i="7"/>
  <c r="P73" i="7"/>
  <c r="O71" i="7"/>
  <c r="O72" i="7"/>
  <c r="O73" i="7"/>
  <c r="N71" i="7"/>
  <c r="N72" i="7"/>
  <c r="N73" i="7"/>
  <c r="M71" i="7"/>
  <c r="M72" i="7"/>
  <c r="M73" i="7"/>
  <c r="L73" i="7"/>
  <c r="L71" i="7"/>
  <c r="L72" i="7"/>
  <c r="I71" i="7"/>
  <c r="G71" i="7"/>
  <c r="F71" i="7"/>
  <c r="F72" i="7"/>
  <c r="F73" i="7"/>
  <c r="E71" i="7"/>
  <c r="D71" i="7"/>
  <c r="C71" i="7"/>
  <c r="B71" i="7"/>
  <c r="AL74" i="12"/>
  <c r="AK74" i="12" s="1"/>
  <c r="AJ74" i="12" s="1"/>
  <c r="AL75" i="12"/>
  <c r="AL76" i="12"/>
  <c r="AG74" i="12"/>
  <c r="AG75" i="12"/>
  <c r="AG76" i="12"/>
  <c r="AB74" i="12"/>
  <c r="AB75" i="12"/>
  <c r="AA74" i="12" s="1"/>
  <c r="Z74" i="12" s="1"/>
  <c r="AB76" i="12"/>
  <c r="W74" i="12"/>
  <c r="W75" i="12"/>
  <c r="V74" i="12" s="1"/>
  <c r="U74" i="12" s="1"/>
  <c r="W76" i="12"/>
  <c r="Q74" i="12"/>
  <c r="R74" i="12" s="1"/>
  <c r="S74" i="12" s="1"/>
  <c r="Q75" i="12"/>
  <c r="N74" i="12"/>
  <c r="L74" i="12"/>
  <c r="AF74" i="12" l="1"/>
  <c r="AE74" i="12" s="1"/>
  <c r="O74" i="12"/>
  <c r="AN74" i="12" l="1"/>
  <c r="AO74" i="12" s="1"/>
  <c r="Q71" i="7" s="1"/>
  <c r="V48" i="7"/>
  <c r="V49" i="7"/>
  <c r="V47" i="7"/>
  <c r="V50" i="7"/>
  <c r="AP74" i="12" l="1"/>
  <c r="AQ74" i="12" s="1"/>
  <c r="H71" i="7" s="1"/>
  <c r="V86" i="7"/>
  <c r="U87" i="7"/>
  <c r="U88" i="7"/>
  <c r="U86" i="7"/>
  <c r="AL14" i="12" l="1"/>
  <c r="AL15" i="12"/>
  <c r="AL16" i="12"/>
  <c r="AL17" i="12"/>
  <c r="AL18" i="12"/>
  <c r="AL19" i="12"/>
  <c r="AG14" i="12"/>
  <c r="AG15" i="12"/>
  <c r="AF14" i="12" s="1"/>
  <c r="AE14" i="12" s="1"/>
  <c r="AG16" i="12"/>
  <c r="AG17" i="12"/>
  <c r="AG18" i="12"/>
  <c r="AG19" i="12"/>
  <c r="AF17" i="12"/>
  <c r="AE17" i="12" s="1"/>
  <c r="AB14" i="12"/>
  <c r="AB15" i="12"/>
  <c r="AB16" i="12"/>
  <c r="AB17" i="12"/>
  <c r="AB18" i="12"/>
  <c r="AB19" i="12"/>
  <c r="AA17" i="12"/>
  <c r="Z17" i="12" s="1"/>
  <c r="W17" i="12"/>
  <c r="W18" i="12"/>
  <c r="W19" i="12"/>
  <c r="W14" i="12"/>
  <c r="W15" i="12"/>
  <c r="W16" i="12"/>
  <c r="Q14" i="12"/>
  <c r="Q15" i="12"/>
  <c r="Q16" i="12"/>
  <c r="Q17" i="12"/>
  <c r="Q18" i="12"/>
  <c r="Q19" i="12"/>
  <c r="AK17" i="12" l="1"/>
  <c r="AJ17" i="12" s="1"/>
  <c r="R17" i="12"/>
  <c r="S17" i="12" s="1"/>
  <c r="V17" i="12"/>
  <c r="U17" i="12" s="1"/>
  <c r="R14" i="12"/>
  <c r="S14" i="12" s="1"/>
  <c r="AK14" i="12"/>
  <c r="AJ14" i="12" s="1"/>
  <c r="AA14" i="12"/>
  <c r="Z14" i="12" s="1"/>
  <c r="V14" i="12"/>
  <c r="U14" i="12" s="1"/>
  <c r="Q11" i="12" l="1"/>
  <c r="W11" i="12"/>
  <c r="AB11" i="12"/>
  <c r="AG11" i="12"/>
  <c r="AL11" i="12"/>
  <c r="Q12" i="12"/>
  <c r="W12" i="12"/>
  <c r="AB12" i="12"/>
  <c r="AG12" i="12"/>
  <c r="AL12" i="12"/>
  <c r="Q13" i="12"/>
  <c r="W13" i="12"/>
  <c r="AB13" i="12"/>
  <c r="AG13" i="12"/>
  <c r="AL13" i="12"/>
  <c r="AK11" i="12" s="1"/>
  <c r="AJ11" i="12" s="1"/>
  <c r="Q20" i="12"/>
  <c r="W20" i="12"/>
  <c r="AB20" i="12"/>
  <c r="AG20" i="12"/>
  <c r="AL20" i="12"/>
  <c r="Q21" i="12"/>
  <c r="W21" i="12"/>
  <c r="AB21" i="12"/>
  <c r="AG21" i="12"/>
  <c r="AL21" i="12"/>
  <c r="Q22" i="12"/>
  <c r="W22" i="12"/>
  <c r="AB22" i="12"/>
  <c r="AG22" i="12"/>
  <c r="AL22" i="12"/>
  <c r="Q23" i="12"/>
  <c r="W23" i="12"/>
  <c r="AB23" i="12"/>
  <c r="AG23" i="12"/>
  <c r="AL23" i="12"/>
  <c r="Q24" i="12"/>
  <c r="W24" i="12"/>
  <c r="AB24" i="12"/>
  <c r="AG24" i="12"/>
  <c r="AL24" i="12"/>
  <c r="Q25" i="12"/>
  <c r="W25" i="12"/>
  <c r="AB25" i="12"/>
  <c r="AG25" i="12"/>
  <c r="AL25" i="12"/>
  <c r="Q26" i="12"/>
  <c r="W26" i="12"/>
  <c r="AB26" i="12"/>
  <c r="AG26" i="12"/>
  <c r="AL26" i="12"/>
  <c r="Q27" i="12"/>
  <c r="W27" i="12"/>
  <c r="AB27" i="12"/>
  <c r="AG27" i="12"/>
  <c r="AL27" i="12"/>
  <c r="Q28" i="12"/>
  <c r="W28" i="12"/>
  <c r="AB28" i="12"/>
  <c r="AG28" i="12"/>
  <c r="AL28" i="12"/>
  <c r="Q29" i="12"/>
  <c r="W29" i="12"/>
  <c r="AB29" i="12"/>
  <c r="AG29" i="12"/>
  <c r="AL29" i="12"/>
  <c r="Q30" i="12"/>
  <c r="W30" i="12"/>
  <c r="AB30" i="12"/>
  <c r="AG30" i="12"/>
  <c r="AL30" i="12"/>
  <c r="Q31" i="12"/>
  <c r="W31" i="12"/>
  <c r="AB31" i="12"/>
  <c r="AG31" i="12"/>
  <c r="AL31" i="12"/>
  <c r="Q32" i="12"/>
  <c r="W32" i="12"/>
  <c r="AB32" i="12"/>
  <c r="AG32" i="12"/>
  <c r="AL32" i="12"/>
  <c r="Q33" i="12"/>
  <c r="W33" i="12"/>
  <c r="AB33" i="12"/>
  <c r="AG33" i="12"/>
  <c r="AL33" i="12"/>
  <c r="Q34" i="12"/>
  <c r="W34" i="12"/>
  <c r="AB34" i="12"/>
  <c r="AG34" i="12"/>
  <c r="AL34" i="12"/>
  <c r="AB35" i="12"/>
  <c r="AG35" i="12"/>
  <c r="AL35" i="12"/>
  <c r="AB36" i="12"/>
  <c r="AG36" i="12"/>
  <c r="AL36" i="12"/>
  <c r="AB37" i="12"/>
  <c r="AG37" i="12"/>
  <c r="Q38" i="12"/>
  <c r="W38" i="12"/>
  <c r="AB38" i="12"/>
  <c r="AG38" i="12"/>
  <c r="AL38" i="12"/>
  <c r="Q39" i="12"/>
  <c r="W39" i="12"/>
  <c r="AB39" i="12"/>
  <c r="AG39" i="12"/>
  <c r="AL39" i="12"/>
  <c r="Q40" i="12"/>
  <c r="W40" i="12"/>
  <c r="AB40" i="12"/>
  <c r="AG40" i="12"/>
  <c r="AL40" i="12"/>
  <c r="Q41" i="12"/>
  <c r="W41" i="12"/>
  <c r="AB41" i="12"/>
  <c r="AG41" i="12"/>
  <c r="AL41" i="12"/>
  <c r="Q42" i="12"/>
  <c r="W42" i="12"/>
  <c r="AB42" i="12"/>
  <c r="AG42" i="12"/>
  <c r="AL42" i="12"/>
  <c r="Q43" i="12"/>
  <c r="W43" i="12"/>
  <c r="AB43" i="12"/>
  <c r="AG43" i="12"/>
  <c r="AL43" i="12"/>
  <c r="Q44" i="12"/>
  <c r="W44" i="12"/>
  <c r="AB44" i="12"/>
  <c r="AG44" i="12"/>
  <c r="AL44" i="12"/>
  <c r="Q45" i="12"/>
  <c r="W45" i="12"/>
  <c r="AB45" i="12"/>
  <c r="AG45" i="12"/>
  <c r="AL45" i="12"/>
  <c r="Q46" i="12"/>
  <c r="W46" i="12"/>
  <c r="AB46" i="12"/>
  <c r="AG46" i="12"/>
  <c r="AL46" i="12"/>
  <c r="Q47" i="12"/>
  <c r="W47" i="12"/>
  <c r="AB47" i="12"/>
  <c r="AG47" i="12"/>
  <c r="AL47" i="12"/>
  <c r="Q48" i="12"/>
  <c r="W48" i="12"/>
  <c r="AB48" i="12"/>
  <c r="AG48" i="12"/>
  <c r="AL48" i="12"/>
  <c r="Q49" i="12"/>
  <c r="W49" i="12"/>
  <c r="AB49" i="12"/>
  <c r="AG49" i="12"/>
  <c r="AL49" i="12"/>
  <c r="Q50" i="12"/>
  <c r="W50" i="12"/>
  <c r="AB50" i="12"/>
  <c r="AG50" i="12"/>
  <c r="AL50" i="12"/>
  <c r="Q51" i="12"/>
  <c r="W51" i="12"/>
  <c r="AB51" i="12"/>
  <c r="AG51" i="12"/>
  <c r="AL51" i="12"/>
  <c r="Q52" i="12"/>
  <c r="W52" i="12"/>
  <c r="AB52" i="12"/>
  <c r="AG52" i="12"/>
  <c r="AL52" i="12"/>
  <c r="Q53" i="12"/>
  <c r="W53" i="12"/>
  <c r="AB53" i="12"/>
  <c r="AG53" i="12"/>
  <c r="AL53" i="12"/>
  <c r="Q54" i="12"/>
  <c r="W54" i="12"/>
  <c r="AB54" i="12"/>
  <c r="AG54" i="12"/>
  <c r="AL54" i="12"/>
  <c r="Q55" i="12"/>
  <c r="W55" i="12"/>
  <c r="AB55" i="12"/>
  <c r="AG55" i="12"/>
  <c r="AL55" i="12"/>
  <c r="Q56" i="12"/>
  <c r="W56" i="12"/>
  <c r="AB56" i="12"/>
  <c r="AG56" i="12"/>
  <c r="AL56" i="12"/>
  <c r="Q57" i="12"/>
  <c r="W57" i="12"/>
  <c r="AB57" i="12"/>
  <c r="AG57" i="12"/>
  <c r="AL57" i="12"/>
  <c r="Q58" i="12"/>
  <c r="W58" i="12"/>
  <c r="AB58" i="12"/>
  <c r="AG58" i="12"/>
  <c r="AL58" i="12"/>
  <c r="Q59" i="12"/>
  <c r="W59" i="12"/>
  <c r="AB59" i="12"/>
  <c r="AG59" i="12"/>
  <c r="AL59" i="12"/>
  <c r="Q60" i="12"/>
  <c r="W60" i="12"/>
  <c r="AB60" i="12"/>
  <c r="AG60" i="12"/>
  <c r="AL60" i="12"/>
  <c r="Q61" i="12"/>
  <c r="W61" i="12"/>
  <c r="AB61" i="12"/>
  <c r="AG61" i="12"/>
  <c r="AL61" i="12"/>
  <c r="Q62" i="12"/>
  <c r="W62" i="12"/>
  <c r="AB62" i="12"/>
  <c r="AG62" i="12"/>
  <c r="AL62" i="12"/>
  <c r="Q63" i="12"/>
  <c r="W63" i="12"/>
  <c r="AB63" i="12"/>
  <c r="AG63" i="12"/>
  <c r="AL63" i="12"/>
  <c r="Q64" i="12"/>
  <c r="W64" i="12"/>
  <c r="AB64" i="12"/>
  <c r="AG64" i="12"/>
  <c r="AL64" i="12"/>
  <c r="Q65" i="12"/>
  <c r="W65" i="12"/>
  <c r="AB65" i="12"/>
  <c r="AG65" i="12"/>
  <c r="AL65" i="12"/>
  <c r="Q66" i="12"/>
  <c r="W66" i="12"/>
  <c r="AB66" i="12"/>
  <c r="AG66" i="12"/>
  <c r="AL66" i="12"/>
  <c r="Q67" i="12"/>
  <c r="W67" i="12"/>
  <c r="AB67" i="12"/>
  <c r="AG67" i="12"/>
  <c r="AL67" i="12"/>
  <c r="Q68" i="12"/>
  <c r="W68" i="12"/>
  <c r="AB68" i="12"/>
  <c r="AG68" i="12"/>
  <c r="AL68" i="12"/>
  <c r="Q69" i="12"/>
  <c r="W69" i="12"/>
  <c r="V68" i="12" s="1"/>
  <c r="U68" i="12" s="1"/>
  <c r="AB69" i="12"/>
  <c r="AG69" i="12"/>
  <c r="AL69" i="12"/>
  <c r="Q70" i="12"/>
  <c r="W70" i="12"/>
  <c r="AB70" i="12"/>
  <c r="AG70" i="12"/>
  <c r="AL70" i="12"/>
  <c r="Q71" i="12"/>
  <c r="W71" i="12"/>
  <c r="AB71" i="12"/>
  <c r="AG71" i="12"/>
  <c r="AL71" i="12"/>
  <c r="Q72" i="12"/>
  <c r="W72" i="12"/>
  <c r="AB72" i="12"/>
  <c r="AG72" i="12"/>
  <c r="AL72" i="12"/>
  <c r="Q73" i="12"/>
  <c r="W73" i="12"/>
  <c r="AB73" i="12"/>
  <c r="AG73" i="12"/>
  <c r="AL73" i="12"/>
  <c r="Q77" i="12"/>
  <c r="W77" i="12"/>
  <c r="AB77" i="12"/>
  <c r="AG77" i="12"/>
  <c r="AL77" i="12"/>
  <c r="Q78" i="12"/>
  <c r="W78" i="12"/>
  <c r="AB78" i="12"/>
  <c r="AG78" i="12"/>
  <c r="AL78" i="12"/>
  <c r="Q79" i="12"/>
  <c r="W79" i="12"/>
  <c r="AB79" i="12"/>
  <c r="AG79" i="12"/>
  <c r="AL79" i="12"/>
  <c r="Q80" i="12"/>
  <c r="W80" i="12"/>
  <c r="AB80" i="12"/>
  <c r="AG80" i="12"/>
  <c r="AL80" i="12"/>
  <c r="Q81" i="12"/>
  <c r="W81" i="12"/>
  <c r="AB81" i="12"/>
  <c r="AG81" i="12"/>
  <c r="AL81" i="12"/>
  <c r="Q82" i="12"/>
  <c r="W82" i="12"/>
  <c r="AB82" i="12"/>
  <c r="AG82" i="12"/>
  <c r="AL82" i="12"/>
  <c r="Q83" i="12"/>
  <c r="W83" i="12"/>
  <c r="AB83" i="12"/>
  <c r="AG83" i="12"/>
  <c r="AL83" i="12"/>
  <c r="AK83" i="12" s="1"/>
  <c r="AJ83" i="12" s="1"/>
  <c r="Q84" i="12"/>
  <c r="W84" i="12"/>
  <c r="AB84" i="12"/>
  <c r="AG84" i="12"/>
  <c r="AL84" i="12"/>
  <c r="Q85" i="12"/>
  <c r="W85" i="12"/>
  <c r="AB85" i="12"/>
  <c r="AG85" i="12"/>
  <c r="AL85" i="12"/>
  <c r="Q86" i="12"/>
  <c r="V86" i="12"/>
  <c r="U86" i="12" s="1"/>
  <c r="AB86" i="12"/>
  <c r="AG86" i="12"/>
  <c r="AL86" i="12"/>
  <c r="Q87" i="12"/>
  <c r="AB87" i="12"/>
  <c r="AG87" i="12"/>
  <c r="AL87" i="12"/>
  <c r="Q88" i="12"/>
  <c r="AB88" i="12"/>
  <c r="AG88" i="12"/>
  <c r="AL88" i="12"/>
  <c r="Q89" i="12"/>
  <c r="R89" i="12" s="1"/>
  <c r="S89" i="12" s="1"/>
  <c r="V89" i="12"/>
  <c r="U89" i="12" s="1"/>
  <c r="AB89" i="12"/>
  <c r="AG89" i="12"/>
  <c r="AK89" i="12"/>
  <c r="AJ89" i="12" s="1"/>
  <c r="AL89" i="12"/>
  <c r="Q90" i="12"/>
  <c r="AB90" i="12"/>
  <c r="AG90" i="12"/>
  <c r="AL90" i="12"/>
  <c r="Q91" i="12"/>
  <c r="AB91" i="12"/>
  <c r="AG91" i="12"/>
  <c r="AL91" i="12"/>
  <c r="Q92" i="12"/>
  <c r="W92" i="12"/>
  <c r="AB92" i="12"/>
  <c r="AG92" i="12"/>
  <c r="AL92" i="12"/>
  <c r="Q93" i="12"/>
  <c r="W93" i="12"/>
  <c r="AB93" i="12"/>
  <c r="AG93" i="12"/>
  <c r="AL93" i="12"/>
  <c r="Q94" i="12"/>
  <c r="W94" i="12"/>
  <c r="AB94" i="12"/>
  <c r="AG94" i="12"/>
  <c r="AL94" i="12"/>
  <c r="Q95" i="12"/>
  <c r="W95" i="12"/>
  <c r="AB95" i="12"/>
  <c r="AA95" i="12" s="1"/>
  <c r="Z95" i="12" s="1"/>
  <c r="AG95" i="12"/>
  <c r="AL95" i="12"/>
  <c r="Q96" i="12"/>
  <c r="W96" i="12"/>
  <c r="AB96" i="12"/>
  <c r="AG96" i="12"/>
  <c r="AL96" i="12"/>
  <c r="Q97" i="12"/>
  <c r="W97" i="12"/>
  <c r="AB97" i="12"/>
  <c r="AG97" i="12"/>
  <c r="AL97" i="12"/>
  <c r="Q98" i="12"/>
  <c r="W98" i="12"/>
  <c r="AB98" i="12"/>
  <c r="AG98" i="12"/>
  <c r="AL98" i="12"/>
  <c r="Q99" i="12"/>
  <c r="W99" i="12"/>
  <c r="AB99" i="12"/>
  <c r="AG99" i="12"/>
  <c r="AL99" i="12"/>
  <c r="Q100" i="12"/>
  <c r="W100" i="12"/>
  <c r="AB100" i="12"/>
  <c r="AG100" i="12"/>
  <c r="AL100" i="12"/>
  <c r="Q101" i="12"/>
  <c r="W101" i="12"/>
  <c r="AB101" i="12"/>
  <c r="AG101" i="12"/>
  <c r="AL101" i="12"/>
  <c r="Q102" i="12"/>
  <c r="W102" i="12"/>
  <c r="AB102" i="12"/>
  <c r="AG102" i="12"/>
  <c r="AL102" i="12"/>
  <c r="Q103" i="12"/>
  <c r="W103" i="12"/>
  <c r="AB103" i="12"/>
  <c r="AG103" i="12"/>
  <c r="AL103" i="12"/>
  <c r="AA83" i="12" l="1"/>
  <c r="Z83" i="12" s="1"/>
  <c r="AA101" i="12"/>
  <c r="Z101" i="12" s="1"/>
  <c r="V83" i="12"/>
  <c r="U83" i="12" s="1"/>
  <c r="R80" i="12"/>
  <c r="S80" i="12" s="1"/>
  <c r="AA50" i="12"/>
  <c r="Z50" i="12" s="1"/>
  <c r="AF101" i="12"/>
  <c r="AE101" i="12" s="1"/>
  <c r="V101" i="12"/>
  <c r="U101" i="12" s="1"/>
  <c r="AK35" i="12"/>
  <c r="AA11" i="12"/>
  <c r="Z11" i="12" s="1"/>
  <c r="R101" i="12"/>
  <c r="S101" i="12" s="1"/>
  <c r="AA89" i="12"/>
  <c r="Z89" i="12" s="1"/>
  <c r="AK98" i="12"/>
  <c r="AJ98" i="12" s="1"/>
  <c r="AK92" i="12"/>
  <c r="AJ92" i="12" s="1"/>
  <c r="V65" i="12"/>
  <c r="U65" i="12" s="1"/>
  <c r="R62" i="12"/>
  <c r="S62" i="12" s="1"/>
  <c r="AA98" i="12"/>
  <c r="Z98" i="12" s="1"/>
  <c r="R11" i="12"/>
  <c r="S11" i="12" s="1"/>
  <c r="AK95" i="12"/>
  <c r="AJ95" i="12" s="1"/>
  <c r="R83" i="12"/>
  <c r="S83" i="12" s="1"/>
  <c r="AK77" i="12"/>
  <c r="AJ77" i="12" s="1"/>
  <c r="AK44" i="12"/>
  <c r="AJ44" i="12" s="1"/>
  <c r="AF41" i="12"/>
  <c r="AE41" i="12" s="1"/>
  <c r="R50" i="12"/>
  <c r="S50" i="12" s="1"/>
  <c r="V38" i="12"/>
  <c r="U38" i="12" s="1"/>
  <c r="R23" i="12"/>
  <c r="S23" i="12" s="1"/>
  <c r="V11" i="12"/>
  <c r="U11" i="12" s="1"/>
  <c r="AF95" i="12"/>
  <c r="AE95" i="12" s="1"/>
  <c r="AF98" i="12"/>
  <c r="AE98" i="12" s="1"/>
  <c r="AA92" i="12"/>
  <c r="Z92" i="12" s="1"/>
  <c r="AF89" i="12"/>
  <c r="AE89" i="12" s="1"/>
  <c r="AA86" i="12"/>
  <c r="Z86" i="12" s="1"/>
  <c r="AK56" i="12"/>
  <c r="AJ56" i="12" s="1"/>
  <c r="R29" i="12"/>
  <c r="S29" i="12" s="1"/>
  <c r="V80" i="12"/>
  <c r="U80" i="12" s="1"/>
  <c r="AA59" i="12"/>
  <c r="Z59" i="12" s="1"/>
  <c r="AK101" i="12"/>
  <c r="AJ101" i="12" s="1"/>
  <c r="R86" i="12"/>
  <c r="S86" i="12" s="1"/>
  <c r="AK80" i="12"/>
  <c r="AJ80" i="12" s="1"/>
  <c r="R65" i="12"/>
  <c r="S65" i="12" s="1"/>
  <c r="AA47" i="12"/>
  <c r="Z47" i="12" s="1"/>
  <c r="AK86" i="12"/>
  <c r="AJ86" i="12" s="1"/>
  <c r="AA77" i="12"/>
  <c r="Z77" i="12" s="1"/>
  <c r="R68" i="12"/>
  <c r="S68" i="12" s="1"/>
  <c r="R44" i="12"/>
  <c r="AK29" i="12"/>
  <c r="AJ29" i="12" s="1"/>
  <c r="AF11" i="12"/>
  <c r="AE11" i="12" s="1"/>
  <c r="AF86" i="12"/>
  <c r="AE86" i="12" s="1"/>
  <c r="V77" i="12"/>
  <c r="U77" i="12" s="1"/>
  <c r="AF71" i="12"/>
  <c r="AE71" i="12" s="1"/>
  <c r="R71" i="12"/>
  <c r="S71" i="12" s="1"/>
  <c r="AA68" i="12"/>
  <c r="Z68" i="12" s="1"/>
  <c r="R38" i="12"/>
  <c r="S38" i="12" s="1"/>
  <c r="V56" i="12"/>
  <c r="U56" i="12" s="1"/>
  <c r="R53" i="12"/>
  <c r="S53" i="12" s="1"/>
  <c r="R56" i="12"/>
  <c r="S56" i="12" s="1"/>
  <c r="AA56" i="12"/>
  <c r="Z56" i="12" s="1"/>
  <c r="V53" i="12"/>
  <c r="U53" i="12" s="1"/>
  <c r="V59" i="12"/>
  <c r="U59" i="12" s="1"/>
  <c r="AK20" i="12"/>
  <c r="AJ20" i="12" s="1"/>
  <c r="AF23" i="12"/>
  <c r="AE23" i="12" s="1"/>
  <c r="V20" i="12"/>
  <c r="U20" i="12" s="1"/>
  <c r="S44" i="12"/>
  <c r="AF77" i="12"/>
  <c r="AE77" i="12" s="1"/>
  <c r="V71" i="12"/>
  <c r="U71" i="12" s="1"/>
  <c r="AF65" i="12"/>
  <c r="AE65" i="12" s="1"/>
  <c r="AF59" i="12"/>
  <c r="AE59" i="12" s="1"/>
  <c r="AF50" i="12"/>
  <c r="AE50" i="12" s="1"/>
  <c r="V44" i="12"/>
  <c r="U44" i="12" s="1"/>
  <c r="V41" i="12"/>
  <c r="U41" i="12" s="1"/>
  <c r="V29" i="12"/>
  <c r="U29" i="12" s="1"/>
  <c r="V26" i="12"/>
  <c r="U26" i="12" s="1"/>
  <c r="R77" i="12"/>
  <c r="S77" i="12" s="1"/>
  <c r="AK47" i="12"/>
  <c r="AJ47" i="12" s="1"/>
  <c r="AF44" i="12"/>
  <c r="AE44" i="12" s="1"/>
  <c r="AF38" i="12"/>
  <c r="AE38" i="12" s="1"/>
  <c r="AF29" i="12"/>
  <c r="AE29" i="12" s="1"/>
  <c r="AA23" i="12"/>
  <c r="Z23" i="12" s="1"/>
  <c r="R20" i="12"/>
  <c r="S20" i="12" s="1"/>
  <c r="AF92" i="12"/>
  <c r="AE92" i="12" s="1"/>
  <c r="V98" i="12"/>
  <c r="U98" i="12" s="1"/>
  <c r="R95" i="12"/>
  <c r="S95" i="12" s="1"/>
  <c r="V92" i="12"/>
  <c r="U92" i="12" s="1"/>
  <c r="AK68" i="12"/>
  <c r="AJ68" i="12" s="1"/>
  <c r="AK59" i="12"/>
  <c r="AJ59" i="12" s="1"/>
  <c r="AA38" i="12"/>
  <c r="Z38" i="12" s="1"/>
  <c r="AA35" i="12"/>
  <c r="Z35" i="12" s="1"/>
  <c r="AA26" i="12"/>
  <c r="Z26" i="12" s="1"/>
  <c r="AK23" i="12"/>
  <c r="AJ23" i="12" s="1"/>
  <c r="V23" i="12"/>
  <c r="U23" i="12" s="1"/>
  <c r="AK71" i="12"/>
  <c r="AJ71" i="12" s="1"/>
  <c r="AF68" i="12"/>
  <c r="AE68" i="12" s="1"/>
  <c r="AF62" i="12"/>
  <c r="AE62" i="12" s="1"/>
  <c r="AK53" i="12"/>
  <c r="AJ53" i="12" s="1"/>
  <c r="AK41" i="12"/>
  <c r="AJ41" i="12" s="1"/>
  <c r="AA41" i="12"/>
  <c r="Z41" i="12" s="1"/>
  <c r="AK38" i="12"/>
  <c r="AJ38" i="12" s="1"/>
  <c r="AK26" i="12"/>
  <c r="AJ26" i="12" s="1"/>
  <c r="AF20" i="12"/>
  <c r="AE20" i="12" s="1"/>
  <c r="R98" i="12"/>
  <c r="S98" i="12" s="1"/>
  <c r="V95" i="12"/>
  <c r="U95" i="12" s="1"/>
  <c r="R92" i="12"/>
  <c r="S92" i="12" s="1"/>
  <c r="AF83" i="12"/>
  <c r="AE83" i="12" s="1"/>
  <c r="AF80" i="12"/>
  <c r="AE80" i="12" s="1"/>
  <c r="AA65" i="12"/>
  <c r="Z65" i="12" s="1"/>
  <c r="AA62" i="12"/>
  <c r="Z62" i="12" s="1"/>
  <c r="R59" i="12"/>
  <c r="S59" i="12" s="1"/>
  <c r="AF56" i="12"/>
  <c r="AE56" i="12" s="1"/>
  <c r="AF53" i="12"/>
  <c r="AE53" i="12" s="1"/>
  <c r="V47" i="12"/>
  <c r="U47" i="12" s="1"/>
  <c r="AF26" i="12"/>
  <c r="AE26" i="12" s="1"/>
  <c r="R26" i="12"/>
  <c r="S26" i="12" s="1"/>
  <c r="AA20" i="12"/>
  <c r="Z20" i="12" s="1"/>
  <c r="AA80" i="12"/>
  <c r="Z80" i="12" s="1"/>
  <c r="AA71" i="12"/>
  <c r="Z71" i="12" s="1"/>
  <c r="AK65" i="12"/>
  <c r="AJ65" i="12" s="1"/>
  <c r="AK62" i="12"/>
  <c r="AJ62" i="12" s="1"/>
  <c r="V62" i="12"/>
  <c r="U62" i="12" s="1"/>
  <c r="AA53" i="12"/>
  <c r="Z53" i="12" s="1"/>
  <c r="AK50" i="12"/>
  <c r="AJ50" i="12" s="1"/>
  <c r="AF47" i="12"/>
  <c r="AE47" i="12" s="1"/>
  <c r="R47" i="12"/>
  <c r="AA44" i="12"/>
  <c r="Z44" i="12" s="1"/>
  <c r="R41" i="12"/>
  <c r="S41" i="12" s="1"/>
  <c r="AF35" i="12"/>
  <c r="AA29" i="12"/>
  <c r="Z29" i="12" s="1"/>
  <c r="V50" i="12"/>
  <c r="U50" i="12" s="1"/>
  <c r="AK32" i="12"/>
  <c r="AJ32" i="12" s="1"/>
  <c r="AA32" i="12"/>
  <c r="Z32" i="12" s="1"/>
  <c r="V32" i="12"/>
  <c r="U32" i="12" s="1"/>
  <c r="R32" i="12"/>
  <c r="S32" i="12" s="1"/>
  <c r="AF32" i="12"/>
  <c r="AE32" i="12" s="1"/>
  <c r="AN44" i="12" l="1"/>
  <c r="S47" i="12"/>
  <c r="AN47" i="12"/>
  <c r="AO47" i="12" s="1"/>
  <c r="AN50" i="12"/>
  <c r="B113" i="7"/>
  <c r="C113" i="7"/>
  <c r="D113" i="7"/>
  <c r="E113" i="7"/>
  <c r="F113" i="7"/>
  <c r="G113" i="7"/>
  <c r="I113" i="7"/>
  <c r="L113" i="7"/>
  <c r="M113" i="7"/>
  <c r="N113" i="7"/>
  <c r="O113" i="7"/>
  <c r="P113" i="7"/>
  <c r="T113" i="7"/>
  <c r="U113" i="7"/>
  <c r="V113" i="7"/>
  <c r="F114" i="7"/>
  <c r="L114" i="7"/>
  <c r="M114" i="7"/>
  <c r="N114" i="7"/>
  <c r="O114" i="7"/>
  <c r="P114" i="7"/>
  <c r="T114" i="7"/>
  <c r="U114" i="7"/>
  <c r="V114" i="7"/>
  <c r="F115" i="7"/>
  <c r="L115" i="7"/>
  <c r="M115" i="7"/>
  <c r="N115" i="7"/>
  <c r="O115" i="7"/>
  <c r="P115" i="7"/>
  <c r="T115" i="7"/>
  <c r="U115" i="7"/>
  <c r="V115" i="7"/>
  <c r="B101" i="7"/>
  <c r="C101" i="7"/>
  <c r="D101" i="7"/>
  <c r="E101" i="7"/>
  <c r="F101" i="7"/>
  <c r="G101" i="7"/>
  <c r="I101" i="7"/>
  <c r="L101" i="7"/>
  <c r="M101" i="7"/>
  <c r="N101" i="7"/>
  <c r="O101" i="7"/>
  <c r="P101" i="7"/>
  <c r="T101" i="7"/>
  <c r="U101" i="7"/>
  <c r="V101" i="7"/>
  <c r="F102" i="7"/>
  <c r="L102" i="7"/>
  <c r="M102" i="7"/>
  <c r="N102" i="7"/>
  <c r="O102" i="7"/>
  <c r="P102" i="7"/>
  <c r="T102" i="7"/>
  <c r="U102" i="7"/>
  <c r="V102" i="7"/>
  <c r="F103" i="7"/>
  <c r="L103" i="7"/>
  <c r="M103" i="7"/>
  <c r="N103" i="7"/>
  <c r="O103" i="7"/>
  <c r="P103" i="7"/>
  <c r="T103" i="7"/>
  <c r="U103" i="7"/>
  <c r="V103" i="7"/>
  <c r="B104" i="7"/>
  <c r="C104" i="7"/>
  <c r="D104" i="7"/>
  <c r="E104" i="7"/>
  <c r="F104" i="7"/>
  <c r="G104" i="7"/>
  <c r="I104" i="7"/>
  <c r="L104" i="7"/>
  <c r="M104" i="7"/>
  <c r="N104" i="7"/>
  <c r="O104" i="7"/>
  <c r="P104" i="7"/>
  <c r="T104" i="7"/>
  <c r="U104" i="7"/>
  <c r="V104" i="7"/>
  <c r="F105" i="7"/>
  <c r="L105" i="7"/>
  <c r="M105" i="7"/>
  <c r="N105" i="7"/>
  <c r="O105" i="7"/>
  <c r="P105" i="7"/>
  <c r="T105" i="7"/>
  <c r="U105" i="7"/>
  <c r="V105" i="7"/>
  <c r="F106" i="7"/>
  <c r="L106" i="7"/>
  <c r="M106" i="7"/>
  <c r="N106" i="7"/>
  <c r="O106" i="7"/>
  <c r="P106" i="7"/>
  <c r="T106" i="7"/>
  <c r="U106" i="7"/>
  <c r="V106" i="7"/>
  <c r="B107" i="7"/>
  <c r="C107" i="7"/>
  <c r="D107" i="7"/>
  <c r="E107" i="7"/>
  <c r="F107" i="7"/>
  <c r="G107" i="7"/>
  <c r="I107" i="7"/>
  <c r="L107" i="7"/>
  <c r="M107" i="7"/>
  <c r="N107" i="7"/>
  <c r="O107" i="7"/>
  <c r="P107" i="7"/>
  <c r="T107" i="7"/>
  <c r="U107" i="7"/>
  <c r="V107" i="7"/>
  <c r="F108" i="7"/>
  <c r="L108" i="7"/>
  <c r="M108" i="7"/>
  <c r="N108" i="7"/>
  <c r="O108" i="7"/>
  <c r="P108" i="7"/>
  <c r="T108" i="7"/>
  <c r="U108" i="7"/>
  <c r="V108" i="7"/>
  <c r="F109" i="7"/>
  <c r="L109" i="7"/>
  <c r="M109" i="7"/>
  <c r="N109" i="7"/>
  <c r="O109" i="7"/>
  <c r="P109" i="7"/>
  <c r="T109" i="7"/>
  <c r="U109" i="7"/>
  <c r="V109" i="7"/>
  <c r="B110" i="7"/>
  <c r="C110" i="7"/>
  <c r="D110" i="7"/>
  <c r="E110" i="7"/>
  <c r="F110" i="7"/>
  <c r="G110" i="7"/>
  <c r="I110" i="7"/>
  <c r="L110" i="7"/>
  <c r="M110" i="7"/>
  <c r="N110" i="7"/>
  <c r="O110" i="7"/>
  <c r="P110" i="7"/>
  <c r="T110" i="7"/>
  <c r="U110" i="7"/>
  <c r="V110" i="7"/>
  <c r="F111" i="7"/>
  <c r="L111" i="7"/>
  <c r="M111" i="7"/>
  <c r="N111" i="7"/>
  <c r="O111" i="7"/>
  <c r="P111" i="7"/>
  <c r="T111" i="7"/>
  <c r="U111" i="7"/>
  <c r="V111" i="7"/>
  <c r="F112" i="7"/>
  <c r="L112" i="7"/>
  <c r="M112" i="7"/>
  <c r="N112" i="7"/>
  <c r="O112" i="7"/>
  <c r="P112" i="7"/>
  <c r="T112" i="7"/>
  <c r="U112" i="7"/>
  <c r="V112" i="7"/>
  <c r="B98" i="7"/>
  <c r="C98" i="7"/>
  <c r="D98" i="7"/>
  <c r="E98" i="7"/>
  <c r="F98" i="7"/>
  <c r="G98" i="7"/>
  <c r="I98" i="7"/>
  <c r="L98" i="7"/>
  <c r="M98" i="7"/>
  <c r="N98" i="7"/>
  <c r="O98" i="7"/>
  <c r="P98" i="7"/>
  <c r="T98" i="7"/>
  <c r="U98" i="7"/>
  <c r="V98" i="7"/>
  <c r="F99" i="7"/>
  <c r="L99" i="7"/>
  <c r="M99" i="7"/>
  <c r="N99" i="7"/>
  <c r="O99" i="7"/>
  <c r="P99" i="7"/>
  <c r="T99" i="7"/>
  <c r="U99" i="7"/>
  <c r="V99" i="7"/>
  <c r="F100" i="7"/>
  <c r="L100" i="7"/>
  <c r="M100" i="7"/>
  <c r="N100" i="7"/>
  <c r="O100" i="7"/>
  <c r="P100" i="7"/>
  <c r="T100" i="7"/>
  <c r="U100" i="7"/>
  <c r="V100" i="7"/>
  <c r="B92" i="7" l="1"/>
  <c r="C92" i="7"/>
  <c r="D92" i="7"/>
  <c r="E92" i="7"/>
  <c r="F92" i="7"/>
  <c r="G92" i="7"/>
  <c r="I92" i="7"/>
  <c r="L92" i="7"/>
  <c r="M92" i="7"/>
  <c r="N92" i="7"/>
  <c r="O92" i="7"/>
  <c r="P92" i="7"/>
  <c r="T92" i="7"/>
  <c r="U92" i="7"/>
  <c r="V92" i="7"/>
  <c r="F93" i="7"/>
  <c r="L93" i="7"/>
  <c r="M93" i="7"/>
  <c r="N93" i="7"/>
  <c r="O93" i="7"/>
  <c r="P93" i="7"/>
  <c r="T93" i="7"/>
  <c r="U93" i="7"/>
  <c r="V93" i="7"/>
  <c r="F94" i="7"/>
  <c r="L94" i="7"/>
  <c r="M94" i="7"/>
  <c r="N94" i="7"/>
  <c r="O94" i="7"/>
  <c r="P94" i="7"/>
  <c r="T94" i="7"/>
  <c r="U94" i="7"/>
  <c r="V94" i="7"/>
  <c r="B95" i="7"/>
  <c r="C95" i="7"/>
  <c r="D95" i="7"/>
  <c r="E95" i="7"/>
  <c r="F95" i="7"/>
  <c r="G95" i="7"/>
  <c r="I95" i="7"/>
  <c r="L95" i="7"/>
  <c r="M95" i="7"/>
  <c r="N95" i="7"/>
  <c r="O95" i="7"/>
  <c r="P95" i="7"/>
  <c r="T95" i="7"/>
  <c r="U95" i="7"/>
  <c r="V95" i="7"/>
  <c r="F96" i="7"/>
  <c r="L96" i="7"/>
  <c r="M96" i="7"/>
  <c r="N96" i="7"/>
  <c r="O96" i="7"/>
  <c r="P96" i="7"/>
  <c r="T96" i="7"/>
  <c r="U96" i="7"/>
  <c r="V96" i="7"/>
  <c r="F97" i="7"/>
  <c r="L97" i="7"/>
  <c r="M97" i="7"/>
  <c r="N97" i="7"/>
  <c r="O97" i="7"/>
  <c r="P97" i="7"/>
  <c r="T97" i="7"/>
  <c r="U97" i="7"/>
  <c r="V97" i="7"/>
  <c r="B89" i="7"/>
  <c r="C89" i="7"/>
  <c r="D89" i="7"/>
  <c r="E89" i="7"/>
  <c r="F89" i="7"/>
  <c r="G89" i="7"/>
  <c r="I89" i="7"/>
  <c r="L89" i="7"/>
  <c r="M89" i="7"/>
  <c r="N89" i="7"/>
  <c r="O89" i="7"/>
  <c r="P89" i="7"/>
  <c r="T89" i="7"/>
  <c r="U89" i="7"/>
  <c r="V89" i="7"/>
  <c r="F90" i="7"/>
  <c r="L90" i="7"/>
  <c r="M90" i="7"/>
  <c r="N90" i="7"/>
  <c r="O90" i="7"/>
  <c r="P90" i="7"/>
  <c r="T90" i="7"/>
  <c r="U90" i="7"/>
  <c r="V90" i="7"/>
  <c r="F91" i="7"/>
  <c r="L91" i="7"/>
  <c r="M91" i="7"/>
  <c r="N91" i="7"/>
  <c r="O91" i="7"/>
  <c r="P91" i="7"/>
  <c r="T91" i="7"/>
  <c r="U91" i="7"/>
  <c r="V91" i="7"/>
  <c r="N98" i="12"/>
  <c r="N95" i="12"/>
  <c r="N92" i="12"/>
  <c r="O92" i="12" l="1"/>
  <c r="AN95" i="12"/>
  <c r="AO95" i="12" s="1"/>
  <c r="Q92" i="7" s="1"/>
  <c r="O98" i="12"/>
  <c r="O95" i="12"/>
  <c r="AN98" i="12"/>
  <c r="AO98" i="12" s="1"/>
  <c r="Q95" i="7" s="1"/>
  <c r="AN92" i="12"/>
  <c r="AO92" i="12" s="1"/>
  <c r="Q89" i="7" s="1"/>
  <c r="B89" i="8"/>
  <c r="C89" i="8"/>
  <c r="D89" i="8"/>
  <c r="E89" i="8"/>
  <c r="F89" i="8"/>
  <c r="G89" i="8"/>
  <c r="I89" i="8"/>
  <c r="F90" i="8"/>
  <c r="I90" i="8"/>
  <c r="F91" i="8"/>
  <c r="I91" i="8"/>
  <c r="B92" i="8"/>
  <c r="C92" i="8"/>
  <c r="D92" i="8"/>
  <c r="E92" i="8"/>
  <c r="F92" i="8"/>
  <c r="G92" i="8"/>
  <c r="I92" i="8"/>
  <c r="F93" i="8"/>
  <c r="I93" i="8"/>
  <c r="F94" i="8"/>
  <c r="I94" i="8"/>
  <c r="B95" i="8"/>
  <c r="C95" i="8"/>
  <c r="D95" i="8"/>
  <c r="E95" i="8"/>
  <c r="F95" i="8"/>
  <c r="G95" i="8"/>
  <c r="I95" i="8"/>
  <c r="F96" i="8"/>
  <c r="I96" i="8"/>
  <c r="F97" i="8"/>
  <c r="I97" i="8"/>
  <c r="B104" i="8"/>
  <c r="C104" i="8"/>
  <c r="D104" i="8"/>
  <c r="E104" i="8"/>
  <c r="F104" i="8"/>
  <c r="G104" i="8"/>
  <c r="I104" i="8"/>
  <c r="F105" i="8"/>
  <c r="I105" i="8"/>
  <c r="F106" i="8"/>
  <c r="I106" i="8"/>
  <c r="B107" i="8"/>
  <c r="C107" i="8"/>
  <c r="D107" i="8"/>
  <c r="E107" i="8"/>
  <c r="F107" i="8"/>
  <c r="G107" i="8"/>
  <c r="I107" i="8"/>
  <c r="F108" i="8"/>
  <c r="I108" i="8"/>
  <c r="F109" i="8"/>
  <c r="I109" i="8"/>
  <c r="B110" i="8"/>
  <c r="C110" i="8"/>
  <c r="D110" i="8"/>
  <c r="E110" i="8"/>
  <c r="F110" i="8"/>
  <c r="G110" i="8"/>
  <c r="I110" i="8"/>
  <c r="F111" i="8"/>
  <c r="I111" i="8"/>
  <c r="F112" i="8"/>
  <c r="I112" i="8"/>
  <c r="B113" i="8"/>
  <c r="C113" i="8"/>
  <c r="D113" i="8"/>
  <c r="E113" i="8"/>
  <c r="F113" i="8"/>
  <c r="G113" i="8"/>
  <c r="I113" i="8"/>
  <c r="F114" i="8"/>
  <c r="I114" i="8"/>
  <c r="F115" i="8"/>
  <c r="I115" i="8"/>
  <c r="B116" i="8"/>
  <c r="C116" i="8"/>
  <c r="D116" i="8"/>
  <c r="E116" i="8"/>
  <c r="F116" i="8"/>
  <c r="G116" i="8"/>
  <c r="I116" i="8"/>
  <c r="F117" i="8"/>
  <c r="I117" i="8"/>
  <c r="F118" i="8"/>
  <c r="I118" i="8"/>
  <c r="AP95" i="12" l="1"/>
  <c r="H92" i="7" s="1"/>
  <c r="AP92" i="12"/>
  <c r="AP98" i="12"/>
  <c r="T56" i="7"/>
  <c r="T57" i="7"/>
  <c r="T58" i="7"/>
  <c r="T59" i="7"/>
  <c r="T60" i="7"/>
  <c r="T61" i="7"/>
  <c r="T62" i="7"/>
  <c r="T63" i="7"/>
  <c r="T64" i="7"/>
  <c r="T65" i="7"/>
  <c r="T66" i="7"/>
  <c r="T67" i="7"/>
  <c r="T68" i="7"/>
  <c r="T69" i="7"/>
  <c r="T70" i="7"/>
  <c r="T74" i="7"/>
  <c r="T75" i="7"/>
  <c r="T76" i="7"/>
  <c r="T77" i="7"/>
  <c r="T78" i="7"/>
  <c r="T79" i="7"/>
  <c r="T80" i="7"/>
  <c r="T81" i="7"/>
  <c r="T82" i="7"/>
  <c r="T83" i="7"/>
  <c r="T84" i="7"/>
  <c r="T85" i="7"/>
  <c r="T86" i="7"/>
  <c r="T87" i="7"/>
  <c r="T88" i="7"/>
  <c r="H92" i="8" l="1"/>
  <c r="J92" i="8" s="1"/>
  <c r="H95" i="8"/>
  <c r="J95" i="8" s="1"/>
  <c r="H95" i="7"/>
  <c r="H89" i="8"/>
  <c r="J89" i="8" s="1"/>
  <c r="H89" i="7"/>
  <c r="V33" i="7"/>
  <c r="V34" i="7"/>
  <c r="U33" i="7"/>
  <c r="U34" i="7"/>
  <c r="T32" i="7"/>
  <c r="T33" i="7"/>
  <c r="T34" i="7"/>
  <c r="P32" i="7"/>
  <c r="P33" i="7"/>
  <c r="P34" i="7"/>
  <c r="O32" i="7"/>
  <c r="O33" i="7"/>
  <c r="O34" i="7"/>
  <c r="N32" i="7"/>
  <c r="N33" i="7"/>
  <c r="N34" i="7"/>
  <c r="M32" i="7"/>
  <c r="M33" i="7"/>
  <c r="M34" i="7"/>
  <c r="L32" i="7"/>
  <c r="L33" i="7"/>
  <c r="L34" i="7"/>
  <c r="I32" i="7"/>
  <c r="G32" i="7"/>
  <c r="F32" i="7"/>
  <c r="F33" i="7"/>
  <c r="F34" i="7"/>
  <c r="E32" i="7"/>
  <c r="D32" i="7"/>
  <c r="C32" i="7"/>
  <c r="B32" i="7"/>
  <c r="I88" i="8"/>
  <c r="F88" i="8"/>
  <c r="I87" i="8"/>
  <c r="F87" i="8"/>
  <c r="I86" i="8"/>
  <c r="G86" i="8"/>
  <c r="F86" i="8"/>
  <c r="E86" i="8"/>
  <c r="D86" i="8"/>
  <c r="C86" i="8"/>
  <c r="B86" i="8"/>
  <c r="I85" i="8"/>
  <c r="F85" i="8"/>
  <c r="I84" i="8"/>
  <c r="F84" i="8"/>
  <c r="I83" i="8"/>
  <c r="G83" i="8"/>
  <c r="F83" i="8"/>
  <c r="E83" i="8"/>
  <c r="D83" i="8"/>
  <c r="C83" i="8"/>
  <c r="B83" i="8"/>
  <c r="I82" i="8"/>
  <c r="F82" i="8"/>
  <c r="I81" i="8"/>
  <c r="F81" i="8"/>
  <c r="I80" i="8"/>
  <c r="G80" i="8"/>
  <c r="F80" i="8"/>
  <c r="E80" i="8"/>
  <c r="D80" i="8"/>
  <c r="C80" i="8"/>
  <c r="B80" i="8"/>
  <c r="I79" i="8"/>
  <c r="F79" i="8"/>
  <c r="I78" i="8"/>
  <c r="F78" i="8"/>
  <c r="I77" i="8"/>
  <c r="G77" i="8"/>
  <c r="F77" i="8"/>
  <c r="E77" i="8"/>
  <c r="D77" i="8"/>
  <c r="C77" i="8"/>
  <c r="B77" i="8"/>
  <c r="I32" i="8"/>
  <c r="I33" i="8"/>
  <c r="I34" i="8"/>
  <c r="G32" i="8"/>
  <c r="F32" i="8"/>
  <c r="F33" i="8"/>
  <c r="F34" i="8"/>
  <c r="E32" i="8"/>
  <c r="D32" i="8"/>
  <c r="C32" i="8"/>
  <c r="B32" i="8"/>
  <c r="N35" i="12"/>
  <c r="L35" i="12"/>
  <c r="L38" i="12"/>
  <c r="N38" i="12"/>
  <c r="AN35" i="12" l="1"/>
  <c r="O35" i="12"/>
  <c r="O38" i="12"/>
  <c r="AP35" i="12" l="1"/>
  <c r="AQ35" i="12" s="1"/>
  <c r="AO35" i="12"/>
  <c r="Q32" i="7" s="1"/>
  <c r="H32" i="7" l="1"/>
  <c r="H32" i="8"/>
  <c r="J32" i="8" s="1"/>
  <c r="V88" i="7" l="1"/>
  <c r="P88" i="7"/>
  <c r="O88" i="7"/>
  <c r="N88" i="7"/>
  <c r="M88" i="7"/>
  <c r="L88" i="7"/>
  <c r="F88" i="7"/>
  <c r="V87" i="7"/>
  <c r="P87" i="7"/>
  <c r="O87" i="7"/>
  <c r="N87" i="7"/>
  <c r="M87" i="7"/>
  <c r="L87" i="7"/>
  <c r="F87" i="7"/>
  <c r="P86" i="7"/>
  <c r="O86" i="7"/>
  <c r="N86" i="7"/>
  <c r="M86" i="7"/>
  <c r="L86" i="7"/>
  <c r="I86" i="7"/>
  <c r="G86" i="7"/>
  <c r="F86" i="7"/>
  <c r="E86" i="7"/>
  <c r="D86" i="7"/>
  <c r="C86" i="7"/>
  <c r="B86" i="7"/>
  <c r="V85" i="7"/>
  <c r="U85" i="7"/>
  <c r="P85" i="7"/>
  <c r="O85" i="7"/>
  <c r="N85" i="7"/>
  <c r="M85" i="7"/>
  <c r="L85" i="7"/>
  <c r="F85" i="7"/>
  <c r="V84" i="7"/>
  <c r="U84" i="7"/>
  <c r="P84" i="7"/>
  <c r="O84" i="7"/>
  <c r="N84" i="7"/>
  <c r="M84" i="7"/>
  <c r="L84" i="7"/>
  <c r="F84" i="7"/>
  <c r="V83" i="7"/>
  <c r="U83" i="7"/>
  <c r="P83" i="7"/>
  <c r="O83" i="7"/>
  <c r="N83" i="7"/>
  <c r="M83" i="7"/>
  <c r="L83" i="7"/>
  <c r="I83" i="7"/>
  <c r="G83" i="7"/>
  <c r="F83" i="7"/>
  <c r="E83" i="7"/>
  <c r="D83" i="7"/>
  <c r="C83" i="7"/>
  <c r="B83" i="7"/>
  <c r="V82" i="7"/>
  <c r="U82" i="7"/>
  <c r="P82" i="7"/>
  <c r="O82" i="7"/>
  <c r="N82" i="7"/>
  <c r="M82" i="7"/>
  <c r="L82" i="7"/>
  <c r="F82" i="7"/>
  <c r="V81" i="7"/>
  <c r="U81" i="7"/>
  <c r="P81" i="7"/>
  <c r="O81" i="7"/>
  <c r="N81" i="7"/>
  <c r="M81" i="7"/>
  <c r="L81" i="7"/>
  <c r="F81" i="7"/>
  <c r="V80" i="7"/>
  <c r="U80" i="7"/>
  <c r="P80" i="7"/>
  <c r="O80" i="7"/>
  <c r="N80" i="7"/>
  <c r="M80" i="7"/>
  <c r="L80" i="7"/>
  <c r="I80" i="7"/>
  <c r="G80" i="7"/>
  <c r="F80" i="7"/>
  <c r="E80" i="7"/>
  <c r="D80" i="7"/>
  <c r="C80" i="7"/>
  <c r="B80" i="7"/>
  <c r="V79" i="7"/>
  <c r="U79" i="7"/>
  <c r="P79" i="7"/>
  <c r="O79" i="7"/>
  <c r="N79" i="7"/>
  <c r="M79" i="7"/>
  <c r="L79" i="7"/>
  <c r="F79" i="7"/>
  <c r="V78" i="7"/>
  <c r="U78" i="7"/>
  <c r="P78" i="7"/>
  <c r="O78" i="7"/>
  <c r="N78" i="7"/>
  <c r="M78" i="7"/>
  <c r="L78" i="7"/>
  <c r="F78" i="7"/>
  <c r="V77" i="7"/>
  <c r="U77" i="7"/>
  <c r="P77" i="7"/>
  <c r="O77" i="7"/>
  <c r="N77" i="7"/>
  <c r="M77" i="7"/>
  <c r="L77" i="7"/>
  <c r="I77" i="7"/>
  <c r="G77" i="7"/>
  <c r="F77" i="7"/>
  <c r="E77" i="7"/>
  <c r="D77" i="7"/>
  <c r="C77" i="7"/>
  <c r="B77" i="7"/>
  <c r="V62" i="7"/>
  <c r="V63" i="7"/>
  <c r="V64" i="7"/>
  <c r="V65" i="7"/>
  <c r="V66" i="7"/>
  <c r="V67" i="7"/>
  <c r="V68" i="7"/>
  <c r="V69" i="7"/>
  <c r="V70" i="7"/>
  <c r="V74" i="7"/>
  <c r="V75" i="7"/>
  <c r="V76" i="7"/>
  <c r="U62" i="7"/>
  <c r="U63" i="7"/>
  <c r="U64" i="7"/>
  <c r="U65" i="7"/>
  <c r="U66" i="7"/>
  <c r="U67" i="7"/>
  <c r="U68" i="7"/>
  <c r="U69" i="7"/>
  <c r="U70" i="7"/>
  <c r="U74" i="7"/>
  <c r="U75" i="7"/>
  <c r="U76" i="7"/>
  <c r="P59" i="7"/>
  <c r="P60" i="7"/>
  <c r="P61" i="7"/>
  <c r="P62" i="7"/>
  <c r="P63" i="7"/>
  <c r="P64" i="7"/>
  <c r="P65" i="7"/>
  <c r="P66" i="7"/>
  <c r="P67" i="7"/>
  <c r="P68" i="7"/>
  <c r="P69" i="7"/>
  <c r="P70" i="7"/>
  <c r="P74" i="7"/>
  <c r="P75" i="7"/>
  <c r="P76" i="7"/>
  <c r="O59" i="7"/>
  <c r="O60" i="7"/>
  <c r="O61" i="7"/>
  <c r="O62" i="7"/>
  <c r="O63" i="7"/>
  <c r="O64" i="7"/>
  <c r="O65" i="7"/>
  <c r="O66" i="7"/>
  <c r="O67" i="7"/>
  <c r="O68" i="7"/>
  <c r="O69" i="7"/>
  <c r="O70" i="7"/>
  <c r="O74" i="7"/>
  <c r="O75" i="7"/>
  <c r="O76" i="7"/>
  <c r="N59" i="7"/>
  <c r="N60" i="7"/>
  <c r="N61" i="7"/>
  <c r="N62" i="7"/>
  <c r="N63" i="7"/>
  <c r="N64" i="7"/>
  <c r="N65" i="7"/>
  <c r="N66" i="7"/>
  <c r="N67" i="7"/>
  <c r="N68" i="7"/>
  <c r="N69" i="7"/>
  <c r="N70" i="7"/>
  <c r="N74" i="7"/>
  <c r="N75" i="7"/>
  <c r="N76" i="7"/>
  <c r="M59" i="7"/>
  <c r="M60" i="7"/>
  <c r="M61" i="7"/>
  <c r="M62" i="7"/>
  <c r="M63" i="7"/>
  <c r="M64" i="7"/>
  <c r="M65" i="7"/>
  <c r="M66" i="7"/>
  <c r="M67" i="7"/>
  <c r="M68" i="7"/>
  <c r="M69" i="7"/>
  <c r="M70" i="7"/>
  <c r="M74" i="7"/>
  <c r="M75" i="7"/>
  <c r="M76" i="7"/>
  <c r="L59" i="7"/>
  <c r="L60" i="7"/>
  <c r="L61" i="7"/>
  <c r="L62" i="7"/>
  <c r="L63" i="7"/>
  <c r="L64" i="7"/>
  <c r="L65" i="7"/>
  <c r="L66" i="7"/>
  <c r="L67" i="7"/>
  <c r="L68" i="7"/>
  <c r="L69" i="7"/>
  <c r="L70" i="7"/>
  <c r="L74" i="7"/>
  <c r="L75" i="7"/>
  <c r="L76" i="7"/>
  <c r="T9" i="7"/>
  <c r="U9" i="7"/>
  <c r="V9" i="7"/>
  <c r="T10" i="7"/>
  <c r="U10" i="7"/>
  <c r="V10" i="7"/>
  <c r="T11" i="7"/>
  <c r="U11" i="7"/>
  <c r="V11" i="7"/>
  <c r="T12" i="7"/>
  <c r="U12" i="7"/>
  <c r="V12" i="7"/>
  <c r="T13" i="7"/>
  <c r="U13" i="7"/>
  <c r="V13" i="7"/>
  <c r="T14" i="7"/>
  <c r="U14" i="7"/>
  <c r="V14" i="7"/>
  <c r="T15" i="7"/>
  <c r="U15" i="7"/>
  <c r="V15" i="7"/>
  <c r="T16" i="7"/>
  <c r="U16" i="7"/>
  <c r="V16" i="7"/>
  <c r="T17" i="7"/>
  <c r="U17" i="7"/>
  <c r="V17" i="7"/>
  <c r="T18" i="7"/>
  <c r="U18" i="7"/>
  <c r="V18" i="7"/>
  <c r="T19" i="7"/>
  <c r="U19" i="7"/>
  <c r="V19" i="7"/>
  <c r="T20" i="7"/>
  <c r="U20" i="7"/>
  <c r="V20" i="7"/>
  <c r="T21" i="7"/>
  <c r="U21" i="7"/>
  <c r="V21" i="7"/>
  <c r="T22" i="7"/>
  <c r="U22" i="7"/>
  <c r="V22" i="7"/>
  <c r="T23" i="7"/>
  <c r="U23" i="7"/>
  <c r="V23" i="7"/>
  <c r="T24" i="7"/>
  <c r="U24" i="7"/>
  <c r="V24" i="7"/>
  <c r="T25" i="7"/>
  <c r="U25" i="7"/>
  <c r="V25" i="7"/>
  <c r="T26" i="7"/>
  <c r="U26" i="7"/>
  <c r="V26" i="7"/>
  <c r="T27" i="7"/>
  <c r="U27" i="7"/>
  <c r="V27" i="7"/>
  <c r="T28" i="7"/>
  <c r="U28" i="7"/>
  <c r="V28" i="7"/>
  <c r="T29" i="7"/>
  <c r="U29" i="7"/>
  <c r="V29" i="7"/>
  <c r="T30" i="7"/>
  <c r="U30" i="7"/>
  <c r="V30" i="7"/>
  <c r="T31" i="7"/>
  <c r="U31" i="7"/>
  <c r="V31" i="7"/>
  <c r="T35" i="7"/>
  <c r="U35" i="7"/>
  <c r="V35" i="7"/>
  <c r="T36" i="7"/>
  <c r="U36" i="7"/>
  <c r="V36" i="7"/>
  <c r="T37" i="7"/>
  <c r="U37" i="7"/>
  <c r="V37" i="7"/>
  <c r="T38" i="7"/>
  <c r="U38" i="7"/>
  <c r="V38" i="7"/>
  <c r="T39" i="7"/>
  <c r="U39" i="7"/>
  <c r="V39" i="7"/>
  <c r="T40" i="7"/>
  <c r="U40" i="7"/>
  <c r="V40" i="7"/>
  <c r="T41" i="7"/>
  <c r="U41" i="7"/>
  <c r="V41" i="7"/>
  <c r="T42" i="7"/>
  <c r="U42" i="7"/>
  <c r="V42" i="7"/>
  <c r="T43" i="7"/>
  <c r="U43" i="7"/>
  <c r="V43" i="7"/>
  <c r="T44" i="7"/>
  <c r="U44" i="7"/>
  <c r="V44" i="7"/>
  <c r="T45" i="7"/>
  <c r="U45" i="7"/>
  <c r="V45" i="7"/>
  <c r="T46" i="7"/>
  <c r="U46" i="7"/>
  <c r="V46" i="7"/>
  <c r="T47" i="7"/>
  <c r="U47" i="7"/>
  <c r="T48" i="7"/>
  <c r="U48" i="7"/>
  <c r="T49" i="7"/>
  <c r="U49" i="7"/>
  <c r="T50" i="7"/>
  <c r="U50" i="7"/>
  <c r="T51" i="7"/>
  <c r="U51" i="7"/>
  <c r="V51" i="7"/>
  <c r="T52" i="7"/>
  <c r="U52" i="7"/>
  <c r="V52" i="7"/>
  <c r="T53" i="7"/>
  <c r="U53" i="7"/>
  <c r="V53" i="7"/>
  <c r="T54" i="7"/>
  <c r="U54" i="7"/>
  <c r="V54" i="7"/>
  <c r="T55" i="7"/>
  <c r="U55" i="7"/>
  <c r="V55" i="7"/>
  <c r="U56" i="7"/>
  <c r="V56" i="7"/>
  <c r="U57" i="7"/>
  <c r="V57" i="7"/>
  <c r="U58" i="7"/>
  <c r="V58" i="7"/>
  <c r="V8" i="7"/>
  <c r="U8" i="7"/>
  <c r="T8" i="7"/>
  <c r="L11" i="7"/>
  <c r="M11" i="7"/>
  <c r="N11" i="7"/>
  <c r="O11" i="7"/>
  <c r="P11" i="7"/>
  <c r="L12" i="7"/>
  <c r="M12" i="7"/>
  <c r="N12" i="7"/>
  <c r="O12" i="7"/>
  <c r="P12" i="7"/>
  <c r="L13" i="7"/>
  <c r="M13" i="7"/>
  <c r="N13" i="7"/>
  <c r="O13" i="7"/>
  <c r="P13" i="7"/>
  <c r="L14" i="7"/>
  <c r="M14" i="7"/>
  <c r="N14" i="7"/>
  <c r="O14" i="7"/>
  <c r="P14" i="7"/>
  <c r="L15" i="7"/>
  <c r="M15" i="7"/>
  <c r="N15" i="7"/>
  <c r="O15" i="7"/>
  <c r="P15" i="7"/>
  <c r="L16" i="7"/>
  <c r="M16" i="7"/>
  <c r="N16" i="7"/>
  <c r="O16" i="7"/>
  <c r="P16" i="7"/>
  <c r="L17" i="7"/>
  <c r="M17" i="7"/>
  <c r="N17" i="7"/>
  <c r="O17" i="7"/>
  <c r="P17" i="7"/>
  <c r="L18" i="7"/>
  <c r="M18" i="7"/>
  <c r="N18" i="7"/>
  <c r="O18" i="7"/>
  <c r="P18" i="7"/>
  <c r="L19" i="7"/>
  <c r="M19" i="7"/>
  <c r="N19" i="7"/>
  <c r="O19" i="7"/>
  <c r="P19" i="7"/>
  <c r="L20" i="7"/>
  <c r="M20" i="7"/>
  <c r="N20" i="7"/>
  <c r="O20" i="7"/>
  <c r="P20" i="7"/>
  <c r="L21" i="7"/>
  <c r="M21" i="7"/>
  <c r="N21" i="7"/>
  <c r="O21" i="7"/>
  <c r="P21" i="7"/>
  <c r="L22" i="7"/>
  <c r="M22" i="7"/>
  <c r="N22" i="7"/>
  <c r="O22" i="7"/>
  <c r="P22" i="7"/>
  <c r="L23" i="7"/>
  <c r="M23" i="7"/>
  <c r="N23" i="7"/>
  <c r="O23" i="7"/>
  <c r="P23" i="7"/>
  <c r="L24" i="7"/>
  <c r="M24" i="7"/>
  <c r="N24" i="7"/>
  <c r="O24" i="7"/>
  <c r="P24" i="7"/>
  <c r="L25" i="7"/>
  <c r="M25" i="7"/>
  <c r="N25" i="7"/>
  <c r="O25" i="7"/>
  <c r="P25" i="7"/>
  <c r="L26" i="7"/>
  <c r="M26" i="7"/>
  <c r="N26" i="7"/>
  <c r="O26" i="7"/>
  <c r="P26" i="7"/>
  <c r="L27" i="7"/>
  <c r="M27" i="7"/>
  <c r="N27" i="7"/>
  <c r="O27" i="7"/>
  <c r="P27" i="7"/>
  <c r="L28" i="7"/>
  <c r="M28" i="7"/>
  <c r="N28" i="7"/>
  <c r="O28" i="7"/>
  <c r="P28" i="7"/>
  <c r="L29" i="7"/>
  <c r="M29" i="7"/>
  <c r="N29" i="7"/>
  <c r="O29" i="7"/>
  <c r="P29" i="7"/>
  <c r="L30" i="7"/>
  <c r="M30" i="7"/>
  <c r="N30" i="7"/>
  <c r="O30" i="7"/>
  <c r="P30" i="7"/>
  <c r="L31" i="7"/>
  <c r="M31" i="7"/>
  <c r="N31" i="7"/>
  <c r="O31" i="7"/>
  <c r="P31" i="7"/>
  <c r="L35" i="7"/>
  <c r="M35" i="7"/>
  <c r="N35" i="7"/>
  <c r="O35" i="7"/>
  <c r="P35" i="7"/>
  <c r="L36" i="7"/>
  <c r="M36" i="7"/>
  <c r="N36" i="7"/>
  <c r="O36" i="7"/>
  <c r="P36" i="7"/>
  <c r="L37" i="7"/>
  <c r="M37" i="7"/>
  <c r="N37" i="7"/>
  <c r="O37" i="7"/>
  <c r="P37" i="7"/>
  <c r="L38" i="7"/>
  <c r="M38" i="7"/>
  <c r="N38" i="7"/>
  <c r="O38" i="7"/>
  <c r="P38" i="7"/>
  <c r="L39" i="7"/>
  <c r="M39" i="7"/>
  <c r="N39" i="7"/>
  <c r="O39" i="7"/>
  <c r="P39" i="7"/>
  <c r="L40" i="7"/>
  <c r="M40" i="7"/>
  <c r="N40" i="7"/>
  <c r="O40" i="7"/>
  <c r="P40" i="7"/>
  <c r="L41" i="7"/>
  <c r="M41" i="7"/>
  <c r="N41" i="7"/>
  <c r="O41" i="7"/>
  <c r="P41" i="7"/>
  <c r="L42" i="7"/>
  <c r="M42" i="7"/>
  <c r="N42" i="7"/>
  <c r="O42" i="7"/>
  <c r="P42" i="7"/>
  <c r="L43" i="7"/>
  <c r="M43" i="7"/>
  <c r="N43" i="7"/>
  <c r="O43" i="7"/>
  <c r="P43" i="7"/>
  <c r="L44" i="7"/>
  <c r="M44" i="7"/>
  <c r="N44" i="7"/>
  <c r="O44" i="7"/>
  <c r="P44" i="7"/>
  <c r="L45" i="7"/>
  <c r="M45" i="7"/>
  <c r="N45" i="7"/>
  <c r="O45" i="7"/>
  <c r="P45" i="7"/>
  <c r="L46" i="7"/>
  <c r="M46" i="7"/>
  <c r="N46" i="7"/>
  <c r="O46" i="7"/>
  <c r="P46" i="7"/>
  <c r="L47" i="7"/>
  <c r="M47" i="7"/>
  <c r="N47" i="7"/>
  <c r="O47" i="7"/>
  <c r="P47" i="7"/>
  <c r="L48" i="7"/>
  <c r="M48" i="7"/>
  <c r="N48" i="7"/>
  <c r="O48" i="7"/>
  <c r="P48" i="7"/>
  <c r="L49" i="7"/>
  <c r="M49" i="7"/>
  <c r="N49" i="7"/>
  <c r="O49" i="7"/>
  <c r="P49" i="7"/>
  <c r="L50" i="7"/>
  <c r="M50" i="7"/>
  <c r="N50" i="7"/>
  <c r="O50" i="7"/>
  <c r="P50" i="7"/>
  <c r="L51" i="7"/>
  <c r="M51" i="7"/>
  <c r="N51" i="7"/>
  <c r="O51" i="7"/>
  <c r="P51" i="7"/>
  <c r="L52" i="7"/>
  <c r="M52" i="7"/>
  <c r="N52" i="7"/>
  <c r="O52" i="7"/>
  <c r="P52" i="7"/>
  <c r="L53" i="7"/>
  <c r="M53" i="7"/>
  <c r="N53" i="7"/>
  <c r="O53" i="7"/>
  <c r="P53" i="7"/>
  <c r="L54" i="7"/>
  <c r="M54" i="7"/>
  <c r="N54" i="7"/>
  <c r="O54" i="7"/>
  <c r="P54" i="7"/>
  <c r="L55" i="7"/>
  <c r="M55" i="7"/>
  <c r="N55" i="7"/>
  <c r="O55" i="7"/>
  <c r="P55" i="7"/>
  <c r="L56" i="7"/>
  <c r="M56" i="7"/>
  <c r="N56" i="7"/>
  <c r="O56" i="7"/>
  <c r="P56" i="7"/>
  <c r="L57" i="7"/>
  <c r="M57" i="7"/>
  <c r="N57" i="7"/>
  <c r="O57" i="7"/>
  <c r="P57" i="7"/>
  <c r="L58" i="7"/>
  <c r="M58" i="7"/>
  <c r="N58" i="7"/>
  <c r="O58" i="7"/>
  <c r="P58" i="7"/>
  <c r="L9" i="7"/>
  <c r="M9" i="7"/>
  <c r="N9" i="7"/>
  <c r="O9" i="7"/>
  <c r="P9" i="7"/>
  <c r="L10" i="7"/>
  <c r="M10" i="7"/>
  <c r="N10" i="7"/>
  <c r="O10" i="7"/>
  <c r="P10" i="7"/>
  <c r="P8" i="7"/>
  <c r="O8" i="7"/>
  <c r="N8" i="7"/>
  <c r="M8" i="7"/>
  <c r="L8" i="7"/>
  <c r="A14" i="12"/>
  <c r="AL361" i="12"/>
  <c r="AG361" i="12"/>
  <c r="AB361" i="12"/>
  <c r="W361" i="12"/>
  <c r="Q361" i="12"/>
  <c r="AL360" i="12"/>
  <c r="AG360" i="12"/>
  <c r="AB360" i="12"/>
  <c r="W360" i="12"/>
  <c r="Q360" i="12"/>
  <c r="AL359" i="12"/>
  <c r="AG359" i="12"/>
  <c r="AB359" i="12"/>
  <c r="W359" i="12"/>
  <c r="Q359" i="12"/>
  <c r="N359" i="12"/>
  <c r="L359" i="12"/>
  <c r="AL358" i="12"/>
  <c r="AG358" i="12"/>
  <c r="AB358" i="12"/>
  <c r="W358" i="12"/>
  <c r="Q358" i="12"/>
  <c r="AL357" i="12"/>
  <c r="AG357" i="12"/>
  <c r="AB357" i="12"/>
  <c r="W357" i="12"/>
  <c r="Q357" i="12"/>
  <c r="AL356" i="12"/>
  <c r="AG356" i="12"/>
  <c r="AB356" i="12"/>
  <c r="W356" i="12"/>
  <c r="Q356" i="12"/>
  <c r="N356" i="12"/>
  <c r="L356" i="12"/>
  <c r="AL355" i="12"/>
  <c r="AG355" i="12"/>
  <c r="AB355" i="12"/>
  <c r="W355" i="12"/>
  <c r="Q355" i="12"/>
  <c r="AL354" i="12"/>
  <c r="AG354" i="12"/>
  <c r="AB354" i="12"/>
  <c r="W354" i="12"/>
  <c r="Q354" i="12"/>
  <c r="AL353" i="12"/>
  <c r="AG353" i="12"/>
  <c r="AB353" i="12"/>
  <c r="W353" i="12"/>
  <c r="Q353" i="12"/>
  <c r="N353" i="12"/>
  <c r="L353" i="12"/>
  <c r="AL352" i="12"/>
  <c r="AG352" i="12"/>
  <c r="AB352" i="12"/>
  <c r="W352" i="12"/>
  <c r="Q352" i="12"/>
  <c r="AL351" i="12"/>
  <c r="AG351" i="12"/>
  <c r="AB351" i="12"/>
  <c r="W351" i="12"/>
  <c r="Q351" i="12"/>
  <c r="AL350" i="12"/>
  <c r="AG350" i="12"/>
  <c r="AB350" i="12"/>
  <c r="W350" i="12"/>
  <c r="Q350" i="12"/>
  <c r="N350" i="12"/>
  <c r="L350" i="12"/>
  <c r="AL349" i="12"/>
  <c r="AG349" i="12"/>
  <c r="AB349" i="12"/>
  <c r="W349" i="12"/>
  <c r="Q349" i="12"/>
  <c r="AL348" i="12"/>
  <c r="AG348" i="12"/>
  <c r="AB348" i="12"/>
  <c r="W348" i="12"/>
  <c r="Q348" i="12"/>
  <c r="AL347" i="12"/>
  <c r="AG347" i="12"/>
  <c r="AB347" i="12"/>
  <c r="W347" i="12"/>
  <c r="Q347" i="12"/>
  <c r="N347" i="12"/>
  <c r="L347" i="12"/>
  <c r="AL346" i="12"/>
  <c r="AG346" i="12"/>
  <c r="AB346" i="12"/>
  <c r="W346" i="12"/>
  <c r="Q346" i="12"/>
  <c r="AL345" i="12"/>
  <c r="AG345" i="12"/>
  <c r="AB345" i="12"/>
  <c r="W345" i="12"/>
  <c r="Q345" i="12"/>
  <c r="AL344" i="12"/>
  <c r="AG344" i="12"/>
  <c r="AB344" i="12"/>
  <c r="W344" i="12"/>
  <c r="Q344" i="12"/>
  <c r="N344" i="12"/>
  <c r="L344" i="12"/>
  <c r="AL343" i="12"/>
  <c r="AG343" i="12"/>
  <c r="AB343" i="12"/>
  <c r="W343" i="12"/>
  <c r="Q343" i="12"/>
  <c r="AL342" i="12"/>
  <c r="AG342" i="12"/>
  <c r="AB342" i="12"/>
  <c r="W342" i="12"/>
  <c r="Q342" i="12"/>
  <c r="AL341" i="12"/>
  <c r="AG341" i="12"/>
  <c r="AB341" i="12"/>
  <c r="W341" i="12"/>
  <c r="Q341" i="12"/>
  <c r="N341" i="12"/>
  <c r="L341" i="12"/>
  <c r="AL340" i="12"/>
  <c r="AG340" i="12"/>
  <c r="AB340" i="12"/>
  <c r="W340" i="12"/>
  <c r="Q340" i="12"/>
  <c r="AL339" i="12"/>
  <c r="AG339" i="12"/>
  <c r="AB339" i="12"/>
  <c r="W339" i="12"/>
  <c r="Q339" i="12"/>
  <c r="AL338" i="12"/>
  <c r="AG338" i="12"/>
  <c r="AB338" i="12"/>
  <c r="W338" i="12"/>
  <c r="Q338" i="12"/>
  <c r="N338" i="12"/>
  <c r="L338" i="12"/>
  <c r="AL337" i="12"/>
  <c r="AG337" i="12"/>
  <c r="AB337" i="12"/>
  <c r="W337" i="12"/>
  <c r="Q337" i="12"/>
  <c r="AL336" i="12"/>
  <c r="AG336" i="12"/>
  <c r="AB336" i="12"/>
  <c r="W336" i="12"/>
  <c r="Q336" i="12"/>
  <c r="AL335" i="12"/>
  <c r="AG335" i="12"/>
  <c r="AB335" i="12"/>
  <c r="W335" i="12"/>
  <c r="Q335" i="12"/>
  <c r="N335" i="12"/>
  <c r="L335" i="12"/>
  <c r="AL334" i="12"/>
  <c r="AG334" i="12"/>
  <c r="AB334" i="12"/>
  <c r="W334" i="12"/>
  <c r="Q334" i="12"/>
  <c r="AL333" i="12"/>
  <c r="AG333" i="12"/>
  <c r="AB333" i="12"/>
  <c r="W333" i="12"/>
  <c r="Q333" i="12"/>
  <c r="AL332" i="12"/>
  <c r="AG332" i="12"/>
  <c r="AB332" i="12"/>
  <c r="W332" i="12"/>
  <c r="Q332" i="12"/>
  <c r="N332" i="12"/>
  <c r="L332" i="12"/>
  <c r="AL331" i="12"/>
  <c r="AG331" i="12"/>
  <c r="AB331" i="12"/>
  <c r="W331" i="12"/>
  <c r="Q331" i="12"/>
  <c r="AL330" i="12"/>
  <c r="AG330" i="12"/>
  <c r="AB330" i="12"/>
  <c r="W330" i="12"/>
  <c r="Q330" i="12"/>
  <c r="AL329" i="12"/>
  <c r="AG329" i="12"/>
  <c r="AB329" i="12"/>
  <c r="W329" i="12"/>
  <c r="Q329" i="12"/>
  <c r="N329" i="12"/>
  <c r="L329" i="12"/>
  <c r="AL328" i="12"/>
  <c r="AG328" i="12"/>
  <c r="AB328" i="12"/>
  <c r="W328" i="12"/>
  <c r="Q328" i="12"/>
  <c r="AL327" i="12"/>
  <c r="AG327" i="12"/>
  <c r="AB327" i="12"/>
  <c r="W327" i="12"/>
  <c r="Q327" i="12"/>
  <c r="AL326" i="12"/>
  <c r="AG326" i="12"/>
  <c r="AB326" i="12"/>
  <c r="W326" i="12"/>
  <c r="Q326" i="12"/>
  <c r="N326" i="12"/>
  <c r="L326" i="12"/>
  <c r="AL325" i="12"/>
  <c r="AG325" i="12"/>
  <c r="AB325" i="12"/>
  <c r="W325" i="12"/>
  <c r="Q325" i="12"/>
  <c r="AL324" i="12"/>
  <c r="AG324" i="12"/>
  <c r="AB324" i="12"/>
  <c r="W324" i="12"/>
  <c r="Q324" i="12"/>
  <c r="AL323" i="12"/>
  <c r="AG323" i="12"/>
  <c r="AB323" i="12"/>
  <c r="W323" i="12"/>
  <c r="Q323" i="12"/>
  <c r="N323" i="12"/>
  <c r="L323" i="12"/>
  <c r="AL322" i="12"/>
  <c r="AG322" i="12"/>
  <c r="AB322" i="12"/>
  <c r="W322" i="12"/>
  <c r="Q322" i="12"/>
  <c r="AL321" i="12"/>
  <c r="AG321" i="12"/>
  <c r="AB321" i="12"/>
  <c r="W321" i="12"/>
  <c r="Q321" i="12"/>
  <c r="AL320" i="12"/>
  <c r="AG320" i="12"/>
  <c r="AB320" i="12"/>
  <c r="W320" i="12"/>
  <c r="Q320" i="12"/>
  <c r="N320" i="12"/>
  <c r="L320" i="12"/>
  <c r="AL319" i="12"/>
  <c r="AG319" i="12"/>
  <c r="AB319" i="12"/>
  <c r="W319" i="12"/>
  <c r="Q319" i="12"/>
  <c r="AL318" i="12"/>
  <c r="AG318" i="12"/>
  <c r="AB318" i="12"/>
  <c r="W318" i="12"/>
  <c r="Q318" i="12"/>
  <c r="AL317" i="12"/>
  <c r="AG317" i="12"/>
  <c r="AB317" i="12"/>
  <c r="W317" i="12"/>
  <c r="Q317" i="12"/>
  <c r="N317" i="12"/>
  <c r="L317" i="12"/>
  <c r="AL316" i="12"/>
  <c r="AG316" i="12"/>
  <c r="AB316" i="12"/>
  <c r="W316" i="12"/>
  <c r="Q316" i="12"/>
  <c r="AL315" i="12"/>
  <c r="AG315" i="12"/>
  <c r="AB315" i="12"/>
  <c r="W315" i="12"/>
  <c r="Q315" i="12"/>
  <c r="AL314" i="12"/>
  <c r="AG314" i="12"/>
  <c r="AB314" i="12"/>
  <c r="W314" i="12"/>
  <c r="Q314" i="12"/>
  <c r="N314" i="12"/>
  <c r="L314" i="12"/>
  <c r="AL313" i="12"/>
  <c r="AG313" i="12"/>
  <c r="AB313" i="12"/>
  <c r="W313" i="12"/>
  <c r="Q313" i="12"/>
  <c r="AL312" i="12"/>
  <c r="AG312" i="12"/>
  <c r="AB312" i="12"/>
  <c r="W312" i="12"/>
  <c r="Q312" i="12"/>
  <c r="AL311" i="12"/>
  <c r="AG311" i="12"/>
  <c r="AB311" i="12"/>
  <c r="W311" i="12"/>
  <c r="Q311" i="12"/>
  <c r="N311" i="12"/>
  <c r="L311" i="12"/>
  <c r="AL310" i="12"/>
  <c r="AG310" i="12"/>
  <c r="AB310" i="12"/>
  <c r="W310" i="12"/>
  <c r="Q310" i="12"/>
  <c r="AL309" i="12"/>
  <c r="AG309" i="12"/>
  <c r="AB309" i="12"/>
  <c r="W309" i="12"/>
  <c r="Q309" i="12"/>
  <c r="AL308" i="12"/>
  <c r="AG308" i="12"/>
  <c r="AB308" i="12"/>
  <c r="W308" i="12"/>
  <c r="Q308" i="12"/>
  <c r="N308" i="12"/>
  <c r="L308" i="12"/>
  <c r="AL307" i="12"/>
  <c r="AG307" i="12"/>
  <c r="AB307" i="12"/>
  <c r="W307" i="12"/>
  <c r="Q307" i="12"/>
  <c r="AL306" i="12"/>
  <c r="AG306" i="12"/>
  <c r="AB306" i="12"/>
  <c r="W306" i="12"/>
  <c r="Q306" i="12"/>
  <c r="AL305" i="12"/>
  <c r="AG305" i="12"/>
  <c r="AB305" i="12"/>
  <c r="W305" i="12"/>
  <c r="Q305" i="12"/>
  <c r="N305" i="12"/>
  <c r="L305" i="12"/>
  <c r="AL304" i="12"/>
  <c r="AG304" i="12"/>
  <c r="AB304" i="12"/>
  <c r="W304" i="12"/>
  <c r="Q304" i="12"/>
  <c r="AL303" i="12"/>
  <c r="AG303" i="12"/>
  <c r="AB303" i="12"/>
  <c r="W303" i="12"/>
  <c r="Q303" i="12"/>
  <c r="AL302" i="12"/>
  <c r="AG302" i="12"/>
  <c r="AB302" i="12"/>
  <c r="W302" i="12"/>
  <c r="Q302" i="12"/>
  <c r="N302" i="12"/>
  <c r="L302" i="12"/>
  <c r="AL301" i="12"/>
  <c r="AG301" i="12"/>
  <c r="AB301" i="12"/>
  <c r="W301" i="12"/>
  <c r="Q301" i="12"/>
  <c r="AL300" i="12"/>
  <c r="AG300" i="12"/>
  <c r="AB300" i="12"/>
  <c r="W300" i="12"/>
  <c r="Q300" i="12"/>
  <c r="AL299" i="12"/>
  <c r="AG299" i="12"/>
  <c r="AB299" i="12"/>
  <c r="W299" i="12"/>
  <c r="Q299" i="12"/>
  <c r="N299" i="12"/>
  <c r="L299" i="12"/>
  <c r="AL298" i="12"/>
  <c r="AG298" i="12"/>
  <c r="AB298" i="12"/>
  <c r="W298" i="12"/>
  <c r="Q298" i="12"/>
  <c r="AL297" i="12"/>
  <c r="AG297" i="12"/>
  <c r="AB297" i="12"/>
  <c r="W297" i="12"/>
  <c r="Q297" i="12"/>
  <c r="AL296" i="12"/>
  <c r="AG296" i="12"/>
  <c r="AB296" i="12"/>
  <c r="W296" i="12"/>
  <c r="Q296" i="12"/>
  <c r="N296" i="12"/>
  <c r="L296" i="12"/>
  <c r="AL295" i="12"/>
  <c r="AG295" i="12"/>
  <c r="AB295" i="12"/>
  <c r="W295" i="12"/>
  <c r="Q295" i="12"/>
  <c r="AL294" i="12"/>
  <c r="AG294" i="12"/>
  <c r="AB294" i="12"/>
  <c r="W294" i="12"/>
  <c r="Q294" i="12"/>
  <c r="AL293" i="12"/>
  <c r="AG293" i="12"/>
  <c r="AB293" i="12"/>
  <c r="W293" i="12"/>
  <c r="Q293" i="12"/>
  <c r="N293" i="12"/>
  <c r="L293" i="12"/>
  <c r="AL292" i="12"/>
  <c r="AG292" i="12"/>
  <c r="AB292" i="12"/>
  <c r="W292" i="12"/>
  <c r="Q292" i="12"/>
  <c r="AL291" i="12"/>
  <c r="AG291" i="12"/>
  <c r="AB291" i="12"/>
  <c r="W291" i="12"/>
  <c r="Q291" i="12"/>
  <c r="AL290" i="12"/>
  <c r="AG290" i="12"/>
  <c r="AB290" i="12"/>
  <c r="W290" i="12"/>
  <c r="Q290" i="12"/>
  <c r="N290" i="12"/>
  <c r="L290" i="12"/>
  <c r="AL289" i="12"/>
  <c r="AG289" i="12"/>
  <c r="AB289" i="12"/>
  <c r="W289" i="12"/>
  <c r="Q289" i="12"/>
  <c r="AL288" i="12"/>
  <c r="AG288" i="12"/>
  <c r="AB288" i="12"/>
  <c r="W288" i="12"/>
  <c r="Q288" i="12"/>
  <c r="AL287" i="12"/>
  <c r="AG287" i="12"/>
  <c r="AB287" i="12"/>
  <c r="W287" i="12"/>
  <c r="Q287" i="12"/>
  <c r="N287" i="12"/>
  <c r="L287" i="12"/>
  <c r="AL286" i="12"/>
  <c r="AG286" i="12"/>
  <c r="AB286" i="12"/>
  <c r="W286" i="12"/>
  <c r="Q286" i="12"/>
  <c r="AL285" i="12"/>
  <c r="AG285" i="12"/>
  <c r="AB285" i="12"/>
  <c r="W285" i="12"/>
  <c r="Q285" i="12"/>
  <c r="AL284" i="12"/>
  <c r="AG284" i="12"/>
  <c r="AB284" i="12"/>
  <c r="W284" i="12"/>
  <c r="Q284" i="12"/>
  <c r="N284" i="12"/>
  <c r="L284" i="12"/>
  <c r="AL283" i="12"/>
  <c r="AG283" i="12"/>
  <c r="AB283" i="12"/>
  <c r="W283" i="12"/>
  <c r="Q283" i="12"/>
  <c r="AL282" i="12"/>
  <c r="AG282" i="12"/>
  <c r="AB282" i="12"/>
  <c r="W282" i="12"/>
  <c r="Q282" i="12"/>
  <c r="AL281" i="12"/>
  <c r="AG281" i="12"/>
  <c r="AB281" i="12"/>
  <c r="W281" i="12"/>
  <c r="Q281" i="12"/>
  <c r="N281" i="12"/>
  <c r="L281" i="12"/>
  <c r="AL280" i="12"/>
  <c r="AG280" i="12"/>
  <c r="AB280" i="12"/>
  <c r="W280" i="12"/>
  <c r="Q280" i="12"/>
  <c r="AL279" i="12"/>
  <c r="AG279" i="12"/>
  <c r="AB279" i="12"/>
  <c r="W279" i="12"/>
  <c r="Q279" i="12"/>
  <c r="AL278" i="12"/>
  <c r="AG278" i="12"/>
  <c r="AB278" i="12"/>
  <c r="W278" i="12"/>
  <c r="Q278" i="12"/>
  <c r="N278" i="12"/>
  <c r="L278" i="12"/>
  <c r="AL277" i="12"/>
  <c r="AG277" i="12"/>
  <c r="AB277" i="12"/>
  <c r="W277" i="12"/>
  <c r="Q277" i="12"/>
  <c r="AL276" i="12"/>
  <c r="AG276" i="12"/>
  <c r="AB276" i="12"/>
  <c r="W276" i="12"/>
  <c r="Q276" i="12"/>
  <c r="AL275" i="12"/>
  <c r="AG275" i="12"/>
  <c r="AB275" i="12"/>
  <c r="W275" i="12"/>
  <c r="Q275" i="12"/>
  <c r="N275" i="12"/>
  <c r="L275" i="12"/>
  <c r="AL274" i="12"/>
  <c r="AG274" i="12"/>
  <c r="AB274" i="12"/>
  <c r="W274" i="12"/>
  <c r="Q274" i="12"/>
  <c r="AL273" i="12"/>
  <c r="AG273" i="12"/>
  <c r="AB273" i="12"/>
  <c r="W273" i="12"/>
  <c r="Q273" i="12"/>
  <c r="AL272" i="12"/>
  <c r="AG272" i="12"/>
  <c r="AB272" i="12"/>
  <c r="W272" i="12"/>
  <c r="Q272" i="12"/>
  <c r="N272" i="12"/>
  <c r="L272" i="12"/>
  <c r="AL271" i="12"/>
  <c r="AG271" i="12"/>
  <c r="AB271" i="12"/>
  <c r="W271" i="12"/>
  <c r="Q271" i="12"/>
  <c r="AL270" i="12"/>
  <c r="AG270" i="12"/>
  <c r="AB270" i="12"/>
  <c r="W270" i="12"/>
  <c r="Q270" i="12"/>
  <c r="AL269" i="12"/>
  <c r="AG269" i="12"/>
  <c r="AB269" i="12"/>
  <c r="W269" i="12"/>
  <c r="Q269" i="12"/>
  <c r="N269" i="12"/>
  <c r="L269" i="12"/>
  <c r="AL268" i="12"/>
  <c r="AG268" i="12"/>
  <c r="AB268" i="12"/>
  <c r="W268" i="12"/>
  <c r="Q268" i="12"/>
  <c r="AL267" i="12"/>
  <c r="AG267" i="12"/>
  <c r="AB267" i="12"/>
  <c r="W267" i="12"/>
  <c r="Q267" i="12"/>
  <c r="AL266" i="12"/>
  <c r="AG266" i="12"/>
  <c r="AB266" i="12"/>
  <c r="W266" i="12"/>
  <c r="Q266" i="12"/>
  <c r="N266" i="12"/>
  <c r="L266" i="12"/>
  <c r="AL265" i="12"/>
  <c r="AG265" i="12"/>
  <c r="AB265" i="12"/>
  <c r="W265" i="12"/>
  <c r="Q265" i="12"/>
  <c r="AL264" i="12"/>
  <c r="AG264" i="12"/>
  <c r="AB264" i="12"/>
  <c r="W264" i="12"/>
  <c r="Q264" i="12"/>
  <c r="AL263" i="12"/>
  <c r="AG263" i="12"/>
  <c r="AB263" i="12"/>
  <c r="W263" i="12"/>
  <c r="Q263" i="12"/>
  <c r="N263" i="12"/>
  <c r="L263" i="12"/>
  <c r="AL262" i="12"/>
  <c r="AG262" i="12"/>
  <c r="AB262" i="12"/>
  <c r="W262" i="12"/>
  <c r="Q262" i="12"/>
  <c r="AL261" i="12"/>
  <c r="AG261" i="12"/>
  <c r="AB261" i="12"/>
  <c r="W261" i="12"/>
  <c r="Q261" i="12"/>
  <c r="AL260" i="12"/>
  <c r="AG260" i="12"/>
  <c r="AB260" i="12"/>
  <c r="W260" i="12"/>
  <c r="Q260" i="12"/>
  <c r="N260" i="12"/>
  <c r="L260" i="12"/>
  <c r="AL259" i="12"/>
  <c r="AG259" i="12"/>
  <c r="AB259" i="12"/>
  <c r="W259" i="12"/>
  <c r="Q259" i="12"/>
  <c r="AL258" i="12"/>
  <c r="AG258" i="12"/>
  <c r="AB258" i="12"/>
  <c r="W258" i="12"/>
  <c r="Q258" i="12"/>
  <c r="AL257" i="12"/>
  <c r="AG257" i="12"/>
  <c r="AB257" i="12"/>
  <c r="W257" i="12"/>
  <c r="Q257" i="12"/>
  <c r="N257" i="12"/>
  <c r="L257" i="12"/>
  <c r="AL256" i="12"/>
  <c r="AG256" i="12"/>
  <c r="AB256" i="12"/>
  <c r="W256" i="12"/>
  <c r="Q256" i="12"/>
  <c r="AL255" i="12"/>
  <c r="AG255" i="12"/>
  <c r="AB255" i="12"/>
  <c r="W255" i="12"/>
  <c r="Q255" i="12"/>
  <c r="AL254" i="12"/>
  <c r="AG254" i="12"/>
  <c r="AB254" i="12"/>
  <c r="W254" i="12"/>
  <c r="Q254" i="12"/>
  <c r="N254" i="12"/>
  <c r="L254" i="12"/>
  <c r="AL253" i="12"/>
  <c r="AG253" i="12"/>
  <c r="AB253" i="12"/>
  <c r="W253" i="12"/>
  <c r="Q253" i="12"/>
  <c r="AL252" i="12"/>
  <c r="AG252" i="12"/>
  <c r="AB252" i="12"/>
  <c r="W252" i="12"/>
  <c r="Q252" i="12"/>
  <c r="AL251" i="12"/>
  <c r="AG251" i="12"/>
  <c r="AB251" i="12"/>
  <c r="W251" i="12"/>
  <c r="Q251" i="12"/>
  <c r="N251" i="12"/>
  <c r="L251" i="12"/>
  <c r="AL250" i="12"/>
  <c r="AG250" i="12"/>
  <c r="AB250" i="12"/>
  <c r="W250" i="12"/>
  <c r="Q250" i="12"/>
  <c r="AL249" i="12"/>
  <c r="AG249" i="12"/>
  <c r="AB249" i="12"/>
  <c r="W249" i="12"/>
  <c r="Q249" i="12"/>
  <c r="AL248" i="12"/>
  <c r="AG248" i="12"/>
  <c r="AB248" i="12"/>
  <c r="W248" i="12"/>
  <c r="Q248" i="12"/>
  <c r="N248" i="12"/>
  <c r="L248" i="12"/>
  <c r="AL247" i="12"/>
  <c r="AG247" i="12"/>
  <c r="AB247" i="12"/>
  <c r="W247" i="12"/>
  <c r="Q247" i="12"/>
  <c r="AL246" i="12"/>
  <c r="AG246" i="12"/>
  <c r="AB246" i="12"/>
  <c r="W246" i="12"/>
  <c r="Q246" i="12"/>
  <c r="AL245" i="12"/>
  <c r="AG245" i="12"/>
  <c r="AB245" i="12"/>
  <c r="W245" i="12"/>
  <c r="Q245" i="12"/>
  <c r="N245" i="12"/>
  <c r="L245" i="12"/>
  <c r="AL244" i="12"/>
  <c r="AG244" i="12"/>
  <c r="AB244" i="12"/>
  <c r="W244" i="12"/>
  <c r="Q244" i="12"/>
  <c r="AL243" i="12"/>
  <c r="AG243" i="12"/>
  <c r="AB243" i="12"/>
  <c r="W243" i="12"/>
  <c r="Q243" i="12"/>
  <c r="AL242" i="12"/>
  <c r="AG242" i="12"/>
  <c r="AB242" i="12"/>
  <c r="W242" i="12"/>
  <c r="Q242" i="12"/>
  <c r="N242" i="12"/>
  <c r="L242" i="12"/>
  <c r="AL241" i="12"/>
  <c r="AG241" i="12"/>
  <c r="AB241" i="12"/>
  <c r="W241" i="12"/>
  <c r="Q241" i="12"/>
  <c r="AL240" i="12"/>
  <c r="AG240" i="12"/>
  <c r="AB240" i="12"/>
  <c r="W240" i="12"/>
  <c r="Q240" i="12"/>
  <c r="AL239" i="12"/>
  <c r="AG239" i="12"/>
  <c r="AB239" i="12"/>
  <c r="W239" i="12"/>
  <c r="Q239" i="12"/>
  <c r="N239" i="12"/>
  <c r="L239" i="12"/>
  <c r="AL238" i="12"/>
  <c r="AG238" i="12"/>
  <c r="AB238" i="12"/>
  <c r="W238" i="12"/>
  <c r="Q238" i="12"/>
  <c r="AL237" i="12"/>
  <c r="AG237" i="12"/>
  <c r="AB237" i="12"/>
  <c r="W237" i="12"/>
  <c r="Q237" i="12"/>
  <c r="AL236" i="12"/>
  <c r="AG236" i="12"/>
  <c r="AB236" i="12"/>
  <c r="W236" i="12"/>
  <c r="Q236" i="12"/>
  <c r="N236" i="12"/>
  <c r="L236" i="12"/>
  <c r="AL235" i="12"/>
  <c r="AG235" i="12"/>
  <c r="AB235" i="12"/>
  <c r="W235" i="12"/>
  <c r="Q235" i="12"/>
  <c r="AL234" i="12"/>
  <c r="AG234" i="12"/>
  <c r="AB234" i="12"/>
  <c r="W234" i="12"/>
  <c r="Q234" i="12"/>
  <c r="AL233" i="12"/>
  <c r="AG233" i="12"/>
  <c r="AB233" i="12"/>
  <c r="W233" i="12"/>
  <c r="Q233" i="12"/>
  <c r="N233" i="12"/>
  <c r="L233" i="12"/>
  <c r="AL232" i="12"/>
  <c r="AG232" i="12"/>
  <c r="AB232" i="12"/>
  <c r="W232" i="12"/>
  <c r="Q232" i="12"/>
  <c r="AL231" i="12"/>
  <c r="AG231" i="12"/>
  <c r="AB231" i="12"/>
  <c r="W231" i="12"/>
  <c r="Q231" i="12"/>
  <c r="AL230" i="12"/>
  <c r="AG230" i="12"/>
  <c r="AB230" i="12"/>
  <c r="W230" i="12"/>
  <c r="Q230" i="12"/>
  <c r="N230" i="12"/>
  <c r="L230" i="12"/>
  <c r="AL229" i="12"/>
  <c r="AG229" i="12"/>
  <c r="AB229" i="12"/>
  <c r="W229" i="12"/>
  <c r="Q229" i="12"/>
  <c r="AL228" i="12"/>
  <c r="AG228" i="12"/>
  <c r="AB228" i="12"/>
  <c r="W228" i="12"/>
  <c r="Q228" i="12"/>
  <c r="AL227" i="12"/>
  <c r="AG227" i="12"/>
  <c r="AB227" i="12"/>
  <c r="W227" i="12"/>
  <c r="Q227" i="12"/>
  <c r="N227" i="12"/>
  <c r="L227" i="12"/>
  <c r="AL226" i="12"/>
  <c r="AG226" i="12"/>
  <c r="AB226" i="12"/>
  <c r="W226" i="12"/>
  <c r="Q226" i="12"/>
  <c r="AL225" i="12"/>
  <c r="AG225" i="12"/>
  <c r="AB225" i="12"/>
  <c r="W225" i="12"/>
  <c r="Q225" i="12"/>
  <c r="AL224" i="12"/>
  <c r="AG224" i="12"/>
  <c r="AB224" i="12"/>
  <c r="W224" i="12"/>
  <c r="Q224" i="12"/>
  <c r="N224" i="12"/>
  <c r="L224" i="12"/>
  <c r="AL223" i="12"/>
  <c r="AG223" i="12"/>
  <c r="AB223" i="12"/>
  <c r="W223" i="12"/>
  <c r="Q223" i="12"/>
  <c r="AL222" i="12"/>
  <c r="AG222" i="12"/>
  <c r="AB222" i="12"/>
  <c r="W222" i="12"/>
  <c r="Q222" i="12"/>
  <c r="AL221" i="12"/>
  <c r="AG221" i="12"/>
  <c r="AB221" i="12"/>
  <c r="W221" i="12"/>
  <c r="Q221" i="12"/>
  <c r="N221" i="12"/>
  <c r="L221" i="12"/>
  <c r="AL220" i="12"/>
  <c r="AG220" i="12"/>
  <c r="AB220" i="12"/>
  <c r="W220" i="12"/>
  <c r="Q220" i="12"/>
  <c r="AL219" i="12"/>
  <c r="AG219" i="12"/>
  <c r="AB219" i="12"/>
  <c r="W219" i="12"/>
  <c r="Q219" i="12"/>
  <c r="AL218" i="12"/>
  <c r="AG218" i="12"/>
  <c r="AB218" i="12"/>
  <c r="W218" i="12"/>
  <c r="Q218" i="12"/>
  <c r="N218" i="12"/>
  <c r="L218" i="12"/>
  <c r="AL217" i="12"/>
  <c r="AG217" i="12"/>
  <c r="AB217" i="12"/>
  <c r="W217" i="12"/>
  <c r="Q217" i="12"/>
  <c r="AL216" i="12"/>
  <c r="AG216" i="12"/>
  <c r="AB216" i="12"/>
  <c r="W216" i="12"/>
  <c r="Q216" i="12"/>
  <c r="AL215" i="12"/>
  <c r="AG215" i="12"/>
  <c r="AB215" i="12"/>
  <c r="W215" i="12"/>
  <c r="Q215" i="12"/>
  <c r="N215" i="12"/>
  <c r="L215" i="12"/>
  <c r="AL214" i="12"/>
  <c r="AG214" i="12"/>
  <c r="AB214" i="12"/>
  <c r="W214" i="12"/>
  <c r="Q214" i="12"/>
  <c r="AL213" i="12"/>
  <c r="AG213" i="12"/>
  <c r="AB213" i="12"/>
  <c r="W213" i="12"/>
  <c r="Q213" i="12"/>
  <c r="AL212" i="12"/>
  <c r="AG212" i="12"/>
  <c r="AB212" i="12"/>
  <c r="W212" i="12"/>
  <c r="Q212" i="12"/>
  <c r="N212" i="12"/>
  <c r="L212" i="12"/>
  <c r="AL211" i="12"/>
  <c r="AG211" i="12"/>
  <c r="AB211" i="12"/>
  <c r="W211" i="12"/>
  <c r="Q211" i="12"/>
  <c r="AL210" i="12"/>
  <c r="AG210" i="12"/>
  <c r="AB210" i="12"/>
  <c r="W210" i="12"/>
  <c r="Q210" i="12"/>
  <c r="AL209" i="12"/>
  <c r="AG209" i="12"/>
  <c r="AB209" i="12"/>
  <c r="W209" i="12"/>
  <c r="Q209" i="12"/>
  <c r="N209" i="12"/>
  <c r="L209" i="12"/>
  <c r="AL208" i="12"/>
  <c r="AG208" i="12"/>
  <c r="AB208" i="12"/>
  <c r="W208" i="12"/>
  <c r="Q208" i="12"/>
  <c r="AL207" i="12"/>
  <c r="AG207" i="12"/>
  <c r="AB207" i="12"/>
  <c r="W207" i="12"/>
  <c r="Q207" i="12"/>
  <c r="AL206" i="12"/>
  <c r="AG206" i="12"/>
  <c r="AB206" i="12"/>
  <c r="W206" i="12"/>
  <c r="Q206" i="12"/>
  <c r="N206" i="12"/>
  <c r="L206" i="12"/>
  <c r="AL205" i="12"/>
  <c r="AG205" i="12"/>
  <c r="AB205" i="12"/>
  <c r="W205" i="12"/>
  <c r="Q205" i="12"/>
  <c r="AL204" i="12"/>
  <c r="AG204" i="12"/>
  <c r="AB204" i="12"/>
  <c r="W204" i="12"/>
  <c r="Q204" i="12"/>
  <c r="AL203" i="12"/>
  <c r="AG203" i="12"/>
  <c r="AB203" i="12"/>
  <c r="W203" i="12"/>
  <c r="Q203" i="12"/>
  <c r="N203" i="12"/>
  <c r="L203" i="12"/>
  <c r="AL202" i="12"/>
  <c r="AG202" i="12"/>
  <c r="AB202" i="12"/>
  <c r="W202" i="12"/>
  <c r="Q202" i="12"/>
  <c r="AL201" i="12"/>
  <c r="AG201" i="12"/>
  <c r="AB201" i="12"/>
  <c r="W201" i="12"/>
  <c r="Q201" i="12"/>
  <c r="AL200" i="12"/>
  <c r="AG200" i="12"/>
  <c r="AB200" i="12"/>
  <c r="W200" i="12"/>
  <c r="Q200" i="12"/>
  <c r="N200" i="12"/>
  <c r="L200" i="12"/>
  <c r="AL199" i="12"/>
  <c r="AG199" i="12"/>
  <c r="AB199" i="12"/>
  <c r="W199" i="12"/>
  <c r="Q199" i="12"/>
  <c r="AL198" i="12"/>
  <c r="AG198" i="12"/>
  <c r="AB198" i="12"/>
  <c r="W198" i="12"/>
  <c r="Q198" i="12"/>
  <c r="AL197" i="12"/>
  <c r="AG197" i="12"/>
  <c r="AB197" i="12"/>
  <c r="W197" i="12"/>
  <c r="Q197" i="12"/>
  <c r="N197" i="12"/>
  <c r="L197" i="12"/>
  <c r="AL196" i="12"/>
  <c r="AG196" i="12"/>
  <c r="AB196" i="12"/>
  <c r="W196" i="12"/>
  <c r="Q196" i="12"/>
  <c r="AL195" i="12"/>
  <c r="AG195" i="12"/>
  <c r="AB195" i="12"/>
  <c r="W195" i="12"/>
  <c r="Q195" i="12"/>
  <c r="AL194" i="12"/>
  <c r="AG194" i="12"/>
  <c r="AB194" i="12"/>
  <c r="W194" i="12"/>
  <c r="Q194" i="12"/>
  <c r="N194" i="12"/>
  <c r="L194" i="12"/>
  <c r="AL193" i="12"/>
  <c r="AG193" i="12"/>
  <c r="AB193" i="12"/>
  <c r="W193" i="12"/>
  <c r="Q193" i="12"/>
  <c r="AL192" i="12"/>
  <c r="AG192" i="12"/>
  <c r="AB192" i="12"/>
  <c r="W192" i="12"/>
  <c r="Q192" i="12"/>
  <c r="AL191" i="12"/>
  <c r="AG191" i="12"/>
  <c r="AB191" i="12"/>
  <c r="W191" i="12"/>
  <c r="Q191" i="12"/>
  <c r="N191" i="12"/>
  <c r="L191" i="12"/>
  <c r="AL190" i="12"/>
  <c r="AG190" i="12"/>
  <c r="AB190" i="12"/>
  <c r="W190" i="12"/>
  <c r="Q190" i="12"/>
  <c r="AL189" i="12"/>
  <c r="AG189" i="12"/>
  <c r="AB189" i="12"/>
  <c r="W189" i="12"/>
  <c r="Q189" i="12"/>
  <c r="AL188" i="12"/>
  <c r="AG188" i="12"/>
  <c r="AB188" i="12"/>
  <c r="W188" i="12"/>
  <c r="Q188" i="12"/>
  <c r="N188" i="12"/>
  <c r="L188" i="12"/>
  <c r="AL187" i="12"/>
  <c r="AG187" i="12"/>
  <c r="AB187" i="12"/>
  <c r="W187" i="12"/>
  <c r="Q187" i="12"/>
  <c r="AL186" i="12"/>
  <c r="AG186" i="12"/>
  <c r="AB186" i="12"/>
  <c r="W186" i="12"/>
  <c r="Q186" i="12"/>
  <c r="AL185" i="12"/>
  <c r="AG185" i="12"/>
  <c r="AB185" i="12"/>
  <c r="W185" i="12"/>
  <c r="Q185" i="12"/>
  <c r="N185" i="12"/>
  <c r="L185" i="12"/>
  <c r="AL184" i="12"/>
  <c r="AG184" i="12"/>
  <c r="AB184" i="12"/>
  <c r="W184" i="12"/>
  <c r="Q184" i="12"/>
  <c r="AL183" i="12"/>
  <c r="AG183" i="12"/>
  <c r="AB183" i="12"/>
  <c r="W183" i="12"/>
  <c r="Q183" i="12"/>
  <c r="AL182" i="12"/>
  <c r="AG182" i="12"/>
  <c r="AB182" i="12"/>
  <c r="W182" i="12"/>
  <c r="Q182" i="12"/>
  <c r="N182" i="12"/>
  <c r="L182" i="12"/>
  <c r="AL181" i="12"/>
  <c r="AG181" i="12"/>
  <c r="AB181" i="12"/>
  <c r="W181" i="12"/>
  <c r="Q181" i="12"/>
  <c r="AL180" i="12"/>
  <c r="AG180" i="12"/>
  <c r="AB180" i="12"/>
  <c r="W180" i="12"/>
  <c r="Q180" i="12"/>
  <c r="AL179" i="12"/>
  <c r="AG179" i="12"/>
  <c r="AB179" i="12"/>
  <c r="W179" i="12"/>
  <c r="Q179" i="12"/>
  <c r="N179" i="12"/>
  <c r="L179" i="12"/>
  <c r="AL178" i="12"/>
  <c r="AG178" i="12"/>
  <c r="AB178" i="12"/>
  <c r="W178" i="12"/>
  <c r="Q178" i="12"/>
  <c r="AL177" i="12"/>
  <c r="AG177" i="12"/>
  <c r="AB177" i="12"/>
  <c r="W177" i="12"/>
  <c r="Q177" i="12"/>
  <c r="AL176" i="12"/>
  <c r="AG176" i="12"/>
  <c r="AB176" i="12"/>
  <c r="W176" i="12"/>
  <c r="Q176" i="12"/>
  <c r="N176" i="12"/>
  <c r="L176" i="12"/>
  <c r="AL175" i="12"/>
  <c r="AG175" i="12"/>
  <c r="AB175" i="12"/>
  <c r="W175" i="12"/>
  <c r="Q175" i="12"/>
  <c r="AL174" i="12"/>
  <c r="AG174" i="12"/>
  <c r="AB174" i="12"/>
  <c r="W174" i="12"/>
  <c r="Q174" i="12"/>
  <c r="AL173" i="12"/>
  <c r="AG173" i="12"/>
  <c r="AB173" i="12"/>
  <c r="W173" i="12"/>
  <c r="Q173" i="12"/>
  <c r="N173" i="12"/>
  <c r="L173" i="12"/>
  <c r="AL172" i="12"/>
  <c r="AG172" i="12"/>
  <c r="AB172" i="12"/>
  <c r="W172" i="12"/>
  <c r="Q172" i="12"/>
  <c r="AL171" i="12"/>
  <c r="AG171" i="12"/>
  <c r="AB171" i="12"/>
  <c r="W171" i="12"/>
  <c r="Q171" i="12"/>
  <c r="AL170" i="12"/>
  <c r="AG170" i="12"/>
  <c r="AB170" i="12"/>
  <c r="W170" i="12"/>
  <c r="Q170" i="12"/>
  <c r="N170" i="12"/>
  <c r="L170" i="12"/>
  <c r="AL169" i="12"/>
  <c r="AG169" i="12"/>
  <c r="AB169" i="12"/>
  <c r="W169" i="12"/>
  <c r="Q169" i="12"/>
  <c r="AL168" i="12"/>
  <c r="AG168" i="12"/>
  <c r="AB168" i="12"/>
  <c r="W168" i="12"/>
  <c r="Q168" i="12"/>
  <c r="AL167" i="12"/>
  <c r="AG167" i="12"/>
  <c r="AB167" i="12"/>
  <c r="W167" i="12"/>
  <c r="Q167" i="12"/>
  <c r="N167" i="12"/>
  <c r="L167" i="12"/>
  <c r="AL166" i="12"/>
  <c r="AG166" i="12"/>
  <c r="AB166" i="12"/>
  <c r="W166" i="12"/>
  <c r="Q166" i="12"/>
  <c r="AL165" i="12"/>
  <c r="AG165" i="12"/>
  <c r="AB165" i="12"/>
  <c r="W165" i="12"/>
  <c r="Q165" i="12"/>
  <c r="AL164" i="12"/>
  <c r="AG164" i="12"/>
  <c r="AB164" i="12"/>
  <c r="W164" i="12"/>
  <c r="Q164" i="12"/>
  <c r="N164" i="12"/>
  <c r="L164" i="12"/>
  <c r="AL163" i="12"/>
  <c r="AG163" i="12"/>
  <c r="AB163" i="12"/>
  <c r="W163" i="12"/>
  <c r="Q163" i="12"/>
  <c r="AL162" i="12"/>
  <c r="AG162" i="12"/>
  <c r="AB162" i="12"/>
  <c r="W162" i="12"/>
  <c r="Q162" i="12"/>
  <c r="AL161" i="12"/>
  <c r="AG161" i="12"/>
  <c r="AB161" i="12"/>
  <c r="W161" i="12"/>
  <c r="Q161" i="12"/>
  <c r="N161" i="12"/>
  <c r="L161" i="12"/>
  <c r="AL160" i="12"/>
  <c r="AG160" i="12"/>
  <c r="AB160" i="12"/>
  <c r="W160" i="12"/>
  <c r="Q160" i="12"/>
  <c r="AL159" i="12"/>
  <c r="AG159" i="12"/>
  <c r="AB159" i="12"/>
  <c r="W159" i="12"/>
  <c r="Q159" i="12"/>
  <c r="AL158" i="12"/>
  <c r="AG158" i="12"/>
  <c r="AB158" i="12"/>
  <c r="W158" i="12"/>
  <c r="Q158" i="12"/>
  <c r="N158" i="12"/>
  <c r="L158" i="12"/>
  <c r="AL157" i="12"/>
  <c r="AG157" i="12"/>
  <c r="AB157" i="12"/>
  <c r="W157" i="12"/>
  <c r="Q157" i="12"/>
  <c r="AL156" i="12"/>
  <c r="AG156" i="12"/>
  <c r="AB156" i="12"/>
  <c r="W156" i="12"/>
  <c r="Q156" i="12"/>
  <c r="AL155" i="12"/>
  <c r="AG155" i="12"/>
  <c r="AB155" i="12"/>
  <c r="W155" i="12"/>
  <c r="Q155" i="12"/>
  <c r="N155" i="12"/>
  <c r="L155" i="12"/>
  <c r="AL154" i="12"/>
  <c r="AG154" i="12"/>
  <c r="AB154" i="12"/>
  <c r="W154" i="12"/>
  <c r="Q154" i="12"/>
  <c r="AL153" i="12"/>
  <c r="AG153" i="12"/>
  <c r="AB153" i="12"/>
  <c r="W153" i="12"/>
  <c r="Q153" i="12"/>
  <c r="AL152" i="12"/>
  <c r="AG152" i="12"/>
  <c r="AB152" i="12"/>
  <c r="W152" i="12"/>
  <c r="Q152" i="12"/>
  <c r="N152" i="12"/>
  <c r="L152" i="12"/>
  <c r="AL151" i="12"/>
  <c r="AG151" i="12"/>
  <c r="AB151" i="12"/>
  <c r="W151" i="12"/>
  <c r="Q151" i="12"/>
  <c r="AL150" i="12"/>
  <c r="AG150" i="12"/>
  <c r="AB150" i="12"/>
  <c r="W150" i="12"/>
  <c r="Q150" i="12"/>
  <c r="AL149" i="12"/>
  <c r="AG149" i="12"/>
  <c r="AB149" i="12"/>
  <c r="W149" i="12"/>
  <c r="Q149" i="12"/>
  <c r="N149" i="12"/>
  <c r="L149" i="12"/>
  <c r="AL148" i="12"/>
  <c r="AG148" i="12"/>
  <c r="AB148" i="12"/>
  <c r="W148" i="12"/>
  <c r="Q148" i="12"/>
  <c r="AL147" i="12"/>
  <c r="AG147" i="12"/>
  <c r="AB147" i="12"/>
  <c r="W147" i="12"/>
  <c r="Q147" i="12"/>
  <c r="AL146" i="12"/>
  <c r="AG146" i="12"/>
  <c r="AB146" i="12"/>
  <c r="W146" i="12"/>
  <c r="Q146" i="12"/>
  <c r="N146" i="12"/>
  <c r="L146" i="12"/>
  <c r="AL145" i="12"/>
  <c r="AG145" i="12"/>
  <c r="AB145" i="12"/>
  <c r="W145" i="12"/>
  <c r="Q145" i="12"/>
  <c r="AL144" i="12"/>
  <c r="AG144" i="12"/>
  <c r="AB144" i="12"/>
  <c r="W144" i="12"/>
  <c r="Q144" i="12"/>
  <c r="AL143" i="12"/>
  <c r="AG143" i="12"/>
  <c r="AB143" i="12"/>
  <c r="W143" i="12"/>
  <c r="Q143" i="12"/>
  <c r="N143" i="12"/>
  <c r="L143" i="12"/>
  <c r="AL142" i="12"/>
  <c r="AG142" i="12"/>
  <c r="AB142" i="12"/>
  <c r="W142" i="12"/>
  <c r="Q142" i="12"/>
  <c r="AL141" i="12"/>
  <c r="AG141" i="12"/>
  <c r="AB141" i="12"/>
  <c r="W141" i="12"/>
  <c r="Q141" i="12"/>
  <c r="AL140" i="12"/>
  <c r="AG140" i="12"/>
  <c r="AB140" i="12"/>
  <c r="W140" i="12"/>
  <c r="Q140" i="12"/>
  <c r="N140" i="12"/>
  <c r="L140" i="12"/>
  <c r="AL139" i="12"/>
  <c r="AG139" i="12"/>
  <c r="AB139" i="12"/>
  <c r="W139" i="12"/>
  <c r="Q139" i="12"/>
  <c r="AL138" i="12"/>
  <c r="AG138" i="12"/>
  <c r="AB138" i="12"/>
  <c r="W138" i="12"/>
  <c r="Q138" i="12"/>
  <c r="AL137" i="12"/>
  <c r="AG137" i="12"/>
  <c r="AB137" i="12"/>
  <c r="W137" i="12"/>
  <c r="Q137" i="12"/>
  <c r="N137" i="12"/>
  <c r="L137" i="12"/>
  <c r="AL136" i="12"/>
  <c r="AG136" i="12"/>
  <c r="AB136" i="12"/>
  <c r="W136" i="12"/>
  <c r="Q136" i="12"/>
  <c r="AL135" i="12"/>
  <c r="AG135" i="12"/>
  <c r="AB135" i="12"/>
  <c r="W135" i="12"/>
  <c r="Q135" i="12"/>
  <c r="AL134" i="12"/>
  <c r="AG134" i="12"/>
  <c r="AB134" i="12"/>
  <c r="W134" i="12"/>
  <c r="Q134" i="12"/>
  <c r="N134" i="12"/>
  <c r="L134" i="12"/>
  <c r="AL133" i="12"/>
  <c r="AG133" i="12"/>
  <c r="AB133" i="12"/>
  <c r="W133" i="12"/>
  <c r="Q133" i="12"/>
  <c r="AL132" i="12"/>
  <c r="AG132" i="12"/>
  <c r="AB132" i="12"/>
  <c r="W132" i="12"/>
  <c r="Q132" i="12"/>
  <c r="AL131" i="12"/>
  <c r="AG131" i="12"/>
  <c r="AB131" i="12"/>
  <c r="W131" i="12"/>
  <c r="Q131" i="12"/>
  <c r="N131" i="12"/>
  <c r="L131" i="12"/>
  <c r="AL130" i="12"/>
  <c r="AG130" i="12"/>
  <c r="AB130" i="12"/>
  <c r="W130" i="12"/>
  <c r="Q130" i="12"/>
  <c r="AL129" i="12"/>
  <c r="AG129" i="12"/>
  <c r="AB129" i="12"/>
  <c r="W129" i="12"/>
  <c r="Q129" i="12"/>
  <c r="AL128" i="12"/>
  <c r="AG128" i="12"/>
  <c r="AB128" i="12"/>
  <c r="W128" i="12"/>
  <c r="Q128" i="12"/>
  <c r="N128" i="12"/>
  <c r="L128" i="12"/>
  <c r="AL127" i="12"/>
  <c r="AG127" i="12"/>
  <c r="AB127" i="12"/>
  <c r="W127" i="12"/>
  <c r="Q127" i="12"/>
  <c r="AL126" i="12"/>
  <c r="AG126" i="12"/>
  <c r="AB126" i="12"/>
  <c r="W126" i="12"/>
  <c r="Q126" i="12"/>
  <c r="AL125" i="12"/>
  <c r="AG125" i="12"/>
  <c r="AB125" i="12"/>
  <c r="W125" i="12"/>
  <c r="Q125" i="12"/>
  <c r="N125" i="12"/>
  <c r="L125" i="12"/>
  <c r="AL124" i="12"/>
  <c r="AG124" i="12"/>
  <c r="AB124" i="12"/>
  <c r="W124" i="12"/>
  <c r="Q124" i="12"/>
  <c r="AL123" i="12"/>
  <c r="AG123" i="12"/>
  <c r="AB123" i="12"/>
  <c r="W123" i="12"/>
  <c r="Q123" i="12"/>
  <c r="AL122" i="12"/>
  <c r="AG122" i="12"/>
  <c r="AB122" i="12"/>
  <c r="W122" i="12"/>
  <c r="Q122" i="12"/>
  <c r="N122" i="12"/>
  <c r="L122" i="12"/>
  <c r="AL121" i="12"/>
  <c r="AG121" i="12"/>
  <c r="AB121" i="12"/>
  <c r="W121" i="12"/>
  <c r="Q121" i="12"/>
  <c r="AL120" i="12"/>
  <c r="AG120" i="12"/>
  <c r="AB120" i="12"/>
  <c r="W120" i="12"/>
  <c r="Q120" i="12"/>
  <c r="AL119" i="12"/>
  <c r="AG119" i="12"/>
  <c r="AB119" i="12"/>
  <c r="W119" i="12"/>
  <c r="Q119" i="12"/>
  <c r="N119" i="12"/>
  <c r="L119" i="12"/>
  <c r="AL118" i="12"/>
  <c r="AG118" i="12"/>
  <c r="AB118" i="12"/>
  <c r="W118" i="12"/>
  <c r="Q118" i="12"/>
  <c r="AL117" i="12"/>
  <c r="AG117" i="12"/>
  <c r="AB117" i="12"/>
  <c r="W117" i="12"/>
  <c r="Q117" i="12"/>
  <c r="AL116" i="12"/>
  <c r="AG116" i="12"/>
  <c r="AB116" i="12"/>
  <c r="W116" i="12"/>
  <c r="Q116" i="12"/>
  <c r="N116" i="12"/>
  <c r="L116" i="12"/>
  <c r="AL115" i="12"/>
  <c r="AG115" i="12"/>
  <c r="AB115" i="12"/>
  <c r="W115" i="12"/>
  <c r="Q115" i="12"/>
  <c r="AL114" i="12"/>
  <c r="AG114" i="12"/>
  <c r="AB114" i="12"/>
  <c r="W114" i="12"/>
  <c r="Q114" i="12"/>
  <c r="AL113" i="12"/>
  <c r="AG113" i="12"/>
  <c r="AB113" i="12"/>
  <c r="W113" i="12"/>
  <c r="Q113" i="12"/>
  <c r="N113" i="12"/>
  <c r="L113" i="12"/>
  <c r="AL112" i="12"/>
  <c r="AG112" i="12"/>
  <c r="AB112" i="12"/>
  <c r="W112" i="12"/>
  <c r="Q112" i="12"/>
  <c r="AL111" i="12"/>
  <c r="AG111" i="12"/>
  <c r="AB111" i="12"/>
  <c r="W111" i="12"/>
  <c r="Q111" i="12"/>
  <c r="AL110" i="12"/>
  <c r="AG110" i="12"/>
  <c r="AB110" i="12"/>
  <c r="W110" i="12"/>
  <c r="Q110" i="12"/>
  <c r="N110" i="12"/>
  <c r="L110" i="12"/>
  <c r="AL109" i="12"/>
  <c r="AG109" i="12"/>
  <c r="AB109" i="12"/>
  <c r="W109" i="12"/>
  <c r="Q109" i="12"/>
  <c r="AL108" i="12"/>
  <c r="AG108" i="12"/>
  <c r="AB108" i="12"/>
  <c r="W108" i="12"/>
  <c r="Q108" i="12"/>
  <c r="AL107" i="12"/>
  <c r="AG107" i="12"/>
  <c r="AB107" i="12"/>
  <c r="W107" i="12"/>
  <c r="Q107" i="12"/>
  <c r="N107" i="12"/>
  <c r="L107" i="12"/>
  <c r="AL106" i="12"/>
  <c r="AG106" i="12"/>
  <c r="AB106" i="12"/>
  <c r="W106" i="12"/>
  <c r="Q106" i="12"/>
  <c r="AL105" i="12"/>
  <c r="AG105" i="12"/>
  <c r="AB105" i="12"/>
  <c r="W105" i="12"/>
  <c r="Q105" i="12"/>
  <c r="AL104" i="12"/>
  <c r="AG104" i="12"/>
  <c r="AB104" i="12"/>
  <c r="W104" i="12"/>
  <c r="Q104" i="12"/>
  <c r="N104" i="12"/>
  <c r="L104" i="12"/>
  <c r="N101" i="12"/>
  <c r="L101" i="12"/>
  <c r="N89" i="12"/>
  <c r="L89" i="12"/>
  <c r="N86" i="12"/>
  <c r="L86" i="12"/>
  <c r="N83" i="12"/>
  <c r="L83" i="12"/>
  <c r="N80" i="12"/>
  <c r="L80" i="12"/>
  <c r="AK359" i="12" l="1"/>
  <c r="AJ359" i="12" s="1"/>
  <c r="AA344" i="12"/>
  <c r="Z344" i="12" s="1"/>
  <c r="AK350" i="12"/>
  <c r="AJ350" i="12" s="1"/>
  <c r="O167" i="12"/>
  <c r="AP167" i="12" s="1"/>
  <c r="AQ167" i="12" s="1"/>
  <c r="AA338" i="12"/>
  <c r="Z338" i="12" s="1"/>
  <c r="V191" i="12"/>
  <c r="U191" i="12" s="1"/>
  <c r="O212" i="12"/>
  <c r="AP212" i="12" s="1"/>
  <c r="AQ212" i="12" s="1"/>
  <c r="O215" i="12"/>
  <c r="AP215" i="12" s="1"/>
  <c r="AQ215" i="12" s="1"/>
  <c r="AK218" i="12"/>
  <c r="AJ218" i="12" s="1"/>
  <c r="AA224" i="12"/>
  <c r="Z224" i="12" s="1"/>
  <c r="AK329" i="12"/>
  <c r="AJ329" i="12" s="1"/>
  <c r="O326" i="12"/>
  <c r="AP326" i="12" s="1"/>
  <c r="AQ326" i="12" s="1"/>
  <c r="AK233" i="12"/>
  <c r="AJ233" i="12" s="1"/>
  <c r="AA299" i="12"/>
  <c r="Z299" i="12" s="1"/>
  <c r="AK308" i="12"/>
  <c r="AJ308" i="12" s="1"/>
  <c r="AA308" i="12"/>
  <c r="Z308" i="12" s="1"/>
  <c r="AK320" i="12"/>
  <c r="AJ320" i="12" s="1"/>
  <c r="AA326" i="12"/>
  <c r="Z326" i="12" s="1"/>
  <c r="AF167" i="12"/>
  <c r="AE167" i="12" s="1"/>
  <c r="V356" i="12"/>
  <c r="U356" i="12" s="1"/>
  <c r="AA359" i="12"/>
  <c r="Z359" i="12" s="1"/>
  <c r="AK104" i="12"/>
  <c r="AJ104" i="12" s="1"/>
  <c r="AF107" i="12"/>
  <c r="AE107" i="12" s="1"/>
  <c r="AA110" i="12"/>
  <c r="Z110" i="12" s="1"/>
  <c r="R116" i="12"/>
  <c r="AK128" i="12"/>
  <c r="AJ128" i="12" s="1"/>
  <c r="AF131" i="12"/>
  <c r="AE131" i="12" s="1"/>
  <c r="AA134" i="12"/>
  <c r="Z134" i="12" s="1"/>
  <c r="R140" i="12"/>
  <c r="AF173" i="12"/>
  <c r="AE173" i="12" s="1"/>
  <c r="O191" i="12"/>
  <c r="AP191" i="12" s="1"/>
  <c r="AQ191" i="12" s="1"/>
  <c r="AK212" i="12"/>
  <c r="AJ212" i="12" s="1"/>
  <c r="AF215" i="12"/>
  <c r="AE215" i="12" s="1"/>
  <c r="AF317" i="12"/>
  <c r="AE317" i="12" s="1"/>
  <c r="AA317" i="12"/>
  <c r="Z317" i="12" s="1"/>
  <c r="O320" i="12"/>
  <c r="AP320" i="12" s="1"/>
  <c r="AQ320" i="12" s="1"/>
  <c r="AA332" i="12"/>
  <c r="Z332" i="12" s="1"/>
  <c r="AA356" i="12"/>
  <c r="Z356" i="12" s="1"/>
  <c r="AF149" i="12"/>
  <c r="AE149" i="12" s="1"/>
  <c r="AF161" i="12"/>
  <c r="AE161" i="12" s="1"/>
  <c r="AK239" i="12"/>
  <c r="AJ239" i="12" s="1"/>
  <c r="R248" i="12"/>
  <c r="AK251" i="12"/>
  <c r="AJ251" i="12" s="1"/>
  <c r="R272" i="12"/>
  <c r="S272" i="12" s="1"/>
  <c r="AK311" i="12"/>
  <c r="AJ311" i="12" s="1"/>
  <c r="V104" i="12"/>
  <c r="U104" i="12" s="1"/>
  <c r="V128" i="12"/>
  <c r="U128" i="12" s="1"/>
  <c r="R137" i="12"/>
  <c r="AK143" i="12"/>
  <c r="AJ143" i="12" s="1"/>
  <c r="AF194" i="12"/>
  <c r="AE194" i="12" s="1"/>
  <c r="AF140" i="12"/>
  <c r="AE140" i="12" s="1"/>
  <c r="V155" i="12"/>
  <c r="U155" i="12" s="1"/>
  <c r="AK155" i="12"/>
  <c r="AJ155" i="12" s="1"/>
  <c r="AK173" i="12"/>
  <c r="AJ173" i="12" s="1"/>
  <c r="AF179" i="12"/>
  <c r="AE179" i="12" s="1"/>
  <c r="V194" i="12"/>
  <c r="U194" i="12" s="1"/>
  <c r="AK194" i="12"/>
  <c r="AJ194" i="12" s="1"/>
  <c r="AK206" i="12"/>
  <c r="AJ206" i="12" s="1"/>
  <c r="AF209" i="12"/>
  <c r="AE209" i="12" s="1"/>
  <c r="AK317" i="12"/>
  <c r="AJ317" i="12" s="1"/>
  <c r="AA323" i="12"/>
  <c r="Z323" i="12" s="1"/>
  <c r="O80" i="12"/>
  <c r="O146" i="12"/>
  <c r="AP146" i="12" s="1"/>
  <c r="AQ146" i="12" s="1"/>
  <c r="AF146" i="12"/>
  <c r="AE146" i="12" s="1"/>
  <c r="V167" i="12"/>
  <c r="U167" i="12" s="1"/>
  <c r="AF170" i="12"/>
  <c r="AE170" i="12" s="1"/>
  <c r="AA176" i="12"/>
  <c r="Z176" i="12" s="1"/>
  <c r="V179" i="12"/>
  <c r="U179" i="12" s="1"/>
  <c r="AF182" i="12"/>
  <c r="AE182" i="12" s="1"/>
  <c r="AF191" i="12"/>
  <c r="AE191" i="12" s="1"/>
  <c r="V200" i="12"/>
  <c r="U200" i="12" s="1"/>
  <c r="V212" i="12"/>
  <c r="U212" i="12" s="1"/>
  <c r="O230" i="12"/>
  <c r="AP230" i="12" s="1"/>
  <c r="AQ230" i="12" s="1"/>
  <c r="V275" i="12"/>
  <c r="U275" i="12" s="1"/>
  <c r="O284" i="12"/>
  <c r="AP284" i="12" s="1"/>
  <c r="AQ284" i="12" s="1"/>
  <c r="V284" i="12"/>
  <c r="U284" i="12" s="1"/>
  <c r="AK293" i="12"/>
  <c r="AJ293" i="12" s="1"/>
  <c r="AA293" i="12"/>
  <c r="Z293" i="12" s="1"/>
  <c r="R302" i="12"/>
  <c r="S302" i="12" s="1"/>
  <c r="AF302" i="12"/>
  <c r="AE302" i="12" s="1"/>
  <c r="O305" i="12"/>
  <c r="AP305" i="12" s="1"/>
  <c r="AQ305" i="12" s="1"/>
  <c r="AK314" i="12"/>
  <c r="AJ314" i="12" s="1"/>
  <c r="AA329" i="12"/>
  <c r="Z329" i="12" s="1"/>
  <c r="AK335" i="12"/>
  <c r="AJ335" i="12" s="1"/>
  <c r="O359" i="12"/>
  <c r="AP359" i="12" s="1"/>
  <c r="AQ359" i="12" s="1"/>
  <c r="O113" i="12"/>
  <c r="AP113" i="12" s="1"/>
  <c r="AQ113" i="12" s="1"/>
  <c r="H116" i="8" s="1"/>
  <c r="J116" i="8" s="1"/>
  <c r="O137" i="12"/>
  <c r="AP137" i="12" s="1"/>
  <c r="AQ137" i="12" s="1"/>
  <c r="AF158" i="12"/>
  <c r="AE158" i="12" s="1"/>
  <c r="V158" i="12"/>
  <c r="U158" i="12" s="1"/>
  <c r="O161" i="12"/>
  <c r="AP161" i="12" s="1"/>
  <c r="AQ161" i="12" s="1"/>
  <c r="AA161" i="12"/>
  <c r="Z161" i="12" s="1"/>
  <c r="V164" i="12"/>
  <c r="U164" i="12" s="1"/>
  <c r="O170" i="12"/>
  <c r="AP170" i="12" s="1"/>
  <c r="AQ170" i="12" s="1"/>
  <c r="AK179" i="12"/>
  <c r="AJ179" i="12" s="1"/>
  <c r="AF188" i="12"/>
  <c r="AE188" i="12" s="1"/>
  <c r="V188" i="12"/>
  <c r="U188" i="12" s="1"/>
  <c r="O197" i="12"/>
  <c r="AP197" i="12" s="1"/>
  <c r="AQ197" i="12" s="1"/>
  <c r="AF197" i="12"/>
  <c r="AE197" i="12" s="1"/>
  <c r="R206" i="12"/>
  <c r="R227" i="12"/>
  <c r="S227" i="12" s="1"/>
  <c r="AK230" i="12"/>
  <c r="AJ230" i="12" s="1"/>
  <c r="AA254" i="12"/>
  <c r="Z254" i="12" s="1"/>
  <c r="O263" i="12"/>
  <c r="AP263" i="12" s="1"/>
  <c r="AQ263" i="12" s="1"/>
  <c r="V281" i="12"/>
  <c r="U281" i="12" s="1"/>
  <c r="O290" i="12"/>
  <c r="AP290" i="12" s="1"/>
  <c r="AQ290" i="12" s="1"/>
  <c r="AA341" i="12"/>
  <c r="Z341" i="12" s="1"/>
  <c r="O155" i="12"/>
  <c r="AP155" i="12" s="1"/>
  <c r="AQ155" i="12" s="1"/>
  <c r="O308" i="12"/>
  <c r="AP308" i="12" s="1"/>
  <c r="AQ308" i="12" s="1"/>
  <c r="R320" i="12"/>
  <c r="S320" i="12" s="1"/>
  <c r="O344" i="12"/>
  <c r="AP344" i="12" s="1"/>
  <c r="AQ344" i="12" s="1"/>
  <c r="O119" i="12"/>
  <c r="AP119" i="12" s="1"/>
  <c r="AQ119" i="12" s="1"/>
  <c r="V131" i="12"/>
  <c r="U131" i="12" s="1"/>
  <c r="O143" i="12"/>
  <c r="AP143" i="12" s="1"/>
  <c r="AQ143" i="12" s="1"/>
  <c r="AA152" i="12"/>
  <c r="Z152" i="12" s="1"/>
  <c r="AF164" i="12"/>
  <c r="AE164" i="12" s="1"/>
  <c r="AF176" i="12"/>
  <c r="AE176" i="12" s="1"/>
  <c r="AA191" i="12"/>
  <c r="Z191" i="12" s="1"/>
  <c r="R194" i="12"/>
  <c r="AF200" i="12"/>
  <c r="AE200" i="12" s="1"/>
  <c r="V206" i="12"/>
  <c r="U206" i="12" s="1"/>
  <c r="AF206" i="12"/>
  <c r="AE206" i="12" s="1"/>
  <c r="AK215" i="12"/>
  <c r="AJ215" i="12" s="1"/>
  <c r="V221" i="12"/>
  <c r="U221" i="12" s="1"/>
  <c r="AA260" i="12"/>
  <c r="Z260" i="12" s="1"/>
  <c r="AA281" i="12"/>
  <c r="Z281" i="12" s="1"/>
  <c r="AA314" i="12"/>
  <c r="Z314" i="12" s="1"/>
  <c r="V320" i="12"/>
  <c r="U320" i="12" s="1"/>
  <c r="O323" i="12"/>
  <c r="AP323" i="12" s="1"/>
  <c r="AQ323" i="12" s="1"/>
  <c r="O332" i="12"/>
  <c r="AP332" i="12" s="1"/>
  <c r="AQ332" i="12" s="1"/>
  <c r="O335" i="12"/>
  <c r="AP335" i="12" s="1"/>
  <c r="AQ335" i="12" s="1"/>
  <c r="O347" i="12"/>
  <c r="AP347" i="12" s="1"/>
  <c r="AQ347" i="12" s="1"/>
  <c r="AK353" i="12"/>
  <c r="AJ353" i="12" s="1"/>
  <c r="V110" i="12"/>
  <c r="U110" i="12" s="1"/>
  <c r="AF134" i="12"/>
  <c r="AE134" i="12" s="1"/>
  <c r="AF152" i="12"/>
  <c r="AE152" i="12" s="1"/>
  <c r="AF155" i="12"/>
  <c r="AE155" i="12" s="1"/>
  <c r="AA167" i="12"/>
  <c r="Z167" i="12" s="1"/>
  <c r="V176" i="12"/>
  <c r="U176" i="12" s="1"/>
  <c r="AK197" i="12"/>
  <c r="AJ197" i="12" s="1"/>
  <c r="AF203" i="12"/>
  <c r="AE203" i="12" s="1"/>
  <c r="V203" i="12"/>
  <c r="U203" i="12" s="1"/>
  <c r="V242" i="12"/>
  <c r="U242" i="12" s="1"/>
  <c r="AK257" i="12"/>
  <c r="AJ257" i="12" s="1"/>
  <c r="V266" i="12"/>
  <c r="U266" i="12" s="1"/>
  <c r="AA284" i="12"/>
  <c r="Z284" i="12" s="1"/>
  <c r="V287" i="12"/>
  <c r="U287" i="12" s="1"/>
  <c r="R290" i="12"/>
  <c r="S290" i="12" s="1"/>
  <c r="AF290" i="12"/>
  <c r="AE290" i="12" s="1"/>
  <c r="AA305" i="12"/>
  <c r="Z305" i="12" s="1"/>
  <c r="AF332" i="12"/>
  <c r="AE332" i="12" s="1"/>
  <c r="O338" i="12"/>
  <c r="AP338" i="12" s="1"/>
  <c r="AQ338" i="12" s="1"/>
  <c r="V344" i="12"/>
  <c r="U344" i="12" s="1"/>
  <c r="AA347" i="12"/>
  <c r="Z347" i="12" s="1"/>
  <c r="O350" i="12"/>
  <c r="AP350" i="12" s="1"/>
  <c r="AQ350" i="12" s="1"/>
  <c r="AK356" i="12"/>
  <c r="AJ356" i="12" s="1"/>
  <c r="AA113" i="12"/>
  <c r="Z113" i="12" s="1"/>
  <c r="V152" i="12"/>
  <c r="U152" i="12" s="1"/>
  <c r="R170" i="12"/>
  <c r="O173" i="12"/>
  <c r="AP173" i="12" s="1"/>
  <c r="AQ173" i="12" s="1"/>
  <c r="V173" i="12"/>
  <c r="U173" i="12" s="1"/>
  <c r="V209" i="12"/>
  <c r="U209" i="12" s="1"/>
  <c r="AF221" i="12"/>
  <c r="AE221" i="12" s="1"/>
  <c r="V227" i="12"/>
  <c r="U227" i="12" s="1"/>
  <c r="R236" i="12"/>
  <c r="S236" i="12" s="1"/>
  <c r="O251" i="12"/>
  <c r="AP251" i="12" s="1"/>
  <c r="AQ251" i="12" s="1"/>
  <c r="AA266" i="12"/>
  <c r="Z266" i="12" s="1"/>
  <c r="O275" i="12"/>
  <c r="AP275" i="12" s="1"/>
  <c r="AQ275" i="12" s="1"/>
  <c r="AK281" i="12"/>
  <c r="AJ281" i="12" s="1"/>
  <c r="AA287" i="12"/>
  <c r="Z287" i="12" s="1"/>
  <c r="V290" i="12"/>
  <c r="U290" i="12" s="1"/>
  <c r="O296" i="12"/>
  <c r="AP296" i="12" s="1"/>
  <c r="AQ296" i="12" s="1"/>
  <c r="V332" i="12"/>
  <c r="U332" i="12" s="1"/>
  <c r="AK344" i="12"/>
  <c r="AJ344" i="12" s="1"/>
  <c r="R347" i="12"/>
  <c r="S347" i="12" s="1"/>
  <c r="AK107" i="12"/>
  <c r="AJ107" i="12" s="1"/>
  <c r="AK131" i="12"/>
  <c r="AJ131" i="12" s="1"/>
  <c r="V143" i="12"/>
  <c r="U143" i="12" s="1"/>
  <c r="O89" i="12"/>
  <c r="O104" i="12"/>
  <c r="AP104" i="12" s="1"/>
  <c r="AQ104" i="12" s="1"/>
  <c r="O128" i="12"/>
  <c r="AP128" i="12" s="1"/>
  <c r="AQ128" i="12" s="1"/>
  <c r="AA137" i="12"/>
  <c r="Z137" i="12" s="1"/>
  <c r="V140" i="12"/>
  <c r="U140" i="12" s="1"/>
  <c r="AA143" i="12"/>
  <c r="Z143" i="12" s="1"/>
  <c r="V146" i="12"/>
  <c r="U146" i="12" s="1"/>
  <c r="V149" i="12"/>
  <c r="U149" i="12" s="1"/>
  <c r="AK149" i="12"/>
  <c r="AJ149" i="12" s="1"/>
  <c r="R173" i="12"/>
  <c r="O176" i="12"/>
  <c r="AP176" i="12" s="1"/>
  <c r="AQ176" i="12" s="1"/>
  <c r="R185" i="12"/>
  <c r="AF185" i="12"/>
  <c r="AE185" i="12" s="1"/>
  <c r="O188" i="12"/>
  <c r="AP188" i="12" s="1"/>
  <c r="AQ188" i="12" s="1"/>
  <c r="V197" i="12"/>
  <c r="U197" i="12" s="1"/>
  <c r="O200" i="12"/>
  <c r="AP200" i="12" s="1"/>
  <c r="AQ200" i="12" s="1"/>
  <c r="AK200" i="12"/>
  <c r="AJ200" i="12" s="1"/>
  <c r="AA215" i="12"/>
  <c r="Z215" i="12" s="1"/>
  <c r="AK221" i="12"/>
  <c r="AJ221" i="12" s="1"/>
  <c r="AA233" i="12"/>
  <c r="Z233" i="12" s="1"/>
  <c r="AK236" i="12"/>
  <c r="AJ236" i="12" s="1"/>
  <c r="R260" i="12"/>
  <c r="S260" i="12" s="1"/>
  <c r="AK263" i="12"/>
  <c r="AJ263" i="12" s="1"/>
  <c r="R275" i="12"/>
  <c r="S275" i="12" s="1"/>
  <c r="V293" i="12"/>
  <c r="U293" i="12" s="1"/>
  <c r="AF311" i="12"/>
  <c r="AE311" i="12" s="1"/>
  <c r="O314" i="12"/>
  <c r="AP314" i="12" s="1"/>
  <c r="AQ314" i="12" s="1"/>
  <c r="V323" i="12"/>
  <c r="U323" i="12" s="1"/>
  <c r="V335" i="12"/>
  <c r="U335" i="12" s="1"/>
  <c r="R338" i="12"/>
  <c r="S338" i="12" s="1"/>
  <c r="AA353" i="12"/>
  <c r="Z353" i="12" s="1"/>
  <c r="O83" i="12"/>
  <c r="R119" i="12"/>
  <c r="AF143" i="12"/>
  <c r="AE143" i="12" s="1"/>
  <c r="R149" i="12"/>
  <c r="R161" i="12"/>
  <c r="AK176" i="12"/>
  <c r="AJ176" i="12" s="1"/>
  <c r="V185" i="12"/>
  <c r="U185" i="12" s="1"/>
  <c r="AA197" i="12"/>
  <c r="Z197" i="12" s="1"/>
  <c r="AK224" i="12"/>
  <c r="AJ224" i="12" s="1"/>
  <c r="V233" i="12"/>
  <c r="U233" i="12" s="1"/>
  <c r="AA248" i="12"/>
  <c r="Z248" i="12" s="1"/>
  <c r="AA272" i="12"/>
  <c r="Z272" i="12" s="1"/>
  <c r="AF275" i="12"/>
  <c r="AE275" i="12" s="1"/>
  <c r="V311" i="12"/>
  <c r="U311" i="12" s="1"/>
  <c r="R314" i="12"/>
  <c r="S314" i="12" s="1"/>
  <c r="AA335" i="12"/>
  <c r="Z335" i="12" s="1"/>
  <c r="AF353" i="12"/>
  <c r="AE353" i="12" s="1"/>
  <c r="V107" i="12"/>
  <c r="U107" i="12" s="1"/>
  <c r="AF110" i="12"/>
  <c r="AE110" i="12" s="1"/>
  <c r="V119" i="12"/>
  <c r="U119" i="12" s="1"/>
  <c r="AF137" i="12"/>
  <c r="AE137" i="12" s="1"/>
  <c r="AK152" i="12"/>
  <c r="AJ152" i="12" s="1"/>
  <c r="V161" i="12"/>
  <c r="U161" i="12" s="1"/>
  <c r="R164" i="12"/>
  <c r="AA173" i="12"/>
  <c r="Z173" i="12" s="1"/>
  <c r="V182" i="12"/>
  <c r="U182" i="12" s="1"/>
  <c r="AA185" i="12"/>
  <c r="Z185" i="12" s="1"/>
  <c r="AA212" i="12"/>
  <c r="Z212" i="12" s="1"/>
  <c r="AK227" i="12"/>
  <c r="AJ227" i="12" s="1"/>
  <c r="O239" i="12"/>
  <c r="AP239" i="12" s="1"/>
  <c r="AQ239" i="12" s="1"/>
  <c r="AK245" i="12"/>
  <c r="AJ245" i="12" s="1"/>
  <c r="V254" i="12"/>
  <c r="U254" i="12" s="1"/>
  <c r="AK269" i="12"/>
  <c r="AJ269" i="12" s="1"/>
  <c r="R278" i="12"/>
  <c r="S278" i="12" s="1"/>
  <c r="AF278" i="12"/>
  <c r="AE278" i="12" s="1"/>
  <c r="O281" i="12"/>
  <c r="AP281" i="12" s="1"/>
  <c r="AQ281" i="12" s="1"/>
  <c r="AK290" i="12"/>
  <c r="AJ290" i="12" s="1"/>
  <c r="AA296" i="12"/>
  <c r="Z296" i="12" s="1"/>
  <c r="V299" i="12"/>
  <c r="U299" i="12" s="1"/>
  <c r="AF299" i="12"/>
  <c r="AE299" i="12" s="1"/>
  <c r="O302" i="12"/>
  <c r="AP302" i="12" s="1"/>
  <c r="AQ302" i="12" s="1"/>
  <c r="AA311" i="12"/>
  <c r="Z311" i="12" s="1"/>
  <c r="R317" i="12"/>
  <c r="S317" i="12" s="1"/>
  <c r="AA320" i="12"/>
  <c r="Z320" i="12" s="1"/>
  <c r="O329" i="12"/>
  <c r="AP329" i="12" s="1"/>
  <c r="AQ329" i="12" s="1"/>
  <c r="AK332" i="12"/>
  <c r="AJ332" i="12" s="1"/>
  <c r="AF338" i="12"/>
  <c r="AE338" i="12" s="1"/>
  <c r="O341" i="12"/>
  <c r="AP341" i="12" s="1"/>
  <c r="AQ341" i="12" s="1"/>
  <c r="AK341" i="12"/>
  <c r="AJ341" i="12" s="1"/>
  <c r="AA350" i="12"/>
  <c r="Z350" i="12" s="1"/>
  <c r="V353" i="12"/>
  <c r="U353" i="12" s="1"/>
  <c r="O182" i="12"/>
  <c r="AP182" i="12" s="1"/>
  <c r="AQ182" i="12" s="1"/>
  <c r="O209" i="12"/>
  <c r="AP209" i="12" s="1"/>
  <c r="AQ209" i="12" s="1"/>
  <c r="O248" i="12"/>
  <c r="AP248" i="12" s="1"/>
  <c r="AQ248" i="12" s="1"/>
  <c r="O293" i="12"/>
  <c r="AP293" i="12" s="1"/>
  <c r="AQ293" i="12" s="1"/>
  <c r="R326" i="12"/>
  <c r="S326" i="12" s="1"/>
  <c r="R341" i="12"/>
  <c r="S341" i="12" s="1"/>
  <c r="V347" i="12"/>
  <c r="U347" i="12" s="1"/>
  <c r="O356" i="12"/>
  <c r="AP356" i="12" s="1"/>
  <c r="AQ356" i="12" s="1"/>
  <c r="O86" i="12"/>
  <c r="O101" i="12"/>
  <c r="AP101" i="12" s="1"/>
  <c r="AQ101" i="12" s="1"/>
  <c r="AK110" i="12"/>
  <c r="AJ110" i="12" s="1"/>
  <c r="AF113" i="12"/>
  <c r="AE113" i="12" s="1"/>
  <c r="V113" i="12"/>
  <c r="U113" i="12" s="1"/>
  <c r="AA116" i="12"/>
  <c r="Z116" i="12" s="1"/>
  <c r="R122" i="12"/>
  <c r="O125" i="12"/>
  <c r="AP125" i="12" s="1"/>
  <c r="AQ125" i="12" s="1"/>
  <c r="AK134" i="12"/>
  <c r="AJ134" i="12" s="1"/>
  <c r="V137" i="12"/>
  <c r="U137" i="12" s="1"/>
  <c r="AK137" i="12"/>
  <c r="AJ137" i="12" s="1"/>
  <c r="O152" i="12"/>
  <c r="AP152" i="12" s="1"/>
  <c r="AQ152" i="12" s="1"/>
  <c r="AA155" i="12"/>
  <c r="Z155" i="12" s="1"/>
  <c r="R158" i="12"/>
  <c r="AK164" i="12"/>
  <c r="AJ164" i="12" s="1"/>
  <c r="V170" i="12"/>
  <c r="U170" i="12" s="1"/>
  <c r="AA179" i="12"/>
  <c r="Z179" i="12" s="1"/>
  <c r="R182" i="12"/>
  <c r="AK188" i="12"/>
  <c r="AJ188" i="12" s="1"/>
  <c r="AA200" i="12"/>
  <c r="Z200" i="12" s="1"/>
  <c r="O203" i="12"/>
  <c r="AP203" i="12" s="1"/>
  <c r="AQ203" i="12" s="1"/>
  <c r="R209" i="12"/>
  <c r="AK209" i="12"/>
  <c r="AJ209" i="12" s="1"/>
  <c r="V215" i="12"/>
  <c r="U215" i="12" s="1"/>
  <c r="R218" i="12"/>
  <c r="V224" i="12"/>
  <c r="U224" i="12" s="1"/>
  <c r="O227" i="12"/>
  <c r="AP227" i="12" s="1"/>
  <c r="AQ227" i="12" s="1"/>
  <c r="AA236" i="12"/>
  <c r="Z236" i="12" s="1"/>
  <c r="R239" i="12"/>
  <c r="S239" i="12" s="1"/>
  <c r="V245" i="12"/>
  <c r="U245" i="12" s="1"/>
  <c r="R251" i="12"/>
  <c r="V257" i="12"/>
  <c r="U257" i="12" s="1"/>
  <c r="R263" i="12"/>
  <c r="V269" i="12"/>
  <c r="U269" i="12" s="1"/>
  <c r="V278" i="12"/>
  <c r="U278" i="12" s="1"/>
  <c r="AK284" i="12"/>
  <c r="AJ284" i="12" s="1"/>
  <c r="R293" i="12"/>
  <c r="S293" i="12" s="1"/>
  <c r="AK296" i="12"/>
  <c r="AJ296" i="12" s="1"/>
  <c r="V302" i="12"/>
  <c r="U302" i="12" s="1"/>
  <c r="AK302" i="12"/>
  <c r="AJ302" i="12" s="1"/>
  <c r="V326" i="12"/>
  <c r="U326" i="12" s="1"/>
  <c r="R335" i="12"/>
  <c r="S335" i="12" s="1"/>
  <c r="V341" i="12"/>
  <c r="U341" i="12" s="1"/>
  <c r="AF347" i="12"/>
  <c r="AE347" i="12" s="1"/>
  <c r="R356" i="12"/>
  <c r="S356" i="12" s="1"/>
  <c r="O260" i="12"/>
  <c r="AP260" i="12" s="1"/>
  <c r="AQ260" i="12" s="1"/>
  <c r="AK113" i="12"/>
  <c r="AJ113" i="12" s="1"/>
  <c r="AA119" i="12"/>
  <c r="Z119" i="12" s="1"/>
  <c r="AK158" i="12"/>
  <c r="AJ158" i="12" s="1"/>
  <c r="AK167" i="12"/>
  <c r="AJ167" i="12" s="1"/>
  <c r="R176" i="12"/>
  <c r="AK182" i="12"/>
  <c r="AJ182" i="12" s="1"/>
  <c r="AA194" i="12"/>
  <c r="Z194" i="12" s="1"/>
  <c r="R203" i="12"/>
  <c r="AK203" i="12"/>
  <c r="AJ203" i="12" s="1"/>
  <c r="AA227" i="12"/>
  <c r="Z227" i="12" s="1"/>
  <c r="V236" i="12"/>
  <c r="U236" i="12" s="1"/>
  <c r="AK242" i="12"/>
  <c r="AJ242" i="12" s="1"/>
  <c r="AA245" i="12"/>
  <c r="Z245" i="12" s="1"/>
  <c r="AK254" i="12"/>
  <c r="AJ254" i="12" s="1"/>
  <c r="AA257" i="12"/>
  <c r="Z257" i="12" s="1"/>
  <c r="AK266" i="12"/>
  <c r="AJ266" i="12" s="1"/>
  <c r="AA269" i="12"/>
  <c r="Z269" i="12" s="1"/>
  <c r="AA278" i="12"/>
  <c r="Z278" i="12" s="1"/>
  <c r="AK287" i="12"/>
  <c r="AJ287" i="12" s="1"/>
  <c r="AA290" i="12"/>
  <c r="Z290" i="12" s="1"/>
  <c r="AA302" i="12"/>
  <c r="Z302" i="12" s="1"/>
  <c r="AF305" i="12"/>
  <c r="AE305" i="12" s="1"/>
  <c r="AK323" i="12"/>
  <c r="AJ323" i="12" s="1"/>
  <c r="AF326" i="12"/>
  <c r="AE326" i="12" s="1"/>
  <c r="AF341" i="12"/>
  <c r="AE341" i="12" s="1"/>
  <c r="O272" i="12"/>
  <c r="AP272" i="12" s="1"/>
  <c r="AQ272" i="12" s="1"/>
  <c r="AF116" i="12"/>
  <c r="AE116" i="12" s="1"/>
  <c r="R125" i="12"/>
  <c r="AA149" i="12"/>
  <c r="Z149" i="12" s="1"/>
  <c r="AA170" i="12"/>
  <c r="Z170" i="12" s="1"/>
  <c r="R104" i="12"/>
  <c r="O107" i="12"/>
  <c r="AP107" i="12" s="1"/>
  <c r="AQ107" i="12" s="1"/>
  <c r="AK116" i="12"/>
  <c r="AJ116" i="12" s="1"/>
  <c r="AF119" i="12"/>
  <c r="AE119" i="12" s="1"/>
  <c r="AA122" i="12"/>
  <c r="Z122" i="12" s="1"/>
  <c r="R128" i="12"/>
  <c r="O131" i="12"/>
  <c r="AP131" i="12" s="1"/>
  <c r="AQ131" i="12" s="1"/>
  <c r="V134" i="12"/>
  <c r="U134" i="12" s="1"/>
  <c r="O140" i="12"/>
  <c r="AP140" i="12" s="1"/>
  <c r="AQ140" i="12" s="1"/>
  <c r="AA140" i="12"/>
  <c r="Z140" i="12" s="1"/>
  <c r="R146" i="12"/>
  <c r="AA164" i="12"/>
  <c r="Z164" i="12" s="1"/>
  <c r="AA188" i="12"/>
  <c r="Z188" i="12" s="1"/>
  <c r="R197" i="12"/>
  <c r="AA218" i="12"/>
  <c r="Z218" i="12" s="1"/>
  <c r="R221" i="12"/>
  <c r="R230" i="12"/>
  <c r="S230" i="12" s="1"/>
  <c r="AA239" i="12"/>
  <c r="Z239" i="12" s="1"/>
  <c r="R242" i="12"/>
  <c r="AF245" i="12"/>
  <c r="AE245" i="12" s="1"/>
  <c r="V248" i="12"/>
  <c r="U248" i="12" s="1"/>
  <c r="R254" i="12"/>
  <c r="AF257" i="12"/>
  <c r="AE257" i="12" s="1"/>
  <c r="V260" i="12"/>
  <c r="U260" i="12" s="1"/>
  <c r="R266" i="12"/>
  <c r="S266" i="12" s="1"/>
  <c r="AF269" i="12"/>
  <c r="AE269" i="12" s="1"/>
  <c r="V272" i="12"/>
  <c r="U272" i="12" s="1"/>
  <c r="AK275" i="12"/>
  <c r="AJ275" i="12" s="1"/>
  <c r="AF281" i="12"/>
  <c r="AE281" i="12" s="1"/>
  <c r="AF293" i="12"/>
  <c r="AE293" i="12" s="1"/>
  <c r="AK299" i="12"/>
  <c r="AJ299" i="12" s="1"/>
  <c r="V305" i="12"/>
  <c r="U305" i="12" s="1"/>
  <c r="R308" i="12"/>
  <c r="S308" i="12" s="1"/>
  <c r="V314" i="12"/>
  <c r="U314" i="12" s="1"/>
  <c r="AF320" i="12"/>
  <c r="AE320" i="12" s="1"/>
  <c r="R329" i="12"/>
  <c r="S329" i="12" s="1"/>
  <c r="AF335" i="12"/>
  <c r="AE335" i="12" s="1"/>
  <c r="AK338" i="12"/>
  <c r="AJ338" i="12" s="1"/>
  <c r="R344" i="12"/>
  <c r="S344" i="12" s="1"/>
  <c r="R350" i="12"/>
  <c r="S350" i="12" s="1"/>
  <c r="AF356" i="12"/>
  <c r="AE356" i="12" s="1"/>
  <c r="O122" i="12"/>
  <c r="AP122" i="12" s="1"/>
  <c r="AQ122" i="12" s="1"/>
  <c r="R188" i="12"/>
  <c r="V116" i="12"/>
  <c r="U116" i="12" s="1"/>
  <c r="R152" i="12"/>
  <c r="R107" i="12"/>
  <c r="O110" i="12"/>
  <c r="AP110" i="12" s="1"/>
  <c r="AQ110" i="12" s="1"/>
  <c r="AK119" i="12"/>
  <c r="AJ119" i="12" s="1"/>
  <c r="AF122" i="12"/>
  <c r="AE122" i="12" s="1"/>
  <c r="V122" i="12"/>
  <c r="U122" i="12" s="1"/>
  <c r="AA125" i="12"/>
  <c r="Z125" i="12" s="1"/>
  <c r="R131" i="12"/>
  <c r="O134" i="12"/>
  <c r="AP134" i="12" s="1"/>
  <c r="AQ134" i="12" s="1"/>
  <c r="AK146" i="12"/>
  <c r="AJ146" i="12" s="1"/>
  <c r="AA158" i="12"/>
  <c r="Z158" i="12" s="1"/>
  <c r="R167" i="12"/>
  <c r="O179" i="12"/>
  <c r="AP179" i="12" s="1"/>
  <c r="AQ179" i="12" s="1"/>
  <c r="AA182" i="12"/>
  <c r="Z182" i="12" s="1"/>
  <c r="O185" i="12"/>
  <c r="AP185" i="12" s="1"/>
  <c r="AQ185" i="12" s="1"/>
  <c r="R191" i="12"/>
  <c r="AK191" i="12"/>
  <c r="AJ191" i="12" s="1"/>
  <c r="O206" i="12"/>
  <c r="AP206" i="12" s="1"/>
  <c r="AQ206" i="12" s="1"/>
  <c r="AA209" i="12"/>
  <c r="Z209" i="12" s="1"/>
  <c r="R212" i="12"/>
  <c r="V218" i="12"/>
  <c r="U218" i="12" s="1"/>
  <c r="AF236" i="12"/>
  <c r="AE236" i="12" s="1"/>
  <c r="V239" i="12"/>
  <c r="U239" i="12" s="1"/>
  <c r="O242" i="12"/>
  <c r="AP242" i="12" s="1"/>
  <c r="AQ242" i="12" s="1"/>
  <c r="O254" i="12"/>
  <c r="AP254" i="12" s="1"/>
  <c r="AQ254" i="12" s="1"/>
  <c r="O266" i="12"/>
  <c r="AP266" i="12" s="1"/>
  <c r="AQ266" i="12" s="1"/>
  <c r="O287" i="12"/>
  <c r="AP287" i="12" s="1"/>
  <c r="AQ287" i="12" s="1"/>
  <c r="O299" i="12"/>
  <c r="AP299" i="12" s="1"/>
  <c r="AQ299" i="12" s="1"/>
  <c r="V308" i="12"/>
  <c r="U308" i="12" s="1"/>
  <c r="O311" i="12"/>
  <c r="AP311" i="12" s="1"/>
  <c r="AQ311" i="12" s="1"/>
  <c r="AF314" i="12"/>
  <c r="AE314" i="12" s="1"/>
  <c r="O317" i="12"/>
  <c r="AP317" i="12" s="1"/>
  <c r="AQ317" i="12" s="1"/>
  <c r="R323" i="12"/>
  <c r="S323" i="12" s="1"/>
  <c r="V329" i="12"/>
  <c r="U329" i="12" s="1"/>
  <c r="V350" i="12"/>
  <c r="U350" i="12" s="1"/>
  <c r="R359" i="12"/>
  <c r="S359" i="12" s="1"/>
  <c r="R143" i="12"/>
  <c r="AA206" i="12"/>
  <c r="Z206" i="12" s="1"/>
  <c r="AA104" i="12"/>
  <c r="Z104" i="12" s="1"/>
  <c r="R110" i="12"/>
  <c r="AK122" i="12"/>
  <c r="AJ122" i="12" s="1"/>
  <c r="AF125" i="12"/>
  <c r="AE125" i="12" s="1"/>
  <c r="V125" i="12"/>
  <c r="U125" i="12" s="1"/>
  <c r="AA128" i="12"/>
  <c r="Z128" i="12" s="1"/>
  <c r="R134" i="12"/>
  <c r="AK140" i="12"/>
  <c r="AJ140" i="12" s="1"/>
  <c r="AK161" i="12"/>
  <c r="AJ161" i="12" s="1"/>
  <c r="AK185" i="12"/>
  <c r="AJ185" i="12" s="1"/>
  <c r="AA203" i="12"/>
  <c r="Z203" i="12" s="1"/>
  <c r="AA221" i="12"/>
  <c r="Z221" i="12" s="1"/>
  <c r="AF227" i="12"/>
  <c r="AE227" i="12" s="1"/>
  <c r="AA230" i="12"/>
  <c r="Z230" i="12" s="1"/>
  <c r="R233" i="12"/>
  <c r="S233" i="12" s="1"/>
  <c r="AA242" i="12"/>
  <c r="Z242" i="12" s="1"/>
  <c r="R245" i="12"/>
  <c r="AF248" i="12"/>
  <c r="AE248" i="12" s="1"/>
  <c r="V251" i="12"/>
  <c r="U251" i="12" s="1"/>
  <c r="R257" i="12"/>
  <c r="S257" i="12" s="1"/>
  <c r="AF260" i="12"/>
  <c r="AE260" i="12" s="1"/>
  <c r="V263" i="12"/>
  <c r="U263" i="12" s="1"/>
  <c r="R269" i="12"/>
  <c r="S269" i="12" s="1"/>
  <c r="AF272" i="12"/>
  <c r="AE272" i="12" s="1"/>
  <c r="AF284" i="12"/>
  <c r="AE284" i="12" s="1"/>
  <c r="AF296" i="12"/>
  <c r="AE296" i="12" s="1"/>
  <c r="AF308" i="12"/>
  <c r="AE308" i="12" s="1"/>
  <c r="AF329" i="12"/>
  <c r="AE329" i="12" s="1"/>
  <c r="AK347" i="12"/>
  <c r="AJ347" i="12" s="1"/>
  <c r="AF350" i="12"/>
  <c r="AE350" i="12" s="1"/>
  <c r="O353" i="12"/>
  <c r="AP353" i="12" s="1"/>
  <c r="AQ353" i="12" s="1"/>
  <c r="V359" i="12"/>
  <c r="U359" i="12" s="1"/>
  <c r="AF359" i="12"/>
  <c r="AE359" i="12" s="1"/>
  <c r="O158" i="12"/>
  <c r="AP158" i="12" s="1"/>
  <c r="AQ158" i="12" s="1"/>
  <c r="O236" i="12"/>
  <c r="AP236" i="12" s="1"/>
  <c r="AQ236" i="12" s="1"/>
  <c r="AF104" i="12"/>
  <c r="AE104" i="12" s="1"/>
  <c r="AA107" i="12"/>
  <c r="Z107" i="12" s="1"/>
  <c r="R113" i="12"/>
  <c r="O116" i="12"/>
  <c r="AP116" i="12" s="1"/>
  <c r="AQ116" i="12" s="1"/>
  <c r="AK125" i="12"/>
  <c r="AJ125" i="12" s="1"/>
  <c r="AF128" i="12"/>
  <c r="AE128" i="12" s="1"/>
  <c r="AA131" i="12"/>
  <c r="Z131" i="12" s="1"/>
  <c r="AA146" i="12"/>
  <c r="Z146" i="12" s="1"/>
  <c r="O149" i="12"/>
  <c r="AP149" i="12" s="1"/>
  <c r="AQ149" i="12" s="1"/>
  <c r="R155" i="12"/>
  <c r="O164" i="12"/>
  <c r="AP164" i="12" s="1"/>
  <c r="AQ164" i="12" s="1"/>
  <c r="R179" i="12"/>
  <c r="O194" i="12"/>
  <c r="AP194" i="12" s="1"/>
  <c r="AQ194" i="12" s="1"/>
  <c r="R200" i="12"/>
  <c r="R215" i="12"/>
  <c r="O224" i="12"/>
  <c r="AP224" i="12" s="1"/>
  <c r="AQ224" i="12" s="1"/>
  <c r="R224" i="12"/>
  <c r="V230" i="12"/>
  <c r="U230" i="12" s="1"/>
  <c r="O233" i="12"/>
  <c r="AP233" i="12" s="1"/>
  <c r="AQ233" i="12" s="1"/>
  <c r="O245" i="12"/>
  <c r="AP245" i="12" s="1"/>
  <c r="AQ245" i="12" s="1"/>
  <c r="AK248" i="12"/>
  <c r="AJ248" i="12" s="1"/>
  <c r="AA251" i="12"/>
  <c r="Z251" i="12" s="1"/>
  <c r="O257" i="12"/>
  <c r="AP257" i="12" s="1"/>
  <c r="AQ257" i="12" s="1"/>
  <c r="AK260" i="12"/>
  <c r="AJ260" i="12" s="1"/>
  <c r="AA263" i="12"/>
  <c r="Z263" i="12" s="1"/>
  <c r="O269" i="12"/>
  <c r="AP269" i="12" s="1"/>
  <c r="AQ269" i="12" s="1"/>
  <c r="AK272" i="12"/>
  <c r="AJ272" i="12" s="1"/>
  <c r="AA275" i="12"/>
  <c r="Z275" i="12" s="1"/>
  <c r="O278" i="12"/>
  <c r="AP278" i="12" s="1"/>
  <c r="AQ278" i="12" s="1"/>
  <c r="AK278" i="12"/>
  <c r="AJ278" i="12" s="1"/>
  <c r="R287" i="12"/>
  <c r="S287" i="12" s="1"/>
  <c r="AF287" i="12"/>
  <c r="AE287" i="12" s="1"/>
  <c r="V296" i="12"/>
  <c r="U296" i="12" s="1"/>
  <c r="R299" i="12"/>
  <c r="S299" i="12" s="1"/>
  <c r="AK305" i="12"/>
  <c r="AJ305" i="12" s="1"/>
  <c r="R311" i="12"/>
  <c r="S311" i="12" s="1"/>
  <c r="V317" i="12"/>
  <c r="U317" i="12" s="1"/>
  <c r="AF323" i="12"/>
  <c r="AE323" i="12" s="1"/>
  <c r="AK326" i="12"/>
  <c r="AJ326" i="12" s="1"/>
  <c r="R332" i="12"/>
  <c r="S332" i="12" s="1"/>
  <c r="V338" i="12"/>
  <c r="U338" i="12" s="1"/>
  <c r="AF344" i="12"/>
  <c r="AE344" i="12" s="1"/>
  <c r="R353" i="12"/>
  <c r="S353" i="12" s="1"/>
  <c r="AK170" i="12"/>
  <c r="AJ170" i="12" s="1"/>
  <c r="AN227" i="12"/>
  <c r="AO227" i="12" s="1"/>
  <c r="AF230" i="12"/>
  <c r="AE230" i="12" s="1"/>
  <c r="AF239" i="12"/>
  <c r="AE239" i="12" s="1"/>
  <c r="O221" i="12"/>
  <c r="AP221" i="12" s="1"/>
  <c r="AQ221" i="12" s="1"/>
  <c r="AF224" i="12"/>
  <c r="AE224" i="12" s="1"/>
  <c r="AF251" i="12"/>
  <c r="AE251" i="12" s="1"/>
  <c r="AN260" i="12"/>
  <c r="AO260" i="12" s="1"/>
  <c r="AF263" i="12"/>
  <c r="AE263" i="12" s="1"/>
  <c r="AN272" i="12"/>
  <c r="AO272" i="12" s="1"/>
  <c r="AF233" i="12"/>
  <c r="AE233" i="12" s="1"/>
  <c r="AF218" i="12"/>
  <c r="AE218" i="12" s="1"/>
  <c r="AF242" i="12"/>
  <c r="AE242" i="12" s="1"/>
  <c r="AF254" i="12"/>
  <c r="AE254" i="12" s="1"/>
  <c r="AF266" i="12"/>
  <c r="AE266" i="12" s="1"/>
  <c r="AF212" i="12"/>
  <c r="AE212" i="12" s="1"/>
  <c r="O218" i="12"/>
  <c r="AP218" i="12" s="1"/>
  <c r="AQ218" i="12" s="1"/>
  <c r="R305" i="12"/>
  <c r="S305" i="12" s="1"/>
  <c r="AN329" i="12"/>
  <c r="AO329" i="12" s="1"/>
  <c r="AN341" i="12"/>
  <c r="AO341" i="12" s="1"/>
  <c r="R281" i="12"/>
  <c r="S281" i="12" s="1"/>
  <c r="R296" i="12"/>
  <c r="S296" i="12" s="1"/>
  <c r="AN314" i="12"/>
  <c r="AO314" i="12" s="1"/>
  <c r="R284" i="12"/>
  <c r="S284" i="12" s="1"/>
  <c r="AN290" i="12"/>
  <c r="AO290" i="12" s="1"/>
  <c r="AN323" i="12"/>
  <c r="AO323" i="12" s="1"/>
  <c r="I59" i="7"/>
  <c r="I62" i="7"/>
  <c r="I65" i="7"/>
  <c r="I68" i="7"/>
  <c r="I74" i="7"/>
  <c r="G59" i="7"/>
  <c r="G62" i="7"/>
  <c r="G65" i="7"/>
  <c r="G68" i="7"/>
  <c r="G74" i="7"/>
  <c r="F59" i="7"/>
  <c r="F60" i="7"/>
  <c r="F61" i="7"/>
  <c r="F62" i="7"/>
  <c r="F63" i="7"/>
  <c r="F64" i="7"/>
  <c r="F65" i="7"/>
  <c r="F66" i="7"/>
  <c r="F67" i="7"/>
  <c r="F68" i="7"/>
  <c r="F69" i="7"/>
  <c r="F70" i="7"/>
  <c r="F74" i="7"/>
  <c r="F75" i="7"/>
  <c r="F76" i="7"/>
  <c r="E59" i="7"/>
  <c r="E62" i="7"/>
  <c r="E65" i="7"/>
  <c r="E68" i="7"/>
  <c r="E74" i="7"/>
  <c r="D59" i="7"/>
  <c r="D62" i="7"/>
  <c r="D65" i="7"/>
  <c r="D68" i="7"/>
  <c r="D74" i="7"/>
  <c r="C59" i="7"/>
  <c r="C62" i="7"/>
  <c r="C65" i="7"/>
  <c r="C68" i="7"/>
  <c r="C74" i="7"/>
  <c r="B59" i="7"/>
  <c r="B62" i="7"/>
  <c r="B65" i="7"/>
  <c r="B68" i="7"/>
  <c r="B74" i="7"/>
  <c r="G59" i="8"/>
  <c r="G62" i="8"/>
  <c r="G65" i="8"/>
  <c r="G68" i="8"/>
  <c r="G74" i="8"/>
  <c r="I59" i="8"/>
  <c r="I60" i="8"/>
  <c r="I61" i="8"/>
  <c r="I62" i="8"/>
  <c r="I63" i="8"/>
  <c r="I64" i="8"/>
  <c r="I65" i="8"/>
  <c r="I66" i="8"/>
  <c r="I67" i="8"/>
  <c r="I68" i="8"/>
  <c r="I69" i="8"/>
  <c r="I70" i="8"/>
  <c r="I74" i="8"/>
  <c r="I75" i="8"/>
  <c r="I76" i="8"/>
  <c r="F59" i="8"/>
  <c r="F60" i="8"/>
  <c r="F61" i="8"/>
  <c r="F62" i="8"/>
  <c r="F63" i="8"/>
  <c r="F64" i="8"/>
  <c r="F65" i="8"/>
  <c r="F66" i="8"/>
  <c r="F67" i="8"/>
  <c r="F68" i="8"/>
  <c r="F69" i="8"/>
  <c r="F70" i="8"/>
  <c r="F74" i="8"/>
  <c r="F75" i="8"/>
  <c r="F76" i="8"/>
  <c r="E59" i="8"/>
  <c r="E62" i="8"/>
  <c r="E65" i="8"/>
  <c r="E68" i="8"/>
  <c r="E74" i="8"/>
  <c r="D59" i="8"/>
  <c r="D62" i="8"/>
  <c r="D65" i="8"/>
  <c r="D68" i="8"/>
  <c r="D74" i="8"/>
  <c r="C59" i="8"/>
  <c r="C62" i="8"/>
  <c r="C65" i="8"/>
  <c r="C68" i="8"/>
  <c r="C74" i="8"/>
  <c r="B59" i="8"/>
  <c r="B62" i="8"/>
  <c r="B65" i="8"/>
  <c r="B68" i="8"/>
  <c r="B74" i="8"/>
  <c r="N62" i="12"/>
  <c r="N65" i="12"/>
  <c r="N68" i="12"/>
  <c r="N71" i="12"/>
  <c r="N77" i="12"/>
  <c r="L62" i="12"/>
  <c r="L65" i="12"/>
  <c r="L68" i="12"/>
  <c r="L71" i="12"/>
  <c r="L77" i="12"/>
  <c r="AN230" i="12" l="1"/>
  <c r="AO230" i="12" s="1"/>
  <c r="O71" i="12"/>
  <c r="H113" i="8"/>
  <c r="J113" i="8" s="1"/>
  <c r="H113" i="7"/>
  <c r="H104" i="8"/>
  <c r="J104" i="8" s="1"/>
  <c r="H104" i="7"/>
  <c r="H107" i="8"/>
  <c r="J107" i="8" s="1"/>
  <c r="H107" i="7"/>
  <c r="H110" i="8"/>
  <c r="J110" i="8" s="1"/>
  <c r="H110" i="7"/>
  <c r="Q98" i="7"/>
  <c r="AN338" i="12"/>
  <c r="AO338" i="12" s="1"/>
  <c r="S155" i="12"/>
  <c r="AN155" i="12"/>
  <c r="AN245" i="12"/>
  <c r="AO245" i="12" s="1"/>
  <c r="S245" i="12"/>
  <c r="AN212" i="12"/>
  <c r="AO212" i="12" s="1"/>
  <c r="S212" i="12"/>
  <c r="S167" i="12"/>
  <c r="AN167" i="12"/>
  <c r="AO167" i="12" s="1"/>
  <c r="S104" i="12"/>
  <c r="AN104" i="12"/>
  <c r="S203" i="12"/>
  <c r="AN203" i="12"/>
  <c r="AO203" i="12" s="1"/>
  <c r="AN251" i="12"/>
  <c r="AO251" i="12" s="1"/>
  <c r="S251" i="12"/>
  <c r="S122" i="12"/>
  <c r="AN122" i="12"/>
  <c r="AO122" i="12" s="1"/>
  <c r="AN161" i="12"/>
  <c r="AO161" i="12" s="1"/>
  <c r="S161" i="12"/>
  <c r="S206" i="12"/>
  <c r="AN206" i="12"/>
  <c r="AN140" i="12"/>
  <c r="AO140" i="12" s="1"/>
  <c r="S140" i="12"/>
  <c r="S224" i="12"/>
  <c r="AN224" i="12"/>
  <c r="AO224" i="12" s="1"/>
  <c r="S221" i="12"/>
  <c r="AN221" i="12"/>
  <c r="AO221" i="12" s="1"/>
  <c r="AN209" i="12"/>
  <c r="S209" i="12"/>
  <c r="S158" i="12"/>
  <c r="AN158" i="12"/>
  <c r="AO158" i="12" s="1"/>
  <c r="AN149" i="12"/>
  <c r="AO149" i="12" s="1"/>
  <c r="S149" i="12"/>
  <c r="S107" i="12"/>
  <c r="AN107" i="12"/>
  <c r="S134" i="12"/>
  <c r="AN134" i="12"/>
  <c r="AO134" i="12" s="1"/>
  <c r="S215" i="12"/>
  <c r="AN215" i="12"/>
  <c r="AN254" i="12"/>
  <c r="AO254" i="12" s="1"/>
  <c r="S254" i="12"/>
  <c r="S197" i="12"/>
  <c r="AN197" i="12"/>
  <c r="AO197" i="12" s="1"/>
  <c r="S128" i="12"/>
  <c r="AN128" i="12"/>
  <c r="AO128" i="12" s="1"/>
  <c r="S176" i="12"/>
  <c r="AN176" i="12"/>
  <c r="AO176" i="12" s="1"/>
  <c r="AN248" i="12"/>
  <c r="AO248" i="12" s="1"/>
  <c r="S248" i="12"/>
  <c r="S200" i="12"/>
  <c r="AN200" i="12"/>
  <c r="AO200" i="12" s="1"/>
  <c r="S191" i="12"/>
  <c r="AN191" i="12"/>
  <c r="AO191" i="12" s="1"/>
  <c r="S131" i="12"/>
  <c r="AN131" i="12"/>
  <c r="AO131" i="12" s="1"/>
  <c r="S152" i="12"/>
  <c r="AN152" i="12"/>
  <c r="AO152" i="12" s="1"/>
  <c r="AN125" i="12"/>
  <c r="S125" i="12"/>
  <c r="AN164" i="12"/>
  <c r="AO164" i="12" s="1"/>
  <c r="S164" i="12"/>
  <c r="S119" i="12"/>
  <c r="AN119" i="12"/>
  <c r="AO119" i="12" s="1"/>
  <c r="AN185" i="12"/>
  <c r="AO185" i="12" s="1"/>
  <c r="S185" i="12"/>
  <c r="S170" i="12"/>
  <c r="AN170" i="12"/>
  <c r="AO170" i="12" s="1"/>
  <c r="AN116" i="12"/>
  <c r="AO116" i="12" s="1"/>
  <c r="S116" i="12"/>
  <c r="AN101" i="12"/>
  <c r="AO101" i="12" s="1"/>
  <c r="Q104" i="7" s="1"/>
  <c r="S182" i="12"/>
  <c r="AN182" i="12"/>
  <c r="AO182" i="12" s="1"/>
  <c r="S194" i="12"/>
  <c r="AN194" i="12"/>
  <c r="AO194" i="12" s="1"/>
  <c r="AN137" i="12"/>
  <c r="AO137" i="12" s="1"/>
  <c r="S137" i="12"/>
  <c r="S188" i="12"/>
  <c r="AN188" i="12"/>
  <c r="AO188" i="12" s="1"/>
  <c r="AN242" i="12"/>
  <c r="AO242" i="12" s="1"/>
  <c r="S242" i="12"/>
  <c r="S146" i="12"/>
  <c r="AN146" i="12"/>
  <c r="AO146" i="12" s="1"/>
  <c r="AN263" i="12"/>
  <c r="AO263" i="12" s="1"/>
  <c r="S263" i="12"/>
  <c r="S218" i="12"/>
  <c r="AN218" i="12"/>
  <c r="AO218" i="12" s="1"/>
  <c r="Q101" i="7"/>
  <c r="AN173" i="12"/>
  <c r="AO173" i="12" s="1"/>
  <c r="S173" i="12"/>
  <c r="S179" i="12"/>
  <c r="AN179" i="12"/>
  <c r="AO179" i="12" s="1"/>
  <c r="AN350" i="12"/>
  <c r="AO350" i="12" s="1"/>
  <c r="AN233" i="12"/>
  <c r="AO233" i="12" s="1"/>
  <c r="AN113" i="12"/>
  <c r="AO113" i="12" s="1"/>
  <c r="S113" i="12"/>
  <c r="S110" i="12"/>
  <c r="AN110" i="12"/>
  <c r="AO110" i="12" s="1"/>
  <c r="Q113" i="7" s="1"/>
  <c r="S143" i="12"/>
  <c r="AN143" i="12"/>
  <c r="AO143" i="12" s="1"/>
  <c r="AN86" i="12"/>
  <c r="AP86" i="12" s="1"/>
  <c r="AQ86" i="12" s="1"/>
  <c r="H83" i="8" s="1"/>
  <c r="J83" i="8" s="1"/>
  <c r="AN257" i="12"/>
  <c r="AO257" i="12" s="1"/>
  <c r="AO206" i="12"/>
  <c r="AN308" i="12"/>
  <c r="AO308" i="12" s="1"/>
  <c r="AN266" i="12"/>
  <c r="AO266" i="12" s="1"/>
  <c r="AN236" i="12"/>
  <c r="AO236" i="12" s="1"/>
  <c r="AO104" i="12"/>
  <c r="Q107" i="7" s="1"/>
  <c r="AN326" i="12"/>
  <c r="AO326" i="12" s="1"/>
  <c r="AN332" i="12"/>
  <c r="AO332" i="12" s="1"/>
  <c r="AN293" i="12"/>
  <c r="AO293" i="12" s="1"/>
  <c r="AN347" i="12"/>
  <c r="AO347" i="12" s="1"/>
  <c r="AN239" i="12"/>
  <c r="AO239" i="12" s="1"/>
  <c r="AN356" i="12"/>
  <c r="AO356" i="12" s="1"/>
  <c r="AN278" i="12"/>
  <c r="AO278" i="12" s="1"/>
  <c r="AN89" i="12"/>
  <c r="AO89" i="12" s="1"/>
  <c r="Q86" i="7" s="1"/>
  <c r="AN302" i="12"/>
  <c r="AO302" i="12" s="1"/>
  <c r="AN287" i="12"/>
  <c r="AO287" i="12" s="1"/>
  <c r="AN317" i="12"/>
  <c r="AO317" i="12" s="1"/>
  <c r="AN269" i="12"/>
  <c r="AO269" i="12" s="1"/>
  <c r="AN275" i="12"/>
  <c r="AO275" i="12" s="1"/>
  <c r="AO125" i="12"/>
  <c r="AN359" i="12"/>
  <c r="AO359" i="12" s="1"/>
  <c r="AN353" i="12"/>
  <c r="AO353" i="12" s="1"/>
  <c r="AN335" i="12"/>
  <c r="AO335" i="12" s="1"/>
  <c r="AO155" i="12"/>
  <c r="AO209" i="12"/>
  <c r="AN299" i="12"/>
  <c r="AO299" i="12" s="1"/>
  <c r="AN83" i="12"/>
  <c r="AN80" i="12"/>
  <c r="AO80" i="12" s="1"/>
  <c r="Q77" i="7" s="1"/>
  <c r="O77" i="12"/>
  <c r="AN320" i="12"/>
  <c r="AO320" i="12" s="1"/>
  <c r="AO107" i="12"/>
  <c r="Q110" i="7" s="1"/>
  <c r="AO215" i="12"/>
  <c r="AN344" i="12"/>
  <c r="AO344" i="12" s="1"/>
  <c r="AN311" i="12"/>
  <c r="AO311" i="12" s="1"/>
  <c r="AN284" i="12"/>
  <c r="AO284" i="12" s="1"/>
  <c r="AN296" i="12"/>
  <c r="AO296" i="12" s="1"/>
  <c r="AN281" i="12"/>
  <c r="AO281" i="12" s="1"/>
  <c r="AN305" i="12"/>
  <c r="AO305" i="12" s="1"/>
  <c r="O68" i="12"/>
  <c r="O65" i="12"/>
  <c r="O62" i="12"/>
  <c r="AO83" i="12" l="1"/>
  <c r="Q80" i="7" s="1"/>
  <c r="AO86" i="12"/>
  <c r="Q83" i="7" s="1"/>
  <c r="H83" i="7"/>
  <c r="AP89" i="12"/>
  <c r="AQ89" i="12" s="1"/>
  <c r="AP83" i="12"/>
  <c r="AQ83" i="12" s="1"/>
  <c r="AP80" i="12"/>
  <c r="AQ80" i="12" s="1"/>
  <c r="AN77" i="12"/>
  <c r="AO77" i="12" s="1"/>
  <c r="Q74" i="7" s="1"/>
  <c r="AN71" i="12"/>
  <c r="AO71" i="12" s="1"/>
  <c r="Q68" i="7" s="1"/>
  <c r="AN68" i="12"/>
  <c r="AO68" i="12" s="1"/>
  <c r="Q65" i="7" s="1"/>
  <c r="AN65" i="12"/>
  <c r="AO65" i="12" s="1"/>
  <c r="Q62" i="7" s="1"/>
  <c r="AN62" i="12"/>
  <c r="AO62" i="12" s="1"/>
  <c r="Q59" i="7" s="1"/>
  <c r="H101" i="7" l="1"/>
  <c r="H98" i="7"/>
  <c r="H77" i="7"/>
  <c r="H77" i="8"/>
  <c r="J77" i="8" s="1"/>
  <c r="H80" i="7"/>
  <c r="H80" i="8"/>
  <c r="J80" i="8" s="1"/>
  <c r="H86" i="8"/>
  <c r="J86" i="8" s="1"/>
  <c r="H86" i="7"/>
  <c r="AP77" i="12"/>
  <c r="AQ77" i="12" s="1"/>
  <c r="H74" i="8" s="1"/>
  <c r="J74" i="8" s="1"/>
  <c r="AP71" i="12"/>
  <c r="AQ71" i="12" s="1"/>
  <c r="H68" i="7" s="1"/>
  <c r="AP68" i="12"/>
  <c r="AQ68" i="12" s="1"/>
  <c r="H65" i="8" s="1"/>
  <c r="J65" i="8" s="1"/>
  <c r="AP65" i="12"/>
  <c r="AQ65" i="12" s="1"/>
  <c r="AP62" i="12"/>
  <c r="AQ62" i="12" s="1"/>
  <c r="H59" i="8" s="1"/>
  <c r="J59" i="8" s="1"/>
  <c r="H74" i="7" l="1"/>
  <c r="H68" i="8"/>
  <c r="J68" i="8" s="1"/>
  <c r="H65" i="7"/>
  <c r="H62" i="7"/>
  <c r="H62" i="8"/>
  <c r="J62" i="8" s="1"/>
  <c r="H59" i="7"/>
  <c r="X5" i="7" l="1"/>
  <c r="P5" i="8"/>
  <c r="B8" i="7" l="1"/>
  <c r="Z5" i="7"/>
  <c r="Q5" i="8"/>
  <c r="O5" i="8"/>
  <c r="B8" i="8"/>
  <c r="M6" i="12"/>
  <c r="N5" i="7" s="1"/>
  <c r="D6" i="12"/>
  <c r="K5" i="8" l="1"/>
  <c r="G5" i="7"/>
  <c r="E5" i="7"/>
  <c r="C5" i="7"/>
  <c r="D5" i="8" l="1"/>
  <c r="C5" i="8"/>
  <c r="F5" i="8"/>
  <c r="B6" i="7" l="1"/>
  <c r="I47" i="7" l="1"/>
  <c r="I56" i="7" l="1"/>
  <c r="I53" i="7"/>
  <c r="I50" i="7"/>
  <c r="I44" i="7"/>
  <c r="I41" i="7"/>
  <c r="I38" i="7"/>
  <c r="I35" i="7"/>
  <c r="I29" i="7"/>
  <c r="I26" i="7"/>
  <c r="I23" i="7"/>
  <c r="I20" i="7"/>
  <c r="I17" i="7"/>
  <c r="I14" i="7"/>
  <c r="I11" i="7"/>
  <c r="I8" i="7"/>
  <c r="AN38" i="12" l="1"/>
  <c r="AO38" i="12" s="1"/>
  <c r="AN11" i="12"/>
  <c r="AP38" i="12" l="1"/>
  <c r="AQ38" i="12" s="1"/>
  <c r="AO11" i="12"/>
  <c r="Q8" i="7" s="1"/>
  <c r="B38" i="8"/>
  <c r="B20" i="7"/>
  <c r="C20" i="7"/>
  <c r="D20" i="7"/>
  <c r="E20" i="7"/>
  <c r="F20" i="7"/>
  <c r="G20" i="7"/>
  <c r="F21" i="7"/>
  <c r="F22" i="7"/>
  <c r="B23" i="7"/>
  <c r="C23" i="7"/>
  <c r="D23" i="7"/>
  <c r="E23" i="7"/>
  <c r="F23" i="7"/>
  <c r="G23" i="7"/>
  <c r="N26" i="12"/>
  <c r="L26" i="12"/>
  <c r="F24" i="7"/>
  <c r="F25" i="7"/>
  <c r="B26" i="7"/>
  <c r="C26" i="7"/>
  <c r="D26" i="7"/>
  <c r="E26" i="7"/>
  <c r="F26" i="7"/>
  <c r="G26" i="7"/>
  <c r="N29" i="12"/>
  <c r="L29" i="12"/>
  <c r="F27" i="7"/>
  <c r="F28" i="7"/>
  <c r="B29" i="7"/>
  <c r="C29" i="7"/>
  <c r="D29" i="7"/>
  <c r="E29" i="7"/>
  <c r="F29" i="7"/>
  <c r="G29" i="7"/>
  <c r="N32" i="12"/>
  <c r="L32" i="12"/>
  <c r="F30" i="7"/>
  <c r="F31" i="7"/>
  <c r="B35" i="7"/>
  <c r="C35" i="7"/>
  <c r="D35" i="7"/>
  <c r="E35" i="7"/>
  <c r="F35" i="7"/>
  <c r="G35" i="7"/>
  <c r="F36" i="7"/>
  <c r="F37" i="7"/>
  <c r="B38" i="7"/>
  <c r="C38" i="7"/>
  <c r="D38" i="7"/>
  <c r="E38" i="7"/>
  <c r="F38" i="7"/>
  <c r="G38" i="7"/>
  <c r="N41" i="12"/>
  <c r="L41" i="12"/>
  <c r="F39" i="7"/>
  <c r="F40" i="7"/>
  <c r="B41" i="7"/>
  <c r="C41" i="7"/>
  <c r="D41" i="7"/>
  <c r="E41" i="7"/>
  <c r="F41" i="7"/>
  <c r="G41" i="7"/>
  <c r="N44" i="12"/>
  <c r="L44" i="12"/>
  <c r="F42" i="7"/>
  <c r="F43" i="7"/>
  <c r="B44" i="7"/>
  <c r="C44" i="7"/>
  <c r="D44" i="7"/>
  <c r="E44" i="7"/>
  <c r="F44" i="7"/>
  <c r="G44" i="7"/>
  <c r="N47" i="12"/>
  <c r="L47" i="12"/>
  <c r="F45" i="7"/>
  <c r="F46" i="7"/>
  <c r="B47" i="7"/>
  <c r="C47" i="7"/>
  <c r="D47" i="7"/>
  <c r="E47" i="7"/>
  <c r="F47" i="7"/>
  <c r="G47" i="7"/>
  <c r="N50" i="12"/>
  <c r="L50" i="12"/>
  <c r="F48" i="7"/>
  <c r="F49" i="7"/>
  <c r="B50" i="7"/>
  <c r="C50" i="7"/>
  <c r="D50" i="7"/>
  <c r="E50" i="7"/>
  <c r="F50" i="7"/>
  <c r="G50" i="7"/>
  <c r="F51" i="7"/>
  <c r="F52" i="7"/>
  <c r="B53" i="7"/>
  <c r="C53" i="7"/>
  <c r="D53" i="7"/>
  <c r="E53" i="7"/>
  <c r="F53" i="7"/>
  <c r="G53" i="7"/>
  <c r="F54" i="7"/>
  <c r="F55" i="7"/>
  <c r="B56" i="7"/>
  <c r="C56" i="7"/>
  <c r="D56" i="7"/>
  <c r="E56" i="7"/>
  <c r="F56" i="7"/>
  <c r="G56" i="7"/>
  <c r="F57" i="7"/>
  <c r="F58" i="7"/>
  <c r="B53" i="8"/>
  <c r="C53" i="8"/>
  <c r="D53" i="8"/>
  <c r="E53" i="8"/>
  <c r="F53" i="8"/>
  <c r="G53" i="8"/>
  <c r="I53" i="8"/>
  <c r="F54" i="8"/>
  <c r="I54" i="8"/>
  <c r="F55" i="8"/>
  <c r="I55" i="8"/>
  <c r="B56" i="8"/>
  <c r="C56" i="8"/>
  <c r="D56" i="8"/>
  <c r="E56" i="8"/>
  <c r="F56" i="8"/>
  <c r="G56" i="8"/>
  <c r="I56" i="8"/>
  <c r="F57" i="8"/>
  <c r="I57" i="8"/>
  <c r="F58" i="8"/>
  <c r="I58" i="8"/>
  <c r="B44" i="8"/>
  <c r="C44" i="8"/>
  <c r="D44" i="8"/>
  <c r="E44" i="8"/>
  <c r="F44" i="8"/>
  <c r="G44" i="8"/>
  <c r="I44" i="8"/>
  <c r="F45" i="8"/>
  <c r="I45" i="8"/>
  <c r="F46" i="8"/>
  <c r="I46" i="8"/>
  <c r="B47" i="8"/>
  <c r="C47" i="8"/>
  <c r="D47" i="8"/>
  <c r="E47" i="8"/>
  <c r="F47" i="8"/>
  <c r="G47" i="8"/>
  <c r="I47" i="8"/>
  <c r="F48" i="8"/>
  <c r="I48" i="8"/>
  <c r="F49" i="8"/>
  <c r="I49" i="8"/>
  <c r="B50" i="8"/>
  <c r="C50" i="8"/>
  <c r="D50" i="8"/>
  <c r="E50" i="8"/>
  <c r="F50" i="8"/>
  <c r="G50" i="8"/>
  <c r="I50" i="8"/>
  <c r="F51" i="8"/>
  <c r="I51" i="8"/>
  <c r="F52" i="8"/>
  <c r="I52" i="8"/>
  <c r="B29" i="8"/>
  <c r="C29" i="8"/>
  <c r="D29" i="8"/>
  <c r="E29" i="8"/>
  <c r="F29" i="8"/>
  <c r="G29" i="8"/>
  <c r="I29" i="8"/>
  <c r="F30" i="8"/>
  <c r="I30" i="8"/>
  <c r="F31" i="8"/>
  <c r="I31" i="8"/>
  <c r="B35" i="8"/>
  <c r="C35" i="8"/>
  <c r="D35" i="8"/>
  <c r="E35" i="8"/>
  <c r="F35" i="8"/>
  <c r="G35" i="8"/>
  <c r="I35" i="8"/>
  <c r="F36" i="8"/>
  <c r="I36" i="8"/>
  <c r="F37" i="8"/>
  <c r="I37" i="8"/>
  <c r="C38" i="8"/>
  <c r="D38" i="8"/>
  <c r="E38" i="8"/>
  <c r="F38" i="8"/>
  <c r="G38" i="8"/>
  <c r="I38" i="8"/>
  <c r="F39" i="8"/>
  <c r="I39" i="8"/>
  <c r="F40" i="8"/>
  <c r="I40" i="8"/>
  <c r="B41" i="8"/>
  <c r="C41" i="8"/>
  <c r="D41" i="8"/>
  <c r="E41" i="8"/>
  <c r="F41" i="8"/>
  <c r="G41" i="8"/>
  <c r="I41" i="8"/>
  <c r="F42" i="8"/>
  <c r="I42" i="8"/>
  <c r="F43" i="8"/>
  <c r="I43" i="8"/>
  <c r="B20" i="8"/>
  <c r="C20" i="8"/>
  <c r="D20" i="8"/>
  <c r="E20" i="8"/>
  <c r="F20" i="8"/>
  <c r="G20" i="8"/>
  <c r="I20" i="8"/>
  <c r="F21" i="8"/>
  <c r="I21" i="8"/>
  <c r="F22" i="8"/>
  <c r="I22" i="8"/>
  <c r="B23" i="8"/>
  <c r="C23" i="8"/>
  <c r="D23" i="8"/>
  <c r="E23" i="8"/>
  <c r="F23" i="8"/>
  <c r="G23" i="8"/>
  <c r="I23" i="8"/>
  <c r="F24" i="8"/>
  <c r="I24" i="8"/>
  <c r="F25" i="8"/>
  <c r="I25" i="8"/>
  <c r="B26" i="8"/>
  <c r="C26" i="8"/>
  <c r="D26" i="8"/>
  <c r="E26" i="8"/>
  <c r="F26" i="8"/>
  <c r="G26" i="8"/>
  <c r="I26" i="8"/>
  <c r="F27" i="8"/>
  <c r="I27" i="8"/>
  <c r="F28" i="8"/>
  <c r="I28" i="8"/>
  <c r="L11" i="12"/>
  <c r="L14" i="12"/>
  <c r="N11" i="12"/>
  <c r="N14" i="12"/>
  <c r="F9" i="7"/>
  <c r="F10" i="7"/>
  <c r="F11" i="7"/>
  <c r="F12" i="7"/>
  <c r="F13" i="7"/>
  <c r="F14" i="7"/>
  <c r="F15" i="7"/>
  <c r="F16" i="7"/>
  <c r="F17" i="7"/>
  <c r="F18" i="7"/>
  <c r="F19" i="7"/>
  <c r="F8" i="7"/>
  <c r="F9" i="8"/>
  <c r="F10" i="8"/>
  <c r="F11" i="8"/>
  <c r="F12" i="8"/>
  <c r="F13" i="8"/>
  <c r="F14" i="8"/>
  <c r="F15" i="8"/>
  <c r="F16" i="8"/>
  <c r="F8" i="8"/>
  <c r="L17" i="12"/>
  <c r="N17" i="12"/>
  <c r="B11" i="7"/>
  <c r="B14" i="7"/>
  <c r="B17" i="7"/>
  <c r="C11" i="7"/>
  <c r="C14" i="7"/>
  <c r="C17" i="7"/>
  <c r="D11" i="7"/>
  <c r="D14" i="7"/>
  <c r="D17" i="7"/>
  <c r="E11" i="7"/>
  <c r="E14" i="7"/>
  <c r="E17" i="7"/>
  <c r="G11" i="7"/>
  <c r="G14" i="7"/>
  <c r="G17" i="7"/>
  <c r="G8" i="7"/>
  <c r="E8" i="7"/>
  <c r="D8" i="7"/>
  <c r="C8" i="7"/>
  <c r="I9" i="8"/>
  <c r="I10" i="8"/>
  <c r="I11" i="8"/>
  <c r="I12" i="8"/>
  <c r="I13" i="8"/>
  <c r="I14" i="8"/>
  <c r="I15" i="8"/>
  <c r="I16" i="8"/>
  <c r="I8" i="8"/>
  <c r="G11" i="8"/>
  <c r="G14" i="8"/>
  <c r="B14" i="8"/>
  <c r="C14" i="8"/>
  <c r="D14" i="8"/>
  <c r="E14" i="8"/>
  <c r="B11" i="8"/>
  <c r="C11" i="8"/>
  <c r="D11" i="8"/>
  <c r="E11" i="8"/>
  <c r="G8" i="8"/>
  <c r="E8" i="8"/>
  <c r="D8" i="8"/>
  <c r="C8" i="8"/>
  <c r="O11" i="12" l="1"/>
  <c r="AN17" i="12"/>
  <c r="AO17" i="12" s="1"/>
  <c r="O41" i="12"/>
  <c r="AN20" i="12"/>
  <c r="O32" i="12"/>
  <c r="O26" i="12"/>
  <c r="O44" i="12"/>
  <c r="AN14" i="12"/>
  <c r="O29" i="12"/>
  <c r="AN26" i="12"/>
  <c r="AN53" i="12"/>
  <c r="AN32" i="12"/>
  <c r="AN59" i="12"/>
  <c r="O17" i="12"/>
  <c r="O50" i="12"/>
  <c r="AN41" i="12"/>
  <c r="AN29" i="12"/>
  <c r="AN23" i="12"/>
  <c r="AN56" i="12"/>
  <c r="O14" i="12"/>
  <c r="O47" i="12"/>
  <c r="AP11" i="12" l="1"/>
  <c r="AQ11" i="12" s="1"/>
  <c r="H8" i="7" s="1"/>
  <c r="AO32" i="12" l="1"/>
  <c r="Q29" i="7" s="1"/>
  <c r="Q35" i="7"/>
  <c r="AO14" i="12"/>
  <c r="Q11" i="7" s="1"/>
  <c r="AO50" i="12"/>
  <c r="Q47" i="7" s="1"/>
  <c r="AO26" i="12"/>
  <c r="Q23" i="7" s="1"/>
  <c r="AO41" i="12"/>
  <c r="Q38" i="7" s="1"/>
  <c r="Q44" i="7"/>
  <c r="AO23" i="12"/>
  <c r="Q20" i="7" s="1"/>
  <c r="Q14" i="7"/>
  <c r="AO53" i="12"/>
  <c r="Q50" i="7" s="1"/>
  <c r="AO20" i="12"/>
  <c r="Q17" i="7" s="1"/>
  <c r="AO44" i="12"/>
  <c r="Q41" i="7" s="1"/>
  <c r="AO59" i="12"/>
  <c r="Q56" i="7" s="1"/>
  <c r="AO56" i="12"/>
  <c r="Q53" i="7" s="1"/>
  <c r="AO29" i="12"/>
  <c r="Q26" i="7" s="1"/>
  <c r="AP59" i="12"/>
  <c r="AP14" i="12"/>
  <c r="AQ14" i="12" s="1"/>
  <c r="AP56" i="12"/>
  <c r="AP53" i="12"/>
  <c r="AP50" i="12"/>
  <c r="AQ50" i="12" s="1"/>
  <c r="AP47" i="12"/>
  <c r="AQ47" i="12" s="1"/>
  <c r="AP44" i="12"/>
  <c r="AQ44" i="12" s="1"/>
  <c r="AP41" i="12"/>
  <c r="AQ41" i="12" s="1"/>
  <c r="AP32" i="12"/>
  <c r="AQ32" i="12" s="1"/>
  <c r="AP29" i="12"/>
  <c r="AQ29" i="12" s="1"/>
  <c r="AP26" i="12"/>
  <c r="AQ26" i="12" s="1"/>
  <c r="AP23" i="12"/>
  <c r="AP20" i="12"/>
  <c r="AP17" i="12"/>
  <c r="AQ17" i="12" s="1"/>
  <c r="H8" i="8"/>
  <c r="J8" i="8" s="1"/>
  <c r="H47" i="7" l="1"/>
  <c r="H11" i="7"/>
  <c r="H20" i="7"/>
  <c r="H23" i="8"/>
  <c r="J23" i="8" s="1"/>
  <c r="H56" i="8"/>
  <c r="H50" i="7"/>
  <c r="H26" i="8"/>
  <c r="J26" i="8" s="1"/>
  <c r="H29" i="7"/>
  <c r="H53" i="8"/>
  <c r="H35" i="8"/>
  <c r="J35" i="8" s="1"/>
  <c r="H38" i="7"/>
  <c r="H44" i="7"/>
  <c r="H41" i="8"/>
  <c r="J41" i="8" s="1"/>
  <c r="H14" i="7"/>
  <c r="H11" i="8"/>
  <c r="J11" i="8" s="1"/>
  <c r="H35" i="7"/>
  <c r="H47" i="8"/>
  <c r="J47" i="8" s="1"/>
  <c r="H44" i="8"/>
  <c r="J44" i="8" s="1"/>
  <c r="H29" i="8"/>
  <c r="J29" i="8" s="1"/>
  <c r="H20" i="8"/>
  <c r="H26" i="7"/>
  <c r="H56" i="7"/>
  <c r="H23" i="7" l="1"/>
  <c r="H17" i="7"/>
  <c r="H50" i="8"/>
  <c r="H53" i="7"/>
  <c r="H38" i="8"/>
  <c r="J38" i="8" s="1"/>
  <c r="H41" i="7"/>
  <c r="H14" i="8"/>
  <c r="J14" i="8" s="1"/>
</calcChain>
</file>

<file path=xl/sharedStrings.xml><?xml version="1.0" encoding="utf-8"?>
<sst xmlns="http://schemas.openxmlformats.org/spreadsheetml/2006/main" count="1905" uniqueCount="872">
  <si>
    <t>DESCRIPCIÓN</t>
  </si>
  <si>
    <t>POSIBLES CONSECUENCIAS</t>
  </si>
  <si>
    <t>TRATAMIENTO</t>
  </si>
  <si>
    <t>RESPONSABLE (S) EN EL PROCESO</t>
  </si>
  <si>
    <t>RIESGO</t>
  </si>
  <si>
    <t xml:space="preserve">PROBABILIDAD </t>
  </si>
  <si>
    <t xml:space="preserve">IMPACTO </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</si>
  <si>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</si>
  <si>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</si>
  <si>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</si>
  <si>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</si>
  <si>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</si>
  <si>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</si>
  <si>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</si>
  <si>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</si>
  <si>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</si>
  <si>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</si>
  <si>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</si>
  <si>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</si>
  <si>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</si>
  <si>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</si>
  <si>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</si>
  <si>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</si>
  <si>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</si>
  <si>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</si>
  <si>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</si>
  <si>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</si>
  <si>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</si>
  <si>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</si>
  <si>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</si>
  <si>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</si>
  <si>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</si>
  <si>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</si>
  <si>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</si>
  <si>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</si>
  <si>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</si>
  <si>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</si>
  <si>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</si>
  <si>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</si>
  <si>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</si>
  <si>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</si>
  <si>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</si>
  <si>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</si>
  <si>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</si>
  <si>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</si>
  <si>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</si>
  <si>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</si>
  <si>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</si>
  <si>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</si>
  <si>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</si>
  <si>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MAPA DE RIESGOS</t>
  </si>
  <si>
    <t>FECHA ACTUALIZACIÓN</t>
  </si>
  <si>
    <t>No</t>
  </si>
  <si>
    <t>No.</t>
  </si>
  <si>
    <t>CAUSA</t>
  </si>
  <si>
    <t>PLAN DE MITIGACIÓN PARA EL MAPA DE RIESGOS</t>
  </si>
  <si>
    <t>CONTROLES</t>
  </si>
  <si>
    <t>INDICADOR DEL RIESGO</t>
  </si>
  <si>
    <t>Periodicidad</t>
  </si>
  <si>
    <t>SEGUIMIENTO AL MAPA DE RIESGOS</t>
  </si>
  <si>
    <t>Seguimiento al Mapa de riesgos</t>
  </si>
  <si>
    <t>Nombre</t>
  </si>
  <si>
    <t>Medición</t>
  </si>
  <si>
    <t>Análisis</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</si>
  <si>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</si>
  <si>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</si>
  <si>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</si>
  <si>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</si>
  <si>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</si>
  <si>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</si>
  <si>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</si>
  <si>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</si>
  <si>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</si>
  <si>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</si>
  <si>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</si>
  <si>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</si>
  <si>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</si>
  <si>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</si>
  <si>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</si>
  <si>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</si>
  <si>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</si>
  <si>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</si>
  <si>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</si>
  <si>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</si>
  <si>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</si>
  <si>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</si>
  <si>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</si>
  <si>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</si>
  <si>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</si>
  <si>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</si>
  <si>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</si>
  <si>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</si>
  <si>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</si>
  <si>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</si>
  <si>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</si>
  <si>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</si>
  <si>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</si>
  <si>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</si>
  <si>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</si>
  <si>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</si>
  <si>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</si>
  <si>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</si>
  <si>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</si>
  <si>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</si>
  <si>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</si>
  <si>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</si>
  <si>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</si>
  <si>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</si>
  <si>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</si>
  <si>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</si>
  <si>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</si>
  <si>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</si>
  <si>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</si>
  <si>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</si>
  <si>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</si>
  <si>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</si>
  <si>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</si>
  <si>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</si>
  <si>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</si>
  <si>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</si>
  <si>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</si>
  <si>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</si>
  <si>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</si>
  <si>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</si>
  <si>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</si>
  <si>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</si>
  <si>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</si>
  <si>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</si>
  <si>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</si>
  <si>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</si>
  <si>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</si>
  <si>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</si>
  <si>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</si>
  <si>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</si>
  <si>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</si>
  <si>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</si>
  <si>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</si>
  <si>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</si>
  <si>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</si>
  <si>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</si>
  <si>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</si>
  <si>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</si>
  <si>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</si>
  <si>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</si>
  <si>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</si>
  <si>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</si>
  <si>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</si>
  <si>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</si>
  <si>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</si>
  <si>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</si>
  <si>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</si>
  <si>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</si>
  <si>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</si>
  <si>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</si>
  <si>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</si>
  <si>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</si>
  <si>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</si>
  <si>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</si>
  <si>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FERNANDO NOREÑA JARAMILLO</t>
  </si>
  <si>
    <t>UNIDAD</t>
  </si>
  <si>
    <t>RECTORÍA</t>
  </si>
  <si>
    <t>JURIDICA</t>
  </si>
  <si>
    <t>PLANEACIÓN</t>
  </si>
  <si>
    <t>BIENESTAR_INSTITUCIONAL</t>
  </si>
  <si>
    <t>ADMINISTRACIÓN_INSTITUCIONAL</t>
  </si>
  <si>
    <t>DIRECCIONAMIENTO_INSTITUCIONAL</t>
  </si>
  <si>
    <t>INVESTIGACIÓN_E_INNOVACIÓN</t>
  </si>
  <si>
    <t>CONTROL_SEGUIMIENTO</t>
  </si>
  <si>
    <t>ASEGURAMIENTO_DE_LA_CALIDAD_INSTITUCIONAL</t>
  </si>
  <si>
    <t>EXTENSIÓN_PROYECCIÓN_SOCIAL</t>
  </si>
  <si>
    <t>JULIETA HENAO BONILLA</t>
  </si>
  <si>
    <t>ENIS PAOLA GARCIA GARCIA</t>
  </si>
  <si>
    <t>CONTROL_INTERNO_DISCIPLINARIO</t>
  </si>
  <si>
    <t>RELACIONES_INTERNACIONALES</t>
  </si>
  <si>
    <t>SECRETARIA_GENERAL</t>
  </si>
  <si>
    <t>VICERRECTORÍA_ACADÉMICA</t>
  </si>
  <si>
    <t>VICERRECTORIA_ADMINISTRATIVA_FINANCIERA</t>
  </si>
  <si>
    <t>GESTIÓN_FINANCIERA</t>
  </si>
  <si>
    <t>GESTIÓN_DE_SERVICIOS_INSTITUCIONALES</t>
  </si>
  <si>
    <t>CONTROL_INTERNO</t>
  </si>
  <si>
    <t>BIBLIOTECA_E_INFORMACIÓN_CIENTIFICA</t>
  </si>
  <si>
    <t>FACULTAD_CIENCIAS_DE_LA_SALUD</t>
  </si>
  <si>
    <t>FACULTAD_INGENIERÍAS</t>
  </si>
  <si>
    <t>FACULTAD_INGENIERÍA_MECÁNICA</t>
  </si>
  <si>
    <t>FACULTAD_TECNOLOGÍA</t>
  </si>
  <si>
    <t>FACULTAD_CIENCIAS_AMBIENTALES</t>
  </si>
  <si>
    <t>FACULTAD_CIENCIAS_BÁSICAS</t>
  </si>
  <si>
    <t>FACULTAD_CIENCIAS_DE_LA_EDUCACIÓN</t>
  </si>
  <si>
    <t>IMPACTO_REGIONAL_</t>
  </si>
  <si>
    <t>FACULTAD_CIENCIAS_AGRARIAS_AGROINDUSTRIA</t>
  </si>
  <si>
    <t>FACULTAD_BELLAS_ARTES_HUMANIDADES</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</si>
  <si>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</si>
  <si>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</si>
  <si>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</si>
  <si>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</si>
  <si>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</si>
  <si>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</si>
  <si>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</si>
  <si>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</si>
  <si>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</si>
  <si>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</si>
  <si>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</si>
  <si>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</si>
  <si>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</si>
  <si>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</si>
  <si>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</si>
  <si>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</si>
  <si>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</si>
  <si>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</si>
  <si>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</si>
  <si>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</si>
  <si>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</si>
  <si>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</si>
  <si>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</si>
  <si>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</si>
  <si>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</si>
  <si>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</si>
  <si>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</si>
  <si>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</si>
  <si>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</si>
  <si>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</si>
  <si>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</si>
  <si>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</si>
  <si>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</si>
  <si>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</si>
  <si>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</si>
  <si>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</si>
  <si>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</si>
  <si>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</si>
  <si>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</si>
  <si>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</si>
  <si>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</si>
  <si>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</si>
  <si>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</si>
  <si>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</si>
  <si>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</si>
  <si>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</si>
  <si>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</si>
  <si>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</si>
  <si>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</si>
  <si>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</si>
  <si>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</si>
  <si>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</si>
  <si>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</si>
  <si>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</si>
  <si>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</si>
  <si>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</si>
  <si>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</si>
  <si>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</si>
  <si>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</si>
  <si>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</si>
  <si>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</si>
  <si>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</si>
  <si>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</si>
  <si>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</si>
  <si>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</si>
  <si>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</si>
  <si>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</si>
  <si>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VICERRECTORÍA_ACADÉMICA_</t>
  </si>
  <si>
    <t>PLANEACIÓN_</t>
  </si>
  <si>
    <t>TIPO FACTOR</t>
  </si>
  <si>
    <t>FACTOR</t>
  </si>
  <si>
    <t>INTERNO</t>
  </si>
  <si>
    <t>EXTERNO</t>
  </si>
  <si>
    <t>Económicos</t>
  </si>
  <si>
    <t>AREAS INVOLUCRADAS EN EL MANEJO</t>
  </si>
  <si>
    <t>SI</t>
  </si>
  <si>
    <t>NO</t>
  </si>
  <si>
    <t>NO REQUIERE</t>
  </si>
  <si>
    <t>VOLUNTARIO</t>
  </si>
  <si>
    <t>Tipo</t>
  </si>
  <si>
    <t>Acción</t>
  </si>
  <si>
    <t>Áreas involucradas</t>
  </si>
  <si>
    <t>CUMPLIMIENTO_PARCIAL</t>
  </si>
  <si>
    <t>NO_CUMPLIDA</t>
  </si>
  <si>
    <t>Fecha de finalización de la acción</t>
  </si>
  <si>
    <r>
      <t xml:space="preserve">PRIORIDAD
INICIAL 
</t>
    </r>
    <r>
      <rPr>
        <b/>
        <sz val="8"/>
        <rFont val="Calibri"/>
        <family val="2"/>
        <scheme val="minor"/>
      </rPr>
      <t>(Riesgo inherente)</t>
    </r>
  </si>
  <si>
    <t>VULNERABILIDAD
(Riesgo residual)</t>
  </si>
  <si>
    <t>Análisis de cumplimiento de la acción</t>
  </si>
  <si>
    <t>Pendiente evaluación de eficacia</t>
  </si>
  <si>
    <t>META</t>
  </si>
  <si>
    <t>CUMPLIMIENTO</t>
  </si>
  <si>
    <t>CUMPLIMIENTO_TOTAL</t>
  </si>
  <si>
    <t>Eficaz</t>
  </si>
  <si>
    <t>Sin evaluación de eficacia por No Cumplimiento de la Acción</t>
  </si>
  <si>
    <t>No eficaz</t>
  </si>
  <si>
    <t>No_existen</t>
  </si>
  <si>
    <t>Analisis de la eficacia de la acción</t>
  </si>
  <si>
    <t>LABORATORIO_METROLOGÍA_DIMENSIONAL</t>
  </si>
  <si>
    <t>LABORATORIO_ENSAYOS_PARA_EQUIPOS_ACONDICIONADORES_DE_AIRE</t>
  </si>
  <si>
    <t>OBJETIVOS</t>
  </si>
  <si>
    <t>ALCANCE</t>
  </si>
  <si>
    <t>CLASE RIESGO</t>
  </si>
  <si>
    <t>ACCIONES</t>
  </si>
  <si>
    <t>NIVELES DE EXPOSICION</t>
  </si>
  <si>
    <t>RESPONSABLE</t>
  </si>
  <si>
    <t>UNIDAD ASOCIADA</t>
  </si>
  <si>
    <t xml:space="preserve">No genera impactos ambientales </t>
  </si>
  <si>
    <t>Oportuno</t>
  </si>
  <si>
    <t>RESPONSABILIDAD</t>
  </si>
  <si>
    <t>No asignado</t>
  </si>
  <si>
    <t>Asignado</t>
  </si>
  <si>
    <t>No oportuno</t>
  </si>
  <si>
    <t>PERIODICIDAD</t>
  </si>
  <si>
    <t>EVAL_PERIODICIDAD</t>
  </si>
  <si>
    <t>Anual</t>
  </si>
  <si>
    <t>Semestral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</si>
  <si>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</si>
  <si>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</si>
  <si>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</si>
  <si>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</si>
  <si>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</si>
  <si>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</si>
  <si>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</si>
  <si>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</si>
  <si>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</si>
  <si>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</si>
  <si>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</si>
  <si>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</si>
  <si>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</si>
  <si>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</si>
  <si>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</si>
  <si>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</si>
  <si>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NIVEL_AUTOMAT</t>
  </si>
  <si>
    <t>Manual</t>
  </si>
  <si>
    <t>Semiautomatico</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</si>
  <si>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</si>
  <si>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</si>
  <si>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</si>
  <si>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</si>
  <si>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</si>
  <si>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</si>
  <si>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</si>
  <si>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</si>
  <si>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</si>
  <si>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</si>
  <si>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</si>
  <si>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</si>
  <si>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</si>
  <si>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</si>
  <si>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</si>
  <si>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</si>
  <si>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</si>
  <si>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</si>
  <si>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</si>
  <si>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</si>
  <si>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</si>
  <si>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</si>
  <si>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</si>
  <si>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</si>
  <si>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</si>
  <si>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</si>
  <si>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</si>
  <si>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</si>
  <si>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</si>
  <si>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</si>
  <si>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</si>
  <si>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</si>
  <si>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</si>
  <si>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</si>
  <si>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</si>
  <si>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</si>
  <si>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</si>
  <si>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</si>
  <si>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</si>
  <si>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</si>
  <si>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</si>
  <si>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</si>
  <si>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</si>
  <si>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</si>
  <si>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</si>
  <si>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</si>
  <si>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</si>
  <si>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</si>
  <si>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</si>
  <si>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</si>
  <si>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</si>
  <si>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UNIDAD ORGANIZACIONALQUE DILIGENCIA EL MAPA DE RIESGO</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</si>
  <si>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</si>
  <si>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</si>
  <si>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</si>
  <si>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</si>
  <si>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</si>
  <si>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</si>
  <si>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</si>
  <si>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</si>
  <si>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</si>
  <si>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</si>
  <si>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</si>
  <si>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</si>
  <si>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Regularmente_confiables</t>
  </si>
  <si>
    <t>Software/aplicativo asociado</t>
  </si>
  <si>
    <t>Responsable (Cargo)</t>
  </si>
  <si>
    <t>Propósito</t>
  </si>
  <si>
    <t>Análisis para la mejora del control existente</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</si>
  <si>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</si>
  <si>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</si>
  <si>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</si>
  <si>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</si>
  <si>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</si>
  <si>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</si>
  <si>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BIBLIOTECA_E_INFORMACIÓN_CIENTÍFICA</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</si>
  <si>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</si>
  <si>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</si>
  <si>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</si>
  <si>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</si>
  <si>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</si>
  <si>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</si>
  <si>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JUAN ESTEBAN TIBAQUIRÁ GIRALDO</t>
  </si>
  <si>
    <t>Cargo Planta /
Transitorio / 
Contratista</t>
  </si>
  <si>
    <t xml:space="preserve">Estado del Control </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</si>
  <si>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</si>
  <si>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</si>
  <si>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</si>
  <si>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</si>
  <si>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</si>
  <si>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</si>
  <si>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</si>
  <si>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</si>
  <si>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</si>
  <si>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</si>
  <si>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t>Una vez ubicados los riesgos en la matriz de riesgos inherente, se evaluan el diesño y la eficacia de los controles asociados a los riesgos, con el fin de determinar la posición del riesgo en la matriz de riesgo residual.</t>
  </si>
  <si>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</si>
  <si>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</si>
  <si>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El riesgo residual resulta de cruzar el resultado de la matriz de riesgo inherente con la efecitivadad de los controles asociados al riesgo identificado</t>
  </si>
  <si>
    <t xml:space="preserve">Efectividad </t>
  </si>
  <si>
    <t xml:space="preserve">De acuerdo a los nivel de exposición del riesgo, se establecerá si corresponde: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</si>
  <si>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</si>
  <si>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</si>
  <si>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Se deberá implementar inmediatamente las acciones preventivas que conlleven a evitar, reducir, transferir o compartir el riesgo de acuerdo al procedimiento de tomas de acciones SGC-PRO-006 del Sistema Integral de Gestión.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</si>
  <si>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 tomas de acciones SGC-PRO-006 del Sistema Integral de Gestión. 
Se deberá implementar acciones preventivas que conlleven a mejorar el diseño o eficacia de los controles existentes. 
La implementación de un plan de contingencia estará sujeto a las necesidades del usuario de la metodología</t>
  </si>
  <si>
    <t xml:space="preserve"> 4 veces en la vigencia</t>
  </si>
  <si>
    <t xml:space="preserve"> De 3 a 2 veces en la vigencia</t>
  </si>
  <si>
    <t>Ha ocurrido 1 vez en la vigencia</t>
  </si>
  <si>
    <t>FACULTAD_DE_CIENCIAS_EMPRESARIALES</t>
  </si>
  <si>
    <t>Versión</t>
  </si>
  <si>
    <t>Fecha</t>
  </si>
  <si>
    <t>Página</t>
  </si>
  <si>
    <t>1  de 3</t>
  </si>
  <si>
    <t>2 de 3</t>
  </si>
  <si>
    <t>3 de 3</t>
  </si>
  <si>
    <t>UNIDAD ORGANIZACIONAL/
AREA</t>
  </si>
  <si>
    <t>REVISADO POR:</t>
  </si>
  <si>
    <t>RECTORIA</t>
  </si>
  <si>
    <t>SGC-FOR-011-04</t>
  </si>
  <si>
    <t>SGC-FOR-011-05</t>
  </si>
  <si>
    <t>SGC-FOR-011-06</t>
  </si>
  <si>
    <t>PILARES PDI</t>
  </si>
  <si>
    <t>EXCELENCIA_ACADÉMICA_PARA_LA_FORMACIÓN_INTEGRAL</t>
  </si>
  <si>
    <t>Transformar los procesos educativos  para la  consolidación de  una cultura institucional orientada a la calidad y excelencia académica.</t>
  </si>
  <si>
    <t>CREACIÓN_GESTIÓN_Y_TRANSFERENCIA_DEL_CONOCIMIENTO</t>
  </si>
  <si>
    <t>Fomentar  y fortalecer la Creación, Gestión y transferencia del conocimiento.</t>
  </si>
  <si>
    <t>GESTIÓN_DEL_CONTEXTO_Y_VISIBILIDAD_NACIONAL_E_INTERNACIONAL</t>
  </si>
  <si>
    <t>Fortalecer la gestión del contexto para lograr mayor impacto y visibilidad regional, nacional e internacional.</t>
  </si>
  <si>
    <t>GESTIÓN_Y_SOSTENIBILIDAD_INSTITUCIONAL</t>
  </si>
  <si>
    <t>Administrar y gestionar los recursos físicos, ambientales, tecnológicos, humanos y financieros orientados al desarrollo y la sostenibilidad institucional.</t>
  </si>
  <si>
    <t>BIENESTAR_INSTITUCIONAL_CALIDAD_DE_VIDA_E_INCLUSIÓN_EN_CONTEXTOS_UNIVERSITARIOS</t>
  </si>
  <si>
    <t>Contribuir a la formación integral,  el desarrollo social e intercultural y el acompañamiento integral, así como promover el ejercicio colectivo de la responsabilidad social aportando al mejoramiento de la calidad de vida de la comunidad universitaria.</t>
  </si>
  <si>
    <t>JHONIERS GUERRERO ERAZO</t>
  </si>
  <si>
    <t>MARTA LEONOR MARULANDA ÁNGEL</t>
  </si>
  <si>
    <t>FRANCISCO ANTONIO URIBE GÓMEZ</t>
  </si>
  <si>
    <t>VICERRECTORÍA_ADMINISTRATIVA_FINANCIERA_</t>
  </si>
  <si>
    <t>DIANA PATRICIA GÓMEZ BOTERO</t>
  </si>
  <si>
    <t>UNIDADES ORGANIZACIONALES ASOCIADAS A PROCESOS</t>
  </si>
  <si>
    <t>VICERRECTORIA INVESTIGACIONES, INNOVACIÓN Y EXTENSIÓN-Gestión Ambiental</t>
  </si>
  <si>
    <t>EXTENSIÓN_PROYECCIÓN_SOCIAL_</t>
  </si>
  <si>
    <t>ORGANISMO DE EVALUACION DE LA CONFORMIDAD (Laboratorios de ensayo, calibración y QLCT) QUE DILIGENCIA EL MAPA DE RIESGO</t>
  </si>
  <si>
    <t>OBJETIVO</t>
  </si>
  <si>
    <t xml:space="preserve">GRUPO DE RIESGOS </t>
  </si>
  <si>
    <t>REVISADO POR</t>
  </si>
  <si>
    <t>LABORATORIO_BIOLOGÍA_MOLECULAR</t>
  </si>
  <si>
    <t>JUAN CARLOS SEPÚLVEDA</t>
  </si>
  <si>
    <t>Cuatrimestral</t>
  </si>
  <si>
    <t>VICERRECTORÍA RESPONSABILIDAD SOCIAL Y BIENESTAR UNIVERSITARIO</t>
  </si>
  <si>
    <t xml:space="preserve">VICERRECTORÍA INVESTIGACIONES, INNOVACIÓN Y EXTENSIÓN </t>
  </si>
  <si>
    <t>RECURSOS INFORMÁTICOS Y EDUCATIVOS - CRIE</t>
  </si>
  <si>
    <t>GESTIÓN DEL TALENTO HUMANO</t>
  </si>
  <si>
    <t>GESTIÓN DE TECNOLOGÍAS INFORMÁTICAS Y SISTEMAS DE INFORMACIÓN</t>
  </si>
  <si>
    <t>ADMISIONES, REGISTRO Y CONTROL ACADÉMICO</t>
  </si>
  <si>
    <t>ADMISIONES_REGISTRO_Y_CONTROL_ACADÉMICO</t>
  </si>
  <si>
    <t>GESTIÓN_DEL_TALENTO_HUMANO</t>
  </si>
  <si>
    <t>GESTIÓN_DE_TECNOLOGÍAS_INFORMÁTICAS_Y_SISTEMAS_DE_INFORMACIÓN</t>
  </si>
  <si>
    <t>RECURSOS_INFORMÁTICOS_Y_EDUCATIVOS_CRIE</t>
  </si>
  <si>
    <t>VICERRECTORÍA_RESPONSABILIDAD_SOCIAL_Y_BIENESTAR_UNIVERSITARIO</t>
  </si>
  <si>
    <t xml:space="preserve">VICERRECTORÍA_INVESTIGACIONES_INNOVACIÓN_Y_EXTENSIÓN </t>
  </si>
  <si>
    <t>Cambio en la normatividad y procedimiento de reporte.</t>
  </si>
  <si>
    <t>Los entes de control definen la periodicidad y forma en que se debe presentar y reportar la información, sin embargo, estos cambios externos generan cambios en la dinámica interna que afectan a diferentes procesos y fuentes de información para su oportuna respuesta.</t>
  </si>
  <si>
    <t>Incumplimiento de los reportes de la Universidad a los entes de control, lo cual podría ocasionar sanciones.</t>
  </si>
  <si>
    <t>Seguimiento al Plan de Acción de la Administración Estratégica</t>
  </si>
  <si>
    <t>Profesional Administración de la Información Estratégica</t>
  </si>
  <si>
    <t>Preventivo</t>
  </si>
  <si>
    <t>Cumplimiento del Indicador de AIE: Nivel de actualización de la información a nivel estratégico y táctico</t>
  </si>
  <si>
    <t>Hacer seguimiento permanente a las  actividades planteadas en el Plan de Acción para dar oportuna respuesta a los requerimiento del MEN bajo los parámetros exigidos por el mismo.</t>
  </si>
  <si>
    <t>Informar a las fuentes de información primarias en caso de que existan cambios en los parámetros de reporte exigidos con el MEN</t>
  </si>
  <si>
    <t>Dependencias fuentes de información primarias de los reportes al  MEN.</t>
  </si>
  <si>
    <t xml:space="preserve">Cambio de diseño por peticion del usuario durante ejecucion de las obras </t>
  </si>
  <si>
    <t xml:space="preserve">Falta de planeacion del proyecto </t>
  </si>
  <si>
    <t>Cambio y actualizacion de normativas de construccion.</t>
  </si>
  <si>
    <t>Falta de procesos adecuados para el manejo de la información planimétrica y técnica de los proyectos de infraestructura.</t>
  </si>
  <si>
    <t xml:space="preserve">Espacio fisico que no responde a las necesidades que originaron el proyecto y/o adecuación con  incumplimiento de normatividad. </t>
  </si>
  <si>
    <t>*insatisfaccion del usuario. 
*Imposibilidad de prestacion del servicio. 
*Incremento de costos de construcción. 
*Riesgo juridico con contratistas.  
*Mayores costos de mantenimiento.</t>
  </si>
  <si>
    <t xml:space="preserve">El manejo inadecuado de la información planimétrica y técnica de la infraestructura física puede conllevar a que se generen errores en la ejecución de las obras y a sobrecostos por reprocesos en la construcción especialmente cuando no se tiene la información actualizada y confiable. </t>
  </si>
  <si>
    <t xml:space="preserve">*Sobrecostos por reprocesos y rediseños. </t>
  </si>
  <si>
    <t xml:space="preserve">Se validan las intervenciones con las dependencias de la universidad relacionadas con el manejo de la planta fisica tales como seccion de mantenimiento y CRIE Centro de Recursos informaticos. </t>
  </si>
  <si>
    <t xml:space="preserve">Transitorio administrativo profesional III   </t>
  </si>
  <si>
    <t>Técnico Administrativo</t>
  </si>
  <si>
    <t>Obras ejecutadas/ planos record recibidos</t>
  </si>
  <si>
    <t>Supervisores de obra y/o  ADECUACIONES</t>
  </si>
  <si>
    <t>Detectivo</t>
  </si>
  <si>
    <t>E-KOGUI</t>
  </si>
  <si>
    <t xml:space="preserve">Ilegitimidad en resultados electorales 
</t>
  </si>
  <si>
    <t>Resultados de elecciones con errores o irregulares</t>
  </si>
  <si>
    <t>Impugnación de resultados electorales
Pérdida de credibilidad en el sistema electoral de la Universidad</t>
  </si>
  <si>
    <t>Vencimiento de términos para la atención de Derechos de Petición</t>
  </si>
  <si>
    <t>No dar respuesta a un Derecho de Petición dentro de los téminos establecidos en la Ley</t>
  </si>
  <si>
    <t>Interposición de una acción de tutela
Acciones legales en contra de la Universidad</t>
  </si>
  <si>
    <t xml:space="preserve">Incumplimiento de la normatividad vigente y aplicable a a la Universidad </t>
  </si>
  <si>
    <t>Aplicación de normas que no competen al ámbito de Instituciones de Educación Superior o que han sido derogadas de forma  parcial o total</t>
  </si>
  <si>
    <t>Contradicción conceptual con otras dependencias 
Otorgamiento o negación de un derecho
Toma de Decisiones por fuera del alcance normativo de la Universidad</t>
  </si>
  <si>
    <t>Desactualizacion de las bases de datos suministradas por las dependencias responsables  o errónea certificación de los requisitos de los candidatos</t>
  </si>
  <si>
    <t xml:space="preserve">Errónea configuración de las votaciones, debido a que el software requiera demasiadas configuraciones o permisos lo que podría generar fallas en las votaciones  </t>
  </si>
  <si>
    <t>Fallas Técnicas del servidor, o  por  problemas de energía eléctrica o conexión a Internet</t>
  </si>
  <si>
    <t>Entidades externas que no suministran soportes o información requerida para dar respuesta.</t>
  </si>
  <si>
    <t>Falta de claridad sobre la vigencia de la Normas aplicables en la Universidad</t>
  </si>
  <si>
    <t>Cambios de normas expedidas por órganos o entidades externas a la Universidad</t>
  </si>
  <si>
    <t>Elaboración de listados descentralizados por parte de las dependencias responsables</t>
  </si>
  <si>
    <t xml:space="preserve">Revisión de la configuración de las elecciones  y Auditoria por parte de Control Interno </t>
  </si>
  <si>
    <t xml:space="preserve">Pruebas de simulación de las votaciones </t>
  </si>
  <si>
    <t xml:space="preserve">Software Gestión del Talento Humano y Software Registro y Control </t>
  </si>
  <si>
    <t>Software de Votaciones</t>
  </si>
  <si>
    <t>Jefe de Gestión del Talento Humano y la directora Admisiones Resgistro y Control</t>
  </si>
  <si>
    <t xml:space="preserve">Jefe y profesional de  de Control Interno </t>
  </si>
  <si>
    <t>Ingeniero de sistemas asignado a las elecciones</t>
  </si>
  <si>
    <t xml:space="preserve">Radicación de los Derechos de Petición por parte de Gestión Documental donde se establece fecha de recepción </t>
  </si>
  <si>
    <t>Seguimiento por parte del funcionario encargado estableciendo dentro del calendar una alarma de aviso de la proximidad del vencimiento</t>
  </si>
  <si>
    <t>Solicitud por escrito a las dependencias internas o externas de la información requerida para la adecuada atención del Derecho de Petición con fecha máxima para aportarla</t>
  </si>
  <si>
    <t>Publicación de Acuerdo de Consejo Superior y Académico así como Resoluciones Generales con anotación correspondiente sobre la vigencia o derogatoria de los actos administrativos en los cuales aplique los temas de vigencia</t>
  </si>
  <si>
    <t>Análisis y Revisión de los diferentes Estatutos de la Universidad para llevar a cabo un control de la vigencia o modificaciones surtidas</t>
  </si>
  <si>
    <t>Aplicativo Gestión de documentos</t>
  </si>
  <si>
    <t>Software UTP Portal</t>
  </si>
  <si>
    <t>Planta y Transitorio</t>
  </si>
  <si>
    <t>Contrato prestación de servicios</t>
  </si>
  <si>
    <t>Secretaría General / Contrato prestación de servicios</t>
  </si>
  <si>
    <t xml:space="preserve">Número de impugnaciones electorales </t>
  </si>
  <si>
    <t>Número de Acciones de Tutela o Demandas por la no atención de Derechos de Petición</t>
  </si>
  <si>
    <t>No. de procesos judiciales  por incumplimiento de normas</t>
  </si>
  <si>
    <t xml:space="preserve">Pérdida de la información de las series documentales conservadas físicamente </t>
  </si>
  <si>
    <t>Faltantes en la  informacion contenida en los archivos central e histórico por ausencia de controles e incumplimiento del procedimiento</t>
  </si>
  <si>
    <t>Perdida de la memoria institucional
Demandas por perjuicios a los usuarios
Ausencia de apoyo a la misión institucional</t>
  </si>
  <si>
    <t xml:space="preserve">Instrumentos archivisticos desactualizados y no alineados con los cambios institucionales </t>
  </si>
  <si>
    <t xml:space="preserve">Sanciones a la Institución por el incumplimiento a la normatividad archivistica     Falta de actualización de las Series Documentales         Desarticulación con los Sistemas Informáticos de la Institución y los cambios de soporte en las Series Documentales                      </t>
  </si>
  <si>
    <t>Fallas en la actualización de los registros de información almacenados en las unidades de conservación</t>
  </si>
  <si>
    <t>Controles de acceso deficientes</t>
  </si>
  <si>
    <t>Cambios constantes en la Normativa Archivistica Nacional</t>
  </si>
  <si>
    <t>Modificaciones en la Estructura Organizacional y que tienen relación directa con los instrumentos archivisticos</t>
  </si>
  <si>
    <t>Falta de personal para desarrollar las actividades de actualización de los instrumentos</t>
  </si>
  <si>
    <t>Recarga de Extintores , Control de temperatura,humedad y Verificación de sensores de humo</t>
  </si>
  <si>
    <t>Microfilmación y Digitalización</t>
  </si>
  <si>
    <t>Inventario documental</t>
  </si>
  <si>
    <t>Actualización Inventario documenta</t>
  </si>
  <si>
    <t>Técnico Administrativo  Transitorio - Gestión de Servicios Institucionales</t>
  </si>
  <si>
    <t xml:space="preserve">Transitorio Administrativo III. Carlos Andrés Cabrera. </t>
  </si>
  <si>
    <t xml:space="preserve">Profesional I. Lina Maria Valencia Transitorio Administrativo III. Carlos Andrés Cabrera. </t>
  </si>
  <si>
    <t>Metros lineales de archivos histórico y central conservados únicamente en soporte papel</t>
  </si>
  <si>
    <t>Actualización y creación de Tablas de Retención Documental atendiendo la creación de nuevas oficinas administrativas y programas académicos conforme a las solicitudes.                                 Revisar los cambios tecnológicos que puedan afectar las Series Documentales                                  Solicitar la contratación de personal de apoyo para al realización de labores operativas  Actualizar el Inventario Documental y el PINAR aprovechando la contingencia y la disponibilidad del personal</t>
  </si>
  <si>
    <t>Lina Maria Valencia G.</t>
  </si>
  <si>
    <t xml:space="preserve">Conformación de la totalidad de series y subseries documentales manteniendo el control sobre su administración y soporte.                                                                                                                     Ajuste del Cuadro de Clasificación Documental.                                                                                        Proyección de los cambios dentro del Programa de Gestión Documental.                                  Elaborar un plan de acción para determinar el tiempo de actualización de los instrumentos restantes.               </t>
  </si>
  <si>
    <t>Lina María Valencia G.</t>
  </si>
  <si>
    <t>Imposibilidad para acceder a  internet</t>
  </si>
  <si>
    <t>Imposibilidad  para acceder a los sistemas de información que esten alojados en los servidores del campus universitario</t>
  </si>
  <si>
    <t>No. acceso fuera del campus universitario a los servicios de internet que ofrece la Universidad</t>
  </si>
  <si>
    <t>Incomunicación de la Universidad  a través de internet
Retrasos en los procesos académicos y administrativos ofrecidos a través de los servicios web
Pérdida de imagen</t>
  </si>
  <si>
    <t>Intrusión a equipos y servicios de red</t>
  </si>
  <si>
    <t>Acceso no autorizado a servidores,  servicios y equipos de conectividad bajo la gestión de la Administración de la Red.</t>
  </si>
  <si>
    <t>Cambio de configuraciones que afecten el buen funcionamiento de equipos y servicios.
Robo, sabotaje o cambios de información.</t>
  </si>
  <si>
    <t>Fallas en el sistema eléctrico</t>
  </si>
  <si>
    <t>Fallas en los equipos de conectividad o en el sistema de control ambiental</t>
  </si>
  <si>
    <t>Vulnerabilidades en sistemas operativos y servicios desarrollados por terceros</t>
  </si>
  <si>
    <t>Falta de equipos adecuados para la seguridad en la red. Se debe cumplir con las directrices de control de acceso a la red de datos aprobada por el CSU.</t>
  </si>
  <si>
    <t>Contraseñas y usuarios por defecto, Contraseñas débiles.
Errores en configuraciones.
Uso de protocolos inseguros.</t>
  </si>
  <si>
    <t>Sistema de respaldo eléctrico
Canal de respaldo con diferente proveedor</t>
  </si>
  <si>
    <t>Monitoreo del estado del servicio</t>
  </si>
  <si>
    <t>Equipos de conectividad redundantes
Equipos de control ambiental redundantes</t>
  </si>
  <si>
    <t>Sistemas de transferencia de potencia, UPS, transformador y planta.</t>
  </si>
  <si>
    <t>Sistema de monitoreo con una empresa llamada Ingebyte. Monitoreo itnerno IMC.</t>
  </si>
  <si>
    <t>APC y ARUBA</t>
  </si>
  <si>
    <t>Jefe Mantenimiento</t>
  </si>
  <si>
    <t>Profesional 2 Red de datos</t>
  </si>
  <si>
    <t>Actualización de las aplicaciones, servicios y sistemas operativos de los servidores</t>
  </si>
  <si>
    <t>Equipos de seguridad (Firewall e IPS)</t>
  </si>
  <si>
    <t>Número de horas al mes sin fallas de conectividad a Internet/Número de horas del mes</t>
  </si>
  <si>
    <t>Total de intrusiones detectadas/Total de intentos de intrusión cada semestre</t>
  </si>
  <si>
    <t>Descripción en los manuales de  funciones en las personas que manejan recursos</t>
  </si>
  <si>
    <t>Cambio de claves</t>
  </si>
  <si>
    <t>Manejo de  token</t>
  </si>
  <si>
    <t>Software de las sucursales virtuales</t>
  </si>
  <si>
    <t>Software bancario para uso de los cuentadantes</t>
  </si>
  <si>
    <t>Profesional XVII</t>
  </si>
  <si>
    <t>Profesional XIII
Ejecutivo 22
Ejecutivo 26</t>
  </si>
  <si>
    <t>No. de accesos no autorizados</t>
  </si>
  <si>
    <t>Actualización y divulgación de las políticas contables</t>
  </si>
  <si>
    <t>Solicitud de información contable al cierre de cada vigencia</t>
  </si>
  <si>
    <t>Asesoría y auditoría financiera</t>
  </si>
  <si>
    <t>Número de hechos económicos no reportados en el período</t>
  </si>
  <si>
    <t>&lt;2,5% sobre el valor de los activos</t>
  </si>
  <si>
    <t>Actualización de los procedimientos.</t>
  </si>
  <si>
    <t>Ejecutivo 26</t>
  </si>
  <si>
    <t>Número de hechos sancionados por corrupción.</t>
  </si>
  <si>
    <t>baja</t>
  </si>
  <si>
    <t>Procedimiento: 134-PRS-04 - Expedición de registros presupuestales</t>
  </si>
  <si>
    <t>Tips presupuestales</t>
  </si>
  <si>
    <t>Procedimiento: 134-PRS-11 - Pago de pasivos exigibles - vigencias expiradas</t>
  </si>
  <si>
    <t>Profesional 17 - Gestión de Presupuesto</t>
  </si>
  <si>
    <t>No. de registros presupuestales generados después de ejecución o por pago de pasivos exigibles vigencias expiradas</t>
  </si>
  <si>
    <t>Tareas que se ejecutan cada 5 minutos para verificar los servicios que esten en funcionamiento.</t>
  </si>
  <si>
    <t>Revisión de casos reportados en el ServiceDesk</t>
  </si>
  <si>
    <t>Software de Monitoreo de los servidores</t>
  </si>
  <si>
    <t>Verificación de servicios y reestablecimiento de los mismos</t>
  </si>
  <si>
    <t>The Dude</t>
  </si>
  <si>
    <t>Tareas programadas en el servidor</t>
  </si>
  <si>
    <t>Profesional grado 15/ Contratista Coordinador de desarrollo</t>
  </si>
  <si>
    <t>Profesional I</t>
  </si>
  <si>
    <t>Nro de Errores graves en aplicativos / Total de Errores en aplicativos reportados por semestre</t>
  </si>
  <si>
    <t>&lt;8%</t>
  </si>
  <si>
    <t>No. de veces que los servidores no estan disponibles/365</t>
  </si>
  <si>
    <t>&lt;10%</t>
  </si>
  <si>
    <t>Generar un caso al momento de realizar un registro de entrada o salida.</t>
  </si>
  <si>
    <t>ServiceDesk</t>
  </si>
  <si>
    <t>Técnico nivel 1</t>
  </si>
  <si>
    <t>Utilización o manipulación de información reservada o clasificada que se encuentra disponible en la Secretaria General</t>
  </si>
  <si>
    <t xml:space="preserve">Tráfico de Influencias </t>
  </si>
  <si>
    <t>Favorecimiento en el otorgamiento de derechos o toma de decisiones que competen a la Universidad</t>
  </si>
  <si>
    <t>Procesos legales y/o penales
Pérdida de la imagen institucional</t>
  </si>
  <si>
    <t>Aplicación de los activos de información de acuerdo al Sistema de Seguridad de la Información</t>
  </si>
  <si>
    <t>Capacitación al personal calificado con el fin de generar conciencia sobre la importancia de la información.</t>
  </si>
  <si>
    <t>Planta ,Transitorio y Contratista</t>
  </si>
  <si>
    <t>No. De derechos que son  otorgados sin el cumplimiento de requisitos</t>
  </si>
  <si>
    <t>Faltan controles para un efectivo seguimiento. Procedimiento no definido</t>
  </si>
  <si>
    <t>Requerimientos internos y externos sin respuesta oportuna (Derechos de petición y solicitudes de organismos de control)</t>
  </si>
  <si>
    <t>No tramitar oportunamente la respuesta a los requerimientos</t>
  </si>
  <si>
    <t xml:space="preserve">Sanciones </t>
  </si>
  <si>
    <t>No se recibe información para la afiliación oportunamente. Controles no aplicados</t>
  </si>
  <si>
    <t>Colaboradores sin las afiliaciones al sistema de seguridad social intergral</t>
  </si>
  <si>
    <t>Seguimiento al trámite de respuesta</t>
  </si>
  <si>
    <t>Comparar listado de afiliados con personal aprobado por Administración de Personal</t>
  </si>
  <si>
    <t>Procedimiento establecido en resolución de procedimiento de nómina</t>
  </si>
  <si>
    <t>Transitorio Administrativo Auxiliar III</t>
  </si>
  <si>
    <t>Técnico grado 16/Transitorio Administrativo Auxiliar III/ Tecnico Orden de servicio</t>
  </si>
  <si>
    <t>Número de respuestas entregadas/ Número de requerimientos</t>
  </si>
  <si>
    <t>Número de personas afiliadas/Número de personal vinculado</t>
  </si>
  <si>
    <t>Enviar comunicación a todas las entidades prestadoras de salud solicitando el acompañamiento en el ingreso del personal.</t>
  </si>
  <si>
    <t>Enviar memorando recordatorio de lo contenido en la resolución de procedimiento de nómina</t>
  </si>
  <si>
    <t>Profesional 17 - Gestion Contable</t>
  </si>
  <si>
    <t xml:space="preserve">No de Estados Financiros no  fenecidos en la vigencia auditada </t>
  </si>
  <si>
    <t>Ajustes o actualizaciones requeridos</t>
  </si>
  <si>
    <t>Comunicaciones
Secretaría General</t>
  </si>
  <si>
    <t>Comunicaciones
Comité Directivo</t>
  </si>
  <si>
    <t>Comunicaciones
Sistema de Gestión Integral</t>
  </si>
  <si>
    <t>Posibilidad de afectación administrativa, disciplinaria o fiscal por sanción o iniciación de una proceso del ente de control debido al incumplimiento en los reportes,  o por cambios en la normatividad, proceso y/o tecnología definida por el ente para dicho fin.</t>
  </si>
  <si>
    <t>Posible afectación  en la gestión institucional y el desarrollo de la infraestructura física por una mala planeación del espacio físico inadecuado para la prestación del servicio para el cual fue concebido.</t>
  </si>
  <si>
    <t>Posible	afectación económica  y del desarrollo de la infraestructura física por la perdida en la confiabilidad de la información planimétrica y técnica de los proyectos de infraestructura el manejo de la información.</t>
  </si>
  <si>
    <t>RECTORÍA_COMUNICACIONES</t>
  </si>
  <si>
    <t>Omisión o retraso de respuesta por parte del funcionario encargado al interior de la Universidad</t>
  </si>
  <si>
    <t>635 Creciente</t>
  </si>
  <si>
    <t xml:space="preserve">Incumplimiento en Normatividad Archivistica conforme a la actualización de los Instrumentos Archivisticos que deben soportar la Gestión Documental de las Entidades Públicas (TRD, PGD, PINAR, MOREQ, INVENTARIO DOCUMENTAL) </t>
  </si>
  <si>
    <t>Actualización TRD y CCD</t>
  </si>
  <si>
    <t>Actualización Programa de Gestión Documental (PGD)</t>
  </si>
  <si>
    <t>No. de instrumentos desactualizados / total de instrumentos archivisticos * 100</t>
  </si>
  <si>
    <t>No se presento ninguna accion de Tutela o Demanda por no responder a tiempo Derechos de Peticion que fueron responsabilidad de la Secretaria General.</t>
  </si>
  <si>
    <t>Se han aplicado las normas vigentes</t>
  </si>
  <si>
    <t>No se han recibido más transferencias documentales por lo que no ha aumentado la cantidad de metros lineales en los Archivos Central e Histórico</t>
  </si>
  <si>
    <t>GTISI - Admisiones, Registro y Control
(Otras fuentes de información primaria)</t>
  </si>
  <si>
    <t xml:space="preserve">Organización en el archivo físico y digital de los proyectos  de intervenciones en el campus, por parte del técnico del area GEC. </t>
  </si>
  <si>
    <t xml:space="preserve">Contar con los planos record confiables y validados por el supervisor y/o interventor y revisados por el area de mantenimiento de las obras de infraestructura ejecutadas. </t>
  </si>
  <si>
    <t>Registro y consolidacion de la necesidad del usuario a traves del aplicativo y/o mediante actas de reunion y/o memorando y/o correos electronicos.</t>
  </si>
  <si>
    <t>Cada proyecto de intervención de infraestructura debe contener (Estudios previos, diseños, presupuesto, especificaciones, en fase III, permisos aprobados)</t>
  </si>
  <si>
    <t xml:space="preserve">Intervenciones a la planta fisica del plan de accion de la vigencia/ Intervenciones recibidos a satisfacción por el usuario. </t>
  </si>
  <si>
    <t xml:space="preserve">No afiliar oportunamente al personal vinculado por Gestión del Talento Humano, desprotegiendo a los colaboradores y su grupo familiar y exponiendo la entidad a riesgos jurídicos </t>
  </si>
  <si>
    <t xml:space="preserve">El empleado y su grupo familiar  no recibe los servicios de seguridad social. 
No pago de las incapacidades por parte de las EPS a la Universidad. Incremento de la cartera con 
las diferentes entidades.  </t>
  </si>
  <si>
    <t>Solicitar a las EPS listado de personal activo, cuando se realicen ingresos masivos</t>
  </si>
  <si>
    <t>Interrupción del acceso a Internet en el campus universitario por fallas en el sistema de alimentación y potencia electrica ó fallas en la infraestructura interna del proveedor de servicio de Internet</t>
  </si>
  <si>
    <t xml:space="preserve">La imposibilidad de acceder a través de los equipos de escritorio, computo, portátiles y celulares a servicios como correo electrónico y otros afectando la realización de actividades misionales </t>
  </si>
  <si>
    <t>Falla del servicio con los proveedores de Internet.</t>
  </si>
  <si>
    <t>Corte de fibra optica que conecta todo el campus universitario hacia el exterior</t>
  </si>
  <si>
    <t>Se adquirió el  Web Application Firewall y está en proceso de implementación</t>
  </si>
  <si>
    <t>Firewall Palo Aldto y IPS Tipping Point</t>
  </si>
  <si>
    <t>Número de horas al mes sin fallas de conectividad a los sistemas de información/Número de horas del mes</t>
  </si>
  <si>
    <t xml:space="preserve">Adquisición de solución para la  Correlación de los eventos registrados en los archivos de bitácoras de los servidores </t>
  </si>
  <si>
    <t>Adquiirir dispositivo y servicio Web Application Firewall</t>
  </si>
  <si>
    <t>Actualización tecnológica y correcto funcionamiento de los dispositivos de seguridad. Actulizaciones, soportes y garantías durante su funcionamiento.</t>
  </si>
  <si>
    <t>GESTIÓN DE TECNOLOGIAS INFORMÁTICAS Y SISTEMAS DE INFORMACIÓN</t>
  </si>
  <si>
    <t>Falta de seguimiento a los protocolos definidos.</t>
  </si>
  <si>
    <t>Fraude eléctronico</t>
  </si>
  <si>
    <t>Acceso no autorizado a la banca virtual</t>
  </si>
  <si>
    <t xml:space="preserve">Detrimento patrimonial.           Exposición de la información financiera de la Universidad.  </t>
  </si>
  <si>
    <t>Incumplimiento de los protocolos</t>
  </si>
  <si>
    <t>Ataques cibernéticos.</t>
  </si>
  <si>
    <t>Desconocimiento de las políticas y prácticas contables establecidas por la UTP.</t>
  </si>
  <si>
    <t>Hechos económicos no incluidos en el proceso contable.</t>
  </si>
  <si>
    <t>Gestión Contable, no sea informada de los hechos económicos, sociales y financieros generados en otras dependencias de la Universidad</t>
  </si>
  <si>
    <t xml:space="preserve">Estados Financieros no razonables para la toma de decisiones 
Decrimento Patrimonial.
Hallazgos por parte del Ente de Control disciplinarios y fiscales. </t>
  </si>
  <si>
    <t>Ausencia de valores éticos.</t>
  </si>
  <si>
    <t>Destinación indebida de recursos públicos.</t>
  </si>
  <si>
    <t xml:space="preserve">Se configura cuando se destinan recursos públicos a finalidades distintas; o se realizan actuaciones de los funcionarios por fuera de las establecidas en la Constitución, en la ley o en la reglamentación interna. </t>
  </si>
  <si>
    <t>Detrimento patrimonial.
Sanciones disciplinarias, fiscales y/o penales.</t>
  </si>
  <si>
    <t>Actos administrativos y contratos que establecen fechas de inicio anterior a la solicitud del registro presupuestal o no son claros en sus condiciones para iniciar.</t>
  </si>
  <si>
    <t>Registros presupuestales generados después de que se inicie la ejecución de los compromisos u obligaciones</t>
  </si>
  <si>
    <t xml:space="preserve">Registros presupuestales generados por gestión de presupuesto después de haber iniciado el compromiso u obligación por falta de claridad en los actos administrativos y contratos sobre la fecha de inicio de ejecución. </t>
  </si>
  <si>
    <t xml:space="preserve">
Inicio de ejecución de compromisos y obligaciones por parte de la Dependencias Académicas y Administrativas y Proyectos especiales sin contar con el Registro presupuestal.
Investigaciones disciplinarias
Pago de pasivos exigibles</t>
  </si>
  <si>
    <t>Estados Financieros inconsistentes.</t>
  </si>
  <si>
    <t>No fenecimiento de la cuenta debido al incumplimiento normativo y del manual de políticas contables en el desarrollo de actividades financieras</t>
  </si>
  <si>
    <t>Registros contables no consistentes con la normas expedidades por el ente regulardor en la materia</t>
  </si>
  <si>
    <t>Hechos economicos sobre o subestimados,
Sanciones Disciplinarias
Estados Financieros no aprobados.</t>
  </si>
  <si>
    <t>Consultas página Web de la CGN para determinar los cambio que hayan del Marco  Normativo aplicable a la Universidad</t>
  </si>
  <si>
    <t>Verificar información que se incorpora en los Estados
Financieros acorde al Marco Normativo para Entidades del Estado y el Manual de
Políticas de la UTP</t>
  </si>
  <si>
    <t>Falta de Tiempo para hacer las pruebas respectiva.</t>
  </si>
  <si>
    <t>Software con errores de funcionamiento</t>
  </si>
  <si>
    <t>Reprocesos de revisión y ajuste de código o de datos inconsistentes.</t>
  </si>
  <si>
    <t>Software en funcionamiento sin cumplir todas las especificaciones del usuario, con problemas de funcionamiento, mala toma de desiciones y mala imagen de la dependencia</t>
  </si>
  <si>
    <t>Falla en la conexión a la red e internet o parte eléctrica.</t>
  </si>
  <si>
    <t>No disponibilidad de las aplicaciones institucionales por falla en los servidores, la red o el sistema eléctrico</t>
  </si>
  <si>
    <t>Debido a una falla en alguna de los elementos que proveen acceso al servidor o algunas de las partes de los servidores, se puede ver afectado el acceso a las aplicaciones que estén instaladas en dicho servidor</t>
  </si>
  <si>
    <t xml:space="preserve">Falla en la prestación del servicio, paralisis de los servicios, retrasos en las actividades propias de las dependencias, mala imagen. </t>
  </si>
  <si>
    <t>Daño físico en algunos de los servidores que alojan las aplicaciones institucionales</t>
  </si>
  <si>
    <t>Informalidad en el registro de salidas y entradas de los equipos</t>
  </si>
  <si>
    <t>Pérdida o no ubicación de equipos (PC, Monitores, Portátiles, Impresoras, Escaner)</t>
  </si>
  <si>
    <t>Falta  de cultura del registro de entradas de los equipos de equipos (PC, Monitores, Portátiles, Impresoras, Escaner) de la oficina de Administración de Servicios Informáticos y las respectivas bodegas.</t>
  </si>
  <si>
    <t>Perdida de tiempo en ubicación del elemento, reposición del elemento</t>
  </si>
  <si>
    <t>A = Número elementos reportados como no ubicados en Bodegas A.S.I.  
 B = Total equipos (PC, Monitores, Portátiles, Impresoras, Escaner) registrados según relación de ingreso a la bodega
A / (A + B)</t>
  </si>
  <si>
    <t>&lt; 4%</t>
  </si>
  <si>
    <t xml:space="preserve">Se soporta con el Plan de Mejoramiento que se tiene suscrito con la Contraloria General de la Republica. </t>
  </si>
  <si>
    <t xml:space="preserve">Líder de Gestión Contable </t>
  </si>
  <si>
    <t xml:space="preserve">-  Acciones preventivas de acuerdo al tipo de tratamiento, para lo cual deberá  seguir el procedimiento de toma de acciones SGC-PRO-006 </t>
  </si>
  <si>
    <t>****Falta de un sistema de detección temprana por fallas en el suministro de agua****</t>
  </si>
  <si>
    <t>Agotamiento de las reservas de agua en el campus universitario, necesarias para la atención de las necesidades básicas de salubridad</t>
  </si>
  <si>
    <t>Falta de agua en el Campus Universitario para la atención de necesidades básicas</t>
  </si>
  <si>
    <t>Suspensión de actividades académicas y administrativas</t>
  </si>
  <si>
    <t xml:space="preserve">Daños ocurridos en la red hidráulica al interior del campus que imposibiliten el suministro de agua. </t>
  </si>
  <si>
    <t xml:space="preserve">Falta de suministro de agua prolongado por parte del prestador del servicio, por daños ocurridos en la red hidráulica  externa </t>
  </si>
  <si>
    <t>No se tramitan a tiempo las solicitudes de mantenimiento de equipos de laboratorio de las facultades o programas</t>
  </si>
  <si>
    <t>Suspension de practicas academicas de laboratorio por daños en los equipos de laboratoio</t>
  </si>
  <si>
    <t>Atencion inoportuna de los equipos de laboratorio academico.</t>
  </si>
  <si>
    <t>Suspension de actividades academicas por mal funcionamiento de los equipos</t>
  </si>
  <si>
    <t>Inadecuada planeacion del mantenimiento de equipos de laboratorio</t>
  </si>
  <si>
    <t>Falta de recursos para la atencion total de los equipos y necesidades de los programas</t>
  </si>
  <si>
    <t>No reporte oportuno de obras nuevas, a la compañía de seguros para la inclusión en las pólizas del programa de seguros de la Universidad</t>
  </si>
  <si>
    <t>Fallas en los reportes a la Compañía de Seguros relacionadas con la inclusión de edificios terminados y en proceso de construcción bajo la póliza todo riesgo daños materiales y todo riesgo construcción del programa de seguros de la Universidad</t>
  </si>
  <si>
    <t>En algunos casos no es oportuno el reporte de obras a iniciar o en construciión bajo la póliza todo riesgo construcción por falta de información, en otros casos no es posible asegurarlas por su porcentaje de avance, otras veces no se informa a la dependencia que las obras han sido finalizadas para su inclusión en la póliza todo riesgo daño material y existe la posibilidad de que los valores asegurados de las edificaciones existentes no esté de acuerdo con los valores reales de las edificaciones</t>
  </si>
  <si>
    <t>Coberturas inadecuadas de las pólizas del programa de seguro en caso de presentarse un siniestro a las edificaciones de la Universidad</t>
  </si>
  <si>
    <t>Falta de información oportuna para el reporte de a la compañía de seguros relacionada con obras próximas a ejecutarse y obras en proceso de construcción</t>
  </si>
  <si>
    <t>Reporte de edificaciones antiguas a la compañía de seguros en condición de infraseguro o suparaseguro</t>
  </si>
  <si>
    <t>Revisión periódica de los niveles de los tanques de almacenamiento de agua</t>
  </si>
  <si>
    <t>Mantenimiento preventivo sistemas de bombeo en los tanques de reserva de agua</t>
  </si>
  <si>
    <t>Verificación pagos del servicio de agua realizados por la Universidad.</t>
  </si>
  <si>
    <t xml:space="preserve">Seguimiento a la ejecución del plan de mantenimiento de equipos de laboratorio </t>
  </si>
  <si>
    <t>Elaboracion de cronograma de intervencion de los equipos de laboratorio</t>
  </si>
  <si>
    <t xml:space="preserve">Solicitud de recursos o solicitud de modificacion de la distribucion asignada con el fin de atender las necesidades de equipos de laboratorio </t>
  </si>
  <si>
    <t>Revisión anual de las edificaciones reportadas a Gestión de Servicios Institucionales con el Intermediario de Seguros</t>
  </si>
  <si>
    <t xml:space="preserve">Solicitud de reporte de obras nuevas, en construcción y obras terminadas a la Oficina de Planeación </t>
  </si>
  <si>
    <t>Contratación de una empresa experta en avalúo de edificaciones para establecer el valor asegurable de cada edificación</t>
  </si>
  <si>
    <t>Trabajador Oficial/Contratista</t>
  </si>
  <si>
    <t>Jefe Mantenimiento institucional</t>
  </si>
  <si>
    <t>Jefe de gestión de Servicios</t>
  </si>
  <si>
    <t>Número de veces que se suspenden las actividades académicas o administrativas por agotamiento de las reservas de agua durante la vigencia en actividades no programadas</t>
  </si>
  <si>
    <t>Maximo tres suspenciones del servicio de agua por mas de un dia en actividades no progranadas</t>
  </si>
  <si>
    <t>****Implemetacion de un sistema de deteccion de nivel de agua en los tanques de abastecimiento*****</t>
  </si>
  <si>
    <t>Pago oportuno de las facturas de servicios públicos - agua.</t>
  </si>
  <si>
    <t>Suspensión de actividades que demanden consumo excesivo de agua, cunado existan cortes del suministro externo.</t>
  </si>
  <si>
    <t>Numeros de actividades de laboratorio suspendidas por inoperancia de los equipos en las actividades practicas</t>
  </si>
  <si>
    <t>Valor asegurado de la planta física de la Universidad / Valor real de la planta física de la Universidad</t>
  </si>
  <si>
    <t>Valor real de la planta física asegurado correctamente</t>
  </si>
  <si>
    <t>Revisiones periódicas de las solicitudes de inclusión de edificaciones y de los valores asegurados para garantizar que todo reporte ha sido presentado a la compañía e seguros</t>
  </si>
  <si>
    <t>Reunión con el Jefe de la Oficina de planeación para llegar a acuerdos que permitan el reporte oportuno de las obras terminadas y en proceso de construcción</t>
  </si>
  <si>
    <t>Revisiones periódicas con las áreas de Contabilidad y Planeación de los valores asegurados de las edificaciones</t>
  </si>
  <si>
    <t xml:space="preserve">Avance 2022: 35,65%
Corte Agosto 2022
Nivel de actualización de la información estratégica: Con respecto al segundo indicador, se cuenta con un avance del 54,78% representados en los siguientes componentes con sus respectivos avances.
- Informes y reportes para entregar en la vigencia: 52,63%
- Informes del observatorio del contexto interno y externo: 16,67%
- Hallazgos encontrados en la información que se reporta a entes de control: 99,31%
</t>
  </si>
  <si>
    <t>El Ministerio de Educación Nacional, en la implementación de la política de gratuidad ha generado cambios en el proceso de cargue al SNIES, lo cual ha generado reprocesos e incertidumbres en el proceso de adaptación.</t>
  </si>
  <si>
    <t>Se han realizado los seguimientos oportunamente.</t>
  </si>
  <si>
    <t>Se anexa el último seguimiento al plan de trabajo de AIE
Y se anexa el estado de cargue del SNIES a 2022-1</t>
  </si>
  <si>
    <t>CONTINUA LA ACCIÓN ANTERIOR</t>
  </si>
  <si>
    <t>Referente a la temática de la Política de Gratuidad, se han levantado las alertas pertnientes a las diferentes fuentes de financiación.</t>
  </si>
  <si>
    <t>Se anexa el último seguimiento al plan de trabajo de AIE
Y se anexa el estado de cargue del SNIES a 2022-1
Se anexa memorando con solicitud de cambios a vista para reporte SNIES</t>
  </si>
  <si>
    <t xml:space="preserve">SOLICITUDES: Al periodo se han recibido un total 52 solicitudes en la vigencia, las cuales se recibieron via correo electronico para facilitar el envio por parte de los usuarios; por el aplicativo no se recibieron solicitudes. 
ESTUDIOS PREVIOS: Respecto a los proyectos de infraestructura se tienen en curso 4 procesos de convocatoria y 2 de invitacion para un total de 6 estudios previos realizados para proyectos.  
SOCIALIZACIONES: Se realizò socializacion de tres (3) proyectos que se tienen en proceso. 
Se tiene programado en el plan de accion culminar 20 contratos de obra y/o adecuacion: Para la fecha se tiene finalizadas 13 de elas con su respectiva acta de entrega a usuarios recibida a satisfacción. </t>
  </si>
  <si>
    <t xml:space="preserve">N.A. </t>
  </si>
  <si>
    <t>RIESGO CONTROLADO</t>
  </si>
  <si>
    <t xml:space="preserve">Se tiene programado en el plan de accion culminar 20 contratos de obra y/o adecuacion: Para la fecha se tiene finalizadas 12 de ellas con sus respectivos planos record. </t>
  </si>
  <si>
    <t xml:space="preserve">Se tiene programado en el plan de accion culminar 20 contratos de obra y/o adecuacion: Para la fecha se tiene finalizada 12 de ellas con sus respectivos planos record. </t>
  </si>
  <si>
    <t xml:space="preserve">La obra se ecuentra liquidada y cerrada, dado que se presentaron todos los requsitos al interventor, entre ellos los planos record, para realizar el respectivo pago. </t>
  </si>
  <si>
    <t>En los resultados de las elecciones a cargo de la Secretaira General, no se han presentado irregularidades, ni impugnaciones.</t>
  </si>
  <si>
    <t>En la elaboracion de los listados se hace necesario definir una unica base de datos, con el fin de tener una informacion articulada entre Gestion de Talento Humano y Gestion de Tecnologias Informaticas y Sistemas de Informacion</t>
  </si>
  <si>
    <t>Control Interno realiza la verificacion de los parametros establecidos para las elecciones en el software  de votacion</t>
  </si>
  <si>
    <t>Gestion de Tecnologias Infomaticas y Sistemas de la Informacion hace la verificacion pertinente</t>
  </si>
  <si>
    <t>El control ha sido efectivo</t>
  </si>
  <si>
    <t>Se establece una alarma en el calendario de google para cumplir con los terminos</t>
  </si>
  <si>
    <t>Se envia memorando solicitando la informacion requerida</t>
  </si>
  <si>
    <t>Se ha cumplido con la publicacion de los acuerdos y resoluciones con las  anotaciones correspondientes a la vigencia de los mismos haciendo una revision semestrar de las notas de vigencia</t>
  </si>
  <si>
    <t>Para efecto de la aplicación de las normas vigentes se ha hecho el analisis y revision de los estatutos.
La Universidad tiene mesas abiertas en las cuales se analisan y revisan las normas y los estatutos.</t>
  </si>
  <si>
    <t>Se hace cumplimiento de las normas generales  respecto a inhabilidades e incompatibilidades</t>
  </si>
  <si>
    <t>El cumplimiento es total</t>
  </si>
  <si>
    <t>Verificar el cronograma establecido por el proceso interno de Mantenimiento Institucional</t>
  </si>
  <si>
    <t>En el Plan de Acción de la oficina de la vigencia 2021 se tienen contemplados esas actividades. La dititalización en el 1 semestre y la microfilmación para el 2 semestre.</t>
  </si>
  <si>
    <t>Los inventarios documentales de los Archivos Central e Histórico se encuentran actualizados en un 100% con corte al 31 de octubre. Esto permite la recepción de transferencias según el calendario para la presente vigencia.</t>
  </si>
  <si>
    <t>Actualmente está pendiende la actualización de la mayoria de instrumentos archivisticos. Lo anterior por los inconvenientes que presenta el Acuerdo 14 de 2014, último acuerdo de estructura orgánica, insumo principal para la actualización de dichos instrumentos.</t>
  </si>
  <si>
    <t>La actualización de las TRD y el CCD ha presentado un retraso  debido a los inconvenientes con la codificación de las unidades organizacionales académicas y administrativas.Se envió la actualización de las TRD y las Series Documentales a todas las unidades organizacionales administrativas y académicas. Sin embargo, no se ha dado continuidad al proceso porque aún no se ha definido el esquema de codificación, se está a la espera de la respuesta de un asesor documental externo para definir la codificación más idónea conforme al ACS 14 de 2014</t>
  </si>
  <si>
    <t>Para la presente vigencia se tiene contemplado la actualización del PGD. En el PINAR se encuentra el cronograma de actualización de dicho instrumento.</t>
  </si>
  <si>
    <t>no se han presentado cortes prolongados del agua  ni suspensión de actividades académicas o administrativas</t>
  </si>
  <si>
    <t>se hanvenido revisando sedmanalmente los niveles de agua en los tanques de almacenamiento y no se han presentado novedades</t>
  </si>
  <si>
    <t>Se han venido realizando los mantenimientos preventivos y correctivos correspondiente en ejecución del contrato No.    5922  suscrito con TELEINGENIERIAS</t>
  </si>
  <si>
    <t>El pago de los servicios públicos se establecio con debito automático y según reporte de tesoreria los mismos se encuentran al dia</t>
  </si>
  <si>
    <t>Ya se han implemnettado los sistemas de deteccíon en los  tanques de publicaciones y sistemas se solicitó el recurso para el tanque de bellas artes y no fue asignado</t>
  </si>
  <si>
    <t>mensualmente se estan pgando las facturas por debito automtico</t>
  </si>
  <si>
    <t>pendiente de evaluación</t>
  </si>
  <si>
    <t>Aún no se han presentado suspensiones prolongadas del servicio externo de agua y por lo tanto no ha sido necesario suspender actividades que demaden consumo excesivo de agua</t>
  </si>
  <si>
    <t>pendiente  de evaluación</t>
  </si>
  <si>
    <t>No se suspendido actividades en los laboratorios puesto que los equipos han funciondo adecuadamente</t>
  </si>
  <si>
    <t>Se han venido realizando los mantenimientos preventivos y correctivos a los equipos de laboratorio en ejecución de los contratos 5979,6212 ,6215 , y el 6501</t>
  </si>
  <si>
    <t>Se esta elaborando cronograma de acuerdo a las necesidades de mantenimiento de equipos de laboratorio reportadas por las facultades</t>
  </si>
  <si>
    <t>Se han enviado memorando y correos solicitando asignación y cambio de recursos para el mantenimiento de equipos de laboratorio</t>
  </si>
  <si>
    <t xml:space="preserve">Se han atendido los requerimientos  de mantenimiento preventidvo y correctivo solicitados por las diferentes facultades </t>
  </si>
  <si>
    <t>Se rec ibieron solicitudes  de mantenimiento a equipos de laboratorio hastab el 4 de noviembre,hasta el momento se ha cump'lido con el cronograma establecido</t>
  </si>
  <si>
    <t>Se ha amparado el total de los edificios en bajo el amparo de la poliza suscrita  la union temporal AXACOLPATRIA-MAPFRE-SBS</t>
  </si>
  <si>
    <t>Se estableció el  valor de cada edificación según analisis establecido por la oficina de planeación. El  cual se socializó con el intermediario de seguros</t>
  </si>
  <si>
    <t>Se ha realizado comparación con la oficina de planeación y el intermediario de seguros y hasta e momento todas las edifciaciones se encuentran reportadas a la aseguradora.</t>
  </si>
  <si>
    <t>Se esta terminando de establecer el valor real de las edificaciones de acuerdo a los contenidos se realizó la fase I y II esta pendiente por contratar la realización de la fase III</t>
  </si>
  <si>
    <t>Se han amparado el 100% de los valores solictados de las edificaciones y obras en construcción</t>
  </si>
  <si>
    <t>pendiente evaluación</t>
  </si>
  <si>
    <t>Se han llevado a cabo varias conversaciones con funcionarios de la  oficina de planeación e igualmente con el Jefe de dicha oficina y se acordó el envió oportuno de la información requerida por la aseguradora.</t>
  </si>
  <si>
    <t xml:space="preserve">Se conocen los valores de las edificaciones, informacion entregada por la oficna de planeacion, pendiente socializar con contabilidad. </t>
  </si>
  <si>
    <t>Con corte al 31 de octubre del 2022 no han sido reportados accesos no autorizados a las sucursales virtuales de la institución.</t>
  </si>
  <si>
    <t>El cambio de claves se tiene como un parámetro obligatorio con las entidades financieras.</t>
  </si>
  <si>
    <t>El uso del dispositivo es obligatorio para todos los ingresos a las sucursales virtuales bancarias.</t>
  </si>
  <si>
    <t xml:space="preserve">Con corte al 31 de octubre del 2022, el riesgo cumplio la meta establecida en el mismo, no se presentaron hechos economicos que no fueran reconocidos. </t>
  </si>
  <si>
    <t>El Manual de Políticas Contables se encuentra publicado en la pagina Web link  https://www2.utp.edu.co/vicerrectoria/administrativa/gestion-financiera/, no obstante, en el mes de noviembre-2022 se se programo reunión con el Comité se Sostenibilidad Contable para informar de las acutalizaciones actuales.</t>
  </si>
  <si>
    <t>Se realizoó la primera cincularización de memorando por medio de los cuales se realiza la solicitud de información contable, a cual es insumo para el cierre contable vigencia 2022</t>
  </si>
  <si>
    <t xml:space="preserve">Se han realizado reuniónes virtuales y presenciales para el analisis de los registro bajo el cumplimiento de la norma. </t>
  </si>
  <si>
    <t>Con corte al 31 de octubre del 2022, no se ha tenido ningún requisito por parte del ente de control con respecto a sanciones de algún funcionario por corrupción</t>
  </si>
  <si>
    <t>No hay procesos disciplinarios en curso</t>
  </si>
  <si>
    <t>Con corte al 31 de ocrubre del 2022, no se ha identificado la generación de registros presupuestales posterior al inicio de ejecución ni tampoco la generación de registros presupuestales por pago de pasivos exigibles vigencia expirada</t>
  </si>
  <si>
    <t xml:space="preserve">Se realizó una actualización del procedimiento el 26/04/2022 que incluyera no sólo la expedición de registros presupuestales sino también la modificación de los mismos, motivo por el cual cambia el nombre del procedimiento a 134-PRS-04  Expedición y modificación de registros presupuestales.
</t>
  </si>
  <si>
    <t>Se envió Tip No. 1 el 15 de febero del 2022 relacionado con la generación de RP 
Se envióTip No. 2  el 31 de octubre del 2022 relacionado con la importancia del RP</t>
  </si>
  <si>
    <t>Con corte al 31 de octubre del 2022, se ha cumplido con la meta estblecida para el presente indicador</t>
  </si>
  <si>
    <t>Para el presente seguimiento se  realizaron las consultas en la página de la Contaduría General de la Nación y se verificaron todos los actos administrativos aplicables a la UTP .</t>
  </si>
  <si>
    <t>Para el presente seguimiento se  realizaron las veirifcaciones con el  Nuevo Marco Normativo para Entidades de Gobierno y Manual de Políticas de la UTP</t>
  </si>
  <si>
    <t xml:space="preserve">Se dio la aplicación a los cambios que se preentaron en la norma. </t>
  </si>
  <si>
    <t>Manual de Políticas de la UTP https://media.utp.edu.co/archivos/RR%206775%20DE%202021-MANUAL%20DE%20GESTION%20CONTABLE%20VERSION%202021%20con%20Manual.pdf</t>
  </si>
  <si>
    <t>Los incidentes en sistema de practicas universitarias(8), registro academico (2)m financiera (7), recurso humano (2) y vicerectoría academica (2).  Total 21 errores. Se cumplio con la meta de tener los errores graves en 1.994% que es menor del 8%</t>
  </si>
  <si>
    <t>No hay problemas o limitantes al aplicar el control establecido</t>
  </si>
  <si>
    <t>No se evidenciaron afectaciones en la parte física de los servidores, pero si se evidenció una caida del operador de internet por un tiempo de 8 horas</t>
  </si>
  <si>
    <t>continuar con el monitoreo constante y adicionar en este los servicios o dispositivos nuevos.</t>
  </si>
  <si>
    <t>El control existente es efectivo</t>
  </si>
  <si>
    <t>No se presento perdidas de elementos ni partes</t>
  </si>
  <si>
    <t>Se han tramitado 99 respuestas oportunamente con corte al 31 de Octubre de 2022
64 Derechos de Petición 
35 Organismos de control</t>
  </si>
  <si>
    <t>No hemos tenido situaciones extraordinarias, continuamos con los controles existentes</t>
  </si>
  <si>
    <t>De los colaboradores reportados para ser vinculados entre  junio y octubre, el 100% de colaboradores son afiliados sistema de seguridad social integral</t>
  </si>
  <si>
    <t xml:space="preserve">SE COMPRARA EL PERSONAL DE VINCULACIONES ACTIVAS CON EL ARCHIVO ENVIADO POR CONTRATACION, TANTO EN LOS INGRESOS MASIVOS, COMO EN LOS INGRESOS ESPORADICOS  MENUSALES Y SE ALIMENTAN LOS CONSOLIDADOS PARA UNA MAYOR EFICACIA  </t>
  </si>
  <si>
    <t>Como contingencia esta la inestabilidad de las plataformas de Sura y Nueva EPS, sumando que solamente se puede registrar el ingreso a partir de la fecha de inicio del colaborador, se optó por iniciar el proceso de afiliación 4 horas antes del inicio de jornada laboral.</t>
  </si>
  <si>
    <t xml:space="preserve">SE AFILIA TODO EL PERSONAL DE LA UNIVERSIDAD TECNOLOGICA DE PEREIRA, DOCENTES TRANSITORIOS, CATEDRATICOS, PERSONAL ADMINISTRATIVO TRANSITORIO, OCASIONAL, DOCENTES TRANSITORIOS Y PRACTICANTES  AL SISTEMA DE SEGURIDAD SOCIAL INTEGRAL, SE ARCHIVAN LOS CERTIFICADOS DE AFILIACION SEGUN CADA EPS, CADA ESQUEMA Y EN LOS MESES CORRESPONDIENTES. </t>
  </si>
  <si>
    <t>LAS AFILIACIONES EFECTIVAS TANTOS EN LOS INGRESOS MASIVOS COMO EN LOS ESPORADICOS</t>
  </si>
  <si>
    <t xml:space="preserve">DOCUMENTOS DE EXCEL:                                                    
-VINCULACIONES ACTIVAS                                                                 
-REPORTE ARL DOCENTES Y ADMINISTRATIVOS                                                                                    
-REPORTE DE FONDO DOCENTES  Y      ADMINISTRATIVOS                                                                  
- CONSOLIDADOS DE PERSONAL POR MES DE CONTRATACION </t>
  </si>
  <si>
    <t xml:space="preserve">Actualmente se aplica la Resolución de políticas de nómina N°  7141  del año 2020. </t>
  </si>
  <si>
    <t>Memorando 02-132-2169 del 15 de septiembre 2022</t>
  </si>
  <si>
    <t xml:space="preserve">LOS CERTIFICADOS DE AFILIACIONES  SE ARCHIVAN EN CARPETAS DIGITALES DISCRIMINADAS POR ESQUEMAS, POR EPS Y EN LOS RESPECTIVOS MESES. ESTO CERTIFICADOS SE COMPRARAN CON CADA CONSOLIDADO PARA LA CERIFICACION DEL 100% DE AFILIACIONES. </t>
  </si>
  <si>
    <t xml:space="preserve">DOCUMENTOS DIGITALES: 
-CORREOS ENVIADOS A LAS ASESORA DE LAS  EPS SALUD TOTAL, SANITAS, COMFENALCO VALLE, ASMETSALUD, COMPENSAR Y EMSANAR,  PARA LAS AFILIACIONES MASIVAS ENTRE LOS MESES DE JUNIO Y OCTUBRE Y CUANDO SON AFILIACIONES ESPORADICAS SE ENVIAN POR MEDIO DE CORREO ELECTRONICO SEGUN LA FECHA DE INGRESO Y SE OBTIENE ACOMPAÑAMIENTO DE LAS ASESORAS
-LAS EPS SURA, SOS, NUEVA EPS, FAMISANAR SE REALIZAN POR EL PORTAL  DE CADA EPS Y SE GUARDAN LOS CERTIFICADOS DE AFILIACION EN CADA CARPETA. PARA ESTAS AFILIACIONES SOLAMENTE SE PUEDEN REGISTRAR EL INGRESO A PARTIR DE LA FECHA DE INICIO DEL COLABORADOR, SE OPTO POR INICIAR EL PROCESO DE AFILIACION 4 HORAS ANTES DEL INICIO DE LA JORNADA LABORAL.
-TODOS LOS CERTIFICADOS DE AFILIACION ESTAN GUARDADOS EN LAS CARPETAS DIGITALES CREADAS POR ESQUEMAS Y POR MESES CON EL NOMBRE DE CADA COLABORADOR. 
-LOS CERTIFICADOS DE LA ARL DE LOS PRACTICANTES SE ARCHIVAN EN CARPETAS SEGUN EL MES DE INGRESO.
</t>
  </si>
  <si>
    <t>Sin interrupción en la salida a internet.</t>
  </si>
  <si>
    <t>Se preesentaron 2 cortes de fibra a nivel nacional el miércoles 15 septiembre y el vieres 17 e septiembre que entotal duraron 3.</t>
  </si>
  <si>
    <t xml:space="preserve">Se han detectado 4.693.658 intentos de intrusión en lo que va del segundo semestre del 2022. </t>
  </si>
  <si>
    <t>Control funcionando correctamente</t>
  </si>
  <si>
    <t>Control aplicado parcialmente</t>
  </si>
  <si>
    <t>Control no existente</t>
  </si>
  <si>
    <t>No ha sido asginado presupuesto para la adquisición de un correlacionador de eventos.</t>
  </si>
  <si>
    <t>Existen dispositivos sin soporte a los cuales no es posible actualizarles los servicios para un acceso seguro</t>
  </si>
  <si>
    <t>Están implementados los controles y deben seguir en continuo monitoreo y afinación de reglas.</t>
  </si>
  <si>
    <t>Reporte generado por el sistema de detección de intrusos para lo que va del primer semestre de este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</si>
</sst>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b/>
      <sz val="16"/>
      <name val="Calibri"/>
      <family val="2"/>
      <scheme val="minor"/>
    </font>
    <font>
      <sz val="7"/>
      <name val="Arial"/>
      <family val="2"/>
    </font>
    <font>
      <b/>
      <sz val="7"/>
      <name val="Arial"/>
      <family val="2"/>
    </font>
    <font>
      <sz val="11"/>
      <name val="Calibri"/>
      <family val="2"/>
    </font>
    <font>
      <b/>
      <sz val="10"/>
      <color theme="1"/>
      <name val="Arial"/>
      <family val="2"/>
    </font>
    <font>
      <sz val="7"/>
      <color theme="1"/>
      <name val="Calibri"/>
      <family val="2"/>
      <scheme val="minor"/>
    </font>
    <font>
      <sz val="8"/>
      <color indexed="8"/>
      <name val="Arial"/>
      <family val="2"/>
    </font>
    <font>
      <b/>
      <sz val="9"/>
      <name val="Arial"/>
      <family val="2"/>
    </font>
    <font>
      <b/>
      <sz val="12"/>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7"/>
      <color rgb="FF000000"/>
      <name val="Calibri"/>
      <family val="2"/>
      <scheme val="minor"/>
    </font>
    <font>
      <sz val="7"/>
      <color rgb="FF000000"/>
      <name val="Calibri"/>
      <family val="2"/>
      <scheme val="minor"/>
    </font>
    <font>
      <u/>
      <sz val="10"/>
      <color theme="10"/>
      <name val="Arial"/>
      <family val="2"/>
    </font>
    <font>
      <b/>
      <sz val="9"/>
      <color rgb="FF000000"/>
      <name val="Calibri"/>
      <family val="2"/>
      <scheme val="minor"/>
    </font>
    <font>
      <sz val="9"/>
      <color rgb="FF000000"/>
      <name val="Calibri"/>
      <family val="2"/>
      <scheme val="minor"/>
    </font>
    <font>
      <sz val="16"/>
      <name val="Calibri"/>
      <family val="2"/>
      <scheme val="minor"/>
    </font>
    <font>
      <sz val="12"/>
      <name val="Calibri"/>
      <family val="2"/>
      <scheme val="minor"/>
    </font>
    <font>
      <sz val="11"/>
      <name val="Calibri"/>
      <family val="2"/>
      <scheme val="minor"/>
    </font>
  </fonts>
  <fills count="21">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3FFF4"/>
        <bgColor indexed="64"/>
      </patternFill>
    </fill>
    <fill>
      <patternFill patternType="solid">
        <fgColor rgb="FFFFFFFF"/>
        <bgColor indexed="64"/>
      </patternFill>
    </fill>
    <fill>
      <patternFill patternType="solid">
        <fgColor theme="0" tint="-0.34998626667073579"/>
        <bgColor indexed="64"/>
      </patternFill>
    </fill>
    <fill>
      <patternFill patternType="solid">
        <fgColor rgb="FFE8FEE9"/>
        <bgColor indexed="64"/>
      </patternFill>
    </fill>
    <fill>
      <patternFill patternType="solid">
        <fgColor rgb="FFCCFFFF"/>
        <bgColor indexed="64"/>
      </patternFill>
    </fill>
    <fill>
      <patternFill patternType="solid">
        <fgColor rgb="FF00B0F0"/>
        <bgColor indexed="64"/>
      </patternFill>
    </fill>
  </fills>
  <borders count="7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42" fillId="0" borderId="0" applyNumberFormat="0" applyFill="0" applyBorder="0" applyAlignment="0" applyProtection="0"/>
    <xf numFmtId="9" fontId="5" fillId="0" borderId="0" applyFont="0" applyFill="0" applyBorder="0" applyAlignment="0" applyProtection="0"/>
  </cellStyleXfs>
  <cellXfs count="735">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8" fillId="0" borderId="0" xfId="0" applyFont="1" applyBorder="1" applyAlignment="1">
      <alignment vertical="top"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ill="1" applyBorder="1"/>
    <xf numFmtId="0" fontId="8" fillId="0" borderId="0" xfId="0" applyFont="1" applyFill="1" applyBorder="1" applyAlignment="1">
      <alignment vertical="top" wrapText="1"/>
    </xf>
    <xf numFmtId="0" fontId="11" fillId="0" borderId="0" xfId="0" applyFont="1" applyFill="1" applyBorder="1" applyAlignment="1">
      <alignment horizontal="center" vertical="center" textRotation="90" wrapText="1"/>
    </xf>
    <xf numFmtId="0" fontId="11" fillId="0" borderId="0" xfId="0" applyFont="1" applyFill="1" applyBorder="1" applyAlignment="1">
      <alignment horizontal="center" vertical="center" wrapText="1"/>
    </xf>
    <xf numFmtId="0" fontId="0" fillId="0" borderId="0" xfId="0" applyAlignment="1">
      <alignment horizontal="center"/>
    </xf>
    <xf numFmtId="0" fontId="2" fillId="2" borderId="0" xfId="0" applyFont="1" applyFill="1" applyAlignment="1" applyProtection="1">
      <alignment horizontal="center" vertical="center" wrapText="1"/>
    </xf>
    <xf numFmtId="0" fontId="5" fillId="0" borderId="0" xfId="0" applyFont="1"/>
    <xf numFmtId="0" fontId="12" fillId="2" borderId="13" xfId="0" applyFont="1" applyFill="1" applyBorder="1" applyAlignment="1" applyProtection="1">
      <alignment vertical="center" wrapText="1"/>
      <protection locked="0"/>
    </xf>
    <xf numFmtId="0" fontId="14" fillId="2" borderId="0" xfId="0" applyFont="1" applyFill="1" applyBorder="1" applyAlignment="1" applyProtection="1">
      <alignment vertical="center" wrapText="1"/>
    </xf>
    <xf numFmtId="0" fontId="13" fillId="2" borderId="0" xfId="0" applyFont="1" applyFill="1" applyBorder="1" applyAlignment="1" applyProtection="1">
      <alignment vertical="center"/>
    </xf>
    <xf numFmtId="0" fontId="16" fillId="0" borderId="26" xfId="0" applyFont="1" applyBorder="1" applyAlignment="1">
      <alignment horizontal="center"/>
    </xf>
    <xf numFmtId="0" fontId="16" fillId="0" borderId="0" xfId="0" applyFont="1" applyBorder="1" applyAlignment="1">
      <alignment horizontal="center"/>
    </xf>
    <xf numFmtId="0" fontId="16" fillId="0" borderId="0" xfId="0" applyFont="1" applyBorder="1"/>
    <xf numFmtId="0" fontId="16" fillId="0" borderId="28" xfId="0" applyFont="1" applyBorder="1"/>
    <xf numFmtId="0" fontId="22" fillId="0" borderId="26" xfId="0" applyFont="1" applyBorder="1" applyAlignment="1">
      <alignment horizontal="center"/>
    </xf>
    <xf numFmtId="0" fontId="22" fillId="0" borderId="0" xfId="0" applyFont="1" applyBorder="1" applyAlignment="1">
      <alignment horizontal="center"/>
    </xf>
    <xf numFmtId="0" fontId="22" fillId="0" borderId="28" xfId="0" applyFont="1" applyBorder="1" applyAlignment="1">
      <alignment horizontal="center"/>
    </xf>
    <xf numFmtId="0" fontId="16" fillId="0" borderId="0" xfId="0" applyFont="1" applyAlignment="1">
      <alignment horizontal="center"/>
    </xf>
    <xf numFmtId="0" fontId="16" fillId="0" borderId="0" xfId="0" applyFont="1"/>
    <xf numFmtId="0" fontId="18" fillId="0" borderId="8" xfId="0" applyFont="1" applyBorder="1" applyAlignment="1">
      <alignment horizontal="center" vertical="center"/>
    </xf>
    <xf numFmtId="0" fontId="18" fillId="0" borderId="8" xfId="0" applyFont="1" applyBorder="1" applyAlignment="1">
      <alignment horizontal="center" vertical="center" wrapText="1"/>
    </xf>
    <xf numFmtId="0" fontId="18" fillId="0" borderId="6" xfId="0" applyFont="1" applyBorder="1" applyAlignment="1">
      <alignment horizontal="center" vertical="center" wrapText="1"/>
    </xf>
    <xf numFmtId="0" fontId="12" fillId="0" borderId="0" xfId="0" applyFont="1" applyBorder="1" applyAlignment="1">
      <alignment vertical="center"/>
    </xf>
    <xf numFmtId="0" fontId="4" fillId="10"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2" fillId="0" borderId="0" xfId="0" applyFont="1" applyBorder="1" applyAlignment="1">
      <alignment horizontal="center"/>
    </xf>
    <xf numFmtId="0" fontId="16" fillId="0" borderId="4" xfId="0" applyFont="1" applyBorder="1" applyAlignment="1">
      <alignment horizontal="center" vertical="top" wrapText="1"/>
    </xf>
    <xf numFmtId="0" fontId="12" fillId="0" borderId="3" xfId="0" applyFont="1" applyBorder="1" applyAlignment="1">
      <alignment horizontal="left" vertical="center"/>
    </xf>
    <xf numFmtId="0" fontId="12" fillId="0" borderId="4" xfId="0" applyFont="1" applyBorder="1" applyAlignment="1">
      <alignment horizontal="center" vertical="top" wrapText="1"/>
    </xf>
    <xf numFmtId="0" fontId="20" fillId="2" borderId="0" xfId="0" applyFont="1" applyFill="1" applyBorder="1" applyAlignment="1" applyProtection="1">
      <alignment horizontal="center" vertical="center" wrapText="1"/>
    </xf>
    <xf numFmtId="0" fontId="20" fillId="2" borderId="0"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8" fillId="2" borderId="0" xfId="0" applyFont="1" applyFill="1" applyAlignment="1">
      <alignment horizontal="center" vertical="center" wrapText="1"/>
    </xf>
    <xf numFmtId="0" fontId="20" fillId="2" borderId="2" xfId="0" applyFont="1" applyFill="1" applyBorder="1" applyAlignment="1" applyProtection="1">
      <alignment horizontal="center" vertical="center" wrapText="1"/>
      <protection locked="0"/>
    </xf>
    <xf numFmtId="0" fontId="20" fillId="2" borderId="13" xfId="0" applyFont="1" applyFill="1" applyBorder="1" applyAlignment="1" applyProtection="1">
      <alignment horizontal="center" vertical="center" wrapText="1"/>
      <protection locked="0"/>
    </xf>
    <xf numFmtId="0" fontId="27" fillId="2" borderId="0" xfId="0" applyFont="1" applyFill="1" applyAlignment="1">
      <alignment horizontal="center" vertical="center" wrapText="1"/>
    </xf>
    <xf numFmtId="0" fontId="29" fillId="0" borderId="0" xfId="0" applyFont="1" applyAlignment="1">
      <alignment vertical="center"/>
    </xf>
    <xf numFmtId="0" fontId="5" fillId="2" borderId="0" xfId="0" applyFont="1" applyFill="1" applyAlignment="1">
      <alignment horizontal="center" vertical="center"/>
    </xf>
    <xf numFmtId="0" fontId="27"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1"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2" fillId="7" borderId="2"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32" fillId="13" borderId="2"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3" xfId="0" applyFont="1" applyBorder="1" applyAlignment="1">
      <alignment horizontal="center"/>
    </xf>
    <xf numFmtId="0" fontId="15" fillId="0" borderId="0" xfId="0" applyFont="1" applyFill="1" applyBorder="1" applyAlignment="1">
      <alignment vertical="center" wrapText="1"/>
    </xf>
    <xf numFmtId="0" fontId="16" fillId="0" borderId="3" xfId="0" applyFont="1" applyFill="1" applyBorder="1" applyAlignment="1"/>
    <xf numFmtId="0" fontId="16" fillId="0" borderId="0" xfId="0" applyFont="1" applyFill="1" applyBorder="1" applyAlignment="1"/>
    <xf numFmtId="0" fontId="3" fillId="2" borderId="0" xfId="0" applyFont="1" applyFill="1" applyAlignment="1">
      <alignment horizontal="center" vertical="center" wrapText="1"/>
    </xf>
    <xf numFmtId="0" fontId="4" fillId="10" borderId="46" xfId="0" applyFont="1" applyFill="1" applyBorder="1" applyAlignment="1">
      <alignment horizontal="center" vertical="center" wrapText="1"/>
    </xf>
    <xf numFmtId="0" fontId="3" fillId="0" borderId="0" xfId="0" applyFont="1" applyFill="1" applyAlignment="1">
      <alignment horizontal="center" vertical="center" wrapText="1"/>
    </xf>
    <xf numFmtId="0" fontId="12" fillId="0" borderId="0" xfId="0" applyFont="1" applyBorder="1" applyAlignment="1">
      <alignment vertical="center" wrapText="1"/>
    </xf>
    <xf numFmtId="0" fontId="16" fillId="2" borderId="2" xfId="0" applyFont="1" applyFill="1" applyBorder="1" applyAlignment="1" applyProtection="1">
      <alignment vertical="center" wrapText="1"/>
    </xf>
    <xf numFmtId="0" fontId="14" fillId="2" borderId="1" xfId="0" applyFont="1" applyFill="1" applyBorder="1" applyAlignment="1" applyProtection="1">
      <alignment vertical="center" wrapText="1"/>
    </xf>
    <xf numFmtId="0" fontId="14" fillId="2" borderId="1" xfId="0" applyFont="1" applyFill="1" applyBorder="1" applyAlignment="1" applyProtection="1">
      <alignment horizontal="center" vertical="top" wrapText="1"/>
    </xf>
    <xf numFmtId="0" fontId="14" fillId="2" borderId="8"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14"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3" fillId="2" borderId="3"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14" fillId="2" borderId="8" xfId="0" applyFont="1" applyFill="1" applyBorder="1" applyAlignment="1" applyProtection="1">
      <alignment vertical="center" wrapText="1"/>
    </xf>
    <xf numFmtId="0" fontId="14" fillId="2" borderId="3" xfId="0" applyFont="1" applyFill="1" applyBorder="1" applyAlignment="1" applyProtection="1">
      <alignment vertical="center" wrapText="1"/>
    </xf>
    <xf numFmtId="0" fontId="20" fillId="2" borderId="3" xfId="0" applyFont="1" applyFill="1" applyBorder="1" applyAlignment="1" applyProtection="1">
      <alignment horizontal="center" vertical="center" wrapText="1"/>
    </xf>
    <xf numFmtId="0" fontId="20" fillId="2" borderId="3" xfId="0" applyFont="1" applyFill="1" applyBorder="1" applyAlignment="1">
      <alignment horizontal="center" vertical="center" wrapText="1"/>
    </xf>
    <xf numFmtId="0" fontId="14" fillId="2" borderId="6" xfId="0" applyFont="1" applyFill="1" applyBorder="1" applyAlignment="1" applyProtection="1">
      <alignment vertical="center" wrapText="1"/>
    </xf>
    <xf numFmtId="0" fontId="16" fillId="2" borderId="13" xfId="0" applyFont="1" applyFill="1" applyBorder="1" applyAlignment="1" applyProtection="1">
      <alignment horizontal="center" vertical="center" wrapText="1"/>
      <protection locked="0"/>
    </xf>
    <xf numFmtId="0" fontId="5"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8" fillId="0" borderId="0" xfId="0" applyFont="1" applyFill="1" applyAlignment="1">
      <alignment horizontal="center" vertical="center" wrapText="1"/>
    </xf>
    <xf numFmtId="14" fontId="20" fillId="2" borderId="2" xfId="0"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20" fillId="0" borderId="12" xfId="0" applyFont="1" applyFill="1" applyBorder="1" applyAlignment="1" applyProtection="1">
      <alignment horizontal="center" vertical="center" wrapText="1"/>
      <protection locked="0"/>
    </xf>
    <xf numFmtId="0" fontId="20" fillId="0" borderId="36"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2" fillId="2" borderId="13" xfId="0" applyFont="1" applyFill="1" applyBorder="1" applyAlignment="1" applyProtection="1">
      <alignment vertical="center" wrapText="1"/>
      <protection hidden="1"/>
    </xf>
    <xf numFmtId="0" fontId="12" fillId="10" borderId="1" xfId="0" applyFont="1" applyFill="1" applyBorder="1" applyAlignment="1" applyProtection="1">
      <alignment horizontal="center" vertical="center" wrapText="1"/>
    </xf>
    <xf numFmtId="0" fontId="6" fillId="2" borderId="0"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33"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12" fillId="0" borderId="34" xfId="0" applyFont="1" applyBorder="1" applyAlignment="1">
      <alignment vertical="center" wrapText="1"/>
    </xf>
    <xf numFmtId="0" fontId="12" fillId="0" borderId="35" xfId="0" applyFont="1" applyBorder="1" applyAlignment="1">
      <alignment vertical="center" wrapText="1"/>
    </xf>
    <xf numFmtId="0" fontId="33" fillId="2" borderId="51"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27" fillId="2" borderId="5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5" fillId="6" borderId="0" xfId="0" applyFont="1" applyFill="1" applyAlignment="1">
      <alignment horizontal="center" vertical="center" wrapText="1"/>
    </xf>
    <xf numFmtId="0" fontId="27" fillId="6" borderId="0" xfId="0" applyFont="1" applyFill="1" applyAlignment="1">
      <alignment horizontal="center" vertical="center" wrapText="1"/>
    </xf>
    <xf numFmtId="0" fontId="4" fillId="2" borderId="34"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2" borderId="0" xfId="0" applyFont="1" applyFill="1" applyAlignment="1">
      <alignment horizontal="center" vertical="center" wrapText="1"/>
    </xf>
    <xf numFmtId="0" fontId="21" fillId="0" borderId="0" xfId="0" applyFont="1" applyBorder="1" applyAlignment="1">
      <alignment vertical="center" wrapText="1"/>
    </xf>
    <xf numFmtId="0" fontId="5" fillId="2" borderId="45" xfId="0" applyFont="1" applyFill="1" applyBorder="1" applyAlignment="1">
      <alignment horizontal="center" vertical="center" wrapText="1"/>
    </xf>
    <xf numFmtId="0" fontId="14" fillId="0" borderId="34" xfId="0" applyFont="1" applyBorder="1" applyAlignment="1">
      <alignment horizontal="center" vertical="center" wrapText="1"/>
    </xf>
    <xf numFmtId="0" fontId="12" fillId="2" borderId="2" xfId="0" applyFont="1" applyFill="1" applyBorder="1" applyAlignment="1" applyProtection="1">
      <alignment vertical="center" wrapText="1"/>
      <protection locked="0"/>
    </xf>
    <xf numFmtId="0" fontId="12" fillId="2" borderId="2" xfId="0" applyFont="1" applyFill="1" applyBorder="1" applyAlignment="1" applyProtection="1">
      <alignment vertical="center" wrapText="1"/>
      <protection hidden="1"/>
    </xf>
    <xf numFmtId="0" fontId="18" fillId="0" borderId="0" xfId="0" applyFont="1" applyBorder="1" applyAlignment="1">
      <alignment vertical="center" wrapText="1"/>
    </xf>
    <xf numFmtId="16" fontId="12" fillId="0" borderId="0" xfId="0" quotePrefix="1" applyNumberFormat="1" applyFont="1" applyBorder="1" applyAlignment="1">
      <alignment horizontal="center" vertical="center" wrapText="1"/>
    </xf>
    <xf numFmtId="0" fontId="12" fillId="0" borderId="0" xfId="0" quotePrefix="1" applyFont="1" applyBorder="1" applyAlignment="1">
      <alignment horizontal="center" vertical="center" wrapText="1"/>
    </xf>
    <xf numFmtId="0" fontId="21" fillId="2" borderId="3" xfId="0" applyFont="1" applyFill="1" applyBorder="1" applyAlignment="1" applyProtection="1">
      <alignment horizontal="center" vertical="center" wrapText="1"/>
    </xf>
    <xf numFmtId="0" fontId="6" fillId="6" borderId="0" xfId="0" applyFont="1" applyFill="1" applyAlignment="1">
      <alignment horizontal="center" vertical="center" wrapText="1"/>
    </xf>
    <xf numFmtId="0" fontId="4" fillId="2" borderId="40" xfId="0" applyFont="1" applyFill="1" applyBorder="1" applyAlignment="1">
      <alignment horizontal="center" vertical="center" wrapText="1"/>
    </xf>
    <xf numFmtId="0" fontId="27" fillId="2" borderId="41"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4" fillId="10" borderId="45"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7" fillId="8" borderId="34" xfId="0" applyFont="1" applyFill="1" applyBorder="1" applyAlignment="1">
      <alignment horizontal="center" vertical="center" wrapText="1"/>
    </xf>
    <xf numFmtId="0" fontId="37" fillId="4" borderId="46"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37" fillId="6" borderId="46" xfId="0" applyFont="1" applyFill="1" applyBorder="1" applyAlignment="1">
      <alignment horizontal="center" vertical="center" wrapText="1"/>
    </xf>
    <xf numFmtId="0" fontId="37" fillId="14" borderId="35" xfId="0" applyFont="1" applyFill="1" applyBorder="1" applyAlignment="1">
      <alignment horizontal="center" vertical="center" wrapText="1"/>
    </xf>
    <xf numFmtId="0" fontId="37" fillId="7" borderId="35" xfId="0" applyFont="1" applyFill="1" applyBorder="1" applyAlignment="1">
      <alignment horizontal="center" vertical="center" wrapText="1"/>
    </xf>
    <xf numFmtId="0" fontId="0" fillId="10" borderId="0" xfId="0" applyFont="1" applyFill="1" applyAlignment="1">
      <alignment horizontal="center" vertical="center" wrapText="1"/>
    </xf>
    <xf numFmtId="0" fontId="4" fillId="10" borderId="5" xfId="0" applyFont="1" applyFill="1" applyBorder="1" applyAlignment="1">
      <alignment horizontal="center" vertical="center" wrapText="1"/>
    </xf>
    <xf numFmtId="0" fontId="24" fillId="10" borderId="45" xfId="0" applyFont="1" applyFill="1" applyBorder="1" applyAlignment="1">
      <alignment horizontal="center" vertical="center" wrapText="1"/>
    </xf>
    <xf numFmtId="0" fontId="24" fillId="10" borderId="46" xfId="0" applyFont="1" applyFill="1" applyBorder="1" applyAlignment="1">
      <alignment horizontal="center" vertical="center" wrapText="1"/>
    </xf>
    <xf numFmtId="0" fontId="24" fillId="10" borderId="5" xfId="0" applyFont="1" applyFill="1" applyBorder="1" applyAlignment="1">
      <alignment horizontal="center" vertical="center" wrapText="1"/>
    </xf>
    <xf numFmtId="0" fontId="38" fillId="10" borderId="0" xfId="0" applyFont="1" applyFill="1" applyAlignment="1">
      <alignment horizontal="center" vertical="center" wrapText="1"/>
    </xf>
    <xf numFmtId="0" fontId="38" fillId="0" borderId="0" xfId="0" applyFont="1"/>
    <xf numFmtId="14" fontId="20" fillId="2" borderId="13" xfId="0" applyNumberFormat="1" applyFont="1" applyFill="1" applyBorder="1" applyAlignment="1" applyProtection="1">
      <alignment horizontal="center" vertical="center" wrapText="1"/>
      <protection locked="0"/>
    </xf>
    <xf numFmtId="0" fontId="18" fillId="0" borderId="0" xfId="0" applyFont="1" applyBorder="1" applyAlignment="1">
      <alignment horizontal="left" vertical="top" wrapText="1"/>
    </xf>
    <xf numFmtId="0" fontId="12" fillId="0" borderId="0" xfId="0" applyFont="1" applyBorder="1" applyAlignment="1">
      <alignment vertical="center" wrapText="1"/>
    </xf>
    <xf numFmtId="0" fontId="15" fillId="10" borderId="0" xfId="0" applyFont="1" applyFill="1" applyBorder="1" applyAlignment="1">
      <alignment vertical="center" wrapText="1"/>
    </xf>
    <xf numFmtId="0" fontId="18" fillId="10" borderId="0" xfId="0" applyFont="1" applyFill="1" applyBorder="1" applyAlignment="1">
      <alignment vertical="center" textRotation="90"/>
    </xf>
    <xf numFmtId="0" fontId="3" fillId="10" borderId="0" xfId="0" applyFont="1" applyFill="1" applyBorder="1" applyAlignment="1">
      <alignment horizontal="center" vertical="center" textRotation="90"/>
    </xf>
    <xf numFmtId="0" fontId="36" fillId="10" borderId="0" xfId="0" applyFont="1" applyFill="1" applyBorder="1" applyAlignment="1">
      <alignment horizontal="center" vertical="center" wrapText="1"/>
    </xf>
    <xf numFmtId="0" fontId="35" fillId="10" borderId="0" xfId="0" applyFont="1" applyFill="1" applyBorder="1" applyAlignment="1">
      <alignment horizontal="center" vertical="center"/>
    </xf>
    <xf numFmtId="0" fontId="0" fillId="10" borderId="0" xfId="0" applyFill="1" applyBorder="1" applyAlignment="1">
      <alignment horizontal="center" vertical="center" textRotation="90"/>
    </xf>
    <xf numFmtId="0" fontId="16" fillId="10" borderId="0" xfId="0" applyFont="1" applyFill="1" applyBorder="1" applyAlignment="1">
      <alignment horizontal="center"/>
    </xf>
    <xf numFmtId="0" fontId="15" fillId="10" borderId="0"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14" fillId="2" borderId="3"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27"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21" fillId="0" borderId="0" xfId="0" applyFont="1" applyBorder="1" applyAlignment="1" applyProtection="1">
      <alignment horizontal="center" vertical="center" wrapText="1"/>
      <protection hidden="1"/>
    </xf>
    <xf numFmtId="0" fontId="21" fillId="0" borderId="0" xfId="0" applyFont="1" applyBorder="1" applyAlignment="1" applyProtection="1">
      <alignment vertical="center" wrapText="1"/>
      <protection hidden="1"/>
    </xf>
    <xf numFmtId="0" fontId="14" fillId="0" borderId="0" xfId="0" applyFont="1" applyBorder="1" applyAlignment="1" applyProtection="1">
      <alignment horizontal="center" vertical="center" wrapText="1"/>
      <protection hidden="1"/>
    </xf>
    <xf numFmtId="0" fontId="40" fillId="0" borderId="56" xfId="0" applyFont="1" applyBorder="1" applyAlignment="1">
      <alignment horizontal="center" vertical="center" wrapText="1"/>
    </xf>
    <xf numFmtId="0" fontId="40" fillId="0" borderId="58" xfId="0" applyFont="1" applyBorder="1" applyAlignment="1">
      <alignment horizontal="center" vertical="center" wrapText="1"/>
    </xf>
    <xf numFmtId="14" fontId="41" fillId="0" borderId="59" xfId="0" applyNumberFormat="1" applyFont="1" applyBorder="1" applyAlignment="1">
      <alignment horizontal="center" vertical="center" wrapText="1"/>
    </xf>
    <xf numFmtId="0" fontId="33" fillId="2" borderId="45"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43" fillId="0" borderId="56" xfId="0" applyFont="1" applyBorder="1" applyAlignment="1">
      <alignment horizontal="center" vertical="center" wrapText="1"/>
    </xf>
    <xf numFmtId="0" fontId="44" fillId="0" borderId="57" xfId="0" applyFont="1" applyBorder="1" applyAlignment="1">
      <alignment horizontal="center" vertical="center" wrapText="1"/>
    </xf>
    <xf numFmtId="0" fontId="43" fillId="0" borderId="58" xfId="0" applyFont="1" applyBorder="1" applyAlignment="1">
      <alignment horizontal="center" vertical="center" wrapText="1"/>
    </xf>
    <xf numFmtId="0" fontId="44" fillId="0" borderId="59" xfId="0" applyFont="1" applyBorder="1" applyAlignment="1">
      <alignment horizontal="center" vertical="center" wrapText="1"/>
    </xf>
    <xf numFmtId="14" fontId="44" fillId="0" borderId="59" xfId="0" applyNumberFormat="1" applyFont="1" applyBorder="1" applyAlignment="1">
      <alignment horizontal="center" vertical="center" wrapText="1"/>
    </xf>
    <xf numFmtId="0" fontId="43" fillId="0" borderId="62" xfId="0" applyFont="1" applyBorder="1" applyAlignment="1">
      <alignment horizontal="center" vertical="center" wrapText="1"/>
    </xf>
    <xf numFmtId="0" fontId="44" fillId="0" borderId="63" xfId="0" applyFont="1" applyBorder="1" applyAlignment="1">
      <alignment horizontal="center" vertical="center" wrapText="1"/>
    </xf>
    <xf numFmtId="0" fontId="29" fillId="0" borderId="60" xfId="0" applyFont="1" applyBorder="1" applyAlignment="1">
      <alignment horizontal="center" vertical="center" wrapText="1"/>
    </xf>
    <xf numFmtId="0" fontId="29" fillId="0" borderId="12" xfId="0" applyFont="1" applyBorder="1" applyAlignment="1">
      <alignment horizontal="center" vertical="center" wrapText="1"/>
    </xf>
    <xf numFmtId="0" fontId="2" fillId="2" borderId="0"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40" fillId="0" borderId="62" xfId="0" applyFont="1" applyBorder="1" applyAlignment="1">
      <alignment horizontal="center" vertical="center" wrapText="1"/>
    </xf>
    <xf numFmtId="0" fontId="41" fillId="0" borderId="63" xfId="0" applyFont="1" applyBorder="1" applyAlignment="1">
      <alignment horizontal="center" vertical="center" wrapText="1"/>
    </xf>
    <xf numFmtId="0" fontId="16" fillId="2" borderId="32" xfId="0" applyFont="1" applyFill="1" applyBorder="1" applyAlignment="1" applyProtection="1">
      <alignment horizontal="center" vertical="center" wrapText="1"/>
    </xf>
    <xf numFmtId="0" fontId="15" fillId="9" borderId="13" xfId="0" applyFont="1" applyFill="1" applyBorder="1" applyAlignment="1" applyProtection="1">
      <alignment horizontal="center" vertical="center" wrapText="1"/>
    </xf>
    <xf numFmtId="0" fontId="27"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7" fillId="16" borderId="14" xfId="0" applyFont="1" applyFill="1" applyBorder="1" applyAlignment="1">
      <alignment horizontal="center" vertical="center" wrapText="1"/>
    </xf>
    <xf numFmtId="0" fontId="0" fillId="0" borderId="12" xfId="0" applyBorder="1" applyAlignment="1">
      <alignment horizontal="justify" vertical="center" wrapText="1"/>
    </xf>
    <xf numFmtId="0" fontId="0" fillId="0" borderId="12" xfId="0" applyBorder="1" applyAlignment="1">
      <alignment horizontal="justify" vertical="center"/>
    </xf>
    <xf numFmtId="0" fontId="27" fillId="16" borderId="15" xfId="0" applyFont="1" applyFill="1" applyBorder="1" applyAlignment="1">
      <alignment horizontal="center" vertical="center" wrapText="1"/>
    </xf>
    <xf numFmtId="0" fontId="27" fillId="2"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0" fillId="0" borderId="36" xfId="0" applyBorder="1" applyAlignment="1">
      <alignment horizontal="justify" vertical="center" wrapText="1"/>
    </xf>
    <xf numFmtId="0" fontId="33" fillId="2" borderId="47" xfId="0" applyFont="1" applyFill="1" applyBorder="1" applyAlignment="1">
      <alignment horizontal="center" vertical="center" wrapText="1"/>
    </xf>
    <xf numFmtId="0" fontId="33" fillId="2" borderId="19" xfId="0" applyFont="1" applyFill="1" applyBorder="1" applyAlignment="1">
      <alignment vertical="center" wrapText="1"/>
    </xf>
    <xf numFmtId="0" fontId="33" fillId="2" borderId="19" xfId="0" applyFont="1" applyFill="1" applyBorder="1" applyAlignment="1">
      <alignment horizontal="center" vertical="center" wrapText="1"/>
    </xf>
    <xf numFmtId="0" fontId="33" fillId="2" borderId="2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28" fillId="2" borderId="14"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23" fillId="2" borderId="3" xfId="0" applyFont="1" applyFill="1" applyBorder="1" applyAlignment="1" applyProtection="1">
      <alignment horizontal="center" vertical="center"/>
    </xf>
    <xf numFmtId="0" fontId="23" fillId="2" borderId="3" xfId="0" applyFont="1" applyFill="1" applyBorder="1" applyAlignment="1" applyProtection="1">
      <alignment horizontal="center" vertical="center"/>
      <protection hidden="1"/>
    </xf>
    <xf numFmtId="0" fontId="19" fillId="0" borderId="24" xfId="0" applyFont="1" applyFill="1" applyBorder="1" applyAlignment="1" applyProtection="1">
      <alignment horizontal="right" vertical="top" wrapText="1"/>
    </xf>
    <xf numFmtId="0" fontId="16" fillId="2"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vertical="center" wrapText="1"/>
      <protection locked="0"/>
    </xf>
    <xf numFmtId="0" fontId="12" fillId="2" borderId="1" xfId="0" applyFont="1" applyFill="1" applyBorder="1" applyAlignment="1" applyProtection="1">
      <alignment vertical="center" wrapText="1"/>
      <protection hidden="1"/>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9" fontId="18" fillId="9" borderId="13" xfId="0" applyNumberFormat="1" applyFont="1" applyFill="1" applyBorder="1" applyAlignment="1" applyProtection="1">
      <alignment horizontal="center" vertical="center" wrapText="1"/>
    </xf>
    <xf numFmtId="0" fontId="18" fillId="9" borderId="13" xfId="0" applyFont="1" applyFill="1" applyBorder="1" applyAlignment="1" applyProtection="1">
      <alignment horizontal="center" vertical="center" wrapText="1"/>
      <protection hidden="1"/>
    </xf>
    <xf numFmtId="9" fontId="18" fillId="9" borderId="13" xfId="0" applyNumberFormat="1" applyFont="1" applyFill="1" applyBorder="1" applyAlignment="1" applyProtection="1">
      <alignment horizontal="center" vertical="center" wrapText="1"/>
      <protection hidden="1"/>
    </xf>
    <xf numFmtId="0" fontId="18" fillId="9" borderId="13" xfId="0" applyFont="1" applyFill="1" applyBorder="1" applyAlignment="1" applyProtection="1">
      <alignment vertical="center" wrapText="1"/>
      <protection hidden="1"/>
    </xf>
    <xf numFmtId="0" fontId="19" fillId="9" borderId="13" xfId="0" applyFont="1" applyFill="1" applyBorder="1" applyAlignment="1" applyProtection="1">
      <alignment horizontal="center" vertical="center" wrapText="1"/>
    </xf>
    <xf numFmtId="0" fontId="16" fillId="2" borderId="1" xfId="0" applyFont="1" applyFill="1" applyBorder="1" applyAlignment="1" applyProtection="1">
      <alignment vertical="center" wrapText="1"/>
    </xf>
    <xf numFmtId="0" fontId="25" fillId="15" borderId="64" xfId="0" applyFont="1" applyFill="1" applyBorder="1" applyAlignment="1" applyProtection="1">
      <alignment horizontal="center" vertical="center" wrapText="1"/>
    </xf>
    <xf numFmtId="0" fontId="22" fillId="9" borderId="64" xfId="0" applyFont="1" applyFill="1" applyBorder="1" applyAlignment="1" applyProtection="1">
      <alignment horizontal="center" vertical="center" wrapText="1"/>
    </xf>
    <xf numFmtId="14" fontId="16" fillId="18" borderId="48" xfId="0" applyNumberFormat="1" applyFont="1" applyFill="1" applyBorder="1" applyAlignment="1" applyProtection="1">
      <alignment horizontal="center" vertical="center"/>
      <protection locked="0"/>
    </xf>
    <xf numFmtId="0" fontId="47" fillId="15" borderId="64" xfId="0" applyFont="1" applyFill="1" applyBorder="1" applyAlignment="1" applyProtection="1">
      <alignment horizontal="center" vertical="center" wrapText="1"/>
    </xf>
    <xf numFmtId="0" fontId="21" fillId="9" borderId="64" xfId="0" applyFont="1" applyFill="1" applyBorder="1" applyAlignment="1" applyProtection="1">
      <alignment horizontal="center" vertical="center" wrapText="1"/>
    </xf>
    <xf numFmtId="0" fontId="22" fillId="17" borderId="64"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xf>
    <xf numFmtId="0" fontId="43" fillId="0" borderId="66" xfId="0" applyFont="1" applyBorder="1" applyAlignment="1">
      <alignment horizontal="center" vertical="center" wrapText="1"/>
    </xf>
    <xf numFmtId="0" fontId="43" fillId="0" borderId="67" xfId="0" applyFont="1" applyBorder="1" applyAlignment="1">
      <alignment horizontal="center" vertical="center" wrapText="1"/>
    </xf>
    <xf numFmtId="0" fontId="43" fillId="0" borderId="68" xfId="0" applyFont="1" applyBorder="1" applyAlignment="1">
      <alignment horizontal="center" vertical="center" wrapText="1"/>
    </xf>
    <xf numFmtId="0" fontId="4" fillId="20" borderId="34" xfId="0" applyFont="1" applyFill="1" applyBorder="1" applyAlignment="1">
      <alignment horizontal="center" vertical="center" wrapText="1"/>
    </xf>
    <xf numFmtId="0" fontId="4" fillId="0" borderId="34" xfId="0" applyFont="1" applyBorder="1" applyAlignment="1">
      <alignment horizontal="center" vertical="center" wrapText="1"/>
    </xf>
    <xf numFmtId="0" fontId="4" fillId="20" borderId="51" xfId="0" applyFont="1" applyFill="1" applyBorder="1" applyAlignment="1">
      <alignment horizontal="center" vertical="center" wrapText="1"/>
    </xf>
    <xf numFmtId="0" fontId="4" fillId="20" borderId="52" xfId="0" applyFont="1" applyFill="1" applyBorder="1" applyAlignment="1">
      <alignment horizontal="center" vertical="center" wrapText="1"/>
    </xf>
    <xf numFmtId="0" fontId="4" fillId="20" borderId="69" xfId="0" applyFont="1" applyFill="1" applyBorder="1" applyAlignment="1">
      <alignment horizontal="center" vertical="center" wrapText="1"/>
    </xf>
    <xf numFmtId="0" fontId="18" fillId="9" borderId="13" xfId="0" applyFont="1" applyFill="1" applyBorder="1" applyAlignment="1" applyProtection="1">
      <alignment horizontal="center" vertical="center" wrapText="1"/>
    </xf>
    <xf numFmtId="0" fontId="15" fillId="9" borderId="2" xfId="0" applyFont="1" applyFill="1" applyBorder="1" applyAlignment="1" applyProtection="1">
      <alignment horizontal="center" vertical="center" wrapText="1"/>
    </xf>
    <xf numFmtId="0" fontId="15" fillId="9" borderId="13"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20" fillId="0" borderId="2" xfId="0" applyFont="1" applyBorder="1" applyAlignment="1" applyProtection="1">
      <alignment horizontal="center" vertical="center" wrapText="1"/>
      <protection locked="0"/>
    </xf>
    <xf numFmtId="0" fontId="23" fillId="19" borderId="19" xfId="0" applyFont="1" applyFill="1" applyBorder="1" applyAlignment="1" applyProtection="1">
      <alignment horizontal="center" vertical="center" wrapText="1"/>
      <protection locked="0"/>
    </xf>
    <xf numFmtId="0" fontId="26" fillId="15" borderId="19" xfId="0" applyFont="1" applyFill="1" applyBorder="1" applyAlignment="1" applyProtection="1">
      <alignment vertical="center" wrapText="1"/>
    </xf>
    <xf numFmtId="0" fontId="15" fillId="9" borderId="19" xfId="0" applyFont="1" applyFill="1" applyBorder="1" applyAlignment="1" applyProtection="1">
      <alignment vertical="center" wrapText="1"/>
    </xf>
    <xf numFmtId="14" fontId="47" fillId="19" borderId="20" xfId="0" applyNumberFormat="1" applyFont="1" applyFill="1" applyBorder="1" applyAlignment="1" applyProtection="1">
      <alignment horizontal="center" vertical="center"/>
      <protection locked="0"/>
    </xf>
    <xf numFmtId="0" fontId="20" fillId="0" borderId="41" xfId="0" applyFont="1" applyFill="1" applyBorder="1" applyAlignment="1" applyProtection="1">
      <alignment horizontal="center" vertical="center" wrapText="1"/>
      <protection locked="0"/>
    </xf>
    <xf numFmtId="0" fontId="18" fillId="9" borderId="36" xfId="0" applyFont="1" applyFill="1" applyBorder="1" applyAlignment="1" applyProtection="1">
      <alignment horizontal="center" vertical="center" wrapText="1"/>
    </xf>
    <xf numFmtId="0" fontId="14" fillId="2" borderId="2" xfId="0" applyFont="1" applyFill="1" applyBorder="1" applyAlignment="1" applyProtection="1">
      <alignment vertical="center" wrapText="1"/>
    </xf>
    <xf numFmtId="0" fontId="12" fillId="5" borderId="2" xfId="0" applyFont="1" applyFill="1" applyBorder="1" applyAlignment="1" applyProtection="1">
      <alignment horizontal="center" vertical="center" wrapText="1"/>
      <protection locked="0"/>
    </xf>
    <xf numFmtId="0" fontId="22" fillId="9" borderId="18" xfId="0" applyFont="1" applyFill="1" applyBorder="1" applyAlignment="1" applyProtection="1">
      <alignment vertical="center" wrapText="1"/>
    </xf>
    <xf numFmtId="14" fontId="23" fillId="18" borderId="71" xfId="0" applyNumberFormat="1" applyFont="1" applyFill="1" applyBorder="1" applyAlignment="1" applyProtection="1">
      <alignment vertical="center" wrapText="1"/>
      <protection locked="0"/>
    </xf>
    <xf numFmtId="0" fontId="14" fillId="2" borderId="13" xfId="0" applyFont="1" applyFill="1" applyBorder="1" applyAlignment="1" applyProtection="1">
      <alignment vertical="center" wrapText="1"/>
    </xf>
    <xf numFmtId="0" fontId="12" fillId="5" borderId="13" xfId="0" applyFont="1" applyFill="1" applyBorder="1" applyAlignment="1" applyProtection="1">
      <alignment horizontal="center" vertical="center" wrapText="1"/>
      <protection locked="0"/>
    </xf>
    <xf numFmtId="0" fontId="12" fillId="2" borderId="19"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locked="0" hidden="1"/>
    </xf>
    <xf numFmtId="0" fontId="12" fillId="2" borderId="1" xfId="0"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wrapText="1"/>
      <protection locked="0" hidden="1"/>
    </xf>
    <xf numFmtId="0" fontId="14" fillId="2" borderId="1"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hidden="1"/>
    </xf>
    <xf numFmtId="0" fontId="12" fillId="2" borderId="13"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locked="0" hidden="1"/>
    </xf>
    <xf numFmtId="0" fontId="14" fillId="2" borderId="1" xfId="0" applyFont="1" applyFill="1" applyBorder="1" applyAlignment="1" applyProtection="1">
      <alignment vertical="center" wrapText="1"/>
      <protection locked="0"/>
    </xf>
    <xf numFmtId="0" fontId="12" fillId="2" borderId="1" xfId="0" applyFont="1" applyFill="1" applyBorder="1" applyAlignment="1" applyProtection="1">
      <alignment horizontal="center" vertical="center" wrapText="1"/>
      <protection locked="0"/>
    </xf>
    <xf numFmtId="0" fontId="14" fillId="2" borderId="2" xfId="0" applyFont="1" applyFill="1" applyBorder="1" applyAlignment="1" applyProtection="1">
      <alignment vertical="center" wrapText="1"/>
      <protection locked="0"/>
    </xf>
    <xf numFmtId="0" fontId="16" fillId="2" borderId="2"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0" fontId="12" fillId="2" borderId="11" xfId="0" applyFont="1" applyFill="1" applyBorder="1" applyAlignment="1" applyProtection="1">
      <alignment vertical="center" wrapText="1"/>
      <protection locked="0"/>
    </xf>
    <xf numFmtId="0" fontId="12" fillId="2" borderId="11" xfId="0" applyFont="1" applyFill="1" applyBorder="1" applyAlignment="1" applyProtection="1">
      <alignment vertical="center" wrapText="1"/>
      <protection hidden="1"/>
    </xf>
    <xf numFmtId="0" fontId="12" fillId="2" borderId="11" xfId="0" applyFont="1" applyFill="1" applyBorder="1" applyAlignment="1" applyProtection="1">
      <alignment horizontal="center" vertical="center" wrapText="1"/>
      <protection locked="0"/>
    </xf>
    <xf numFmtId="0" fontId="12" fillId="2" borderId="11" xfId="0" applyFont="1" applyFill="1" applyBorder="1" applyAlignment="1" applyProtection="1">
      <alignment horizontal="center" vertical="center" wrapText="1"/>
      <protection locked="0" hidden="1"/>
    </xf>
    <xf numFmtId="0" fontId="12" fillId="2" borderId="11" xfId="0" applyFont="1" applyFill="1" applyBorder="1" applyAlignment="1" applyProtection="1">
      <alignment horizontal="center" vertical="center" wrapText="1"/>
      <protection hidden="1"/>
    </xf>
    <xf numFmtId="0" fontId="20" fillId="2" borderId="11" xfId="0" applyFont="1" applyFill="1" applyBorder="1" applyAlignment="1" applyProtection="1">
      <alignment horizontal="center" vertical="center" wrapText="1"/>
      <protection locked="0"/>
    </xf>
    <xf numFmtId="14" fontId="20" fillId="2" borderId="11" xfId="0" applyNumberFormat="1" applyFont="1" applyFill="1" applyBorder="1" applyAlignment="1" applyProtection="1">
      <alignment horizontal="center" vertical="center" wrapText="1"/>
      <protection locked="0"/>
    </xf>
    <xf numFmtId="0" fontId="27" fillId="2" borderId="11" xfId="0" applyFont="1" applyFill="1" applyBorder="1" applyAlignment="1">
      <alignment horizontal="center" vertical="center" wrapText="1"/>
    </xf>
    <xf numFmtId="0" fontId="20" fillId="0" borderId="38" xfId="0" applyFont="1" applyFill="1" applyBorder="1" applyAlignment="1" applyProtection="1">
      <alignment horizontal="center" vertical="center" wrapText="1"/>
      <protection locked="0"/>
    </xf>
    <xf numFmtId="0" fontId="27" fillId="2" borderId="1" xfId="0" applyFont="1" applyFill="1" applyBorder="1" applyAlignment="1">
      <alignment horizontal="center" vertical="center" wrapText="1"/>
    </xf>
    <xf numFmtId="0" fontId="12" fillId="2" borderId="19" xfId="0" applyFont="1" applyFill="1" applyBorder="1" applyAlignment="1" applyProtection="1">
      <alignment vertical="center" wrapText="1"/>
      <protection locked="0"/>
    </xf>
    <xf numFmtId="0" fontId="12" fillId="2" borderId="19" xfId="0" applyFont="1" applyFill="1" applyBorder="1" applyAlignment="1" applyProtection="1">
      <alignment vertical="center" wrapText="1"/>
      <protection hidden="1"/>
    </xf>
    <xf numFmtId="0" fontId="12" fillId="2" borderId="19" xfId="0" applyFont="1" applyFill="1" applyBorder="1" applyAlignment="1" applyProtection="1">
      <alignment horizontal="center" vertical="center" wrapText="1"/>
      <protection locked="0" hidden="1"/>
    </xf>
    <xf numFmtId="0" fontId="12" fillId="2" borderId="19" xfId="0" applyFont="1" applyFill="1" applyBorder="1" applyAlignment="1" applyProtection="1">
      <alignment horizontal="center" vertical="center" wrapText="1"/>
      <protection hidden="1"/>
    </xf>
    <xf numFmtId="0" fontId="20" fillId="2" borderId="19" xfId="0" applyFont="1" applyFill="1" applyBorder="1" applyAlignment="1" applyProtection="1">
      <alignment horizontal="center" vertical="center" wrapText="1"/>
      <protection locked="0"/>
    </xf>
    <xf numFmtId="14" fontId="20" fillId="2" borderId="19" xfId="0" applyNumberFormat="1" applyFont="1" applyFill="1" applyBorder="1" applyAlignment="1" applyProtection="1">
      <alignment horizontal="center" vertical="center" wrapText="1"/>
      <protection locked="0"/>
    </xf>
    <xf numFmtId="0" fontId="27" fillId="2" borderId="19" xfId="0" applyFont="1" applyFill="1" applyBorder="1" applyAlignment="1">
      <alignment horizontal="center" vertical="center" wrapText="1"/>
    </xf>
    <xf numFmtId="0" fontId="20" fillId="0" borderId="20" xfId="0" applyFont="1" applyFill="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0" fontId="14" fillId="10" borderId="2" xfId="0" applyFont="1" applyFill="1" applyBorder="1" applyAlignment="1" applyProtection="1">
      <alignment vertical="center" wrapText="1"/>
      <protection locked="0"/>
    </xf>
    <xf numFmtId="0" fontId="14" fillId="0" borderId="1"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locked="0" hidden="1"/>
    </xf>
    <xf numFmtId="0" fontId="12" fillId="2" borderId="13" xfId="0" applyFont="1" applyFill="1" applyBorder="1" applyAlignment="1" applyProtection="1">
      <alignment horizontal="center" vertical="center" wrapText="1"/>
      <protection locked="0" hidden="1"/>
    </xf>
    <xf numFmtId="0" fontId="12" fillId="2" borderId="1" xfId="0" applyFont="1" applyFill="1" applyBorder="1" applyAlignment="1" applyProtection="1">
      <alignment horizontal="center" vertical="center" wrapText="1"/>
      <protection locked="0" hidden="1"/>
    </xf>
    <xf numFmtId="0" fontId="12" fillId="2" borderId="13" xfId="0"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protection locked="0"/>
    </xf>
    <xf numFmtId="0" fontId="12" fillId="5" borderId="13" xfId="0"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12" fillId="5"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hidden="1"/>
    </xf>
    <xf numFmtId="0" fontId="12" fillId="5" borderId="1" xfId="0" applyFont="1" applyFill="1" applyBorder="1" applyAlignment="1" applyProtection="1">
      <alignment horizontal="center" vertical="center" wrapText="1"/>
      <protection locked="0"/>
    </xf>
    <xf numFmtId="0" fontId="20" fillId="2" borderId="32" xfId="0" applyFont="1" applyFill="1" applyBorder="1" applyAlignment="1" applyProtection="1">
      <alignment horizontal="center" vertical="center" wrapText="1"/>
      <protection locked="0"/>
    </xf>
    <xf numFmtId="14" fontId="20" fillId="2" borderId="32" xfId="0" applyNumberFormat="1" applyFont="1" applyFill="1" applyBorder="1" applyAlignment="1" applyProtection="1">
      <alignment horizontal="center" vertical="center" wrapText="1"/>
      <protection locked="0"/>
    </xf>
    <xf numFmtId="0" fontId="20" fillId="0" borderId="49" xfId="0" applyFont="1" applyFill="1" applyBorder="1" applyAlignment="1" applyProtection="1">
      <alignment horizontal="center" vertical="center" wrapText="1"/>
      <protection locked="0"/>
    </xf>
    <xf numFmtId="0" fontId="16" fillId="10" borderId="2"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locked="0" hidden="1"/>
    </xf>
    <xf numFmtId="0" fontId="12" fillId="5"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xf>
    <xf numFmtId="0" fontId="3" fillId="2" borderId="0" xfId="0" applyFont="1" applyFill="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hidden="1"/>
    </xf>
    <xf numFmtId="0" fontId="12" fillId="2" borderId="11" xfId="0" applyFont="1" applyFill="1" applyBorder="1" applyAlignment="1" applyProtection="1">
      <alignment horizontal="center" vertical="center" wrapText="1"/>
      <protection locked="0" hidden="1"/>
    </xf>
    <xf numFmtId="0" fontId="12" fillId="2" borderId="32" xfId="0" applyFont="1" applyFill="1" applyBorder="1" applyAlignment="1" applyProtection="1">
      <alignment horizontal="center" vertical="center" wrapText="1"/>
      <protection hidden="1"/>
    </xf>
    <xf numFmtId="0" fontId="12" fillId="2" borderId="19" xfId="0" applyFont="1" applyFill="1" applyBorder="1" applyAlignment="1" applyProtection="1">
      <alignment horizontal="center" vertical="center" wrapText="1"/>
      <protection locked="0" hidden="1"/>
    </xf>
    <xf numFmtId="0" fontId="12" fillId="2" borderId="17" xfId="0" applyFont="1" applyFill="1" applyBorder="1" applyAlignment="1" applyProtection="1">
      <alignment horizontal="center" vertical="center" wrapText="1"/>
      <protection hidden="1"/>
    </xf>
    <xf numFmtId="0" fontId="12" fillId="2" borderId="19" xfId="0" applyFont="1" applyFill="1" applyBorder="1" applyAlignment="1" applyProtection="1">
      <alignment horizontal="center" vertical="center" wrapText="1"/>
      <protection hidden="1"/>
    </xf>
    <xf numFmtId="0" fontId="12" fillId="2" borderId="11" xfId="0" applyFont="1" applyFill="1" applyBorder="1" applyAlignment="1" applyProtection="1">
      <alignment horizontal="center" vertical="center" wrapText="1"/>
      <protection hidden="1"/>
    </xf>
    <xf numFmtId="0" fontId="12" fillId="2" borderId="1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hidden="1"/>
    </xf>
    <xf numFmtId="0" fontId="12" fillId="2" borderId="2" xfId="0" applyFont="1" applyFill="1" applyBorder="1" applyAlignment="1" applyProtection="1">
      <alignment horizontal="center" vertical="center" wrapText="1"/>
      <protection locked="0" hidden="1"/>
    </xf>
    <xf numFmtId="0" fontId="12" fillId="2" borderId="1"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protection locked="0"/>
    </xf>
    <xf numFmtId="0" fontId="27" fillId="2" borderId="32" xfId="0" applyFont="1" applyFill="1" applyBorder="1" applyAlignment="1">
      <alignment horizontal="center" vertical="center" wrapText="1"/>
    </xf>
    <xf numFmtId="1" fontId="12" fillId="10" borderId="1" xfId="0" applyNumberFormat="1"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hidden="1"/>
    </xf>
    <xf numFmtId="0" fontId="12" fillId="2" borderId="2" xfId="0" applyFont="1" applyFill="1" applyBorder="1" applyAlignment="1" applyProtection="1">
      <alignment horizontal="center" vertical="center" wrapText="1"/>
      <protection hidden="1"/>
    </xf>
    <xf numFmtId="0" fontId="18" fillId="2" borderId="19"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xf>
    <xf numFmtId="0" fontId="18" fillId="2" borderId="11" xfId="0" applyFont="1" applyFill="1" applyBorder="1" applyAlignment="1" applyProtection="1">
      <alignment horizontal="center" vertical="center" wrapText="1"/>
    </xf>
    <xf numFmtId="0" fontId="21" fillId="0" borderId="19" xfId="0" applyFont="1" applyFill="1" applyBorder="1" applyAlignment="1" applyProtection="1">
      <alignment horizontal="center" vertical="center" wrapText="1"/>
    </xf>
    <xf numFmtId="0" fontId="21" fillId="0" borderId="2" xfId="0" applyFont="1" applyFill="1" applyBorder="1" applyAlignment="1" applyProtection="1">
      <alignment horizontal="center" vertical="center" wrapText="1"/>
    </xf>
    <xf numFmtId="0" fontId="21" fillId="0" borderId="11" xfId="0" applyFont="1" applyFill="1" applyBorder="1" applyAlignment="1" applyProtection="1">
      <alignment horizontal="center" vertical="center" wrapText="1"/>
    </xf>
    <xf numFmtId="0" fontId="15" fillId="0" borderId="19"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wrapText="1"/>
    </xf>
    <xf numFmtId="0" fontId="5" fillId="2" borderId="9" xfId="1" applyFont="1" applyFill="1" applyBorder="1" applyAlignment="1" applyProtection="1">
      <alignment horizontal="center" vertical="center" wrapText="1"/>
      <protection locked="0"/>
    </xf>
    <xf numFmtId="0" fontId="0" fillId="0" borderId="22" xfId="0" applyBorder="1" applyAlignment="1">
      <alignment horizontal="center" vertical="center" wrapText="1"/>
    </xf>
    <xf numFmtId="0" fontId="0" fillId="0" borderId="26" xfId="0" applyBorder="1" applyAlignment="1">
      <alignment horizontal="center" vertical="center" wrapText="1"/>
    </xf>
    <xf numFmtId="0" fontId="0" fillId="0" borderId="28" xfId="0" applyBorder="1" applyAlignment="1">
      <alignment horizontal="center" vertical="center" wrapText="1"/>
    </xf>
    <xf numFmtId="0" fontId="0" fillId="0" borderId="33" xfId="0" applyBorder="1" applyAlignment="1">
      <alignment horizontal="center" vertical="center" wrapText="1"/>
    </xf>
    <xf numFmtId="0" fontId="0" fillId="0" borderId="29" xfId="0" applyBorder="1" applyAlignment="1">
      <alignment horizontal="center" vertical="center" wrapText="1"/>
    </xf>
    <xf numFmtId="0" fontId="14"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5" fillId="2" borderId="19"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5" fillId="2" borderId="19"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hidden="1"/>
    </xf>
    <xf numFmtId="0" fontId="12" fillId="2" borderId="13" xfId="0" applyFont="1" applyFill="1" applyBorder="1" applyAlignment="1" applyProtection="1">
      <alignment horizontal="center" vertical="center" wrapText="1"/>
      <protection hidden="1"/>
    </xf>
    <xf numFmtId="0" fontId="21" fillId="0" borderId="1" xfId="0" applyFont="1" applyFill="1" applyBorder="1" applyAlignment="1" applyProtection="1">
      <alignment horizontal="center" vertical="center" wrapText="1"/>
    </xf>
    <xf numFmtId="0" fontId="21" fillId="0" borderId="13"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12" fillId="2" borderId="19" xfId="0" applyFont="1" applyFill="1" applyBorder="1" applyAlignment="1" applyProtection="1">
      <alignment horizontal="center" vertical="center" wrapText="1"/>
      <protection hidden="1"/>
    </xf>
    <xf numFmtId="0" fontId="12" fillId="2" borderId="11" xfId="0" applyFont="1" applyFill="1" applyBorder="1" applyAlignment="1" applyProtection="1">
      <alignment horizontal="center" vertical="center" wrapText="1"/>
      <protection hidden="1"/>
    </xf>
    <xf numFmtId="9" fontId="35" fillId="0" borderId="19" xfId="0" applyNumberFormat="1" applyFont="1" applyBorder="1" applyAlignment="1" applyProtection="1">
      <alignment horizontal="center" vertical="center" wrapText="1"/>
      <protection locked="0"/>
    </xf>
    <xf numFmtId="0" fontId="35" fillId="0" borderId="2" xfId="0" applyFont="1" applyBorder="1" applyAlignment="1" applyProtection="1">
      <alignment horizontal="center" vertical="center" wrapText="1"/>
      <protection locked="0"/>
    </xf>
    <xf numFmtId="0" fontId="35" fillId="0" borderId="13" xfId="0" applyFont="1" applyBorder="1" applyAlignment="1" applyProtection="1">
      <alignment horizontal="center" vertical="center" wrapText="1"/>
      <protection locked="0"/>
    </xf>
    <xf numFmtId="0" fontId="35" fillId="0" borderId="19" xfId="0" applyFont="1" applyBorder="1" applyAlignment="1" applyProtection="1">
      <alignment horizontal="center" vertical="center" wrapText="1"/>
      <protection locked="0"/>
    </xf>
    <xf numFmtId="0" fontId="12" fillId="2" borderId="19"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locked="0"/>
    </xf>
    <xf numFmtId="0" fontId="15" fillId="0" borderId="19"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9" fontId="15" fillId="0" borderId="19" xfId="0" applyNumberFormat="1" applyFont="1" applyBorder="1" applyAlignment="1" applyProtection="1">
      <alignment horizontal="center" vertical="center" wrapText="1"/>
      <protection locked="0"/>
    </xf>
    <xf numFmtId="0" fontId="12" fillId="2" borderId="19" xfId="0" applyFont="1" applyFill="1" applyBorder="1" applyAlignment="1" applyProtection="1">
      <alignment horizontal="center" vertical="center" wrapText="1"/>
      <protection locked="0" hidden="1"/>
    </xf>
    <xf numFmtId="0" fontId="12" fillId="2" borderId="13" xfId="0" applyFont="1" applyFill="1" applyBorder="1" applyAlignment="1" applyProtection="1">
      <alignment horizontal="center" vertical="center" wrapText="1"/>
      <protection locked="0" hidden="1"/>
    </xf>
    <xf numFmtId="0" fontId="12" fillId="2" borderId="1" xfId="0" applyFont="1" applyFill="1" applyBorder="1" applyAlignment="1" applyProtection="1">
      <alignment horizontal="center" vertical="center" wrapText="1"/>
      <protection locked="0" hidden="1"/>
    </xf>
    <xf numFmtId="0" fontId="21" fillId="0" borderId="18" xfId="0" applyFont="1" applyFill="1" applyBorder="1" applyAlignment="1" applyProtection="1">
      <alignment horizontal="center" vertical="center" wrapText="1"/>
    </xf>
    <xf numFmtId="0" fontId="21" fillId="0" borderId="32" xfId="0" applyFont="1" applyFill="1" applyBorder="1" applyAlignment="1" applyProtection="1">
      <alignment horizontal="center" vertical="center" wrapText="1"/>
    </xf>
    <xf numFmtId="0" fontId="21" fillId="0" borderId="17"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15" fillId="0" borderId="17" xfId="0" applyFont="1" applyFill="1" applyBorder="1" applyAlignment="1" applyProtection="1">
      <alignment horizontal="center" vertical="center" wrapText="1"/>
    </xf>
    <xf numFmtId="0" fontId="15" fillId="0" borderId="32"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2" fillId="2" borderId="11" xfId="0" applyFont="1" applyFill="1" applyBorder="1" applyAlignment="1" applyProtection="1">
      <alignment horizontal="center" vertical="center" wrapText="1"/>
      <protection locked="0" hidden="1"/>
    </xf>
    <xf numFmtId="0" fontId="15" fillId="2" borderId="13"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5" fillId="2" borderId="13"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4" fillId="10" borderId="11" xfId="0" applyFont="1" applyFill="1" applyBorder="1" applyAlignment="1" applyProtection="1">
      <alignment horizontal="center" vertical="center" wrapText="1"/>
      <protection locked="0"/>
    </xf>
    <xf numFmtId="0" fontId="4" fillId="10" borderId="32"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4" fillId="10" borderId="11" xfId="0" applyFont="1" applyFill="1" applyBorder="1" applyAlignment="1" applyProtection="1">
      <alignment horizontal="center" vertical="center" wrapText="1"/>
      <protection locked="0"/>
    </xf>
    <xf numFmtId="0" fontId="14" fillId="10" borderId="32" xfId="0" applyFont="1" applyFill="1" applyBorder="1" applyAlignment="1" applyProtection="1">
      <alignment horizontal="center" vertical="center" wrapText="1"/>
      <protection locked="0"/>
    </xf>
    <xf numFmtId="0" fontId="14" fillId="10" borderId="1"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locked="0"/>
    </xf>
    <xf numFmtId="0" fontId="14" fillId="2" borderId="32"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15" fillId="0" borderId="18" xfId="0" applyFont="1" applyBorder="1" applyAlignment="1" applyProtection="1">
      <alignment horizontal="center" vertical="center" wrapText="1"/>
      <protection locked="0"/>
    </xf>
    <xf numFmtId="0" fontId="15" fillId="0" borderId="17" xfId="0" applyFont="1" applyBorder="1" applyAlignment="1" applyProtection="1">
      <alignment horizontal="center" vertical="center" wrapText="1"/>
      <protection locked="0"/>
    </xf>
    <xf numFmtId="9" fontId="15" fillId="0" borderId="2" xfId="0" applyNumberFormat="1" applyFont="1" applyBorder="1" applyAlignment="1" applyProtection="1">
      <alignment horizontal="center" vertical="center" wrapText="1"/>
      <protection locked="0"/>
    </xf>
    <xf numFmtId="9" fontId="15" fillId="0" borderId="1" xfId="0" applyNumberFormat="1" applyFont="1" applyBorder="1" applyAlignment="1" applyProtection="1">
      <alignment horizontal="center" vertical="center" wrapText="1"/>
      <protection locked="0"/>
    </xf>
    <xf numFmtId="0" fontId="15" fillId="9" borderId="14" xfId="0" applyFont="1" applyFill="1" applyBorder="1" applyAlignment="1" applyProtection="1">
      <alignment horizontal="center" vertical="center" wrapText="1"/>
    </xf>
    <xf numFmtId="0" fontId="15" fillId="9" borderId="72" xfId="0" applyFont="1" applyFill="1" applyBorder="1" applyAlignment="1" applyProtection="1">
      <alignment horizontal="center" vertical="center" wrapText="1"/>
    </xf>
    <xf numFmtId="0" fontId="5" fillId="2" borderId="1" xfId="1" applyFont="1" applyFill="1" applyBorder="1" applyAlignment="1" applyProtection="1">
      <alignment horizontal="center" vertical="center" wrapText="1"/>
      <protection locked="0"/>
    </xf>
    <xf numFmtId="0" fontId="5" fillId="2" borderId="2" xfId="1" applyFont="1" applyFill="1" applyBorder="1" applyAlignment="1" applyProtection="1">
      <alignment horizontal="center" vertical="center" wrapText="1"/>
      <protection locked="0"/>
    </xf>
    <xf numFmtId="0" fontId="5" fillId="2" borderId="13" xfId="1" applyFont="1" applyFill="1" applyBorder="1" applyAlignment="1" applyProtection="1">
      <alignment horizontal="center" vertical="center" wrapText="1"/>
      <protection locked="0"/>
    </xf>
    <xf numFmtId="0" fontId="5" fillId="2" borderId="22" xfId="1" applyFont="1" applyFill="1" applyBorder="1" applyAlignment="1" applyProtection="1">
      <alignment horizontal="center" vertical="center" wrapText="1"/>
      <protection locked="0"/>
    </xf>
    <xf numFmtId="0" fontId="5" fillId="2" borderId="26" xfId="1" applyFont="1" applyFill="1" applyBorder="1" applyAlignment="1" applyProtection="1">
      <alignment horizontal="center" vertical="center" wrapText="1"/>
      <protection locked="0"/>
    </xf>
    <xf numFmtId="0" fontId="5" fillId="2" borderId="28" xfId="1" applyFont="1" applyFill="1" applyBorder="1" applyAlignment="1" applyProtection="1">
      <alignment horizontal="center" vertical="center" wrapText="1"/>
      <protection locked="0"/>
    </xf>
    <xf numFmtId="0" fontId="5" fillId="2" borderId="33" xfId="1" applyFont="1" applyFill="1" applyBorder="1" applyAlignment="1" applyProtection="1">
      <alignment horizontal="center" vertical="center" wrapText="1"/>
      <protection locked="0"/>
    </xf>
    <xf numFmtId="0" fontId="5" fillId="2" borderId="29" xfId="1" applyFont="1" applyFill="1" applyBorder="1" applyAlignment="1" applyProtection="1">
      <alignment horizontal="center" vertical="center" wrapText="1"/>
      <protection locked="0"/>
    </xf>
    <xf numFmtId="0" fontId="5" fillId="2" borderId="19" xfId="1" applyFont="1" applyFill="1" applyBorder="1" applyAlignment="1" applyProtection="1">
      <alignment horizontal="center" vertical="center" wrapText="1"/>
      <protection locked="0"/>
    </xf>
    <xf numFmtId="0" fontId="34" fillId="2" borderId="42" xfId="0" applyFont="1" applyFill="1" applyBorder="1" applyAlignment="1">
      <alignment horizontal="center" vertical="center" wrapText="1"/>
    </xf>
    <xf numFmtId="0" fontId="34" fillId="2" borderId="4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12" fillId="2" borderId="32" xfId="0" applyFont="1" applyFill="1" applyBorder="1" applyAlignment="1" applyProtection="1">
      <alignment horizontal="center" vertical="center" wrapText="1"/>
      <protection locked="0" hidden="1"/>
    </xf>
    <xf numFmtId="0" fontId="12" fillId="2" borderId="17" xfId="0" applyFont="1" applyFill="1" applyBorder="1" applyAlignment="1" applyProtection="1">
      <alignment horizontal="center" vertical="center" wrapText="1"/>
      <protection locked="0" hidden="1"/>
    </xf>
    <xf numFmtId="0" fontId="3" fillId="2" borderId="11" xfId="0" applyFont="1" applyFill="1" applyBorder="1" applyAlignment="1" applyProtection="1">
      <alignment horizontal="center" vertical="center" wrapText="1"/>
      <protection locked="0"/>
    </xf>
    <xf numFmtId="0" fontId="18" fillId="9" borderId="13" xfId="0" applyFont="1" applyFill="1" applyBorder="1" applyAlignment="1" applyProtection="1">
      <alignment horizontal="center" vertical="center" wrapText="1"/>
    </xf>
    <xf numFmtId="0" fontId="12" fillId="2" borderId="32" xfId="0" applyFont="1" applyFill="1" applyBorder="1" applyAlignment="1" applyProtection="1">
      <alignment horizontal="center" vertical="center" wrapText="1"/>
      <protection hidden="1"/>
    </xf>
    <xf numFmtId="0" fontId="12" fillId="2" borderId="17" xfId="0" applyFont="1" applyFill="1" applyBorder="1" applyAlignment="1" applyProtection="1">
      <alignment horizontal="center" vertical="center" wrapText="1"/>
      <protection hidden="1"/>
    </xf>
    <xf numFmtId="0" fontId="15"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6" fillId="2" borderId="32"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2" fillId="10" borderId="11" xfId="0" applyFont="1" applyFill="1" applyBorder="1" applyAlignment="1" applyProtection="1">
      <alignment horizontal="center" vertical="center" wrapText="1"/>
      <protection locked="0"/>
    </xf>
    <xf numFmtId="0" fontId="2" fillId="10" borderId="32" xfId="0"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wrapText="1"/>
      <protection locked="0"/>
    </xf>
    <xf numFmtId="0" fontId="12" fillId="2" borderId="32" xfId="0" applyFont="1" applyFill="1" applyBorder="1" applyAlignment="1" applyProtection="1">
      <alignment horizontal="center" vertical="center" wrapText="1"/>
      <protection locked="0"/>
    </xf>
    <xf numFmtId="0" fontId="12" fillId="2" borderId="17"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33" fillId="2" borderId="11" xfId="0" applyFont="1" applyFill="1" applyBorder="1" applyAlignment="1" applyProtection="1">
      <alignment horizontal="center" vertical="center" wrapText="1"/>
      <protection locked="0"/>
    </xf>
    <xf numFmtId="0" fontId="15" fillId="9" borderId="2" xfId="0" applyFont="1" applyFill="1" applyBorder="1" applyAlignment="1" applyProtection="1">
      <alignment horizontal="center" vertical="center" wrapText="1"/>
    </xf>
    <xf numFmtId="0" fontId="15" fillId="9" borderId="13" xfId="0" applyFont="1" applyFill="1" applyBorder="1" applyAlignment="1" applyProtection="1">
      <alignment horizontal="center" vertical="center" wrapText="1"/>
    </xf>
    <xf numFmtId="0" fontId="18" fillId="9" borderId="2" xfId="0" applyFont="1" applyFill="1" applyBorder="1" applyAlignment="1" applyProtection="1">
      <alignment horizontal="center" vertical="center" wrapText="1"/>
    </xf>
    <xf numFmtId="0" fontId="22" fillId="9" borderId="2" xfId="0" applyFont="1" applyFill="1" applyBorder="1" applyAlignment="1" applyProtection="1">
      <alignment horizontal="center" vertical="center" wrapText="1"/>
    </xf>
    <xf numFmtId="0" fontId="22" fillId="9" borderId="12" xfId="0" applyFont="1" applyFill="1" applyBorder="1" applyAlignment="1" applyProtection="1">
      <alignment horizontal="center" vertical="center" wrapText="1"/>
    </xf>
    <xf numFmtId="9" fontId="15" fillId="0" borderId="11" xfId="0" applyNumberFormat="1" applyFont="1" applyBorder="1" applyAlignment="1" applyProtection="1">
      <alignment horizontal="center" vertical="center" wrapText="1"/>
      <protection locked="0"/>
    </xf>
    <xf numFmtId="0" fontId="13" fillId="0" borderId="3"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3" fillId="9" borderId="47" xfId="0" applyFont="1" applyFill="1" applyBorder="1" applyAlignment="1" applyProtection="1">
      <alignment horizontal="center" vertical="center"/>
    </xf>
    <xf numFmtId="0" fontId="23" fillId="9" borderId="19" xfId="0" applyFont="1" applyFill="1" applyBorder="1" applyAlignment="1" applyProtection="1">
      <alignment horizontal="center" vertical="center"/>
    </xf>
    <xf numFmtId="0" fontId="15" fillId="2" borderId="18" xfId="0" applyFont="1" applyFill="1" applyBorder="1" applyAlignment="1" applyProtection="1">
      <alignment horizontal="center" vertical="center" wrapText="1"/>
    </xf>
    <xf numFmtId="0" fontId="15" fillId="2" borderId="32"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21" fillId="0" borderId="42"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44" xfId="0" applyFont="1" applyBorder="1" applyAlignment="1">
      <alignment horizontal="center" vertical="center" wrapText="1"/>
    </xf>
    <xf numFmtId="0" fontId="33" fillId="10" borderId="11"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2" fillId="2" borderId="18" xfId="0" applyFont="1" applyFill="1" applyBorder="1" applyAlignment="1" applyProtection="1">
      <alignment horizontal="center" vertical="center" wrapText="1"/>
      <protection hidden="1"/>
    </xf>
    <xf numFmtId="0" fontId="18" fillId="2" borderId="18" xfId="0" applyFont="1" applyFill="1" applyBorder="1" applyAlignment="1" applyProtection="1">
      <alignment horizontal="center" vertical="center" wrapText="1"/>
    </xf>
    <xf numFmtId="0" fontId="18" fillId="2" borderId="17" xfId="0" applyFont="1" applyFill="1" applyBorder="1" applyAlignment="1" applyProtection="1">
      <alignment horizontal="center" vertical="center" wrapText="1"/>
    </xf>
    <xf numFmtId="0" fontId="33" fillId="2" borderId="47" xfId="0" applyFont="1" applyFill="1" applyBorder="1" applyAlignment="1">
      <alignment horizontal="center" vertical="center" wrapText="1"/>
    </xf>
    <xf numFmtId="0" fontId="33" fillId="2" borderId="19" xfId="0" applyFont="1" applyFill="1" applyBorder="1" applyAlignment="1">
      <alignment horizontal="center" vertical="center" wrapText="1"/>
    </xf>
    <xf numFmtId="0" fontId="33" fillId="2" borderId="20" xfId="0" applyFont="1" applyFill="1" applyBorder="1" applyAlignment="1">
      <alignment horizontal="center" vertical="center" wrapText="1"/>
    </xf>
    <xf numFmtId="0" fontId="23" fillId="9" borderId="19" xfId="0" applyFont="1" applyFill="1" applyBorder="1" applyAlignment="1" applyProtection="1">
      <alignment horizontal="center" vertical="center" wrapText="1"/>
    </xf>
    <xf numFmtId="0" fontId="23" fillId="19" borderId="19" xfId="0" applyFont="1" applyFill="1" applyBorder="1" applyAlignment="1" applyProtection="1">
      <alignment horizontal="center" vertical="center" wrapText="1"/>
      <protection locked="0"/>
    </xf>
    <xf numFmtId="0" fontId="46" fillId="19" borderId="19" xfId="0" applyFont="1" applyFill="1" applyBorder="1" applyAlignment="1" applyProtection="1">
      <alignment horizontal="center" vertical="center" wrapText="1"/>
    </xf>
    <xf numFmtId="0" fontId="15" fillId="9" borderId="19" xfId="0" applyFont="1" applyFill="1" applyBorder="1" applyAlignment="1" applyProtection="1">
      <alignment horizontal="center" vertical="center" wrapText="1"/>
    </xf>
    <xf numFmtId="0" fontId="45" fillId="19" borderId="19" xfId="0" applyFont="1" applyFill="1" applyBorder="1" applyAlignment="1" applyProtection="1">
      <alignment horizontal="center" vertical="center" wrapText="1"/>
    </xf>
    <xf numFmtId="0" fontId="3" fillId="10" borderId="11" xfId="0" applyFont="1" applyFill="1" applyBorder="1" applyAlignment="1" applyProtection="1">
      <alignment horizontal="center" vertical="center" wrapText="1"/>
      <protection locked="0"/>
    </xf>
    <xf numFmtId="0" fontId="18" fillId="2" borderId="2" xfId="0" applyFont="1" applyFill="1" applyBorder="1" applyAlignment="1">
      <alignment horizontal="center" vertical="center" wrapText="1"/>
    </xf>
    <xf numFmtId="9" fontId="15" fillId="0" borderId="32" xfId="0" applyNumberFormat="1" applyFont="1" applyBorder="1" applyAlignment="1" applyProtection="1">
      <alignment horizontal="center" vertical="center" wrapText="1"/>
      <protection locked="0"/>
    </xf>
    <xf numFmtId="0" fontId="15" fillId="0" borderId="11" xfId="0" applyFont="1" applyFill="1" applyBorder="1" applyAlignment="1" applyProtection="1">
      <alignment horizontal="center" vertical="center" wrapText="1"/>
      <protection locked="0"/>
    </xf>
    <xf numFmtId="0" fontId="15" fillId="0" borderId="32"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15" fillId="0" borderId="13" xfId="0" applyFont="1" applyFill="1" applyBorder="1" applyAlignment="1" applyProtection="1">
      <alignment horizontal="center" vertical="center" wrapText="1"/>
      <protection locked="0"/>
    </xf>
    <xf numFmtId="0" fontId="14" fillId="2" borderId="30" xfId="0" applyFont="1" applyFill="1" applyBorder="1" applyAlignment="1" applyProtection="1">
      <alignment horizontal="center" vertical="center" wrapText="1"/>
      <protection locked="0"/>
    </xf>
    <xf numFmtId="0" fontId="14" fillId="2" borderId="16" xfId="0" applyFont="1" applyFill="1" applyBorder="1" applyAlignment="1" applyProtection="1">
      <alignment horizontal="center" vertical="center" wrapText="1"/>
      <protection locked="0"/>
    </xf>
    <xf numFmtId="0" fontId="14" fillId="2" borderId="31" xfId="0" applyFont="1" applyFill="1" applyBorder="1" applyAlignment="1" applyProtection="1">
      <alignment horizontal="center" vertical="center" wrapText="1"/>
      <protection locked="0"/>
    </xf>
    <xf numFmtId="0" fontId="14" fillId="2" borderId="26"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28" xfId="0" applyFont="1" applyFill="1" applyBorder="1" applyAlignment="1" applyProtection="1">
      <alignment horizontal="center" vertical="center" wrapText="1"/>
      <protection locked="0"/>
    </xf>
    <xf numFmtId="0" fontId="14" fillId="2" borderId="10" xfId="0" applyFont="1" applyFill="1" applyBorder="1" applyAlignment="1" applyProtection="1">
      <alignment horizontal="center" vertical="center" wrapText="1"/>
      <protection locked="0"/>
    </xf>
    <xf numFmtId="0" fontId="14" fillId="2" borderId="27" xfId="0" applyFont="1" applyFill="1" applyBorder="1" applyAlignment="1" applyProtection="1">
      <alignment horizontal="center" vertical="center" wrapText="1"/>
      <protection locked="0"/>
    </xf>
    <xf numFmtId="0" fontId="14" fillId="2" borderId="23" xfId="0" applyFont="1" applyFill="1" applyBorder="1" applyAlignment="1" applyProtection="1">
      <alignment horizontal="center" vertical="center" wrapText="1"/>
      <protection locked="0"/>
    </xf>
    <xf numFmtId="0" fontId="14" fillId="2" borderId="38" xfId="0" applyFont="1" applyFill="1" applyBorder="1" applyAlignment="1" applyProtection="1">
      <alignment horizontal="center" vertical="center" wrapText="1"/>
      <protection locked="0"/>
    </xf>
    <xf numFmtId="0" fontId="14" fillId="2" borderId="49" xfId="0" applyFont="1" applyFill="1" applyBorder="1" applyAlignment="1" applyProtection="1">
      <alignment horizontal="center" vertical="center" wrapText="1"/>
      <protection locked="0"/>
    </xf>
    <xf numFmtId="0" fontId="14" fillId="2" borderId="41" xfId="0"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5" fillId="2" borderId="40" xfId="0" applyFont="1" applyFill="1" applyBorder="1" applyAlignment="1" applyProtection="1">
      <alignment horizontal="center" vertical="center" wrapText="1"/>
    </xf>
    <xf numFmtId="0" fontId="14" fillId="2" borderId="0" xfId="0" applyFont="1" applyFill="1" applyAlignment="1" applyProtection="1">
      <alignment horizontal="center" vertical="center" wrapText="1"/>
      <protection locked="0"/>
    </xf>
    <xf numFmtId="0" fontId="13" fillId="2" borderId="0" xfId="0" applyFont="1" applyFill="1" applyBorder="1" applyAlignment="1" applyProtection="1">
      <alignment horizontal="center" vertical="center"/>
    </xf>
    <xf numFmtId="0" fontId="15" fillId="9" borderId="1" xfId="0" applyFont="1" applyFill="1" applyBorder="1" applyAlignment="1" applyProtection="1">
      <alignment horizontal="center" vertical="center" wrapText="1"/>
    </xf>
    <xf numFmtId="0" fontId="15" fillId="9" borderId="40" xfId="0" applyFont="1" applyFill="1" applyBorder="1" applyAlignment="1" applyProtection="1">
      <alignment horizontal="center" vertical="center" wrapText="1"/>
    </xf>
    <xf numFmtId="0" fontId="15" fillId="9" borderId="15" xfId="0" applyFont="1" applyFill="1" applyBorder="1" applyAlignment="1" applyProtection="1">
      <alignment horizontal="center" vertical="center" wrapText="1"/>
    </xf>
    <xf numFmtId="0" fontId="15" fillId="9" borderId="32" xfId="0" applyFont="1" applyFill="1" applyBorder="1" applyAlignment="1" applyProtection="1">
      <alignment horizontal="center" vertical="center" wrapText="1"/>
    </xf>
    <xf numFmtId="0" fontId="15" fillId="9" borderId="17" xfId="0" applyFont="1" applyFill="1" applyBorder="1" applyAlignment="1" applyProtection="1">
      <alignment horizontal="center" vertical="center" wrapText="1"/>
    </xf>
    <xf numFmtId="0" fontId="46" fillId="15" borderId="64" xfId="0" applyFont="1" applyFill="1" applyBorder="1" applyAlignment="1" applyProtection="1">
      <alignment horizontal="center" vertical="center" wrapText="1"/>
    </xf>
    <xf numFmtId="0" fontId="15" fillId="9" borderId="41" xfId="0" applyFont="1" applyFill="1" applyBorder="1" applyAlignment="1" applyProtection="1">
      <alignment horizontal="center" vertical="center" wrapText="1"/>
    </xf>
    <xf numFmtId="0" fontId="15" fillId="9" borderId="36" xfId="0" applyFont="1" applyFill="1" applyBorder="1" applyAlignment="1" applyProtection="1">
      <alignment horizontal="center" vertical="center" wrapText="1"/>
    </xf>
    <xf numFmtId="0" fontId="26" fillId="9" borderId="65" xfId="0" applyFont="1" applyFill="1" applyBorder="1" applyAlignment="1" applyProtection="1">
      <alignment horizontal="center" vertical="center"/>
    </xf>
    <xf numFmtId="0" fontId="26" fillId="9" borderId="64" xfId="0" applyFont="1" applyFill="1" applyBorder="1" applyAlignment="1" applyProtection="1">
      <alignment horizontal="center" vertical="center"/>
    </xf>
    <xf numFmtId="0" fontId="26" fillId="9" borderId="64"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8" fillId="2" borderId="41" xfId="0" applyFont="1" applyFill="1" applyBorder="1" applyAlignment="1" applyProtection="1">
      <alignment horizontal="center" vertical="center" wrapText="1"/>
      <protection locked="0"/>
    </xf>
    <xf numFmtId="0" fontId="18" fillId="2" borderId="12"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xf>
    <xf numFmtId="9" fontId="14" fillId="5" borderId="1" xfId="2" applyFont="1" applyFill="1" applyBorder="1" applyAlignment="1" applyProtection="1">
      <alignment horizontal="center" vertical="center" wrapText="1"/>
      <protection locked="0"/>
    </xf>
    <xf numFmtId="0" fontId="14" fillId="5" borderId="2" xfId="2" applyNumberFormat="1" applyFont="1" applyFill="1" applyBorder="1" applyAlignment="1" applyProtection="1">
      <alignment horizontal="center" vertical="center" wrapText="1"/>
      <protection locked="0"/>
    </xf>
    <xf numFmtId="0" fontId="14" fillId="5" borderId="2"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protection locked="0"/>
    </xf>
    <xf numFmtId="0" fontId="18" fillId="2" borderId="36"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vertical="center" wrapText="1"/>
    </xf>
    <xf numFmtId="0" fontId="14" fillId="5" borderId="1" xfId="2" applyNumberFormat="1" applyFont="1" applyFill="1" applyBorder="1" applyAlignment="1" applyProtection="1">
      <alignment horizontal="center" vertical="center" wrapText="1"/>
      <protection locked="0"/>
    </xf>
    <xf numFmtId="9" fontId="14" fillId="5" borderId="1" xfId="2" applyNumberFormat="1" applyFont="1" applyFill="1" applyBorder="1" applyAlignment="1" applyProtection="1">
      <alignment horizontal="center" vertical="center" wrapText="1"/>
      <protection locked="0"/>
    </xf>
    <xf numFmtId="0" fontId="18" fillId="2" borderId="40" xfId="0" applyFont="1" applyFill="1" applyBorder="1" applyAlignment="1" applyProtection="1">
      <alignment horizontal="center" vertical="center" wrapText="1"/>
    </xf>
    <xf numFmtId="9" fontId="14" fillId="5" borderId="2" xfId="2" applyFont="1" applyFill="1" applyBorder="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15" fillId="9" borderId="20" xfId="0" applyFont="1" applyFill="1" applyBorder="1" applyAlignment="1" applyProtection="1">
      <alignment horizontal="center" vertical="center" wrapText="1"/>
    </xf>
    <xf numFmtId="10" fontId="14" fillId="5" borderId="1" xfId="2"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5" fillId="9" borderId="47" xfId="0" applyFont="1" applyFill="1" applyBorder="1" applyAlignment="1" applyProtection="1">
      <alignment horizontal="center" vertical="center" wrapText="1"/>
    </xf>
    <xf numFmtId="20" fontId="12" fillId="5" borderId="1" xfId="0" applyNumberFormat="1" applyFont="1" applyFill="1" applyBorder="1" applyAlignment="1" applyProtection="1">
      <alignment horizontal="center" vertical="center" wrapText="1"/>
      <protection locked="0"/>
    </xf>
    <xf numFmtId="0" fontId="12" fillId="5" borderId="21"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center" vertical="center" wrapText="1"/>
      <protection locked="0"/>
    </xf>
    <xf numFmtId="0" fontId="23" fillId="9" borderId="70" xfId="0" applyFont="1" applyFill="1" applyBorder="1" applyAlignment="1" applyProtection="1">
      <alignment horizontal="center" vertical="center"/>
    </xf>
    <xf numFmtId="0" fontId="23" fillId="9" borderId="18" xfId="0" applyFont="1" applyFill="1" applyBorder="1" applyAlignment="1" applyProtection="1">
      <alignment horizontal="center" vertical="center"/>
    </xf>
    <xf numFmtId="0" fontId="46" fillId="15" borderId="18" xfId="0" applyFont="1" applyFill="1" applyBorder="1" applyAlignment="1" applyProtection="1">
      <alignment horizontal="center" vertical="center" wrapText="1"/>
    </xf>
    <xf numFmtId="0" fontId="22" fillId="9" borderId="18" xfId="0" applyFont="1" applyFill="1" applyBorder="1" applyAlignment="1" applyProtection="1">
      <alignment horizontal="center" vertical="center" wrapText="1"/>
    </xf>
    <xf numFmtId="0" fontId="26" fillId="9" borderId="18" xfId="0" applyFont="1" applyFill="1" applyBorder="1" applyAlignment="1" applyProtection="1">
      <alignment horizontal="center" vertical="center" wrapText="1"/>
    </xf>
    <xf numFmtId="0" fontId="23" fillId="9" borderId="18" xfId="0" applyFont="1" applyFill="1" applyBorder="1" applyAlignment="1" applyProtection="1">
      <alignment horizontal="center" vertical="center" wrapText="1"/>
    </xf>
    <xf numFmtId="0" fontId="25" fillId="15" borderId="18" xfId="0" applyFont="1" applyFill="1" applyBorder="1" applyAlignment="1" applyProtection="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left" vertical="center" wrapText="1"/>
    </xf>
    <xf numFmtId="0" fontId="18"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3" fillId="10" borderId="0" xfId="0" applyFont="1" applyFill="1" applyBorder="1" applyAlignment="1">
      <alignment horizontal="center" vertical="center" wrapText="1"/>
    </xf>
    <xf numFmtId="0" fontId="18" fillId="0" borderId="24" xfId="0" applyFont="1" applyBorder="1" applyAlignment="1">
      <alignment horizontal="center" vertical="top" wrapText="1"/>
    </xf>
    <xf numFmtId="0" fontId="18" fillId="0" borderId="25" xfId="0" applyFont="1" applyBorder="1" applyAlignment="1">
      <alignment horizontal="center" vertical="top" wrapText="1"/>
    </xf>
    <xf numFmtId="0" fontId="18" fillId="0" borderId="5" xfId="0" applyFont="1" applyBorder="1" applyAlignment="1">
      <alignment horizontal="center" vertical="top" wrapText="1"/>
    </xf>
    <xf numFmtId="0" fontId="8" fillId="0" borderId="22" xfId="0" applyFont="1" applyBorder="1" applyAlignment="1">
      <alignment horizontal="center" vertical="top" wrapText="1"/>
    </xf>
    <xf numFmtId="0" fontId="8" fillId="0" borderId="28" xfId="0" applyFont="1" applyBorder="1" applyAlignment="1">
      <alignment horizontal="center" vertical="top" wrapText="1"/>
    </xf>
    <xf numFmtId="0" fontId="8" fillId="0" borderId="29" xfId="0" applyFont="1" applyBorder="1" applyAlignment="1">
      <alignment horizontal="center" vertical="top" wrapText="1"/>
    </xf>
    <xf numFmtId="0" fontId="18" fillId="8" borderId="2"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16" fillId="0" borderId="0" xfId="0" applyFont="1" applyAlignment="1">
      <alignment horizontal="center"/>
    </xf>
    <xf numFmtId="0" fontId="12" fillId="0" borderId="4" xfId="0" applyFont="1" applyBorder="1" applyAlignment="1">
      <alignment horizontal="center" vertical="top" wrapText="1"/>
    </xf>
    <xf numFmtId="0" fontId="6" fillId="10" borderId="0" xfId="0" applyFont="1" applyFill="1" applyBorder="1" applyAlignment="1">
      <alignment horizontal="center" vertical="center"/>
    </xf>
    <xf numFmtId="0" fontId="3" fillId="10" borderId="0" xfId="0" applyFont="1" applyFill="1" applyBorder="1" applyAlignment="1">
      <alignment horizontal="center" vertical="center" textRotation="90"/>
    </xf>
    <xf numFmtId="0" fontId="18" fillId="10" borderId="0" xfId="0" applyFont="1" applyFill="1" applyBorder="1" applyAlignment="1">
      <alignment horizontal="center" vertical="center" wrapText="1"/>
    </xf>
    <xf numFmtId="0" fontId="18" fillId="0" borderId="0" xfId="0" applyFont="1" applyBorder="1" applyAlignment="1">
      <alignment horizontal="left" vertical="top" wrapText="1"/>
    </xf>
    <xf numFmtId="0" fontId="12" fillId="0" borderId="0" xfId="0" applyFont="1" applyBorder="1" applyAlignment="1">
      <alignment horizontal="left" vertical="center" wrapText="1"/>
    </xf>
    <xf numFmtId="0" fontId="39" fillId="10" borderId="0" xfId="0" applyFont="1" applyFill="1" applyBorder="1" applyAlignment="1">
      <alignment horizontal="center" vertical="center" wrapText="1"/>
    </xf>
    <xf numFmtId="0" fontId="16" fillId="0" borderId="24" xfId="0" applyFont="1" applyFill="1" applyBorder="1" applyAlignment="1">
      <alignment horizontal="center"/>
    </xf>
    <xf numFmtId="0" fontId="16" fillId="0" borderId="25" xfId="0" applyFont="1" applyFill="1" applyBorder="1" applyAlignment="1">
      <alignment horizontal="center"/>
    </xf>
    <xf numFmtId="0" fontId="16" fillId="0" borderId="5" xfId="0" applyFont="1" applyFill="1" applyBorder="1" applyAlignment="1">
      <alignment horizontal="center"/>
    </xf>
    <xf numFmtId="0" fontId="30" fillId="11" borderId="27"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2" fillId="0" borderId="0" xfId="0" applyFont="1" applyBorder="1" applyAlignment="1">
      <alignment horizontal="center" vertical="top" wrapText="1"/>
    </xf>
    <xf numFmtId="0" fontId="18" fillId="0" borderId="0" xfId="0" applyFont="1" applyBorder="1" applyAlignment="1">
      <alignment horizontal="center" vertical="top" wrapText="1"/>
    </xf>
    <xf numFmtId="0" fontId="3" fillId="2" borderId="11" xfId="0" applyFont="1" applyFill="1" applyBorder="1" applyAlignment="1">
      <alignment horizontal="center" vertical="center" textRotation="90" wrapText="1"/>
    </xf>
    <xf numFmtId="0" fontId="3" fillId="2" borderId="32"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22" fillId="0" borderId="26" xfId="0" applyFont="1" applyBorder="1" applyAlignment="1">
      <alignment horizontal="center"/>
    </xf>
    <xf numFmtId="0" fontId="22" fillId="0" borderId="0" xfId="0" applyFont="1" applyBorder="1" applyAlignment="1">
      <alignment horizontal="center"/>
    </xf>
    <xf numFmtId="0" fontId="22" fillId="0" borderId="28" xfId="0" applyFont="1" applyBorder="1" applyAlignment="1">
      <alignment horizontal="center"/>
    </xf>
    <xf numFmtId="0" fontId="22" fillId="0" borderId="30" xfId="0" applyFont="1" applyBorder="1" applyAlignment="1">
      <alignment horizontal="center"/>
    </xf>
    <xf numFmtId="0" fontId="22" fillId="0" borderId="16" xfId="0" applyFont="1" applyBorder="1" applyAlignment="1">
      <alignment horizontal="center"/>
    </xf>
    <xf numFmtId="0" fontId="22" fillId="0" borderId="31" xfId="0" applyFont="1" applyBorder="1" applyAlignment="1">
      <alignment horizontal="center"/>
    </xf>
    <xf numFmtId="0" fontId="12" fillId="0" borderId="0" xfId="0" applyFont="1" applyBorder="1" applyAlignment="1">
      <alignment horizontal="center" vertical="center" wrapText="1"/>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5" xfId="0" applyFont="1" applyBorder="1" applyAlignment="1">
      <alignment horizontal="center" vertical="center"/>
    </xf>
    <xf numFmtId="0" fontId="18" fillId="0" borderId="4" xfId="0" applyFont="1" applyBorder="1" applyAlignment="1">
      <alignment horizontal="center" vertical="top" wrapText="1"/>
    </xf>
    <xf numFmtId="0" fontId="16" fillId="0" borderId="4" xfId="0" applyFont="1" applyBorder="1" applyAlignment="1">
      <alignment horizontal="center" vertical="top"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xf>
    <xf numFmtId="0" fontId="18" fillId="0" borderId="6" xfId="0" applyFont="1" applyBorder="1" applyAlignment="1">
      <alignment horizontal="center"/>
    </xf>
    <xf numFmtId="0" fontId="18" fillId="0" borderId="7" xfId="0" applyFont="1" applyBorder="1" applyAlignment="1">
      <alignment horizontal="center"/>
    </xf>
    <xf numFmtId="0" fontId="12" fillId="0" borderId="3" xfId="0" applyFont="1" applyBorder="1" applyAlignment="1">
      <alignment horizontal="left" vertical="center"/>
    </xf>
    <xf numFmtId="0" fontId="16" fillId="0" borderId="9" xfId="0" applyFont="1" applyBorder="1" applyAlignment="1">
      <alignment horizontal="center"/>
    </xf>
    <xf numFmtId="0" fontId="16" fillId="0" borderId="26" xfId="0" applyFont="1" applyBorder="1" applyAlignment="1">
      <alignment horizontal="center"/>
    </xf>
    <xf numFmtId="0" fontId="16" fillId="0" borderId="33" xfId="0" applyFont="1" applyBorder="1" applyAlignment="1">
      <alignment horizontal="center"/>
    </xf>
    <xf numFmtId="0" fontId="7" fillId="0" borderId="2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18" fillId="0" borderId="8" xfId="0" applyFont="1" applyBorder="1" applyAlignment="1">
      <alignment horizontal="center" wrapText="1"/>
    </xf>
    <xf numFmtId="0" fontId="18" fillId="0" borderId="6" xfId="0" applyFont="1" applyBorder="1" applyAlignment="1">
      <alignment horizontal="center" wrapText="1"/>
    </xf>
    <xf numFmtId="0" fontId="18" fillId="0" borderId="7" xfId="0" applyFont="1" applyBorder="1" applyAlignment="1">
      <alignment horizontal="center" wrapText="1"/>
    </xf>
    <xf numFmtId="0" fontId="18" fillId="0" borderId="22" xfId="0" applyFont="1" applyBorder="1" applyAlignment="1">
      <alignment horizontal="center" vertical="top" wrapText="1"/>
    </xf>
    <xf numFmtId="0" fontId="18" fillId="0" borderId="28" xfId="0" applyFont="1" applyBorder="1" applyAlignment="1">
      <alignment horizontal="center" vertical="top" wrapText="1"/>
    </xf>
    <xf numFmtId="0" fontId="18" fillId="0" borderId="29" xfId="0" applyFont="1" applyBorder="1" applyAlignment="1">
      <alignment horizontal="center" vertical="top" wrapTex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6" fillId="0" borderId="4" xfId="0" applyFont="1" applyBorder="1" applyAlignment="1">
      <alignment horizontal="center"/>
    </xf>
    <xf numFmtId="0" fontId="12" fillId="0" borderId="3" xfId="0" applyFont="1" applyBorder="1" applyAlignment="1">
      <alignment horizontal="left" vertical="center" wrapText="1"/>
    </xf>
    <xf numFmtId="0" fontId="12" fillId="0" borderId="0" xfId="0" quotePrefix="1" applyFont="1" applyBorder="1" applyAlignment="1">
      <alignment horizontal="left" vertical="center" wrapText="1"/>
    </xf>
    <xf numFmtId="0" fontId="10" fillId="0" borderId="0" xfId="0" applyFont="1" applyFill="1" applyBorder="1" applyAlignment="1">
      <alignment horizontal="center" vertical="center" wrapText="1"/>
    </xf>
    <xf numFmtId="0" fontId="18" fillId="0" borderId="9" xfId="0" applyFont="1" applyBorder="1" applyAlignment="1">
      <alignment horizontal="center" vertical="top" wrapText="1"/>
    </xf>
    <xf numFmtId="0" fontId="18" fillId="0" borderId="26" xfId="0" applyFont="1" applyBorder="1" applyAlignment="1">
      <alignment horizontal="center" vertical="top" wrapText="1"/>
    </xf>
    <xf numFmtId="0" fontId="18" fillId="0" borderId="33" xfId="0" applyFont="1" applyBorder="1" applyAlignment="1">
      <alignment horizontal="center" vertical="top" wrapText="1"/>
    </xf>
    <xf numFmtId="0" fontId="16" fillId="0" borderId="0" xfId="0" applyFont="1" applyBorder="1" applyAlignment="1">
      <alignment horizontal="center"/>
    </xf>
    <xf numFmtId="0" fontId="16" fillId="0" borderId="25" xfId="0" applyFont="1" applyBorder="1" applyAlignment="1">
      <alignment horizontal="center"/>
    </xf>
    <xf numFmtId="0" fontId="17" fillId="0" borderId="0" xfId="0" applyFont="1" applyBorder="1" applyAlignment="1">
      <alignment horizontal="justify" vertical="top" wrapText="1"/>
    </xf>
    <xf numFmtId="0" fontId="16" fillId="0" borderId="3" xfId="0" applyFont="1" applyBorder="1" applyAlignment="1">
      <alignment horizontal="center"/>
    </xf>
    <xf numFmtId="0" fontId="12" fillId="0" borderId="0" xfId="0" applyFont="1" applyBorder="1" applyAlignment="1">
      <alignment vertical="center" wrapText="1"/>
    </xf>
    <xf numFmtId="0" fontId="23" fillId="10" borderId="42" xfId="0" applyFont="1" applyFill="1" applyBorder="1" applyAlignment="1">
      <alignment horizontal="center" vertical="center" wrapText="1"/>
    </xf>
    <xf numFmtId="0" fontId="23" fillId="10" borderId="43" xfId="0" applyFont="1" applyFill="1" applyBorder="1" applyAlignment="1">
      <alignment horizontal="center" vertical="center" wrapText="1"/>
    </xf>
    <xf numFmtId="0" fontId="23" fillId="10" borderId="44" xfId="0" applyFont="1" applyFill="1" applyBorder="1" applyAlignment="1">
      <alignment horizontal="center" vertical="center" wrapText="1"/>
    </xf>
    <xf numFmtId="0" fontId="18" fillId="10" borderId="8" xfId="0" applyFont="1" applyFill="1" applyBorder="1" applyAlignment="1">
      <alignment horizontal="left" vertical="center" wrapText="1"/>
    </xf>
    <xf numFmtId="0" fontId="18" fillId="10" borderId="6" xfId="0" applyFont="1" applyFill="1" applyBorder="1" applyAlignment="1">
      <alignment horizontal="left" vertical="center" wrapText="1"/>
    </xf>
    <xf numFmtId="0" fontId="3" fillId="10" borderId="1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9" fillId="10" borderId="19" xfId="0" applyFont="1" applyFill="1" applyBorder="1" applyAlignment="1">
      <alignment horizontal="center" vertical="center" wrapText="1"/>
    </xf>
    <xf numFmtId="0" fontId="39" fillId="10" borderId="2"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18" fillId="10" borderId="6" xfId="0" applyFont="1" applyFill="1" applyBorder="1" applyAlignment="1">
      <alignment horizontal="right" vertical="center" wrapText="1"/>
    </xf>
    <xf numFmtId="0" fontId="3" fillId="10" borderId="45" xfId="0" applyFont="1" applyFill="1" applyBorder="1" applyAlignment="1">
      <alignment horizontal="left" vertical="center" wrapText="1"/>
    </xf>
    <xf numFmtId="0" fontId="3" fillId="10" borderId="34" xfId="0" applyFont="1" applyFill="1" applyBorder="1" applyAlignment="1">
      <alignment horizontal="left" vertical="center" wrapText="1"/>
    </xf>
    <xf numFmtId="0" fontId="3" fillId="10" borderId="2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45"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9" fillId="10" borderId="45" xfId="0" applyFont="1" applyFill="1" applyBorder="1" applyAlignment="1">
      <alignment horizontal="center" vertical="center" wrapText="1"/>
    </xf>
    <xf numFmtId="0" fontId="39" fillId="10" borderId="35" xfId="0" applyFont="1" applyFill="1" applyBorder="1" applyAlignment="1">
      <alignment horizontal="center" vertical="center" wrapText="1"/>
    </xf>
    <xf numFmtId="0" fontId="4" fillId="10" borderId="45" xfId="0" applyFont="1" applyFill="1" applyBorder="1" applyAlignment="1">
      <alignment horizontal="center" vertical="center" wrapText="1"/>
    </xf>
    <xf numFmtId="0" fontId="4" fillId="10" borderId="35"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4" fillId="10" borderId="45" xfId="0" applyFont="1" applyFill="1" applyBorder="1" applyAlignment="1">
      <alignment horizontal="center" vertical="center" wrapText="1"/>
    </xf>
    <xf numFmtId="0" fontId="24" fillId="10" borderId="35" xfId="0" applyFont="1" applyFill="1" applyBorder="1" applyAlignment="1">
      <alignment horizontal="center" vertical="center" wrapText="1"/>
    </xf>
  </cellXfs>
  <cellStyles count="3">
    <cellStyle name="Hipervínculo" xfId="1" builtinId="8"/>
    <cellStyle name="Normal" xfId="0" builtinId="0"/>
    <cellStyle name="Porcentaje 2" xfId="2"/>
  </cellStyles>
  <dxfs count="10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gray125"/>
      </fill>
    </dxf>
    <dxf>
      <fill>
        <patternFill patternType="gray125"/>
      </fill>
    </dxf>
    <dxf>
      <fill>
        <patternFill patternType="gray125"/>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patternType="gray125"/>
      </fill>
    </dxf>
    <dxf>
      <fill>
        <patternFill patternType="darkTrellis"/>
      </fill>
    </dxf>
    <dxf>
      <fill>
        <patternFill patternType="darkTrellis"/>
      </fill>
    </dxf>
    <dxf>
      <fill>
        <patternFill patternType="gray125"/>
      </fill>
    </dxf>
    <dxf>
      <fill>
        <patternFill patternType="gray125"/>
      </fill>
    </dxf>
    <dxf>
      <fill>
        <patternFill patternType="gray125"/>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patternType="gray125"/>
      </fill>
    </dxf>
    <dxf>
      <fill>
        <patternFill patternType="gray125"/>
      </fill>
    </dxf>
    <dxf>
      <fill>
        <patternFill patternType="gray125"/>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patternType="gray125"/>
      </fill>
    </dxf>
    <dxf>
      <fill>
        <patternFill patternType="gray125"/>
      </fill>
    </dxf>
    <dxf>
      <fill>
        <patternFill patternType="gray125"/>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patternType="gray125"/>
      </fill>
    </dxf>
    <dxf>
      <fill>
        <patternFill patternType="gray125"/>
      </fill>
    </dxf>
    <dxf>
      <fill>
        <patternFill patternType="gray125"/>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patternType="gray125"/>
      </fill>
    </dxf>
    <dxf>
      <fill>
        <patternFill patternType="gray125"/>
      </fill>
    </dxf>
    <dxf>
      <fill>
        <patternFill patternType="gray125"/>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gray125"/>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patternType="gray125"/>
      </fill>
    </dxf>
    <dxf>
      <fill>
        <patternFill patternType="gray125"/>
      </fill>
    </dxf>
    <dxf>
      <fill>
        <patternFill patternType="gray125"/>
      </fill>
    </dxf>
    <dxf>
      <fill>
        <patternFill patternType="darkTrellis"/>
      </fill>
    </dxf>
    <dxf>
      <font>
        <color rgb="FF9C0006"/>
      </font>
      <fill>
        <patternFill>
          <bgColor rgb="FFFFC7CE"/>
        </patternFill>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patternType="gray125"/>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gray125"/>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gray125"/>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gray125"/>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gray125"/>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gray125"/>
      </fill>
    </dxf>
    <dxf>
      <fill>
        <patternFill patternType="gray125"/>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gray125"/>
      </fill>
    </dxf>
    <dxf>
      <fill>
        <patternFill patternType="gray125"/>
      </fill>
    </dxf>
    <dxf>
      <fill>
        <patternFill patternType="darkTrellis"/>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darkGray">
          <bgColor auto="1"/>
        </patternFill>
      </fill>
    </dxf>
    <dxf>
      <fill>
        <patternFill>
          <bgColor rgb="FFC00000"/>
        </patternFill>
      </fill>
    </dxf>
    <dxf>
      <fill>
        <patternFill>
          <bgColor rgb="FF6BA42C"/>
        </patternFill>
      </fill>
    </dxf>
    <dxf>
      <fill>
        <patternFill>
          <bgColor rgb="FFFFCC00"/>
        </patternFill>
      </fill>
    </dxf>
    <dxf>
      <fill>
        <patternFill>
          <bgColor rgb="FFFF0000"/>
        </patternFill>
      </fill>
    </dxf>
    <dxf>
      <fill>
        <patternFill patternType="darkGray">
          <bgColor auto="1"/>
        </patternFill>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gray125"/>
      </fill>
    </dxf>
    <dxf>
      <fill>
        <patternFill>
          <bgColor rgb="FFC00000"/>
        </patternFill>
      </fill>
    </dxf>
    <dxf>
      <fill>
        <patternFill>
          <bgColor rgb="FF6BA42C"/>
        </patternFill>
      </fill>
    </dxf>
    <dxf>
      <fill>
        <patternFill>
          <bgColor rgb="FFFFCC00"/>
        </patternFill>
      </fill>
    </dxf>
    <dxf>
      <fill>
        <patternFill>
          <bgColor rgb="FFFF0000"/>
        </patternFill>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gray125"/>
      </fill>
    </dxf>
    <dxf>
      <fill>
        <patternFill>
          <bgColor rgb="FFC00000"/>
        </patternFill>
      </fill>
    </dxf>
    <dxf>
      <fill>
        <patternFill>
          <bgColor rgb="FF6BA42C"/>
        </patternFill>
      </fill>
    </dxf>
    <dxf>
      <fill>
        <patternFill>
          <bgColor rgb="FFFFCC00"/>
        </patternFill>
      </fill>
    </dxf>
    <dxf>
      <fill>
        <patternFill>
          <bgColor rgb="FFFF0000"/>
        </patternFill>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gray125"/>
      </fill>
    </dxf>
    <dxf>
      <fill>
        <patternFill>
          <bgColor rgb="FFC00000"/>
        </patternFill>
      </fill>
    </dxf>
    <dxf>
      <fill>
        <patternFill>
          <bgColor rgb="FF6BA42C"/>
        </patternFill>
      </fill>
    </dxf>
    <dxf>
      <fill>
        <patternFill>
          <bgColor rgb="FFFFCC00"/>
        </patternFill>
      </fill>
    </dxf>
    <dxf>
      <fill>
        <patternFill>
          <bgColor rgb="FFFF0000"/>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FF0000"/>
        </patternFill>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rgb="FFC0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rgb="FFC00000"/>
        </patternFill>
      </fill>
    </dxf>
    <dxf>
      <fill>
        <patternFill>
          <bgColor rgb="FFFFFF00"/>
        </patternFill>
      </fill>
    </dxf>
    <dxf>
      <fill>
        <patternFill>
          <bgColor rgb="FFC00000"/>
        </patternFill>
      </fill>
    </dxf>
    <dxf>
      <fill>
        <patternFill>
          <bgColor rgb="FFFFC000"/>
        </patternFill>
      </fill>
    </dxf>
    <dxf>
      <fill>
        <patternFill>
          <bgColor rgb="FF00B050"/>
        </patternFill>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CCFFFF"/>
      <color rgb="FFCCFFCC"/>
      <color rgb="FFF3FFF4"/>
      <color rgb="FFE8FEE9"/>
      <color rgb="FF6BA42C"/>
      <color rgb="FFFFCC00"/>
      <color rgb="FFFF5050"/>
      <color rgb="FFFFFFCC"/>
      <color rgb="FFBCE292"/>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2-Plan Contingencia'!A1"/><Relationship Id="rId5" Type="http://schemas.openxmlformats.org/officeDocument/2006/relationships/hyperlink" Target="#ESCALA!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41</xdr:col>
      <xdr:colOff>194414</xdr:colOff>
      <xdr:row>361</xdr:row>
      <xdr:rowOff>0</xdr:rowOff>
    </xdr:from>
    <xdr:to>
      <xdr:col>45</xdr:col>
      <xdr:colOff>609956</xdr:colOff>
      <xdr:row>370</xdr:row>
      <xdr:rowOff>96920</xdr:rowOff>
    </xdr:to>
    <xdr:sp macro="" textlink="">
      <xdr:nvSpPr>
        <xdr:cNvPr id="2" name="9 Rectángulo redondeado">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32801664" y="209430860"/>
          <a:ext cx="5590792" cy="170831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49</xdr:col>
      <xdr:colOff>994016</xdr:colOff>
      <xdr:row>361</xdr:row>
      <xdr:rowOff>0</xdr:rowOff>
    </xdr:from>
    <xdr:to>
      <xdr:col>50</xdr:col>
      <xdr:colOff>788958</xdr:colOff>
      <xdr:row>369</xdr:row>
      <xdr:rowOff>149977</xdr:rowOff>
    </xdr:to>
    <xdr:sp macro="" textlink="">
      <xdr:nvSpPr>
        <xdr:cNvPr id="3" name="10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43380266" y="209357755"/>
          <a:ext cx="1795192" cy="1675722"/>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45</xdr:col>
      <xdr:colOff>623832</xdr:colOff>
      <xdr:row>361</xdr:row>
      <xdr:rowOff>0</xdr:rowOff>
    </xdr:from>
    <xdr:to>
      <xdr:col>49</xdr:col>
      <xdr:colOff>920750</xdr:colOff>
      <xdr:row>370</xdr:row>
      <xdr:rowOff>36508</xdr:rowOff>
    </xdr:to>
    <xdr:sp macro="" textlink="">
      <xdr:nvSpPr>
        <xdr:cNvPr id="5" name="7 Rectángulo redondead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38406332" y="209370448"/>
          <a:ext cx="4900668" cy="170831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767590</xdr:colOff>
      <xdr:row>3</xdr:row>
      <xdr:rowOff>236281</xdr:rowOff>
    </xdr:to>
    <xdr:pic>
      <xdr:nvPicPr>
        <xdr:cNvPr id="6" name="8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 y="0"/>
          <a:ext cx="1042988" cy="940594"/>
        </a:xfrm>
        <a:prstGeom prst="rect">
          <a:avLst/>
        </a:prstGeom>
        <a:noFill/>
        <a:ln>
          <a:noFill/>
        </a:ln>
      </xdr:spPr>
    </xdr:pic>
    <xdr:clientData/>
  </xdr:twoCellAnchor>
  <xdr:twoCellAnchor>
    <xdr:from>
      <xdr:col>50</xdr:col>
      <xdr:colOff>861903</xdr:colOff>
      <xdr:row>361</xdr:row>
      <xdr:rowOff>0</xdr:rowOff>
    </xdr:from>
    <xdr:to>
      <xdr:col>54</xdr:col>
      <xdr:colOff>393725</xdr:colOff>
      <xdr:row>370</xdr:row>
      <xdr:rowOff>16751</xdr:rowOff>
    </xdr:to>
    <xdr:sp macro="" textlink="">
      <xdr:nvSpPr>
        <xdr:cNvPr id="7" name="5 Rectángulo redondeado">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45248403" y="209375922"/>
          <a:ext cx="3214822" cy="168307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498930</xdr:colOff>
      <xdr:row>3</xdr:row>
      <xdr:rowOff>144356</xdr:rowOff>
    </xdr:to>
    <xdr:pic>
      <xdr:nvPicPr>
        <xdr:cNvPr id="10" name="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43216" cy="93810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59529</xdr:colOff>
      <xdr:row>0</xdr:row>
      <xdr:rowOff>0</xdr:rowOff>
    </xdr:from>
    <xdr:to>
      <xdr:col>1</xdr:col>
      <xdr:colOff>750092</xdr:colOff>
      <xdr:row>3</xdr:row>
      <xdr:rowOff>214313</xdr:rowOff>
    </xdr:to>
    <xdr:pic>
      <xdr:nvPicPr>
        <xdr:cNvPr id="10" name="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95</xdr:row>
      <xdr:rowOff>137583</xdr:rowOff>
    </xdr:from>
    <xdr:to>
      <xdr:col>7</xdr:col>
      <xdr:colOff>145521</xdr:colOff>
      <xdr:row>99</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95</xdr:row>
      <xdr:rowOff>137583</xdr:rowOff>
    </xdr:from>
    <xdr:to>
      <xdr:col>11</xdr:col>
      <xdr:colOff>360317</xdr:colOff>
      <xdr:row>99</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95</xdr:row>
      <xdr:rowOff>139891</xdr:rowOff>
    </xdr:from>
    <xdr:to>
      <xdr:col>13</xdr:col>
      <xdr:colOff>453786</xdr:colOff>
      <xdr:row>99</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100</xdr:row>
      <xdr:rowOff>60371</xdr:rowOff>
    </xdr:from>
    <xdr:to>
      <xdr:col>12</xdr:col>
      <xdr:colOff>533737</xdr:colOff>
      <xdr:row>104</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10</xdr:col>
      <xdr:colOff>114960</xdr:colOff>
      <xdr:row>36</xdr:row>
      <xdr:rowOff>254002</xdr:rowOff>
    </xdr:from>
    <xdr:to>
      <xdr:col>19</xdr:col>
      <xdr:colOff>188291</xdr:colOff>
      <xdr:row>67</xdr:row>
      <xdr:rowOff>10584</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1" name="4 Rectángulo redondeado">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2" name="5 Rectángulo redondeado">
          <a:hlinkClick xmlns:r="http://schemas.openxmlformats.org/officeDocument/2006/relationships" r:id="rId2"/>
          <a:extLst>
            <a:ext uri="{FF2B5EF4-FFF2-40B4-BE49-F238E27FC236}">
              <a16:creationId xmlns:a16="http://schemas.microsoft.com/office/drawing/2014/main" id="{00000000-0008-0000-0500-00000C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id="{00000000-0008-0000-0500-00000D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14" name="9 Rectángulo redondeado">
          <a:hlinkClick xmlns:r="http://schemas.openxmlformats.org/officeDocument/2006/relationships" r:id="rId4"/>
          <a:extLst>
            <a:ext uri="{FF2B5EF4-FFF2-40B4-BE49-F238E27FC236}">
              <a16:creationId xmlns:a16="http://schemas.microsoft.com/office/drawing/2014/main" id="{00000000-0008-0000-0500-00000E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a16="http://schemas.microsoft.com/office/drawing/2014/main" id="{00000000-0008-0000-05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a16="http://schemas.microsoft.com/office/drawing/2014/main" id="{00000000-0008-0000-05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7" name="4 Rectángulo redondeado">
          <a:hlinkClick xmlns:r="http://schemas.openxmlformats.org/officeDocument/2006/relationships" r:id="rId1"/>
          <a:extLst>
            <a:ext uri="{FF2B5EF4-FFF2-40B4-BE49-F238E27FC236}">
              <a16:creationId xmlns:a16="http://schemas.microsoft.com/office/drawing/2014/main" id="{00000000-0008-0000-0500-000011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8" name="5 Rectángulo redondeado">
          <a:hlinkClick xmlns:r="http://schemas.openxmlformats.org/officeDocument/2006/relationships" r:id="rId2"/>
          <a:extLst>
            <a:ext uri="{FF2B5EF4-FFF2-40B4-BE49-F238E27FC236}">
              <a16:creationId xmlns:a16="http://schemas.microsoft.com/office/drawing/2014/main" id="{00000000-0008-0000-0500-000012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9" name="6 Rectángulo redondeado">
          <a:hlinkClick xmlns:r="http://schemas.openxmlformats.org/officeDocument/2006/relationships" r:id="rId3"/>
          <a:extLst>
            <a:ext uri="{FF2B5EF4-FFF2-40B4-BE49-F238E27FC236}">
              <a16:creationId xmlns:a16="http://schemas.microsoft.com/office/drawing/2014/main" id="{00000000-0008-0000-0500-000013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20" name="9 Rectángulo redondeado">
          <a:hlinkClick xmlns:r="http://schemas.openxmlformats.org/officeDocument/2006/relationships" r:id="rId4"/>
          <a:extLst>
            <a:ext uri="{FF2B5EF4-FFF2-40B4-BE49-F238E27FC236}">
              <a16:creationId xmlns:a16="http://schemas.microsoft.com/office/drawing/2014/main" id="{00000000-0008-0000-0500-000014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a16="http://schemas.microsoft.com/office/drawing/2014/main" id="{00000000-0008-0000-05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a16="http://schemas.microsoft.com/office/drawing/2014/main" id="{00000000-0008-0000-05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048356"/>
  <sheetViews>
    <sheetView tabSelected="1" zoomScale="80" zoomScaleNormal="80" zoomScaleSheetLayoutView="130" workbookViewId="0">
      <selection activeCell="AU58" sqref="AU58"/>
    </sheetView>
  </sheetViews>
  <sheetFormatPr baseColWidth="10" defaultColWidth="11.42578125" defaultRowHeight="12.75" x14ac:dyDescent="0.2"/>
  <cols>
    <col min="1" max="1" width="6" style="3" customWidth="1"/>
    <col min="2" max="2" width="41.28515625" style="3" customWidth="1"/>
    <col min="3" max="3" width="28.140625" style="3" customWidth="1"/>
    <col min="4" max="5" width="21.140625" style="3" customWidth="1"/>
    <col min="6" max="6" width="29.7109375" style="3" customWidth="1"/>
    <col min="7" max="7" width="21.7109375" style="4" customWidth="1"/>
    <col min="8" max="8" width="30" style="4" customWidth="1"/>
    <col min="9" max="9" width="28.7109375" style="4" customWidth="1"/>
    <col min="10" max="10" width="28.42578125" style="4" customWidth="1"/>
    <col min="11" max="11" width="18.7109375" style="4" customWidth="1"/>
    <col min="12" max="12" width="2.7109375" style="4" hidden="1" customWidth="1"/>
    <col min="13" max="13" width="18.85546875" style="4" customWidth="1"/>
    <col min="14" max="14" width="3" style="4" hidden="1" customWidth="1"/>
    <col min="15" max="15" width="10.28515625" style="4" customWidth="1"/>
    <col min="16" max="16" width="26.7109375" style="4" customWidth="1"/>
    <col min="17" max="17" width="6.42578125" style="4" hidden="1" customWidth="1"/>
    <col min="18" max="18" width="6.28515625" style="4" hidden="1" customWidth="1"/>
    <col min="19" max="19" width="7.85546875" style="4" hidden="1" customWidth="1"/>
    <col min="20" max="20" width="28" style="4" customWidth="1"/>
    <col min="21" max="21" width="6.28515625" style="4" hidden="1" customWidth="1"/>
    <col min="22" max="22" width="8.42578125" style="184" hidden="1" customWidth="1"/>
    <col min="23" max="23" width="6.7109375" style="184" hidden="1" customWidth="1"/>
    <col min="24" max="24" width="16.140625" style="4" customWidth="1"/>
    <col min="25" max="25" width="13.7109375" style="4" customWidth="1"/>
    <col min="26" max="26" width="6.140625" style="184" hidden="1" customWidth="1"/>
    <col min="27" max="27" width="7.140625" style="184" hidden="1" customWidth="1"/>
    <col min="28" max="28" width="8.140625" style="184" hidden="1" customWidth="1"/>
    <col min="29" max="29" width="16.85546875" style="4" customWidth="1"/>
    <col min="30" max="30" width="14.85546875" style="4" customWidth="1"/>
    <col min="31" max="31" width="6.85546875" style="184" hidden="1" customWidth="1"/>
    <col min="32" max="32" width="9" style="184" hidden="1" customWidth="1"/>
    <col min="33" max="33" width="5.85546875" style="184" hidden="1" customWidth="1"/>
    <col min="34" max="34" width="15.85546875" style="4" customWidth="1"/>
    <col min="35" max="35" width="15.28515625" style="4" customWidth="1"/>
    <col min="36" max="36" width="4.42578125" style="184" hidden="1" customWidth="1"/>
    <col min="37" max="37" width="3.28515625" style="184" hidden="1" customWidth="1"/>
    <col min="38" max="38" width="5.85546875" style="184" hidden="1" customWidth="1"/>
    <col min="39" max="39" width="15.7109375" style="4" customWidth="1"/>
    <col min="40" max="40" width="7.5703125" style="4" hidden="1" customWidth="1"/>
    <col min="41" max="41" width="21.7109375" style="36" customWidth="1"/>
    <col min="42" max="42" width="15.140625" style="4" customWidth="1"/>
    <col min="43" max="43" width="17.140625" style="4" customWidth="1"/>
    <col min="44" max="44" width="25.5703125" style="4" customWidth="1"/>
    <col min="45" max="45" width="19.28515625" style="4" customWidth="1"/>
    <col min="46" max="46" width="18" style="48" customWidth="1"/>
    <col min="47" max="47" width="30.5703125" style="48" customWidth="1"/>
    <col min="48" max="48" width="20.42578125" style="48" customWidth="1"/>
    <col min="49" max="49" width="20.42578125" style="48" hidden="1" customWidth="1"/>
    <col min="50" max="50" width="30.140625" style="48" customWidth="1"/>
    <col min="51" max="51" width="17" style="48" customWidth="1"/>
    <col min="52" max="52" width="11.42578125" style="48"/>
    <col min="53" max="53" width="15.140625" style="48" customWidth="1"/>
    <col min="54" max="55" width="11.42578125" style="48"/>
    <col min="56" max="56" width="25.140625" style="3" customWidth="1"/>
    <col min="57" max="59" width="11.42578125" style="3"/>
    <col min="60" max="60" width="12.7109375" style="3" customWidth="1"/>
    <col min="61" max="61" width="18" style="3" customWidth="1"/>
    <col min="62" max="62" width="16.28515625" style="3" customWidth="1"/>
    <col min="63" max="63" width="19.28515625" style="3" customWidth="1"/>
    <col min="64" max="64" width="21.5703125" style="3" customWidth="1"/>
    <col min="65" max="65" width="20.85546875" style="3" customWidth="1"/>
    <col min="66" max="66" width="22.7109375" style="3" customWidth="1"/>
    <col min="67" max="67" width="18.42578125" style="3" customWidth="1"/>
    <col min="68" max="68" width="22.85546875" style="3" customWidth="1"/>
    <col min="69" max="69" width="23.85546875" style="3" customWidth="1"/>
    <col min="70" max="70" width="31.42578125" style="3" customWidth="1"/>
    <col min="71" max="16384" width="11.42578125" style="3"/>
  </cols>
  <sheetData>
    <row r="1" spans="1:57" s="1" customFormat="1" ht="18.75" customHeight="1" x14ac:dyDescent="0.2">
      <c r="A1" s="85"/>
      <c r="B1" s="86"/>
      <c r="C1" s="86"/>
      <c r="D1" s="86"/>
      <c r="E1" s="86"/>
      <c r="F1" s="86"/>
      <c r="G1" s="86"/>
      <c r="H1" s="86"/>
      <c r="I1" s="79"/>
      <c r="J1" s="79"/>
      <c r="K1" s="79"/>
      <c r="L1" s="79"/>
      <c r="M1" s="79"/>
      <c r="N1" s="79"/>
      <c r="O1" s="79"/>
      <c r="P1" s="79"/>
      <c r="Q1" s="79"/>
      <c r="R1" s="79"/>
      <c r="S1" s="79"/>
      <c r="T1" s="79"/>
      <c r="U1" s="79"/>
      <c r="V1" s="183"/>
      <c r="W1" s="183"/>
      <c r="X1" s="79"/>
      <c r="Y1" s="79"/>
      <c r="Z1" s="183"/>
      <c r="AA1" s="183"/>
      <c r="AB1" s="183"/>
      <c r="AC1" s="79"/>
      <c r="AD1" s="79"/>
      <c r="AE1" s="183"/>
      <c r="AF1" s="183"/>
      <c r="AG1" s="183"/>
      <c r="AH1" s="79"/>
      <c r="AI1" s="79"/>
      <c r="AJ1" s="183"/>
      <c r="AK1" s="183"/>
      <c r="AL1" s="183"/>
      <c r="AM1" s="79"/>
      <c r="AN1" s="79"/>
      <c r="AO1" s="149"/>
      <c r="AP1" s="79"/>
      <c r="AQ1" s="526"/>
      <c r="AR1" s="88"/>
      <c r="AS1" s="88"/>
      <c r="AT1" s="87"/>
      <c r="AU1" s="88"/>
      <c r="AV1" s="205" t="s">
        <v>64</v>
      </c>
      <c r="AW1" s="273"/>
      <c r="AX1" s="206" t="s">
        <v>444</v>
      </c>
      <c r="AZ1" s="44"/>
      <c r="BA1" s="44"/>
      <c r="BB1" s="44"/>
      <c r="BC1" s="44"/>
    </row>
    <row r="2" spans="1:57" s="1" customFormat="1" ht="18.75" customHeight="1" x14ac:dyDescent="0.2">
      <c r="A2" s="89"/>
      <c r="B2" s="20"/>
      <c r="C2" s="20"/>
      <c r="D2" s="20"/>
      <c r="E2" s="20"/>
      <c r="F2" s="20"/>
      <c r="G2" s="20"/>
      <c r="H2" s="20"/>
      <c r="I2" s="528" t="s">
        <v>66</v>
      </c>
      <c r="J2" s="528"/>
      <c r="K2" s="528"/>
      <c r="L2" s="528"/>
      <c r="M2" s="528"/>
      <c r="N2" s="528"/>
      <c r="O2" s="528"/>
      <c r="P2" s="528"/>
      <c r="Q2" s="528"/>
      <c r="R2" s="528"/>
      <c r="S2" s="528"/>
      <c r="T2" s="528"/>
      <c r="U2" s="528"/>
      <c r="V2" s="528"/>
      <c r="W2" s="528"/>
      <c r="X2" s="528"/>
      <c r="Y2" s="528"/>
      <c r="Z2" s="528"/>
      <c r="AA2" s="528"/>
      <c r="AB2" s="528"/>
      <c r="AC2" s="528"/>
      <c r="AD2" s="528"/>
      <c r="AE2" s="528"/>
      <c r="AF2" s="528"/>
      <c r="AG2" s="528"/>
      <c r="AH2" s="528"/>
      <c r="AI2" s="528"/>
      <c r="AJ2" s="528"/>
      <c r="AK2" s="528"/>
      <c r="AL2" s="528"/>
      <c r="AM2" s="528"/>
      <c r="AN2" s="528"/>
      <c r="AO2" s="528"/>
      <c r="AP2" s="528"/>
      <c r="AQ2" s="527"/>
      <c r="AR2" s="42"/>
      <c r="AS2" s="42"/>
      <c r="AT2" s="42"/>
      <c r="AU2" s="43"/>
      <c r="AV2" s="207" t="s">
        <v>435</v>
      </c>
      <c r="AW2" s="274"/>
      <c r="AX2" s="208">
        <v>2</v>
      </c>
      <c r="AZ2" s="44"/>
      <c r="BA2" s="44"/>
      <c r="BB2" s="44"/>
      <c r="BC2" s="44"/>
    </row>
    <row r="3" spans="1:57" s="1" customFormat="1" ht="18.75" customHeight="1" x14ac:dyDescent="0.2">
      <c r="A3" s="89"/>
      <c r="B3" s="20"/>
      <c r="C3" s="20"/>
      <c r="D3" s="20"/>
      <c r="E3" s="20"/>
      <c r="F3" s="20"/>
      <c r="G3" s="20"/>
      <c r="H3" s="20"/>
      <c r="I3" s="528" t="s">
        <v>50</v>
      </c>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28"/>
      <c r="AJ3" s="528"/>
      <c r="AK3" s="528"/>
      <c r="AL3" s="528"/>
      <c r="AM3" s="528"/>
      <c r="AN3" s="528"/>
      <c r="AO3" s="528"/>
      <c r="AP3" s="528"/>
      <c r="AQ3" s="527"/>
      <c r="AR3" s="42"/>
      <c r="AS3" s="42"/>
      <c r="AT3" s="42"/>
      <c r="AU3" s="43"/>
      <c r="AV3" s="207" t="s">
        <v>436</v>
      </c>
      <c r="AW3" s="274"/>
      <c r="AX3" s="209">
        <v>43950</v>
      </c>
      <c r="AZ3" s="44"/>
      <c r="BA3" s="44"/>
      <c r="BB3" s="44"/>
      <c r="BC3" s="44"/>
    </row>
    <row r="4" spans="1:57" s="1" customFormat="1" ht="19.5" customHeight="1" thickBot="1" x14ac:dyDescent="0.25">
      <c r="A4" s="89"/>
      <c r="B4" s="20"/>
      <c r="C4" s="20"/>
      <c r="D4" s="20"/>
      <c r="E4" s="20"/>
      <c r="F4" s="20"/>
      <c r="G4" s="20"/>
      <c r="H4" s="20"/>
      <c r="I4" s="528"/>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28"/>
      <c r="AJ4" s="528"/>
      <c r="AK4" s="528"/>
      <c r="AL4" s="528"/>
      <c r="AM4" s="528"/>
      <c r="AN4" s="528"/>
      <c r="AO4" s="528"/>
      <c r="AP4" s="528"/>
      <c r="AQ4" s="527"/>
      <c r="AR4" s="42"/>
      <c r="AS4" s="42"/>
      <c r="AT4" s="42"/>
      <c r="AU4" s="43"/>
      <c r="AV4" s="210" t="s">
        <v>437</v>
      </c>
      <c r="AW4" s="275"/>
      <c r="AX4" s="211" t="s">
        <v>438</v>
      </c>
      <c r="AZ4" s="44"/>
      <c r="BA4" s="44"/>
      <c r="BB4" s="44"/>
      <c r="BC4" s="44"/>
    </row>
    <row r="5" spans="1:57" s="1" customFormat="1" ht="19.5" customHeight="1" thickBot="1" x14ac:dyDescent="0.25">
      <c r="A5" s="85"/>
      <c r="B5" s="86"/>
      <c r="C5" s="86"/>
      <c r="D5" s="86"/>
      <c r="E5" s="86"/>
      <c r="F5" s="86"/>
      <c r="G5" s="86"/>
      <c r="H5" s="86"/>
      <c r="I5" s="252"/>
      <c r="J5" s="252"/>
      <c r="K5" s="252"/>
      <c r="L5" s="252"/>
      <c r="M5" s="252"/>
      <c r="N5" s="252"/>
      <c r="O5" s="252"/>
      <c r="P5" s="252"/>
      <c r="Q5" s="252"/>
      <c r="R5" s="252"/>
      <c r="S5" s="252"/>
      <c r="T5" s="252"/>
      <c r="U5" s="252"/>
      <c r="V5" s="253"/>
      <c r="W5" s="253"/>
      <c r="X5" s="252"/>
      <c r="Y5" s="252"/>
      <c r="Z5" s="253"/>
      <c r="AA5" s="253"/>
      <c r="AB5" s="253"/>
      <c r="AC5" s="252"/>
      <c r="AD5" s="252"/>
      <c r="AE5" s="253"/>
      <c r="AF5" s="253"/>
      <c r="AG5" s="253"/>
      <c r="AH5" s="252"/>
      <c r="AI5" s="252"/>
      <c r="AJ5" s="253"/>
      <c r="AK5" s="253"/>
      <c r="AL5" s="253"/>
      <c r="AM5" s="252"/>
      <c r="AN5" s="252"/>
      <c r="AO5" s="252"/>
      <c r="AP5" s="252"/>
      <c r="AQ5" s="272"/>
      <c r="AR5" s="87"/>
      <c r="AS5" s="87"/>
      <c r="AT5" s="87"/>
      <c r="AU5" s="88"/>
      <c r="AV5" s="88"/>
      <c r="AW5" s="88"/>
      <c r="AX5" s="254"/>
      <c r="AY5" s="44"/>
      <c r="AZ5" s="44"/>
      <c r="BA5" s="44"/>
      <c r="BB5" s="44"/>
      <c r="BC5" s="44"/>
    </row>
    <row r="6" spans="1:57" s="1" customFormat="1" ht="36" customHeight="1" x14ac:dyDescent="0.2">
      <c r="A6" s="529" t="s">
        <v>157</v>
      </c>
      <c r="B6" s="530"/>
      <c r="C6" s="287" t="s">
        <v>151</v>
      </c>
      <c r="D6" s="547" t="str">
        <f>IF($C$6=$A$1048312,$H$1048311, $H$1048310)</f>
        <v>UNIDAD ORGANIZACIONALQUE DILIGENCIA EL MAPA DE RIESGO</v>
      </c>
      <c r="E6" s="547"/>
      <c r="F6" s="547"/>
      <c r="G6" s="548" t="s">
        <v>164</v>
      </c>
      <c r="H6" s="548"/>
      <c r="I6" s="548"/>
      <c r="J6" s="550" t="s">
        <v>467</v>
      </c>
      <c r="K6" s="550"/>
      <c r="L6" s="288"/>
      <c r="M6" s="551" t="str">
        <f>IF(G6=B1048310,C1048310,IF(G6=B1048311,C1048311,IF(G6=B1048312,C1048312,IF(G6=B1048313,C1048313,IF(G6=B1048314,C1048314,IF(G6=B1048315,C1048315,IF(G6=B1048316,C1048316,IF(G6=B1048317,C1048317,IF(G6=B1048318,C1048318,IF(G6=B1048319,C1048319,IF(G6=$AZ$1048310,BC1048310,IF(G6=AZ1048311,BC1048311,IF(G6=AZ1048312,BC1048312,IF(G6=AZ1048313,BC1048313,IF(G6=AZ1048314,BC1048314,IF(G6=OEC,C1048313," "))))))))))))))))</f>
        <v>Administrar y ejecutar los recursos de la institución generando en los procesos mayor eficiencia y eficacia para dar una respuesta oportuna a los servicios demandados en el cumplimiento de las funciones misionales.</v>
      </c>
      <c r="N6" s="551"/>
      <c r="O6" s="551"/>
      <c r="P6" s="551"/>
      <c r="Q6" s="551"/>
      <c r="R6" s="551"/>
      <c r="S6" s="551"/>
      <c r="T6" s="551"/>
      <c r="U6" s="551"/>
      <c r="V6" s="551"/>
      <c r="W6" s="551"/>
      <c r="X6" s="551"/>
      <c r="Y6" s="551"/>
      <c r="Z6" s="551"/>
      <c r="AA6" s="551"/>
      <c r="AB6" s="551"/>
      <c r="AC6" s="551"/>
      <c r="AD6" s="551"/>
      <c r="AE6" s="551"/>
      <c r="AF6" s="551"/>
      <c r="AG6" s="551"/>
      <c r="AH6" s="551"/>
      <c r="AI6" s="551"/>
      <c r="AJ6" s="551"/>
      <c r="AK6" s="551"/>
      <c r="AL6" s="551"/>
      <c r="AM6" s="551"/>
      <c r="AN6" s="551"/>
      <c r="AO6" s="551"/>
      <c r="AP6" s="550" t="s">
        <v>442</v>
      </c>
      <c r="AQ6" s="550"/>
      <c r="AR6" s="549" t="s">
        <v>468</v>
      </c>
      <c r="AS6" s="549"/>
      <c r="AT6" s="549"/>
      <c r="AU6" s="549"/>
      <c r="AV6" s="289" t="s">
        <v>51</v>
      </c>
      <c r="AW6" s="289"/>
      <c r="AX6" s="290">
        <v>44742</v>
      </c>
      <c r="AY6" s="44"/>
      <c r="AZ6" s="44"/>
      <c r="BA6" s="44"/>
      <c r="BB6" s="44"/>
      <c r="BC6" s="44"/>
    </row>
    <row r="7" spans="1:57" s="1" customFormat="1" ht="12.75" customHeight="1" x14ac:dyDescent="0.2">
      <c r="A7" s="481" t="s">
        <v>52</v>
      </c>
      <c r="B7" s="523" t="s">
        <v>74</v>
      </c>
      <c r="C7" s="523"/>
      <c r="D7" s="523"/>
      <c r="E7" s="523"/>
      <c r="F7" s="523"/>
      <c r="G7" s="523"/>
      <c r="H7" s="523"/>
      <c r="I7" s="523"/>
      <c r="J7" s="523"/>
      <c r="K7" s="523" t="s">
        <v>75</v>
      </c>
      <c r="L7" s="523"/>
      <c r="M7" s="523"/>
      <c r="N7" s="523"/>
      <c r="O7" s="523"/>
      <c r="P7" s="523" t="s">
        <v>70</v>
      </c>
      <c r="Q7" s="523"/>
      <c r="R7" s="523"/>
      <c r="S7" s="523"/>
      <c r="T7" s="523"/>
      <c r="U7" s="523"/>
      <c r="V7" s="523"/>
      <c r="W7" s="523"/>
      <c r="X7" s="523"/>
      <c r="Y7" s="523"/>
      <c r="Z7" s="523"/>
      <c r="AA7" s="523"/>
      <c r="AB7" s="523"/>
      <c r="AC7" s="523"/>
      <c r="AD7" s="523"/>
      <c r="AE7" s="523"/>
      <c r="AF7" s="523"/>
      <c r="AG7" s="523"/>
      <c r="AH7" s="523"/>
      <c r="AI7" s="523"/>
      <c r="AJ7" s="523"/>
      <c r="AK7" s="523"/>
      <c r="AL7" s="523"/>
      <c r="AM7" s="523"/>
      <c r="AN7" s="523"/>
      <c r="AO7" s="523"/>
      <c r="AP7" s="523" t="s">
        <v>71</v>
      </c>
      <c r="AQ7" s="523"/>
      <c r="AR7" s="523" t="s">
        <v>31</v>
      </c>
      <c r="AS7" s="523"/>
      <c r="AT7" s="523" t="s">
        <v>76</v>
      </c>
      <c r="AU7" s="523"/>
      <c r="AV7" s="523"/>
      <c r="AW7" s="523"/>
      <c r="AX7" s="524"/>
      <c r="AY7" s="44"/>
      <c r="AZ7" s="44"/>
      <c r="BA7" s="44"/>
      <c r="BB7" s="44"/>
      <c r="BC7" s="44"/>
    </row>
    <row r="8" spans="1:57" s="1" customFormat="1" ht="12.75" customHeight="1" x14ac:dyDescent="0.2">
      <c r="A8" s="481"/>
      <c r="B8" s="523"/>
      <c r="C8" s="523"/>
      <c r="D8" s="523"/>
      <c r="E8" s="523"/>
      <c r="F8" s="523"/>
      <c r="G8" s="523"/>
      <c r="H8" s="523"/>
      <c r="I8" s="523"/>
      <c r="J8" s="523"/>
      <c r="K8" s="523"/>
      <c r="L8" s="523"/>
      <c r="M8" s="523"/>
      <c r="N8" s="523"/>
      <c r="O8" s="523"/>
      <c r="P8" s="523"/>
      <c r="Q8" s="523"/>
      <c r="R8" s="523"/>
      <c r="S8" s="523"/>
      <c r="T8" s="523"/>
      <c r="U8" s="523"/>
      <c r="V8" s="523"/>
      <c r="W8" s="523"/>
      <c r="X8" s="523"/>
      <c r="Y8" s="523"/>
      <c r="Z8" s="523"/>
      <c r="AA8" s="523"/>
      <c r="AB8" s="523"/>
      <c r="AC8" s="523"/>
      <c r="AD8" s="523"/>
      <c r="AE8" s="523"/>
      <c r="AF8" s="523"/>
      <c r="AG8" s="523"/>
      <c r="AH8" s="523"/>
      <c r="AI8" s="523"/>
      <c r="AJ8" s="523"/>
      <c r="AK8" s="523"/>
      <c r="AL8" s="523"/>
      <c r="AM8" s="523"/>
      <c r="AN8" s="523"/>
      <c r="AO8" s="523"/>
      <c r="AP8" s="523"/>
      <c r="AQ8" s="523"/>
      <c r="AR8" s="523"/>
      <c r="AS8" s="523"/>
      <c r="AT8" s="523"/>
      <c r="AU8" s="523"/>
      <c r="AV8" s="523"/>
      <c r="AW8" s="523"/>
      <c r="AX8" s="524"/>
      <c r="AY8" s="44"/>
      <c r="AZ8" s="44"/>
      <c r="BA8" s="44"/>
      <c r="BB8" s="44"/>
      <c r="BC8" s="44"/>
    </row>
    <row r="9" spans="1:57" s="71" customFormat="1" ht="20.25" customHeight="1" x14ac:dyDescent="0.2">
      <c r="A9" s="481"/>
      <c r="B9" s="520" t="s">
        <v>441</v>
      </c>
      <c r="C9" s="520"/>
      <c r="D9" s="520" t="s">
        <v>260</v>
      </c>
      <c r="E9" s="520" t="s">
        <v>261</v>
      </c>
      <c r="F9" s="520" t="s">
        <v>29</v>
      </c>
      <c r="G9" s="520" t="s">
        <v>69</v>
      </c>
      <c r="H9" s="520" t="s">
        <v>4</v>
      </c>
      <c r="I9" s="520" t="s">
        <v>0</v>
      </c>
      <c r="J9" s="520" t="s">
        <v>30</v>
      </c>
      <c r="K9" s="520" t="s">
        <v>5</v>
      </c>
      <c r="L9" s="282"/>
      <c r="M9" s="520" t="s">
        <v>6</v>
      </c>
      <c r="N9" s="282"/>
      <c r="O9" s="520" t="s">
        <v>276</v>
      </c>
      <c r="P9" s="522" t="s">
        <v>415</v>
      </c>
      <c r="Q9" s="522"/>
      <c r="R9" s="522"/>
      <c r="S9" s="522"/>
      <c r="T9" s="522"/>
      <c r="U9" s="522" t="s">
        <v>414</v>
      </c>
      <c r="V9" s="522"/>
      <c r="W9" s="522"/>
      <c r="X9" s="522"/>
      <c r="Y9" s="522"/>
      <c r="Z9" s="522"/>
      <c r="AA9" s="522"/>
      <c r="AB9" s="522"/>
      <c r="AC9" s="522"/>
      <c r="AD9" s="522"/>
      <c r="AE9" s="522"/>
      <c r="AF9" s="522"/>
      <c r="AG9" s="522"/>
      <c r="AH9" s="522"/>
      <c r="AI9" s="522"/>
      <c r="AJ9" s="522"/>
      <c r="AK9" s="522"/>
      <c r="AL9" s="522"/>
      <c r="AM9" s="522"/>
      <c r="AN9" s="522" t="s">
        <v>399</v>
      </c>
      <c r="AO9" s="522"/>
      <c r="AP9" s="523"/>
      <c r="AQ9" s="523"/>
      <c r="AR9" s="523"/>
      <c r="AS9" s="523"/>
      <c r="AT9" s="523"/>
      <c r="AU9" s="523"/>
      <c r="AV9" s="523"/>
      <c r="AW9" s="523"/>
      <c r="AX9" s="524"/>
      <c r="AY9" s="44"/>
      <c r="AZ9" s="44"/>
      <c r="BA9" s="44"/>
      <c r="BB9" s="45"/>
      <c r="BC9" s="45"/>
    </row>
    <row r="10" spans="1:57" s="140" customFormat="1" ht="36" customHeight="1" thickBot="1" x14ac:dyDescent="0.25">
      <c r="A10" s="482"/>
      <c r="B10" s="521"/>
      <c r="C10" s="521"/>
      <c r="D10" s="521"/>
      <c r="E10" s="521"/>
      <c r="F10" s="521"/>
      <c r="G10" s="521"/>
      <c r="H10" s="521"/>
      <c r="I10" s="521"/>
      <c r="J10" s="521"/>
      <c r="K10" s="521"/>
      <c r="L10" s="283"/>
      <c r="M10" s="521"/>
      <c r="N10" s="283"/>
      <c r="O10" s="521"/>
      <c r="P10" s="500" t="s">
        <v>410</v>
      </c>
      <c r="Q10" s="500"/>
      <c r="R10" s="500"/>
      <c r="S10" s="260">
        <v>0.6</v>
      </c>
      <c r="T10" s="281" t="s">
        <v>316</v>
      </c>
      <c r="U10" s="260">
        <v>0.05</v>
      </c>
      <c r="V10" s="261"/>
      <c r="W10" s="261"/>
      <c r="X10" s="281" t="s">
        <v>412</v>
      </c>
      <c r="Y10" s="281" t="s">
        <v>322</v>
      </c>
      <c r="Z10" s="262">
        <v>0.15</v>
      </c>
      <c r="AA10" s="261"/>
      <c r="AB10" s="261"/>
      <c r="AC10" s="281" t="s">
        <v>413</v>
      </c>
      <c r="AD10" s="281" t="s">
        <v>409</v>
      </c>
      <c r="AE10" s="262">
        <v>0.1</v>
      </c>
      <c r="AF10" s="261"/>
      <c r="AG10" s="261"/>
      <c r="AH10" s="281" t="s">
        <v>416</v>
      </c>
      <c r="AI10" s="281" t="s">
        <v>317</v>
      </c>
      <c r="AJ10" s="262">
        <v>0.1</v>
      </c>
      <c r="AK10" s="263"/>
      <c r="AL10" s="263"/>
      <c r="AM10" s="281" t="s">
        <v>398</v>
      </c>
      <c r="AN10" s="281" t="s">
        <v>315</v>
      </c>
      <c r="AO10" s="281" t="s">
        <v>319</v>
      </c>
      <c r="AP10" s="264" t="s">
        <v>277</v>
      </c>
      <c r="AQ10" s="283" t="s">
        <v>314</v>
      </c>
      <c r="AR10" s="281" t="s">
        <v>400</v>
      </c>
      <c r="AS10" s="281" t="s">
        <v>280</v>
      </c>
      <c r="AT10" s="281" t="s">
        <v>67</v>
      </c>
      <c r="AU10" s="281" t="s">
        <v>68</v>
      </c>
      <c r="AV10" s="281" t="s">
        <v>275</v>
      </c>
      <c r="AW10" s="281"/>
      <c r="AX10" s="292" t="s">
        <v>265</v>
      </c>
      <c r="AY10" s="44"/>
      <c r="AZ10" s="44"/>
      <c r="BA10" s="44"/>
      <c r="BB10" s="45"/>
      <c r="BC10" s="45"/>
    </row>
    <row r="11" spans="1:57" s="71" customFormat="1" ht="65.099999999999994" customHeight="1" x14ac:dyDescent="0.2">
      <c r="A11" s="398">
        <v>1</v>
      </c>
      <c r="B11" s="491" t="s">
        <v>162</v>
      </c>
      <c r="C11" s="491"/>
      <c r="D11" s="255" t="s">
        <v>263</v>
      </c>
      <c r="E11" s="255" t="s">
        <v>39</v>
      </c>
      <c r="F11" s="310" t="s">
        <v>485</v>
      </c>
      <c r="G11" s="475" t="s">
        <v>112</v>
      </c>
      <c r="H11" s="519" t="s">
        <v>658</v>
      </c>
      <c r="I11" s="515" t="s">
        <v>486</v>
      </c>
      <c r="J11" s="473" t="s">
        <v>487</v>
      </c>
      <c r="K11" s="419" t="s">
        <v>149</v>
      </c>
      <c r="L11" s="422">
        <f t="shared" ref="L11:L14" si="0">IF(K11="ALTA",5,IF(K11="MEDIO ALTA",4,IF(K11="MEDIA",3,IF(K11="MEDIO BAJA",2,IF(K11="BAJA",1,0)))))</f>
        <v>2</v>
      </c>
      <c r="M11" s="419" t="s">
        <v>139</v>
      </c>
      <c r="N11" s="422">
        <f>IF(M11="ALTO",5,IF(M11="MEDIO ALTO",4,IF(M11="MEDIO",3,IF(M11="MEDIO BAJO",2,IF(M11="BAJO",1,0)))))</f>
        <v>3</v>
      </c>
      <c r="O11" s="422">
        <f>N11*L11</f>
        <v>6</v>
      </c>
      <c r="P11" s="323" t="s">
        <v>321</v>
      </c>
      <c r="Q11" s="324">
        <f t="shared" ref="Q11:Q34" si="1">IF(P11=$P$1048314,1,IF(P11=$P$1048310,5,IF(P11=$P$1048311,4,IF(P11=$P$1048312,3,IF(P11=$P$1048313,2,0)))))</f>
        <v>1</v>
      </c>
      <c r="R11" s="433">
        <f>ROUND(AVERAGEIF(Q11:Q13,"&gt;0"),0)</f>
        <v>1</v>
      </c>
      <c r="S11" s="433">
        <f>R11*$S$10</f>
        <v>0.6</v>
      </c>
      <c r="T11" s="299" t="s">
        <v>488</v>
      </c>
      <c r="U11" s="439">
        <f>IF(P11="No_existen",5*$U$10,V11*$U$10)</f>
        <v>0.2</v>
      </c>
      <c r="V11" s="445">
        <f>ROUND(AVERAGEIF(W11:W13,"&gt;0"),0)</f>
        <v>4</v>
      </c>
      <c r="W11" s="325">
        <f t="shared" ref="W11:W34" si="2">IF(X11=$X$1048312,1,IF(X11=$X$1048311,2,IF(X11=$X$1048310,4,IF(P11="No_existen",5,0))))</f>
        <v>4</v>
      </c>
      <c r="X11" s="299" t="s">
        <v>324</v>
      </c>
      <c r="Y11" s="299"/>
      <c r="Z11" s="445">
        <f>IF(P11="No_existen",5*$Z$10,AA11*$Z$10)</f>
        <v>0.15</v>
      </c>
      <c r="AA11" s="433">
        <f>ROUND(AVERAGEIF(AB11:AB13,"&gt;0"),0)</f>
        <v>1</v>
      </c>
      <c r="AB11" s="326">
        <f t="shared" ref="AB11:AB42" si="3">IF(AC11=$AD$1048311,1,IF(AC11=$AD$1048310,4,IF(P11="No_existen",5,0)))</f>
        <v>1</v>
      </c>
      <c r="AC11" s="299" t="s">
        <v>301</v>
      </c>
      <c r="AD11" s="299" t="s">
        <v>489</v>
      </c>
      <c r="AE11" s="445">
        <f>IF(P11="No_existen",5*$AE$10,AF11*$AE$10)</f>
        <v>0.1</v>
      </c>
      <c r="AF11" s="433">
        <f>ROUND(AVERAGEIF(AG11:AG13,"&gt;0"),0)</f>
        <v>1</v>
      </c>
      <c r="AG11" s="326">
        <f t="shared" ref="AG11:AG42" si="4">IF(AH11=$AH$1048310,1,IF(AH11=$AH$1048311,4,IF(P11="No_existen",5,0)))</f>
        <v>1</v>
      </c>
      <c r="AH11" s="299" t="s">
        <v>298</v>
      </c>
      <c r="AI11" s="299" t="s">
        <v>308</v>
      </c>
      <c r="AJ11" s="445">
        <f>IF(P11="No_existen",5*$AJ$10,AK11*$AJ$10)</f>
        <v>0.1</v>
      </c>
      <c r="AK11" s="433">
        <f>ROUND(AVERAGEIF(AL11:AL13,"&gt;0"),0)</f>
        <v>1</v>
      </c>
      <c r="AL11" s="326">
        <f>IF(AM11="Preventivo",1,IF(AM11="Detectivo",4, IF(P11="No_existen",5,0)))</f>
        <v>1</v>
      </c>
      <c r="AM11" s="299" t="s">
        <v>490</v>
      </c>
      <c r="AN11" s="433">
        <f>ROUND(AVERAGE(R11,V11,AA11,AF11,AK11),0)</f>
        <v>2</v>
      </c>
      <c r="AO11" s="397" t="str">
        <f>IF(AN11&lt;1.5,"FUERTE",IF(AND(AN11&gt;=1.5,AN11&lt;2.5),"ACEPTABLE",IF(AN11&gt;=5,"INEXISTENTE","DÉBIL")))</f>
        <v>ACEPTABLE</v>
      </c>
      <c r="AP11" s="400">
        <f>IF(O11=0,0,ROUND((O11*AN11),0))</f>
        <v>12</v>
      </c>
      <c r="AQ11" s="403" t="str">
        <f>IF(AP11&gt;=36,"GRAVE", IF(AP11&lt;=10, "LEVE", "MODERADO"))</f>
        <v>MODERADO</v>
      </c>
      <c r="AR11" s="441" t="s">
        <v>491</v>
      </c>
      <c r="AS11" s="444">
        <v>0.85</v>
      </c>
      <c r="AT11" s="258" t="s">
        <v>89</v>
      </c>
      <c r="AU11" s="258" t="s">
        <v>492</v>
      </c>
      <c r="AV11" s="259">
        <v>44910</v>
      </c>
      <c r="AW11" s="291"/>
      <c r="AX11" s="330"/>
      <c r="AY11" s="44"/>
      <c r="AZ11" s="44"/>
      <c r="BA11" s="44"/>
      <c r="BB11" s="93"/>
      <c r="BC11" s="93"/>
      <c r="BD11" s="73"/>
      <c r="BE11" s="73"/>
    </row>
    <row r="12" spans="1:57" s="71" customFormat="1" ht="74.25" customHeight="1" x14ac:dyDescent="0.2">
      <c r="A12" s="398"/>
      <c r="B12" s="484"/>
      <c r="C12" s="484"/>
      <c r="D12" s="311"/>
      <c r="E12" s="311"/>
      <c r="F12" s="310"/>
      <c r="G12" s="415"/>
      <c r="H12" s="516"/>
      <c r="I12" s="516"/>
      <c r="J12" s="474"/>
      <c r="K12" s="420"/>
      <c r="L12" s="423"/>
      <c r="M12" s="420"/>
      <c r="N12" s="423"/>
      <c r="O12" s="423"/>
      <c r="P12" s="144"/>
      <c r="Q12" s="145">
        <f t="shared" si="1"/>
        <v>0</v>
      </c>
      <c r="R12" s="396"/>
      <c r="S12" s="396"/>
      <c r="T12" s="312"/>
      <c r="U12" s="425"/>
      <c r="V12" s="395"/>
      <c r="W12" s="301">
        <f t="shared" si="2"/>
        <v>0</v>
      </c>
      <c r="X12" s="312"/>
      <c r="Y12" s="312"/>
      <c r="Z12" s="395"/>
      <c r="AA12" s="396"/>
      <c r="AB12" s="300">
        <f t="shared" si="3"/>
        <v>0</v>
      </c>
      <c r="AC12" s="312"/>
      <c r="AD12" s="312"/>
      <c r="AE12" s="395"/>
      <c r="AF12" s="396"/>
      <c r="AG12" s="300">
        <f t="shared" si="4"/>
        <v>0</v>
      </c>
      <c r="AH12" s="312"/>
      <c r="AI12" s="312"/>
      <c r="AJ12" s="395"/>
      <c r="AK12" s="396"/>
      <c r="AL12" s="300">
        <f t="shared" ref="AL12:AL61" si="5">IF(AM12="Preventivo",1,IF(AM12="Detectivo",4, IF(P12="No_existen",5,0)))</f>
        <v>0</v>
      </c>
      <c r="AM12" s="312"/>
      <c r="AN12" s="396"/>
      <c r="AO12" s="398"/>
      <c r="AP12" s="401"/>
      <c r="AQ12" s="404"/>
      <c r="AR12" s="442"/>
      <c r="AS12" s="442"/>
      <c r="AT12" s="46" t="s">
        <v>91</v>
      </c>
      <c r="AU12" s="46" t="s">
        <v>493</v>
      </c>
      <c r="AV12" s="94">
        <v>44910</v>
      </c>
      <c r="AW12" s="96" t="s">
        <v>671</v>
      </c>
      <c r="AX12" s="96" t="s">
        <v>494</v>
      </c>
      <c r="AY12" s="44"/>
      <c r="AZ12" s="44"/>
      <c r="BA12" s="44"/>
      <c r="BB12" s="93"/>
      <c r="BC12" s="93"/>
      <c r="BD12" s="73"/>
      <c r="BE12" s="73"/>
    </row>
    <row r="13" spans="1:57" s="71" customFormat="1" ht="65.099999999999994" customHeight="1" thickBot="1" x14ac:dyDescent="0.25">
      <c r="A13" s="398"/>
      <c r="B13" s="484"/>
      <c r="C13" s="484"/>
      <c r="D13" s="311"/>
      <c r="E13" s="311"/>
      <c r="F13" s="310"/>
      <c r="G13" s="415"/>
      <c r="H13" s="512"/>
      <c r="I13" s="512"/>
      <c r="J13" s="475"/>
      <c r="K13" s="420"/>
      <c r="L13" s="423"/>
      <c r="M13" s="420"/>
      <c r="N13" s="423"/>
      <c r="O13" s="423"/>
      <c r="P13" s="144"/>
      <c r="Q13" s="145">
        <f t="shared" si="1"/>
        <v>0</v>
      </c>
      <c r="R13" s="396"/>
      <c r="S13" s="396"/>
      <c r="T13" s="312"/>
      <c r="U13" s="425"/>
      <c r="V13" s="395"/>
      <c r="W13" s="301">
        <f t="shared" si="2"/>
        <v>0</v>
      </c>
      <c r="X13" s="312"/>
      <c r="Y13" s="312"/>
      <c r="Z13" s="395"/>
      <c r="AA13" s="396"/>
      <c r="AB13" s="300">
        <f t="shared" si="3"/>
        <v>0</v>
      </c>
      <c r="AC13" s="312"/>
      <c r="AD13" s="312"/>
      <c r="AE13" s="395"/>
      <c r="AF13" s="396"/>
      <c r="AG13" s="300">
        <f t="shared" si="4"/>
        <v>0</v>
      </c>
      <c r="AH13" s="312"/>
      <c r="AI13" s="312"/>
      <c r="AJ13" s="395"/>
      <c r="AK13" s="396"/>
      <c r="AL13" s="300">
        <f t="shared" si="5"/>
        <v>0</v>
      </c>
      <c r="AM13" s="312"/>
      <c r="AN13" s="396"/>
      <c r="AO13" s="398"/>
      <c r="AP13" s="401"/>
      <c r="AQ13" s="404"/>
      <c r="AR13" s="442"/>
      <c r="AS13" s="442"/>
      <c r="AT13" s="46"/>
      <c r="AU13" s="46"/>
      <c r="AV13" s="94"/>
      <c r="AW13" s="94"/>
      <c r="AX13" s="96"/>
      <c r="AY13" s="44"/>
      <c r="AZ13" s="44"/>
      <c r="BA13" s="44"/>
      <c r="BB13" s="45"/>
      <c r="BC13" s="45"/>
    </row>
    <row r="14" spans="1:57" s="71" customFormat="1" ht="64.5" customHeight="1" x14ac:dyDescent="0.2">
      <c r="A14" s="398">
        <f>+A11+1</f>
        <v>2</v>
      </c>
      <c r="B14" s="484" t="s">
        <v>162</v>
      </c>
      <c r="C14" s="484"/>
      <c r="D14" s="311" t="s">
        <v>262</v>
      </c>
      <c r="E14" s="311" t="s">
        <v>36</v>
      </c>
      <c r="F14" s="311" t="s">
        <v>495</v>
      </c>
      <c r="G14" s="415" t="s">
        <v>110</v>
      </c>
      <c r="H14" s="519" t="s">
        <v>659</v>
      </c>
      <c r="I14" s="415" t="s">
        <v>499</v>
      </c>
      <c r="J14" s="418" t="s">
        <v>500</v>
      </c>
      <c r="K14" s="420" t="s">
        <v>103</v>
      </c>
      <c r="L14" s="423">
        <f t="shared" si="0"/>
        <v>3</v>
      </c>
      <c r="M14" s="420" t="s">
        <v>139</v>
      </c>
      <c r="N14" s="423">
        <f t="shared" ref="N14:N17" si="6">IF(M14="ALTO",5,IF(M14="MEDIO ALTO",4,IF(M14="MEDIO",3,IF(M14="MEDIO BAJO",2,IF(M14="BAJO",1,0)))))</f>
        <v>3</v>
      </c>
      <c r="O14" s="423">
        <f t="shared" ref="O14" si="7">N14*L14</f>
        <v>9</v>
      </c>
      <c r="P14" s="144" t="s">
        <v>321</v>
      </c>
      <c r="Q14" s="324">
        <f t="shared" si="1"/>
        <v>1</v>
      </c>
      <c r="R14" s="433">
        <f t="shared" ref="R14" si="8">ROUND(AVERAGEIF(Q14:Q16,"&gt;0"),0)</f>
        <v>1</v>
      </c>
      <c r="S14" s="433">
        <f t="shared" ref="S14" si="9">R14*$S$10</f>
        <v>0.6</v>
      </c>
      <c r="T14" s="373" t="s">
        <v>674</v>
      </c>
      <c r="U14" s="439">
        <f>IF(P14="No_existen",5*$U$10,V14*$U$10)</f>
        <v>0.15000000000000002</v>
      </c>
      <c r="V14" s="445">
        <f>ROUND(AVERAGEIF(W14:W16,"&gt;0"),0)</f>
        <v>3</v>
      </c>
      <c r="W14" s="377">
        <f t="shared" si="2"/>
        <v>2</v>
      </c>
      <c r="X14" s="373" t="s">
        <v>325</v>
      </c>
      <c r="Y14" s="312"/>
      <c r="Z14" s="445">
        <f t="shared" ref="Z14" si="10">IF(P14="No_existen",5*$Z$10,AA14*$Z$10)</f>
        <v>0.15</v>
      </c>
      <c r="AA14" s="433">
        <f t="shared" ref="AA14" si="11">ROUND(AVERAGEIF(AB14:AB16,"&gt;0"),0)</f>
        <v>1</v>
      </c>
      <c r="AB14" s="379">
        <f t="shared" si="3"/>
        <v>1</v>
      </c>
      <c r="AC14" s="312" t="s">
        <v>301</v>
      </c>
      <c r="AD14" s="373" t="s">
        <v>504</v>
      </c>
      <c r="AE14" s="445">
        <f t="shared" ref="AE14" si="12">IF(P14="No_existen",5*$AE$10,AF14*$AE$10)</f>
        <v>0.1</v>
      </c>
      <c r="AF14" s="433">
        <f t="shared" ref="AF14" si="13">ROUND(AVERAGEIF(AG14:AG16,"&gt;0"),0)</f>
        <v>1</v>
      </c>
      <c r="AG14" s="379">
        <f t="shared" si="4"/>
        <v>1</v>
      </c>
      <c r="AH14" s="312" t="s">
        <v>298</v>
      </c>
      <c r="AI14" s="373" t="s">
        <v>313</v>
      </c>
      <c r="AJ14" s="445">
        <f t="shared" ref="AJ14" si="14">IF(P14="No_existen",5*$AJ$10,AK14*$AJ$10)</f>
        <v>0.1</v>
      </c>
      <c r="AK14" s="433">
        <f t="shared" ref="AK14" si="15">ROUND(AVERAGEIF(AL14:AL16,"&gt;0"),0)</f>
        <v>1</v>
      </c>
      <c r="AL14" s="379">
        <f t="shared" si="5"/>
        <v>1</v>
      </c>
      <c r="AM14" s="312" t="s">
        <v>490</v>
      </c>
      <c r="AN14" s="396">
        <f t="shared" ref="AN14" si="16">ROUND(AVERAGE(R14,V14,AA14,AF14,AK14),0)</f>
        <v>1</v>
      </c>
      <c r="AO14" s="398" t="str">
        <f t="shared" ref="AO14" si="17">IF(AN14&lt;1.5,"FUERTE",IF(AND(AN14&gt;=1.5,AN14&lt;2.5),"ACEPTABLE",IF(AN14&gt;=5,"INEXISTENTE","DÉBIL")))</f>
        <v>FUERTE</v>
      </c>
      <c r="AP14" s="401">
        <f>IF(O14=0,0,ROUND((O14*AN14),0))</f>
        <v>9</v>
      </c>
      <c r="AQ14" s="404" t="str">
        <f t="shared" ref="AQ14" si="18">IF(AP14&gt;=36,"GRAVE", IF(AP14&lt;=10, "LEVE", "MODERADO"))</f>
        <v>LEVE</v>
      </c>
      <c r="AR14" s="443" t="s">
        <v>676</v>
      </c>
      <c r="AS14" s="525">
        <v>1</v>
      </c>
      <c r="AT14" s="46" t="s">
        <v>88</v>
      </c>
      <c r="AU14" s="46"/>
      <c r="AV14" s="94"/>
      <c r="AW14" s="94"/>
      <c r="AX14" s="96"/>
      <c r="AY14" s="44"/>
      <c r="AZ14" s="44"/>
      <c r="BA14" s="44"/>
      <c r="BB14" s="45"/>
      <c r="BC14" s="45"/>
    </row>
    <row r="15" spans="1:57" s="71" customFormat="1" ht="64.5" customHeight="1" x14ac:dyDescent="0.2">
      <c r="A15" s="398"/>
      <c r="B15" s="484"/>
      <c r="C15" s="484"/>
      <c r="D15" s="311" t="s">
        <v>262</v>
      </c>
      <c r="E15" s="311" t="s">
        <v>36</v>
      </c>
      <c r="F15" s="311" t="s">
        <v>496</v>
      </c>
      <c r="G15" s="415"/>
      <c r="H15" s="516"/>
      <c r="I15" s="415"/>
      <c r="J15" s="418"/>
      <c r="K15" s="420"/>
      <c r="L15" s="423"/>
      <c r="M15" s="420"/>
      <c r="N15" s="423"/>
      <c r="O15" s="423"/>
      <c r="P15" s="144" t="s">
        <v>321</v>
      </c>
      <c r="Q15" s="145">
        <f t="shared" si="1"/>
        <v>1</v>
      </c>
      <c r="R15" s="396"/>
      <c r="S15" s="396"/>
      <c r="T15" s="373" t="s">
        <v>675</v>
      </c>
      <c r="U15" s="425"/>
      <c r="V15" s="395"/>
      <c r="W15" s="374">
        <f t="shared" si="2"/>
        <v>4</v>
      </c>
      <c r="X15" s="373" t="s">
        <v>324</v>
      </c>
      <c r="Y15" s="312"/>
      <c r="Z15" s="395"/>
      <c r="AA15" s="396"/>
      <c r="AB15" s="371">
        <f t="shared" si="3"/>
        <v>1</v>
      </c>
      <c r="AC15" s="312" t="s">
        <v>301</v>
      </c>
      <c r="AD15" s="373" t="s">
        <v>504</v>
      </c>
      <c r="AE15" s="395"/>
      <c r="AF15" s="396"/>
      <c r="AG15" s="371">
        <f t="shared" si="4"/>
        <v>1</v>
      </c>
      <c r="AH15" s="312" t="s">
        <v>298</v>
      </c>
      <c r="AI15" s="373" t="s">
        <v>313</v>
      </c>
      <c r="AJ15" s="395"/>
      <c r="AK15" s="396"/>
      <c r="AL15" s="371">
        <f t="shared" si="5"/>
        <v>1</v>
      </c>
      <c r="AM15" s="312" t="s">
        <v>490</v>
      </c>
      <c r="AN15" s="396"/>
      <c r="AO15" s="398"/>
      <c r="AP15" s="401"/>
      <c r="AQ15" s="404"/>
      <c r="AR15" s="454"/>
      <c r="AS15" s="454"/>
      <c r="AT15" s="46"/>
      <c r="AU15" s="46"/>
      <c r="AV15" s="94"/>
      <c r="AW15" s="94"/>
      <c r="AX15" s="96"/>
      <c r="AY15" s="44"/>
      <c r="AZ15" s="44"/>
      <c r="BA15" s="44"/>
      <c r="BB15" s="45"/>
      <c r="BC15" s="45"/>
    </row>
    <row r="16" spans="1:57" s="71" customFormat="1" ht="64.5" customHeight="1" thickBot="1" x14ac:dyDescent="0.25">
      <c r="A16" s="398"/>
      <c r="B16" s="485"/>
      <c r="C16" s="485"/>
      <c r="D16" s="311" t="s">
        <v>263</v>
      </c>
      <c r="E16" s="311" t="s">
        <v>39</v>
      </c>
      <c r="F16" s="311" t="s">
        <v>497</v>
      </c>
      <c r="G16" s="415"/>
      <c r="H16" s="512"/>
      <c r="I16" s="415"/>
      <c r="J16" s="418"/>
      <c r="K16" s="460"/>
      <c r="L16" s="457"/>
      <c r="M16" s="460"/>
      <c r="N16" s="457"/>
      <c r="O16" s="457"/>
      <c r="P16" s="144" t="s">
        <v>320</v>
      </c>
      <c r="Q16" s="145">
        <f t="shared" si="1"/>
        <v>2</v>
      </c>
      <c r="R16" s="396"/>
      <c r="S16" s="396"/>
      <c r="T16" s="373" t="s">
        <v>503</v>
      </c>
      <c r="U16" s="425"/>
      <c r="V16" s="395"/>
      <c r="W16" s="374">
        <f t="shared" si="2"/>
        <v>4</v>
      </c>
      <c r="X16" s="306" t="s">
        <v>324</v>
      </c>
      <c r="Y16" s="306"/>
      <c r="Z16" s="395"/>
      <c r="AA16" s="396"/>
      <c r="AB16" s="371">
        <f t="shared" si="3"/>
        <v>1</v>
      </c>
      <c r="AC16" s="306" t="s">
        <v>301</v>
      </c>
      <c r="AD16" s="373" t="s">
        <v>504</v>
      </c>
      <c r="AE16" s="395"/>
      <c r="AF16" s="396"/>
      <c r="AG16" s="371">
        <f t="shared" si="4"/>
        <v>1</v>
      </c>
      <c r="AH16" s="306" t="s">
        <v>298</v>
      </c>
      <c r="AI16" s="306" t="s">
        <v>313</v>
      </c>
      <c r="AJ16" s="395"/>
      <c r="AK16" s="396"/>
      <c r="AL16" s="371">
        <f t="shared" si="5"/>
        <v>1</v>
      </c>
      <c r="AM16" s="306" t="s">
        <v>490</v>
      </c>
      <c r="AN16" s="427"/>
      <c r="AO16" s="432"/>
      <c r="AP16" s="429"/>
      <c r="AQ16" s="431"/>
      <c r="AR16" s="455"/>
      <c r="AS16" s="455"/>
      <c r="AT16" s="46"/>
      <c r="AU16" s="46"/>
      <c r="AV16" s="94"/>
      <c r="AW16" s="169"/>
      <c r="AX16" s="97"/>
      <c r="AY16" s="44"/>
      <c r="AZ16" s="44"/>
      <c r="BA16" s="44"/>
      <c r="BB16" s="45"/>
      <c r="BC16" s="45"/>
    </row>
    <row r="17" spans="1:55" s="71" customFormat="1" ht="64.5" customHeight="1" x14ac:dyDescent="0.2">
      <c r="A17" s="398">
        <v>3</v>
      </c>
      <c r="B17" s="483" t="s">
        <v>162</v>
      </c>
      <c r="C17" s="483"/>
      <c r="D17" s="311" t="s">
        <v>262</v>
      </c>
      <c r="E17" s="311" t="s">
        <v>35</v>
      </c>
      <c r="F17" s="311" t="s">
        <v>498</v>
      </c>
      <c r="G17" s="415" t="s">
        <v>104</v>
      </c>
      <c r="H17" s="499" t="s">
        <v>660</v>
      </c>
      <c r="I17" s="415" t="s">
        <v>501</v>
      </c>
      <c r="J17" s="415" t="s">
        <v>502</v>
      </c>
      <c r="K17" s="503" t="s">
        <v>103</v>
      </c>
      <c r="L17" s="504">
        <f t="shared" ref="L17" si="19">IF(K17="ALTA",5,IF(K17="MEDIO ALTA",4,IF(K17="MEDIA",3,IF(K17="MEDIO BAJA",2,IF(K17="BAJA",1,0)))))</f>
        <v>3</v>
      </c>
      <c r="M17" s="503" t="s">
        <v>139</v>
      </c>
      <c r="N17" s="504">
        <f t="shared" si="6"/>
        <v>3</v>
      </c>
      <c r="O17" s="504">
        <f t="shared" ref="O17" si="20">N17*L17</f>
        <v>9</v>
      </c>
      <c r="P17" s="144" t="s">
        <v>390</v>
      </c>
      <c r="Q17" s="324">
        <f t="shared" si="1"/>
        <v>4</v>
      </c>
      <c r="R17" s="433">
        <f t="shared" ref="R17" si="21">ROUND(AVERAGEIF(Q17:Q19,"&gt;0"),0)</f>
        <v>4</v>
      </c>
      <c r="S17" s="433">
        <f t="shared" ref="S17" si="22">R17*$S$10</f>
        <v>2.4</v>
      </c>
      <c r="T17" s="373" t="s">
        <v>672</v>
      </c>
      <c r="U17" s="439">
        <f t="shared" ref="U17" si="23">IF(P17="No_existen",5*$U$10,V17*$U$10)</f>
        <v>0.1</v>
      </c>
      <c r="V17" s="445">
        <f t="shared" ref="V17" si="24">ROUND(AVERAGEIF(W17:W19,"&gt;0"),0)</f>
        <v>2</v>
      </c>
      <c r="W17" s="377">
        <f t="shared" si="2"/>
        <v>2</v>
      </c>
      <c r="X17" s="373" t="s">
        <v>325</v>
      </c>
      <c r="Y17" s="309"/>
      <c r="Z17" s="445">
        <f t="shared" ref="Z17" si="25">IF(P17="No_existen",5*$Z$10,AA17*$Z$10)</f>
        <v>0.15</v>
      </c>
      <c r="AA17" s="433">
        <f t="shared" ref="AA17" si="26">ROUND(AVERAGEIF(AB17:AB19,"&gt;0"),0)</f>
        <v>1</v>
      </c>
      <c r="AB17" s="379">
        <f t="shared" si="3"/>
        <v>1</v>
      </c>
      <c r="AC17" s="373" t="s">
        <v>301</v>
      </c>
      <c r="AD17" s="373" t="s">
        <v>505</v>
      </c>
      <c r="AE17" s="445">
        <f t="shared" ref="AE17" si="27">IF(P17="No_existen",5*$AE$10,AF17*$AE$10)</f>
        <v>0.1</v>
      </c>
      <c r="AF17" s="433">
        <f t="shared" ref="AF17" si="28">ROUND(AVERAGEIF(AG17:AG19,"&gt;0"),0)</f>
        <v>1</v>
      </c>
      <c r="AG17" s="379">
        <f t="shared" si="4"/>
        <v>1</v>
      </c>
      <c r="AH17" s="373" t="s">
        <v>298</v>
      </c>
      <c r="AI17" s="373" t="s">
        <v>313</v>
      </c>
      <c r="AJ17" s="445">
        <f t="shared" ref="AJ17" si="29">IF(P17="No_existen",5*$AJ$10,AK17*$AJ$10)</f>
        <v>0.1</v>
      </c>
      <c r="AK17" s="433">
        <f t="shared" ref="AK17" si="30">ROUND(AVERAGEIF(AL17:AL19,"&gt;0"),0)</f>
        <v>1</v>
      </c>
      <c r="AL17" s="379">
        <f t="shared" si="5"/>
        <v>1</v>
      </c>
      <c r="AM17" s="373" t="s">
        <v>490</v>
      </c>
      <c r="AN17" s="426">
        <f t="shared" ref="AN17" si="31">ROUND(AVERAGE(R17,V17,AA17,AF17,AK17),0)</f>
        <v>2</v>
      </c>
      <c r="AO17" s="397" t="str">
        <f>IF(AN17&lt;1.5,"FUERTE",IF(AND(AN17&gt;=1.5,AN17&lt;2.5),"ACEPTABLE",IF(AN17&gt;=5,"INEXISTENTE","DÉBIL")))</f>
        <v>ACEPTABLE</v>
      </c>
      <c r="AP17" s="428">
        <f>IF(O17=0,0,ROUND((O17*AN17),0))</f>
        <v>18</v>
      </c>
      <c r="AQ17" s="430" t="str">
        <f t="shared" ref="AQ17" si="32">IF(AP17&gt;=36,"GRAVE", IF(AP17&lt;=10, "LEVE", "MODERADO"))</f>
        <v>MODERADO</v>
      </c>
      <c r="AR17" s="443" t="s">
        <v>506</v>
      </c>
      <c r="AS17" s="525">
        <v>1</v>
      </c>
      <c r="AT17" s="46" t="s">
        <v>91</v>
      </c>
      <c r="AU17" s="46" t="s">
        <v>673</v>
      </c>
      <c r="AV17" s="94">
        <v>44910</v>
      </c>
      <c r="AW17" s="96" t="s">
        <v>507</v>
      </c>
      <c r="AX17" s="96" t="s">
        <v>507</v>
      </c>
      <c r="AY17" s="44"/>
      <c r="AZ17" s="44"/>
      <c r="BA17" s="44"/>
      <c r="BB17" s="45"/>
      <c r="BC17" s="45"/>
    </row>
    <row r="18" spans="1:55" s="71" customFormat="1" ht="64.5" customHeight="1" x14ac:dyDescent="0.2">
      <c r="A18" s="398"/>
      <c r="B18" s="484"/>
      <c r="C18" s="484"/>
      <c r="D18" s="311"/>
      <c r="E18" s="311"/>
      <c r="F18" s="311"/>
      <c r="G18" s="415"/>
      <c r="H18" s="468"/>
      <c r="I18" s="415"/>
      <c r="J18" s="415"/>
      <c r="K18" s="420"/>
      <c r="L18" s="423"/>
      <c r="M18" s="420"/>
      <c r="N18" s="423"/>
      <c r="O18" s="423"/>
      <c r="P18" s="144"/>
      <c r="Q18" s="145">
        <f t="shared" si="1"/>
        <v>0</v>
      </c>
      <c r="R18" s="396"/>
      <c r="S18" s="396"/>
      <c r="T18" s="373"/>
      <c r="U18" s="425"/>
      <c r="V18" s="395"/>
      <c r="W18" s="374">
        <f t="shared" si="2"/>
        <v>0</v>
      </c>
      <c r="X18" s="373"/>
      <c r="Y18" s="312"/>
      <c r="Z18" s="395"/>
      <c r="AA18" s="396"/>
      <c r="AB18" s="371">
        <f t="shared" si="3"/>
        <v>0</v>
      </c>
      <c r="AC18" s="373"/>
      <c r="AD18" s="373"/>
      <c r="AE18" s="395"/>
      <c r="AF18" s="396"/>
      <c r="AG18" s="371">
        <f t="shared" si="4"/>
        <v>0</v>
      </c>
      <c r="AH18" s="372"/>
      <c r="AI18" s="373"/>
      <c r="AJ18" s="395"/>
      <c r="AK18" s="396"/>
      <c r="AL18" s="371">
        <f t="shared" si="5"/>
        <v>0</v>
      </c>
      <c r="AM18" s="373"/>
      <c r="AN18" s="396"/>
      <c r="AO18" s="398"/>
      <c r="AP18" s="401"/>
      <c r="AQ18" s="404"/>
      <c r="AR18" s="454"/>
      <c r="AS18" s="454"/>
      <c r="AT18" s="46"/>
      <c r="AU18" s="46"/>
      <c r="AV18" s="94"/>
      <c r="AW18" s="96"/>
      <c r="AX18" s="96"/>
      <c r="AY18" s="44"/>
      <c r="AZ18" s="44"/>
      <c r="BA18" s="44"/>
      <c r="BB18" s="45"/>
      <c r="BC18" s="45"/>
    </row>
    <row r="19" spans="1:55" s="71" customFormat="1" ht="64.5" customHeight="1" thickBot="1" x14ac:dyDescent="0.25">
      <c r="A19" s="398"/>
      <c r="B19" s="485"/>
      <c r="C19" s="485"/>
      <c r="D19" s="311"/>
      <c r="E19" s="311"/>
      <c r="F19" s="311"/>
      <c r="G19" s="415"/>
      <c r="H19" s="469"/>
      <c r="I19" s="415"/>
      <c r="J19" s="415"/>
      <c r="K19" s="460"/>
      <c r="L19" s="457"/>
      <c r="M19" s="460"/>
      <c r="N19" s="457"/>
      <c r="O19" s="457"/>
      <c r="P19" s="144"/>
      <c r="Q19" s="145">
        <f t="shared" si="1"/>
        <v>0</v>
      </c>
      <c r="R19" s="396"/>
      <c r="S19" s="396"/>
      <c r="T19" s="373"/>
      <c r="U19" s="425"/>
      <c r="V19" s="395"/>
      <c r="W19" s="374">
        <f t="shared" si="2"/>
        <v>0</v>
      </c>
      <c r="X19" s="373"/>
      <c r="Y19" s="306"/>
      <c r="Z19" s="395"/>
      <c r="AA19" s="396"/>
      <c r="AB19" s="371">
        <f t="shared" si="3"/>
        <v>0</v>
      </c>
      <c r="AC19" s="373"/>
      <c r="AD19" s="373"/>
      <c r="AE19" s="395"/>
      <c r="AF19" s="396"/>
      <c r="AG19" s="371">
        <f t="shared" si="4"/>
        <v>0</v>
      </c>
      <c r="AH19" s="372"/>
      <c r="AI19" s="373"/>
      <c r="AJ19" s="395"/>
      <c r="AK19" s="396"/>
      <c r="AL19" s="371">
        <f t="shared" si="5"/>
        <v>0</v>
      </c>
      <c r="AM19" s="373"/>
      <c r="AN19" s="427"/>
      <c r="AO19" s="398"/>
      <c r="AP19" s="429"/>
      <c r="AQ19" s="431"/>
      <c r="AR19" s="455"/>
      <c r="AS19" s="455"/>
      <c r="AT19" s="46"/>
      <c r="AU19" s="46"/>
      <c r="AV19" s="94"/>
      <c r="AW19" s="96"/>
      <c r="AX19" s="97"/>
      <c r="AY19" s="44"/>
      <c r="AZ19" s="44"/>
      <c r="BA19" s="44"/>
      <c r="BB19" s="45"/>
      <c r="BC19" s="45"/>
    </row>
    <row r="20" spans="1:55" s="71" customFormat="1" ht="64.5" customHeight="1" x14ac:dyDescent="0.2">
      <c r="A20" s="399">
        <v>4</v>
      </c>
      <c r="B20" s="483" t="s">
        <v>161</v>
      </c>
      <c r="C20" s="483"/>
      <c r="D20" s="255"/>
      <c r="E20" s="255"/>
      <c r="F20" s="255"/>
      <c r="G20" s="475"/>
      <c r="H20" s="506"/>
      <c r="I20" s="512"/>
      <c r="J20" s="475"/>
      <c r="K20" s="503"/>
      <c r="L20" s="504"/>
      <c r="M20" s="503"/>
      <c r="N20" s="504"/>
      <c r="O20" s="504"/>
      <c r="P20" s="256"/>
      <c r="Q20" s="257">
        <f t="shared" si="1"/>
        <v>0</v>
      </c>
      <c r="R20" s="426" t="e">
        <f t="shared" ref="R20" si="33">ROUND(AVERAGEIF(Q20:Q22,"&gt;0"),0)</f>
        <v>#DIV/0!</v>
      </c>
      <c r="S20" s="426" t="e">
        <f t="shared" ref="S20" si="34">R20*0.6</f>
        <v>#DIV/0!</v>
      </c>
      <c r="T20" s="309"/>
      <c r="U20" s="459" t="e">
        <f t="shared" ref="U20" si="35">IF(P20="No_existen",5*$U$10,V20*$U$10)</f>
        <v>#DIV/0!</v>
      </c>
      <c r="V20" s="447" t="e">
        <f t="shared" ref="V20" si="36">ROUND(AVERAGEIF(W20:W22,"&gt;0"),0)</f>
        <v>#DIV/0!</v>
      </c>
      <c r="W20" s="303">
        <f t="shared" si="2"/>
        <v>0</v>
      </c>
      <c r="X20" s="309"/>
      <c r="Y20" s="309"/>
      <c r="Z20" s="447" t="e">
        <f t="shared" ref="Z20" si="37">IF(P20="No_existen",5*$Z$10,AA20*$Z$10)</f>
        <v>#DIV/0!</v>
      </c>
      <c r="AA20" s="426" t="e">
        <f t="shared" ref="AA20" si="38">ROUND(AVERAGEIF(AB20:AB22,"&gt;0"),0)</f>
        <v>#DIV/0!</v>
      </c>
      <c r="AB20" s="302">
        <f t="shared" si="3"/>
        <v>0</v>
      </c>
      <c r="AC20" s="309"/>
      <c r="AD20" s="309"/>
      <c r="AE20" s="447" t="e">
        <f t="shared" ref="AE20" si="39">IF(P20="No_existen",5*$AE$10,AF20*$AE$10)</f>
        <v>#DIV/0!</v>
      </c>
      <c r="AF20" s="426" t="e">
        <f t="shared" ref="AF20" si="40">ROUND(AVERAGEIF(AG20:AG22,"&gt;0"),0)</f>
        <v>#DIV/0!</v>
      </c>
      <c r="AG20" s="302">
        <f t="shared" si="4"/>
        <v>0</v>
      </c>
      <c r="AH20" s="309"/>
      <c r="AI20" s="309"/>
      <c r="AJ20" s="447" t="e">
        <f t="shared" ref="AJ20" si="41">IF(P20="No_existen",5*$AJ$10,AK20*$AJ$10)</f>
        <v>#DIV/0!</v>
      </c>
      <c r="AK20" s="426" t="e">
        <f t="shared" ref="AK20" si="42">ROUND(AVERAGEIF(AL20:AL22,"&gt;0"),0)</f>
        <v>#DIV/0!</v>
      </c>
      <c r="AL20" s="302">
        <f t="shared" si="5"/>
        <v>0</v>
      </c>
      <c r="AM20" s="309"/>
      <c r="AN20" s="426" t="e">
        <f t="shared" ref="AN20" si="43">ROUND(AVERAGE(R20,V20,AA20,AF20,AK20),0)</f>
        <v>#DIV/0!</v>
      </c>
      <c r="AO20" s="408" t="e">
        <f t="shared" ref="AO20" si="44">IF(AN20&lt;1.5,"FUERTE",IF(AND(AN20&gt;=1.5,AN20&lt;2.5),"ACEPTABLE",IF(AN20&gt;=5,"INEXISTENTE","DÉBIL")))</f>
        <v>#DIV/0!</v>
      </c>
      <c r="AP20" s="428">
        <f t="shared" ref="AP20" si="45">IF(O20=0,0,ROUND((O20*AN20),0))</f>
        <v>0</v>
      </c>
      <c r="AQ20" s="430"/>
      <c r="AR20" s="455"/>
      <c r="AS20" s="455"/>
      <c r="AT20" s="258"/>
      <c r="AU20" s="258"/>
      <c r="AV20" s="259"/>
      <c r="AW20" s="259"/>
      <c r="AX20" s="291"/>
      <c r="AY20" s="44"/>
      <c r="AZ20" s="44"/>
      <c r="BA20" s="44"/>
      <c r="BB20" s="45"/>
      <c r="BC20" s="45"/>
    </row>
    <row r="21" spans="1:55" s="71" customFormat="1" ht="64.5" customHeight="1" x14ac:dyDescent="0.2">
      <c r="A21" s="407"/>
      <c r="B21" s="484"/>
      <c r="C21" s="484"/>
      <c r="D21" s="311"/>
      <c r="E21" s="311"/>
      <c r="F21" s="311"/>
      <c r="G21" s="415"/>
      <c r="H21" s="517"/>
      <c r="I21" s="418"/>
      <c r="J21" s="415"/>
      <c r="K21" s="420"/>
      <c r="L21" s="423"/>
      <c r="M21" s="420"/>
      <c r="N21" s="423"/>
      <c r="O21" s="423"/>
      <c r="P21" s="144"/>
      <c r="Q21" s="145">
        <f t="shared" si="1"/>
        <v>0</v>
      </c>
      <c r="R21" s="396"/>
      <c r="S21" s="396"/>
      <c r="T21" s="312"/>
      <c r="U21" s="425"/>
      <c r="V21" s="395"/>
      <c r="W21" s="301">
        <f t="shared" si="2"/>
        <v>0</v>
      </c>
      <c r="X21" s="312"/>
      <c r="Y21" s="312" t="s">
        <v>509</v>
      </c>
      <c r="Z21" s="395"/>
      <c r="AA21" s="396"/>
      <c r="AB21" s="300">
        <f t="shared" si="3"/>
        <v>0</v>
      </c>
      <c r="AC21" s="312"/>
      <c r="AD21" s="312"/>
      <c r="AE21" s="395"/>
      <c r="AF21" s="396"/>
      <c r="AG21" s="300">
        <f t="shared" si="4"/>
        <v>0</v>
      </c>
      <c r="AH21" s="312"/>
      <c r="AI21" s="312"/>
      <c r="AJ21" s="395"/>
      <c r="AK21" s="396"/>
      <c r="AL21" s="300">
        <f t="shared" si="5"/>
        <v>0</v>
      </c>
      <c r="AM21" s="312"/>
      <c r="AN21" s="396"/>
      <c r="AO21" s="398"/>
      <c r="AP21" s="401"/>
      <c r="AQ21" s="404"/>
      <c r="AR21" s="442"/>
      <c r="AS21" s="442"/>
      <c r="AT21" s="46"/>
      <c r="AU21" s="46"/>
      <c r="AV21" s="94"/>
      <c r="AW21" s="94"/>
      <c r="AX21" s="96"/>
      <c r="AY21" s="44"/>
      <c r="AZ21" s="44"/>
      <c r="BA21" s="44"/>
      <c r="BB21" s="45"/>
      <c r="BC21" s="45"/>
    </row>
    <row r="22" spans="1:55" s="71" customFormat="1" ht="64.5" customHeight="1" thickBot="1" x14ac:dyDescent="0.25">
      <c r="A22" s="408"/>
      <c r="B22" s="485"/>
      <c r="C22" s="485"/>
      <c r="D22" s="90"/>
      <c r="E22" s="90"/>
      <c r="F22" s="90"/>
      <c r="G22" s="514"/>
      <c r="H22" s="518"/>
      <c r="I22" s="513"/>
      <c r="J22" s="514"/>
      <c r="K22" s="460"/>
      <c r="L22" s="457"/>
      <c r="M22" s="460"/>
      <c r="N22" s="457"/>
      <c r="O22" s="457"/>
      <c r="P22" s="19"/>
      <c r="Q22" s="102">
        <f t="shared" si="1"/>
        <v>0</v>
      </c>
      <c r="R22" s="427"/>
      <c r="S22" s="427"/>
      <c r="T22" s="306"/>
      <c r="U22" s="440"/>
      <c r="V22" s="446"/>
      <c r="W22" s="307">
        <f t="shared" si="2"/>
        <v>0</v>
      </c>
      <c r="X22" s="306"/>
      <c r="Y22" s="306"/>
      <c r="Z22" s="446"/>
      <c r="AA22" s="427"/>
      <c r="AB22" s="305">
        <f t="shared" si="3"/>
        <v>0</v>
      </c>
      <c r="AC22" s="306"/>
      <c r="AD22" s="306"/>
      <c r="AE22" s="446"/>
      <c r="AF22" s="427"/>
      <c r="AG22" s="305">
        <f t="shared" si="4"/>
        <v>0</v>
      </c>
      <c r="AH22" s="306"/>
      <c r="AI22" s="306"/>
      <c r="AJ22" s="446"/>
      <c r="AK22" s="427"/>
      <c r="AL22" s="305">
        <f t="shared" si="5"/>
        <v>0</v>
      </c>
      <c r="AM22" s="306"/>
      <c r="AN22" s="427"/>
      <c r="AO22" s="432"/>
      <c r="AP22" s="429"/>
      <c r="AQ22" s="431"/>
      <c r="AR22" s="476"/>
      <c r="AS22" s="476"/>
      <c r="AT22" s="47"/>
      <c r="AU22" s="47"/>
      <c r="AV22" s="169"/>
      <c r="AW22" s="169"/>
      <c r="AX22" s="97"/>
      <c r="AY22" s="44"/>
      <c r="AZ22" s="44"/>
      <c r="BA22" s="44"/>
      <c r="BB22" s="45"/>
      <c r="BC22" s="45"/>
    </row>
    <row r="23" spans="1:55" s="92" customFormat="1" ht="64.5" customHeight="1" x14ac:dyDescent="0.2">
      <c r="A23" s="399">
        <v>5</v>
      </c>
      <c r="B23" s="483" t="s">
        <v>161</v>
      </c>
      <c r="C23" s="483"/>
      <c r="D23" s="255"/>
      <c r="E23" s="255"/>
      <c r="F23" s="304"/>
      <c r="G23" s="475"/>
      <c r="H23" s="506"/>
      <c r="I23" s="512"/>
      <c r="J23" s="475"/>
      <c r="K23" s="503"/>
      <c r="L23" s="504"/>
      <c r="M23" s="503"/>
      <c r="N23" s="504"/>
      <c r="O23" s="504"/>
      <c r="P23" s="256"/>
      <c r="Q23" s="257">
        <f t="shared" si="1"/>
        <v>0</v>
      </c>
      <c r="R23" s="426" t="e">
        <f t="shared" ref="R23:R59" si="46">ROUND(AVERAGEIF(Q23:Q25,"&gt;0"),0)</f>
        <v>#DIV/0!</v>
      </c>
      <c r="S23" s="426" t="e">
        <f t="shared" ref="S23" si="47">R23*0.6</f>
        <v>#DIV/0!</v>
      </c>
      <c r="T23" s="370"/>
      <c r="U23" s="459" t="e">
        <f t="shared" ref="U23" si="48">IF(P23="No_existen",5*$U$10,V23*$U$10)</f>
        <v>#DIV/0!</v>
      </c>
      <c r="V23" s="447" t="e">
        <f t="shared" ref="V23" si="49">ROUND(AVERAGEIF(W23:W25,"&gt;0"),0)</f>
        <v>#DIV/0!</v>
      </c>
      <c r="W23" s="303">
        <f t="shared" si="2"/>
        <v>0</v>
      </c>
      <c r="X23" s="309"/>
      <c r="Y23" s="309"/>
      <c r="Z23" s="447" t="e">
        <f t="shared" ref="Z23" si="50">IF(P23="No_existen",5*$Z$10,AA23*$Z$10)</f>
        <v>#DIV/0!</v>
      </c>
      <c r="AA23" s="426" t="e">
        <f t="shared" ref="AA23" si="51">ROUND(AVERAGEIF(AB23:AB25,"&gt;0"),0)</f>
        <v>#DIV/0!</v>
      </c>
      <c r="AB23" s="302">
        <f t="shared" si="3"/>
        <v>0</v>
      </c>
      <c r="AC23" s="309"/>
      <c r="AD23" s="309"/>
      <c r="AE23" s="447" t="e">
        <f t="shared" ref="AE23" si="52">IF(P23="No_existen",5*$AE$10,AF23*$AE$10)</f>
        <v>#DIV/0!</v>
      </c>
      <c r="AF23" s="426" t="e">
        <f t="shared" ref="AF23" si="53">ROUND(AVERAGEIF(AG23:AG25,"&gt;0"),0)</f>
        <v>#DIV/0!</v>
      </c>
      <c r="AG23" s="302">
        <f t="shared" si="4"/>
        <v>0</v>
      </c>
      <c r="AH23" s="309"/>
      <c r="AI23" s="309"/>
      <c r="AJ23" s="447" t="e">
        <f t="shared" ref="AJ23" si="54">IF(P23="No_existen",5*$AJ$10,AK23*$AJ$10)</f>
        <v>#DIV/0!</v>
      </c>
      <c r="AK23" s="426" t="e">
        <f t="shared" ref="AK23" si="55">ROUND(AVERAGEIF(AL23:AL25,"&gt;0"),0)</f>
        <v>#DIV/0!</v>
      </c>
      <c r="AL23" s="302">
        <f t="shared" si="5"/>
        <v>0</v>
      </c>
      <c r="AM23" s="309"/>
      <c r="AN23" s="426" t="e">
        <f t="shared" ref="AN23" si="56">ROUND(AVERAGE(R23,V23,AA23,AF23,AK23),0)</f>
        <v>#DIV/0!</v>
      </c>
      <c r="AO23" s="408" t="e">
        <f t="shared" ref="AO23" si="57">IF(AN23&lt;1.5,"FUERTE",IF(AND(AN23&gt;=1.5,AN23&lt;2.5),"ACEPTABLE",IF(AN23&gt;=5,"INEXISTENTE","DÉBIL")))</f>
        <v>#DIV/0!</v>
      </c>
      <c r="AP23" s="428">
        <f t="shared" ref="AP23" si="58">IF(O23=0,0,ROUND((O23*AN23),0))</f>
        <v>0</v>
      </c>
      <c r="AQ23" s="430"/>
      <c r="AR23" s="455"/>
      <c r="AS23" s="455"/>
      <c r="AT23" s="258"/>
      <c r="AU23" s="258"/>
      <c r="AV23" s="259"/>
      <c r="AW23" s="331"/>
      <c r="AX23" s="291"/>
      <c r="AY23" s="44"/>
      <c r="AZ23" s="44"/>
      <c r="BA23" s="44"/>
      <c r="BB23" s="45"/>
      <c r="BC23" s="45"/>
    </row>
    <row r="24" spans="1:55" s="92" customFormat="1" ht="64.5" customHeight="1" x14ac:dyDescent="0.2">
      <c r="A24" s="407"/>
      <c r="B24" s="484"/>
      <c r="C24" s="484"/>
      <c r="D24" s="311"/>
      <c r="E24" s="311"/>
      <c r="F24" s="311"/>
      <c r="G24" s="415"/>
      <c r="H24" s="517"/>
      <c r="I24" s="418"/>
      <c r="J24" s="415"/>
      <c r="K24" s="420"/>
      <c r="L24" s="423"/>
      <c r="M24" s="420"/>
      <c r="N24" s="423"/>
      <c r="O24" s="423"/>
      <c r="P24" s="144"/>
      <c r="Q24" s="145">
        <f t="shared" si="1"/>
        <v>0</v>
      </c>
      <c r="R24" s="396"/>
      <c r="S24" s="396"/>
      <c r="T24" s="370"/>
      <c r="U24" s="425"/>
      <c r="V24" s="395"/>
      <c r="W24" s="301">
        <f t="shared" si="2"/>
        <v>0</v>
      </c>
      <c r="X24" s="312"/>
      <c r="Y24" s="312"/>
      <c r="Z24" s="395"/>
      <c r="AA24" s="396"/>
      <c r="AB24" s="300">
        <f t="shared" si="3"/>
        <v>0</v>
      </c>
      <c r="AC24" s="312"/>
      <c r="AD24" s="312"/>
      <c r="AE24" s="395"/>
      <c r="AF24" s="396"/>
      <c r="AG24" s="300">
        <f t="shared" si="4"/>
        <v>0</v>
      </c>
      <c r="AH24" s="312"/>
      <c r="AI24" s="312"/>
      <c r="AJ24" s="395"/>
      <c r="AK24" s="396"/>
      <c r="AL24" s="300">
        <f t="shared" si="5"/>
        <v>0</v>
      </c>
      <c r="AM24" s="312"/>
      <c r="AN24" s="396"/>
      <c r="AO24" s="398"/>
      <c r="AP24" s="401"/>
      <c r="AQ24" s="404"/>
      <c r="AR24" s="442"/>
      <c r="AS24" s="442"/>
      <c r="AT24" s="46"/>
      <c r="AU24" s="46"/>
      <c r="AV24" s="94"/>
      <c r="AW24" s="286"/>
      <c r="AX24" s="96"/>
      <c r="AY24" s="44"/>
      <c r="AZ24" s="44"/>
      <c r="BA24" s="44"/>
      <c r="BB24" s="45"/>
      <c r="BC24" s="45"/>
    </row>
    <row r="25" spans="1:55" s="92" customFormat="1" ht="64.5" customHeight="1" thickBot="1" x14ac:dyDescent="0.25">
      <c r="A25" s="408"/>
      <c r="B25" s="485"/>
      <c r="C25" s="485"/>
      <c r="D25" s="90"/>
      <c r="E25" s="90"/>
      <c r="F25" s="90"/>
      <c r="G25" s="514"/>
      <c r="H25" s="518"/>
      <c r="I25" s="513"/>
      <c r="J25" s="514"/>
      <c r="K25" s="460"/>
      <c r="L25" s="457"/>
      <c r="M25" s="460"/>
      <c r="N25" s="457"/>
      <c r="O25" s="457"/>
      <c r="P25" s="19"/>
      <c r="Q25" s="102">
        <f t="shared" si="1"/>
        <v>0</v>
      </c>
      <c r="R25" s="427"/>
      <c r="S25" s="427"/>
      <c r="T25" s="306"/>
      <c r="U25" s="440"/>
      <c r="V25" s="446"/>
      <c r="W25" s="307">
        <f t="shared" si="2"/>
        <v>0</v>
      </c>
      <c r="X25" s="306"/>
      <c r="Y25" s="306"/>
      <c r="Z25" s="446"/>
      <c r="AA25" s="427"/>
      <c r="AB25" s="305">
        <f t="shared" si="3"/>
        <v>0</v>
      </c>
      <c r="AC25" s="306"/>
      <c r="AD25" s="306"/>
      <c r="AE25" s="446"/>
      <c r="AF25" s="427"/>
      <c r="AG25" s="305">
        <f t="shared" si="4"/>
        <v>0</v>
      </c>
      <c r="AH25" s="306"/>
      <c r="AI25" s="306"/>
      <c r="AJ25" s="446"/>
      <c r="AK25" s="427"/>
      <c r="AL25" s="305">
        <f t="shared" si="5"/>
        <v>0</v>
      </c>
      <c r="AM25" s="306"/>
      <c r="AN25" s="427"/>
      <c r="AO25" s="432"/>
      <c r="AP25" s="429"/>
      <c r="AQ25" s="431"/>
      <c r="AR25" s="476"/>
      <c r="AS25" s="476"/>
      <c r="AT25" s="47"/>
      <c r="AU25" s="47"/>
      <c r="AV25" s="169"/>
      <c r="AW25" s="169"/>
      <c r="AX25" s="97"/>
      <c r="AY25" s="44"/>
      <c r="AZ25" s="44"/>
      <c r="BA25" s="44"/>
      <c r="BB25" s="45"/>
      <c r="BC25" s="45"/>
    </row>
    <row r="26" spans="1:55" s="92" customFormat="1" ht="64.5" customHeight="1" x14ac:dyDescent="0.2">
      <c r="A26" s="399">
        <v>6</v>
      </c>
      <c r="B26" s="483" t="s">
        <v>174</v>
      </c>
      <c r="C26" s="483"/>
      <c r="D26" s="255" t="s">
        <v>262</v>
      </c>
      <c r="E26" s="255" t="s">
        <v>32</v>
      </c>
      <c r="F26" s="310" t="s">
        <v>519</v>
      </c>
      <c r="G26" s="475" t="s">
        <v>104</v>
      </c>
      <c r="H26" s="461" t="s">
        <v>510</v>
      </c>
      <c r="I26" s="515" t="s">
        <v>511</v>
      </c>
      <c r="J26" s="473" t="s">
        <v>512</v>
      </c>
      <c r="K26" s="503" t="s">
        <v>126</v>
      </c>
      <c r="L26" s="504">
        <f t="shared" ref="L26" si="59">IF(K26="ALTA",5,IF(K26="MEDIO ALTA",4,IF(K26="MEDIA",3,IF(K26="MEDIO BAJA",2,IF(K26="BAJA",1,0)))))</f>
        <v>1</v>
      </c>
      <c r="M26" s="503" t="s">
        <v>139</v>
      </c>
      <c r="N26" s="504">
        <f t="shared" ref="N26" si="60">IF(M26="ALTO",5,IF(M26="MEDIO ALTO",4,IF(M26="MEDIO",3,IF(M26="MEDIO BAJO",2,IF(M26="BAJO",1,0)))))</f>
        <v>3</v>
      </c>
      <c r="O26" s="504">
        <f t="shared" ref="O26:O50" si="61">N26*L26</f>
        <v>3</v>
      </c>
      <c r="P26" s="256" t="s">
        <v>321</v>
      </c>
      <c r="Q26" s="257">
        <f t="shared" si="1"/>
        <v>1</v>
      </c>
      <c r="R26" s="426">
        <f t="shared" si="46"/>
        <v>1</v>
      </c>
      <c r="S26" s="426">
        <f t="shared" ref="S26" si="62">R26*0.6</f>
        <v>0.6</v>
      </c>
      <c r="T26" s="309" t="s">
        <v>525</v>
      </c>
      <c r="U26" s="459">
        <f t="shared" ref="U26" si="63">IF(P26="No_existen",5*$U$10,V26*$U$10)</f>
        <v>0.05</v>
      </c>
      <c r="V26" s="447">
        <f t="shared" ref="V26" si="64">ROUND(AVERAGEIF(W26:W28,"&gt;0"),0)</f>
        <v>1</v>
      </c>
      <c r="W26" s="303">
        <f t="shared" si="2"/>
        <v>1</v>
      </c>
      <c r="X26" s="309" t="s">
        <v>326</v>
      </c>
      <c r="Y26" s="309" t="s">
        <v>528</v>
      </c>
      <c r="Z26" s="447">
        <f t="shared" ref="Z26" si="65">IF(P26="No_existen",5*$Z$10,AA26*$Z$10)</f>
        <v>0.15</v>
      </c>
      <c r="AA26" s="426">
        <f t="shared" ref="AA26" si="66">ROUND(AVERAGEIF(AB26:AB28,"&gt;0"),0)</f>
        <v>1</v>
      </c>
      <c r="AB26" s="302">
        <f t="shared" si="3"/>
        <v>1</v>
      </c>
      <c r="AC26" s="309" t="s">
        <v>301</v>
      </c>
      <c r="AD26" s="309" t="s">
        <v>530</v>
      </c>
      <c r="AE26" s="447">
        <f t="shared" ref="AE26" si="67">IF(P26="No_existen",5*$AE$10,AF26*$AE$10)</f>
        <v>0.1</v>
      </c>
      <c r="AF26" s="426">
        <f t="shared" ref="AF26" si="68">ROUND(AVERAGEIF(AG26:AG28,"&gt;0"),0)</f>
        <v>1</v>
      </c>
      <c r="AG26" s="302">
        <f t="shared" si="4"/>
        <v>1</v>
      </c>
      <c r="AH26" s="309" t="s">
        <v>298</v>
      </c>
      <c r="AI26" s="309" t="s">
        <v>313</v>
      </c>
      <c r="AJ26" s="447">
        <f t="shared" ref="AJ26" si="69">IF(P26="No_existen",5*$AJ$10,AK26*$AJ$10)</f>
        <v>0.2</v>
      </c>
      <c r="AK26" s="426">
        <f t="shared" ref="AK26" si="70">ROUND(AVERAGEIF(AL26:AL28,"&gt;0"),0)</f>
        <v>2</v>
      </c>
      <c r="AL26" s="302">
        <f t="shared" si="5"/>
        <v>4</v>
      </c>
      <c r="AM26" s="309" t="s">
        <v>508</v>
      </c>
      <c r="AN26" s="426">
        <f t="shared" ref="AN26" si="71">ROUND(AVERAGE(R26,V26,AA26,AF26,AK26),0)</f>
        <v>1</v>
      </c>
      <c r="AO26" s="408" t="str">
        <f t="shared" ref="AO26" si="72">IF(AN26&lt;1.5,"FUERTE",IF(AND(AN26&gt;=1.5,AN26&lt;2.5),"ACEPTABLE",IF(AN26&gt;=5,"INEXISTENTE","DÉBIL")))</f>
        <v>FUERTE</v>
      </c>
      <c r="AP26" s="428">
        <f t="shared" ref="AP26" si="73">IF(O26=0,0,ROUND((O26*AN26),0))</f>
        <v>3</v>
      </c>
      <c r="AQ26" s="430" t="str">
        <f t="shared" ref="AQ26" si="74">IF(AP26&gt;=36,"GRAVE", IF(AP26&lt;=10, "LEVE", "MODERADO"))</f>
        <v>LEVE</v>
      </c>
      <c r="AR26" s="455" t="s">
        <v>543</v>
      </c>
      <c r="AS26" s="443">
        <v>0</v>
      </c>
      <c r="AT26" s="258" t="s">
        <v>88</v>
      </c>
      <c r="AU26" s="258"/>
      <c r="AV26" s="259"/>
      <c r="AW26" s="259"/>
      <c r="AX26" s="291"/>
      <c r="AY26" s="44"/>
      <c r="AZ26" s="44"/>
      <c r="BA26" s="44"/>
      <c r="BB26" s="45"/>
      <c r="BC26" s="45"/>
    </row>
    <row r="27" spans="1:55" s="92" customFormat="1" ht="64.5" customHeight="1" x14ac:dyDescent="0.2">
      <c r="A27" s="407"/>
      <c r="B27" s="484"/>
      <c r="C27" s="484"/>
      <c r="D27" s="311" t="s">
        <v>262</v>
      </c>
      <c r="E27" s="311" t="s">
        <v>33</v>
      </c>
      <c r="F27" s="310" t="s">
        <v>520</v>
      </c>
      <c r="G27" s="415"/>
      <c r="H27" s="462"/>
      <c r="I27" s="516"/>
      <c r="J27" s="474"/>
      <c r="K27" s="420"/>
      <c r="L27" s="423"/>
      <c r="M27" s="420"/>
      <c r="N27" s="423"/>
      <c r="O27" s="423"/>
      <c r="P27" s="144" t="s">
        <v>321</v>
      </c>
      <c r="Q27" s="145">
        <f t="shared" si="1"/>
        <v>1</v>
      </c>
      <c r="R27" s="396"/>
      <c r="S27" s="396"/>
      <c r="T27" s="312" t="s">
        <v>526</v>
      </c>
      <c r="U27" s="425"/>
      <c r="V27" s="395"/>
      <c r="W27" s="301">
        <f t="shared" si="2"/>
        <v>2</v>
      </c>
      <c r="X27" s="312" t="s">
        <v>325</v>
      </c>
      <c r="Y27" s="312"/>
      <c r="Z27" s="395"/>
      <c r="AA27" s="396"/>
      <c r="AB27" s="300">
        <f t="shared" si="3"/>
        <v>1</v>
      </c>
      <c r="AC27" s="312" t="s">
        <v>301</v>
      </c>
      <c r="AD27" s="312" t="s">
        <v>531</v>
      </c>
      <c r="AE27" s="395"/>
      <c r="AF27" s="396"/>
      <c r="AG27" s="300">
        <f t="shared" si="4"/>
        <v>1</v>
      </c>
      <c r="AH27" s="312" t="s">
        <v>298</v>
      </c>
      <c r="AI27" s="312" t="s">
        <v>313</v>
      </c>
      <c r="AJ27" s="395"/>
      <c r="AK27" s="396"/>
      <c r="AL27" s="300">
        <f t="shared" si="5"/>
        <v>1</v>
      </c>
      <c r="AM27" s="312" t="s">
        <v>490</v>
      </c>
      <c r="AN27" s="396"/>
      <c r="AO27" s="398"/>
      <c r="AP27" s="401"/>
      <c r="AQ27" s="404"/>
      <c r="AR27" s="442"/>
      <c r="AS27" s="454"/>
      <c r="AT27" s="46"/>
      <c r="AU27" s="46"/>
      <c r="AV27" s="94"/>
      <c r="AW27" s="94"/>
      <c r="AX27" s="96"/>
      <c r="AY27" s="44"/>
      <c r="AZ27" s="44"/>
      <c r="BA27" s="44"/>
      <c r="BB27" s="45"/>
      <c r="BC27" s="45"/>
    </row>
    <row r="28" spans="1:55" s="92" customFormat="1" ht="64.5" customHeight="1" thickBot="1" x14ac:dyDescent="0.25">
      <c r="A28" s="408"/>
      <c r="B28" s="485"/>
      <c r="C28" s="485"/>
      <c r="D28" s="311" t="s">
        <v>262</v>
      </c>
      <c r="E28" s="311" t="s">
        <v>36</v>
      </c>
      <c r="F28" s="310" t="s">
        <v>521</v>
      </c>
      <c r="G28" s="415"/>
      <c r="H28" s="463"/>
      <c r="I28" s="512"/>
      <c r="J28" s="475"/>
      <c r="K28" s="460"/>
      <c r="L28" s="457"/>
      <c r="M28" s="460"/>
      <c r="N28" s="457"/>
      <c r="O28" s="457"/>
      <c r="P28" s="19" t="s">
        <v>321</v>
      </c>
      <c r="Q28" s="102">
        <f t="shared" si="1"/>
        <v>1</v>
      </c>
      <c r="R28" s="427"/>
      <c r="S28" s="427"/>
      <c r="T28" s="306" t="s">
        <v>527</v>
      </c>
      <c r="U28" s="440"/>
      <c r="V28" s="446"/>
      <c r="W28" s="307">
        <f t="shared" si="2"/>
        <v>1</v>
      </c>
      <c r="X28" s="306" t="s">
        <v>326</v>
      </c>
      <c r="Y28" s="306" t="s">
        <v>529</v>
      </c>
      <c r="Z28" s="446"/>
      <c r="AA28" s="427"/>
      <c r="AB28" s="305">
        <f t="shared" si="3"/>
        <v>1</v>
      </c>
      <c r="AC28" s="306" t="s">
        <v>301</v>
      </c>
      <c r="AD28" s="306" t="s">
        <v>532</v>
      </c>
      <c r="AE28" s="446"/>
      <c r="AF28" s="427"/>
      <c r="AG28" s="305">
        <f t="shared" si="4"/>
        <v>1</v>
      </c>
      <c r="AH28" s="306" t="s">
        <v>298</v>
      </c>
      <c r="AI28" s="306" t="s">
        <v>313</v>
      </c>
      <c r="AJ28" s="446"/>
      <c r="AK28" s="427"/>
      <c r="AL28" s="305">
        <f t="shared" si="5"/>
        <v>1</v>
      </c>
      <c r="AM28" s="306" t="s">
        <v>490</v>
      </c>
      <c r="AN28" s="427"/>
      <c r="AO28" s="432"/>
      <c r="AP28" s="429"/>
      <c r="AQ28" s="431"/>
      <c r="AR28" s="476"/>
      <c r="AS28" s="455"/>
      <c r="AT28" s="47"/>
      <c r="AU28" s="47"/>
      <c r="AV28" s="169"/>
      <c r="AW28" s="169"/>
      <c r="AX28" s="97"/>
      <c r="AY28" s="44"/>
      <c r="AZ28" s="44"/>
      <c r="BA28" s="44"/>
      <c r="BB28" s="45"/>
      <c r="BC28" s="45"/>
    </row>
    <row r="29" spans="1:55" s="92" customFormat="1" ht="64.5" customHeight="1" x14ac:dyDescent="0.2">
      <c r="A29" s="399">
        <v>7</v>
      </c>
      <c r="B29" s="483" t="s">
        <v>174</v>
      </c>
      <c r="C29" s="483"/>
      <c r="D29" s="311" t="s">
        <v>262</v>
      </c>
      <c r="E29" s="311" t="s">
        <v>32</v>
      </c>
      <c r="F29" s="310" t="s">
        <v>662</v>
      </c>
      <c r="G29" s="415" t="s">
        <v>110</v>
      </c>
      <c r="H29" s="461" t="s">
        <v>513</v>
      </c>
      <c r="I29" s="515" t="s">
        <v>514</v>
      </c>
      <c r="J29" s="473" t="s">
        <v>515</v>
      </c>
      <c r="K29" s="503" t="s">
        <v>126</v>
      </c>
      <c r="L29" s="504">
        <f t="shared" ref="L29" si="75">IF(K29="ALTA",5,IF(K29="MEDIO ALTA",4,IF(K29="MEDIA",3,IF(K29="MEDIO BAJA",2,IF(K29="BAJA",1,0)))))</f>
        <v>1</v>
      </c>
      <c r="M29" s="503" t="s">
        <v>142</v>
      </c>
      <c r="N29" s="504">
        <f t="shared" ref="N29" si="76">IF(M29="ALTO",5,IF(M29="MEDIO ALTO",4,IF(M29="MEDIO",3,IF(M29="MEDIO BAJO",2,IF(M29="BAJO",1,0)))))</f>
        <v>4</v>
      </c>
      <c r="O29" s="504">
        <f t="shared" si="61"/>
        <v>4</v>
      </c>
      <c r="P29" s="256" t="s">
        <v>321</v>
      </c>
      <c r="Q29" s="257">
        <f t="shared" si="1"/>
        <v>1</v>
      </c>
      <c r="R29" s="426">
        <f t="shared" si="46"/>
        <v>1</v>
      </c>
      <c r="S29" s="426">
        <f t="shared" ref="S29" si="77">R29*0.6</f>
        <v>0.6</v>
      </c>
      <c r="T29" s="373" t="s">
        <v>533</v>
      </c>
      <c r="U29" s="459">
        <f t="shared" ref="U29" si="78">IF(P29="No_existen",5*$U$10,V29*$U$10)</f>
        <v>0.1</v>
      </c>
      <c r="V29" s="447">
        <f t="shared" ref="V29" si="79">ROUND(AVERAGEIF(W29:W31,"&gt;0"),0)</f>
        <v>2</v>
      </c>
      <c r="W29" s="303">
        <f t="shared" si="2"/>
        <v>2</v>
      </c>
      <c r="X29" s="309" t="s">
        <v>325</v>
      </c>
      <c r="Y29" s="309"/>
      <c r="Z29" s="447">
        <f t="shared" ref="Z29" si="80">IF(P29="No_existen",5*$Z$10,AA29*$Z$10)</f>
        <v>0.15</v>
      </c>
      <c r="AA29" s="426">
        <f t="shared" ref="AA29" si="81">ROUND(AVERAGEIF(AB29:AB31,"&gt;0"),0)</f>
        <v>1</v>
      </c>
      <c r="AB29" s="302">
        <f t="shared" si="3"/>
        <v>1</v>
      </c>
      <c r="AC29" s="309" t="s">
        <v>301</v>
      </c>
      <c r="AD29" s="309" t="s">
        <v>540</v>
      </c>
      <c r="AE29" s="447">
        <f t="shared" ref="AE29" si="82">IF(P29="No_existen",5*$AE$10,AF29*$AE$10)</f>
        <v>0.1</v>
      </c>
      <c r="AF29" s="426">
        <f t="shared" ref="AF29" si="83">ROUND(AVERAGEIF(AG29:AG31,"&gt;0"),0)</f>
        <v>1</v>
      </c>
      <c r="AG29" s="302">
        <f t="shared" si="4"/>
        <v>1</v>
      </c>
      <c r="AH29" s="309" t="s">
        <v>298</v>
      </c>
      <c r="AI29" s="309" t="s">
        <v>313</v>
      </c>
      <c r="AJ29" s="447">
        <f t="shared" ref="AJ29" si="84">IF(P29="No_existen",5*$AJ$10,AK29*$AJ$10)</f>
        <v>0.1</v>
      </c>
      <c r="AK29" s="426">
        <f t="shared" ref="AK29" si="85">ROUND(AVERAGEIF(AL29:AL31,"&gt;0"),0)</f>
        <v>1</v>
      </c>
      <c r="AL29" s="302">
        <f t="shared" si="5"/>
        <v>1</v>
      </c>
      <c r="AM29" s="309" t="s">
        <v>490</v>
      </c>
      <c r="AN29" s="426">
        <f t="shared" ref="AN29" si="86">ROUND(AVERAGE(R29,V29,AA29,AF29,AK29),0)</f>
        <v>1</v>
      </c>
      <c r="AO29" s="408" t="str">
        <f t="shared" ref="AO29" si="87">IF(AN29&lt;1.5,"FUERTE",IF(AND(AN29&gt;=1.5,AN29&lt;2.5),"ACEPTABLE",IF(AN29&gt;=5,"INEXISTENTE","DÉBIL")))</f>
        <v>FUERTE</v>
      </c>
      <c r="AP29" s="428">
        <f t="shared" ref="AP29" si="88">IF(O29=0,0,ROUND((O29*AN29),0))</f>
        <v>4</v>
      </c>
      <c r="AQ29" s="430" t="str">
        <f t="shared" ref="AQ29" si="89">IF(AP29&gt;=36,"GRAVE", IF(AP29&lt;=10, "LEVE", "MODERADO"))</f>
        <v>LEVE</v>
      </c>
      <c r="AR29" s="455" t="s">
        <v>544</v>
      </c>
      <c r="AS29" s="443">
        <v>0</v>
      </c>
      <c r="AT29" s="258" t="s">
        <v>88</v>
      </c>
      <c r="AU29" s="258"/>
      <c r="AV29" s="259"/>
      <c r="AW29" s="259"/>
      <c r="AX29" s="291"/>
      <c r="AY29" s="44"/>
      <c r="AZ29" s="44"/>
      <c r="BA29" s="44"/>
      <c r="BB29" s="45"/>
      <c r="BC29" s="45"/>
    </row>
    <row r="30" spans="1:55" s="92" customFormat="1" ht="64.5" customHeight="1" x14ac:dyDescent="0.2">
      <c r="A30" s="407"/>
      <c r="B30" s="484"/>
      <c r="C30" s="484"/>
      <c r="D30" s="311" t="s">
        <v>263</v>
      </c>
      <c r="E30" s="311" t="s">
        <v>39</v>
      </c>
      <c r="F30" s="310" t="s">
        <v>522</v>
      </c>
      <c r="G30" s="415"/>
      <c r="H30" s="462"/>
      <c r="I30" s="516"/>
      <c r="J30" s="474"/>
      <c r="K30" s="420"/>
      <c r="L30" s="423"/>
      <c r="M30" s="420"/>
      <c r="N30" s="423"/>
      <c r="O30" s="423"/>
      <c r="P30" s="144" t="s">
        <v>321</v>
      </c>
      <c r="Q30" s="145">
        <f t="shared" si="1"/>
        <v>1</v>
      </c>
      <c r="R30" s="396"/>
      <c r="S30" s="396"/>
      <c r="T30" s="373" t="s">
        <v>534</v>
      </c>
      <c r="U30" s="425"/>
      <c r="V30" s="395"/>
      <c r="W30" s="301">
        <f t="shared" si="2"/>
        <v>4</v>
      </c>
      <c r="X30" s="312" t="s">
        <v>324</v>
      </c>
      <c r="Y30" s="312"/>
      <c r="Z30" s="395"/>
      <c r="AA30" s="396"/>
      <c r="AB30" s="300">
        <f t="shared" si="3"/>
        <v>1</v>
      </c>
      <c r="AC30" s="312" t="s">
        <v>301</v>
      </c>
      <c r="AD30" s="312" t="s">
        <v>541</v>
      </c>
      <c r="AE30" s="395"/>
      <c r="AF30" s="396"/>
      <c r="AG30" s="300">
        <f t="shared" si="4"/>
        <v>1</v>
      </c>
      <c r="AH30" s="312" t="s">
        <v>298</v>
      </c>
      <c r="AI30" s="312" t="s">
        <v>313</v>
      </c>
      <c r="AJ30" s="395"/>
      <c r="AK30" s="396"/>
      <c r="AL30" s="300">
        <f t="shared" si="5"/>
        <v>1</v>
      </c>
      <c r="AM30" s="312" t="s">
        <v>490</v>
      </c>
      <c r="AN30" s="396"/>
      <c r="AO30" s="398"/>
      <c r="AP30" s="401"/>
      <c r="AQ30" s="404"/>
      <c r="AR30" s="442"/>
      <c r="AS30" s="454"/>
      <c r="AT30" s="46"/>
      <c r="AU30" s="46"/>
      <c r="AV30" s="94"/>
      <c r="AW30" s="94"/>
      <c r="AX30" s="96"/>
      <c r="AY30" s="44"/>
      <c r="AZ30" s="44"/>
      <c r="BA30" s="44"/>
      <c r="BB30" s="45"/>
      <c r="BC30" s="45"/>
    </row>
    <row r="31" spans="1:55" s="92" customFormat="1" ht="64.5" customHeight="1" thickBot="1" x14ac:dyDescent="0.25">
      <c r="A31" s="408"/>
      <c r="B31" s="485"/>
      <c r="C31" s="485"/>
      <c r="D31" s="311"/>
      <c r="E31" s="311"/>
      <c r="F31" s="310"/>
      <c r="G31" s="415"/>
      <c r="H31" s="463"/>
      <c r="I31" s="512"/>
      <c r="J31" s="475"/>
      <c r="K31" s="460"/>
      <c r="L31" s="457"/>
      <c r="M31" s="460"/>
      <c r="N31" s="457"/>
      <c r="O31" s="457"/>
      <c r="P31" s="19" t="s">
        <v>321</v>
      </c>
      <c r="Q31" s="102">
        <f t="shared" si="1"/>
        <v>1</v>
      </c>
      <c r="R31" s="427"/>
      <c r="S31" s="427"/>
      <c r="T31" s="373" t="s">
        <v>535</v>
      </c>
      <c r="U31" s="440"/>
      <c r="V31" s="446"/>
      <c r="W31" s="307">
        <f t="shared" si="2"/>
        <v>1</v>
      </c>
      <c r="X31" s="306" t="s">
        <v>326</v>
      </c>
      <c r="Y31" s="306" t="s">
        <v>538</v>
      </c>
      <c r="Z31" s="446"/>
      <c r="AA31" s="427"/>
      <c r="AB31" s="305">
        <f t="shared" si="3"/>
        <v>1</v>
      </c>
      <c r="AC31" s="306" t="s">
        <v>301</v>
      </c>
      <c r="AD31" s="306" t="s">
        <v>542</v>
      </c>
      <c r="AE31" s="446"/>
      <c r="AF31" s="427"/>
      <c r="AG31" s="305">
        <f t="shared" si="4"/>
        <v>1</v>
      </c>
      <c r="AH31" s="306" t="s">
        <v>298</v>
      </c>
      <c r="AI31" s="306" t="s">
        <v>313</v>
      </c>
      <c r="AJ31" s="446"/>
      <c r="AK31" s="427"/>
      <c r="AL31" s="305">
        <f t="shared" si="5"/>
        <v>1</v>
      </c>
      <c r="AM31" s="306" t="s">
        <v>490</v>
      </c>
      <c r="AN31" s="427"/>
      <c r="AO31" s="432"/>
      <c r="AP31" s="429"/>
      <c r="AQ31" s="431"/>
      <c r="AR31" s="476"/>
      <c r="AS31" s="455"/>
      <c r="AT31" s="47"/>
      <c r="AU31" s="47"/>
      <c r="AV31" s="169"/>
      <c r="AW31" s="169"/>
      <c r="AX31" s="97"/>
      <c r="AY31" s="44"/>
      <c r="AZ31" s="44"/>
      <c r="BA31" s="44"/>
      <c r="BB31" s="45"/>
      <c r="BC31" s="45"/>
    </row>
    <row r="32" spans="1:55" s="92" customFormat="1" ht="86.45" customHeight="1" x14ac:dyDescent="0.2">
      <c r="A32" s="399">
        <v>8</v>
      </c>
      <c r="B32" s="483" t="s">
        <v>174</v>
      </c>
      <c r="C32" s="483"/>
      <c r="D32" s="311" t="s">
        <v>262</v>
      </c>
      <c r="E32" s="311" t="s">
        <v>35</v>
      </c>
      <c r="F32" s="311" t="s">
        <v>523</v>
      </c>
      <c r="G32" s="415" t="s">
        <v>110</v>
      </c>
      <c r="H32" s="461" t="s">
        <v>516</v>
      </c>
      <c r="I32" s="515" t="s">
        <v>517</v>
      </c>
      <c r="J32" s="473" t="s">
        <v>518</v>
      </c>
      <c r="K32" s="503" t="s">
        <v>126</v>
      </c>
      <c r="L32" s="504">
        <f t="shared" ref="L32" si="90">IF(K32="ALTA",5,IF(K32="MEDIO ALTA",4,IF(K32="MEDIA",3,IF(K32="MEDIO BAJA",2,IF(K32="BAJA",1,0)))))</f>
        <v>1</v>
      </c>
      <c r="M32" s="503" t="s">
        <v>142</v>
      </c>
      <c r="N32" s="504">
        <f t="shared" ref="N32" si="91">IF(M32="ALTO",5,IF(M32="MEDIO ALTO",4,IF(M32="MEDIO",3,IF(M32="MEDIO BAJO",2,IF(M32="BAJO",1,0)))))</f>
        <v>4</v>
      </c>
      <c r="O32" s="504">
        <f t="shared" si="61"/>
        <v>4</v>
      </c>
      <c r="P32" s="256" t="s">
        <v>321</v>
      </c>
      <c r="Q32" s="257">
        <f t="shared" si="1"/>
        <v>1</v>
      </c>
      <c r="R32" s="426">
        <f t="shared" si="46"/>
        <v>1</v>
      </c>
      <c r="S32" s="426">
        <f t="shared" ref="S32" si="92">R32*0.6</f>
        <v>0.6</v>
      </c>
      <c r="T32" s="373" t="s">
        <v>536</v>
      </c>
      <c r="U32" s="459">
        <f t="shared" ref="U32" si="93">IF(P32="No_existen",5*$U$10,V32*$U$10)</f>
        <v>0.15000000000000002</v>
      </c>
      <c r="V32" s="447">
        <f t="shared" ref="V32" si="94">ROUND(AVERAGEIF(W32:W34,"&gt;0"),0)</f>
        <v>3</v>
      </c>
      <c r="W32" s="303">
        <f t="shared" si="2"/>
        <v>1</v>
      </c>
      <c r="X32" s="309" t="s">
        <v>326</v>
      </c>
      <c r="Y32" s="309" t="s">
        <v>539</v>
      </c>
      <c r="Z32" s="447">
        <f t="shared" ref="Z32" si="95">IF(P32="No_existen",5*$Z$10,AA32*$Z$10)</f>
        <v>0.15</v>
      </c>
      <c r="AA32" s="426">
        <f t="shared" ref="AA32" si="96">ROUND(AVERAGEIF(AB32:AB34,"&gt;0"),0)</f>
        <v>1</v>
      </c>
      <c r="AB32" s="302">
        <f t="shared" si="3"/>
        <v>1</v>
      </c>
      <c r="AC32" s="309" t="s">
        <v>301</v>
      </c>
      <c r="AD32" s="309" t="s">
        <v>541</v>
      </c>
      <c r="AE32" s="447">
        <f t="shared" ref="AE32" si="97">IF(P32="No_existen",5*$AE$10,AF32*$AE$10)</f>
        <v>0.30000000000000004</v>
      </c>
      <c r="AF32" s="426">
        <f t="shared" ref="AF32" si="98">ROUND(AVERAGEIF(AG32:AG34,"&gt;0"),0)</f>
        <v>3</v>
      </c>
      <c r="AG32" s="302">
        <f t="shared" si="4"/>
        <v>1</v>
      </c>
      <c r="AH32" s="309" t="s">
        <v>298</v>
      </c>
      <c r="AI32" s="309" t="s">
        <v>309</v>
      </c>
      <c r="AJ32" s="447">
        <f t="shared" ref="AJ32" si="99">IF(P32="No_existen",5*$AJ$10,AK32*$AJ$10)</f>
        <v>0.1</v>
      </c>
      <c r="AK32" s="426">
        <f t="shared" ref="AK32" si="100">ROUND(AVERAGEIF(AL32:AL34,"&gt;0"),0)</f>
        <v>1</v>
      </c>
      <c r="AL32" s="302">
        <f t="shared" si="5"/>
        <v>1</v>
      </c>
      <c r="AM32" s="309" t="s">
        <v>490</v>
      </c>
      <c r="AN32" s="426">
        <f t="shared" ref="AN32" si="101">ROUND(AVERAGE(R32,V32,AA32,AF32,AK32),0)</f>
        <v>2</v>
      </c>
      <c r="AO32" s="408" t="str">
        <f t="shared" ref="AO32" si="102">IF(AN32&lt;1.5,"FUERTE",IF(AND(AN32&gt;=1.5,AN32&lt;2.5),"ACEPTABLE",IF(AN32&gt;=5,"INEXISTENTE","DÉBIL")))</f>
        <v>ACEPTABLE</v>
      </c>
      <c r="AP32" s="428">
        <f t="shared" ref="AP32" si="103">IF(O32=0,0,ROUND((O32*AN32),0))</f>
        <v>8</v>
      </c>
      <c r="AQ32" s="430" t="str">
        <f t="shared" ref="AQ32" si="104">IF(AP32&gt;=36,"GRAVE", IF(AP32&lt;=10, "LEVE", "MODERADO"))</f>
        <v>LEVE</v>
      </c>
      <c r="AR32" s="455" t="s">
        <v>545</v>
      </c>
      <c r="AS32" s="443">
        <v>0</v>
      </c>
      <c r="AT32" s="258" t="s">
        <v>88</v>
      </c>
      <c r="AU32" s="258"/>
      <c r="AV32" s="259"/>
      <c r="AW32" s="259"/>
      <c r="AX32" s="291"/>
      <c r="AY32" s="44"/>
      <c r="AZ32" s="44"/>
      <c r="BA32" s="44"/>
      <c r="BB32" s="45"/>
      <c r="BC32" s="45"/>
    </row>
    <row r="33" spans="1:55" s="92" customFormat="1" ht="64.5" customHeight="1" x14ac:dyDescent="0.2">
      <c r="A33" s="407"/>
      <c r="B33" s="484"/>
      <c r="C33" s="484"/>
      <c r="D33" s="311" t="s">
        <v>263</v>
      </c>
      <c r="E33" s="311" t="s">
        <v>39</v>
      </c>
      <c r="F33" s="311" t="s">
        <v>524</v>
      </c>
      <c r="G33" s="415"/>
      <c r="H33" s="462"/>
      <c r="I33" s="516"/>
      <c r="J33" s="474"/>
      <c r="K33" s="420"/>
      <c r="L33" s="423"/>
      <c r="M33" s="420"/>
      <c r="N33" s="423"/>
      <c r="O33" s="423"/>
      <c r="P33" s="144" t="s">
        <v>321</v>
      </c>
      <c r="Q33" s="145">
        <f t="shared" si="1"/>
        <v>1</v>
      </c>
      <c r="R33" s="396"/>
      <c r="S33" s="396"/>
      <c r="T33" s="373" t="s">
        <v>537</v>
      </c>
      <c r="U33" s="425"/>
      <c r="V33" s="395"/>
      <c r="W33" s="301">
        <f t="shared" si="2"/>
        <v>4</v>
      </c>
      <c r="X33" s="312" t="s">
        <v>324</v>
      </c>
      <c r="Y33" s="312"/>
      <c r="Z33" s="395"/>
      <c r="AA33" s="396"/>
      <c r="AB33" s="300">
        <f t="shared" si="3"/>
        <v>1</v>
      </c>
      <c r="AC33" s="312" t="s">
        <v>301</v>
      </c>
      <c r="AD33" s="312" t="s">
        <v>541</v>
      </c>
      <c r="AE33" s="395"/>
      <c r="AF33" s="396"/>
      <c r="AG33" s="300">
        <f t="shared" si="4"/>
        <v>4</v>
      </c>
      <c r="AH33" s="312" t="s">
        <v>302</v>
      </c>
      <c r="AI33" s="312" t="s">
        <v>306</v>
      </c>
      <c r="AJ33" s="395"/>
      <c r="AK33" s="396"/>
      <c r="AL33" s="300">
        <f t="shared" si="5"/>
        <v>1</v>
      </c>
      <c r="AM33" s="312" t="s">
        <v>490</v>
      </c>
      <c r="AN33" s="396"/>
      <c r="AO33" s="398"/>
      <c r="AP33" s="401"/>
      <c r="AQ33" s="404"/>
      <c r="AR33" s="442"/>
      <c r="AS33" s="454"/>
      <c r="AT33" s="46"/>
      <c r="AU33" s="46"/>
      <c r="AV33" s="94"/>
      <c r="AW33" s="94"/>
      <c r="AX33" s="96"/>
      <c r="AY33" s="44"/>
      <c r="AZ33" s="44"/>
      <c r="BA33" s="44"/>
      <c r="BB33" s="45"/>
      <c r="BC33" s="45"/>
    </row>
    <row r="34" spans="1:55" s="92" customFormat="1" ht="64.5" customHeight="1" thickBot="1" x14ac:dyDescent="0.25">
      <c r="A34" s="408"/>
      <c r="B34" s="485"/>
      <c r="C34" s="485"/>
      <c r="D34" s="311"/>
      <c r="E34" s="311"/>
      <c r="F34" s="311"/>
      <c r="G34" s="415"/>
      <c r="H34" s="463"/>
      <c r="I34" s="512"/>
      <c r="J34" s="475"/>
      <c r="K34" s="460"/>
      <c r="L34" s="457"/>
      <c r="M34" s="460"/>
      <c r="N34" s="457"/>
      <c r="O34" s="457"/>
      <c r="P34" s="313"/>
      <c r="Q34" s="314">
        <f t="shared" si="1"/>
        <v>0</v>
      </c>
      <c r="R34" s="434"/>
      <c r="S34" s="434"/>
      <c r="T34" s="381"/>
      <c r="U34" s="458"/>
      <c r="V34" s="456"/>
      <c r="W34" s="375">
        <f t="shared" si="2"/>
        <v>0</v>
      </c>
      <c r="X34" s="381"/>
      <c r="Y34" s="381"/>
      <c r="Z34" s="456"/>
      <c r="AA34" s="434"/>
      <c r="AB34" s="380">
        <f t="shared" si="3"/>
        <v>0</v>
      </c>
      <c r="AC34" s="381"/>
      <c r="AD34" s="381"/>
      <c r="AE34" s="456"/>
      <c r="AF34" s="434"/>
      <c r="AG34" s="376">
        <f t="shared" si="4"/>
        <v>0</v>
      </c>
      <c r="AH34" s="381"/>
      <c r="AI34" s="381"/>
      <c r="AJ34" s="456"/>
      <c r="AK34" s="434"/>
      <c r="AL34" s="380">
        <f t="shared" si="5"/>
        <v>0</v>
      </c>
      <c r="AM34" s="381"/>
      <c r="AN34" s="427"/>
      <c r="AO34" s="432"/>
      <c r="AP34" s="429"/>
      <c r="AQ34" s="431"/>
      <c r="AR34" s="476"/>
      <c r="AS34" s="455"/>
      <c r="AT34" s="47"/>
      <c r="AU34" s="47"/>
      <c r="AV34" s="169"/>
      <c r="AW34" s="169"/>
      <c r="AX34" s="97"/>
      <c r="AY34" s="44"/>
      <c r="AZ34" s="44"/>
      <c r="BA34" s="44"/>
      <c r="BB34" s="45"/>
      <c r="BC34" s="45"/>
    </row>
    <row r="35" spans="1:55" s="349" customFormat="1" ht="64.5" customHeight="1" x14ac:dyDescent="0.2">
      <c r="A35" s="399">
        <v>9</v>
      </c>
      <c r="B35" s="483" t="s">
        <v>174</v>
      </c>
      <c r="C35" s="483"/>
      <c r="D35" s="311" t="s">
        <v>262</v>
      </c>
      <c r="E35" s="311" t="s">
        <v>32</v>
      </c>
      <c r="F35" s="311" t="s">
        <v>629</v>
      </c>
      <c r="G35" s="415" t="s">
        <v>141</v>
      </c>
      <c r="H35" s="461" t="s">
        <v>630</v>
      </c>
      <c r="I35" s="415" t="s">
        <v>631</v>
      </c>
      <c r="J35" s="415" t="s">
        <v>632</v>
      </c>
      <c r="K35" s="503" t="s">
        <v>126</v>
      </c>
      <c r="L35" s="504">
        <f t="shared" ref="L35" si="105">IF(K35="ALTA",5,IF(K35="MEDIO ALTA",4,IF(K35="MEDIA",3,IF(K35="MEDIO BAJA",2,IF(K35="BAJA",1,0)))))</f>
        <v>1</v>
      </c>
      <c r="M35" s="503" t="s">
        <v>138</v>
      </c>
      <c r="N35" s="504">
        <f t="shared" ref="N35" si="106">IF(M35="ALTO",5,IF(M35="MEDIO ALTO",4,IF(M35="MEDIO",3,IF(M35="MEDIO BAJO",2,IF(M35="BAJO",1,0)))))</f>
        <v>5</v>
      </c>
      <c r="O35" s="504">
        <f t="shared" si="61"/>
        <v>5</v>
      </c>
      <c r="P35" s="144" t="s">
        <v>321</v>
      </c>
      <c r="Q35" s="145"/>
      <c r="R35" s="371"/>
      <c r="S35" s="371"/>
      <c r="T35" s="373" t="s">
        <v>633</v>
      </c>
      <c r="U35" s="373"/>
      <c r="V35" s="374"/>
      <c r="W35" s="374"/>
      <c r="X35" s="373" t="s">
        <v>325</v>
      </c>
      <c r="Y35" s="373"/>
      <c r="Z35" s="395">
        <f t="shared" ref="Z35" si="107">IF(P35="No_existen",5*$Z$10,AA35*$Z$10)</f>
        <v>0.15</v>
      </c>
      <c r="AA35" s="396">
        <f t="shared" ref="AA35" si="108">ROUND(AVERAGEIF(AB35:AB37,"&gt;0"),0)</f>
        <v>1</v>
      </c>
      <c r="AB35" s="371">
        <f t="shared" si="3"/>
        <v>1</v>
      </c>
      <c r="AC35" s="373" t="s">
        <v>301</v>
      </c>
      <c r="AD35" s="373" t="s">
        <v>541</v>
      </c>
      <c r="AE35" s="374"/>
      <c r="AF35" s="396">
        <f t="shared" ref="AF35" si="109">ROUND(AVERAGEIF(AG35:AG37,"&gt;0"),0)</f>
        <v>1</v>
      </c>
      <c r="AG35" s="371">
        <f t="shared" si="4"/>
        <v>1</v>
      </c>
      <c r="AH35" s="373" t="s">
        <v>298</v>
      </c>
      <c r="AI35" s="373" t="s">
        <v>313</v>
      </c>
      <c r="AJ35" s="374"/>
      <c r="AK35" s="396">
        <f t="shared" ref="AK35" si="110">ROUND(AVERAGEIF(AL35:AL37,"&gt;0"),0)</f>
        <v>1</v>
      </c>
      <c r="AL35" s="371">
        <f t="shared" si="5"/>
        <v>1</v>
      </c>
      <c r="AM35" s="373" t="s">
        <v>490</v>
      </c>
      <c r="AN35" s="426">
        <f t="shared" ref="AN35" si="111">ROUND(AVERAGE(R35,V35,AA35,AF35,AK35),0)</f>
        <v>1</v>
      </c>
      <c r="AO35" s="408" t="str">
        <f t="shared" ref="AO35" si="112">IF(AN35&lt;1.5,"FUERTE",IF(AND(AN35&gt;=1.5,AN35&lt;2.5),"ACEPTABLE",IF(AN35&gt;=5,"INEXISTENTE","DÉBIL")))</f>
        <v>FUERTE</v>
      </c>
      <c r="AP35" s="428">
        <f t="shared" ref="AP35" si="113">IF(O35=0,0,ROUND((O35*AN35),0))</f>
        <v>5</v>
      </c>
      <c r="AQ35" s="430" t="str">
        <f t="shared" ref="AQ35" si="114">IF(AP35&gt;=36,"GRAVE", IF(AP35&lt;=10, "LEVE", "MODERADO"))</f>
        <v>LEVE</v>
      </c>
      <c r="AR35" s="443" t="s">
        <v>636</v>
      </c>
      <c r="AS35" s="443">
        <v>0</v>
      </c>
      <c r="AT35" s="46" t="s">
        <v>88</v>
      </c>
      <c r="AU35" s="356"/>
      <c r="AV35" s="357"/>
      <c r="AW35" s="357"/>
      <c r="AX35" s="358"/>
      <c r="AY35" s="44"/>
      <c r="AZ35" s="44"/>
      <c r="BA35" s="44"/>
      <c r="BB35" s="45"/>
      <c r="BC35" s="45"/>
    </row>
    <row r="36" spans="1:55" s="349" customFormat="1" ht="64.5" customHeight="1" x14ac:dyDescent="0.2">
      <c r="A36" s="407"/>
      <c r="B36" s="484"/>
      <c r="C36" s="484"/>
      <c r="D36" s="311"/>
      <c r="E36" s="311"/>
      <c r="F36" s="311"/>
      <c r="G36" s="415"/>
      <c r="H36" s="462"/>
      <c r="I36" s="415"/>
      <c r="J36" s="415"/>
      <c r="K36" s="420"/>
      <c r="L36" s="423"/>
      <c r="M36" s="420"/>
      <c r="N36" s="423"/>
      <c r="O36" s="423"/>
      <c r="P36" s="144" t="s">
        <v>321</v>
      </c>
      <c r="Q36" s="145"/>
      <c r="R36" s="371"/>
      <c r="S36" s="371"/>
      <c r="T36" s="373" t="s">
        <v>634</v>
      </c>
      <c r="U36" s="373"/>
      <c r="V36" s="374"/>
      <c r="W36" s="374"/>
      <c r="X36" s="373" t="s">
        <v>324</v>
      </c>
      <c r="Y36" s="373"/>
      <c r="Z36" s="395"/>
      <c r="AA36" s="396"/>
      <c r="AB36" s="371">
        <f t="shared" si="3"/>
        <v>1</v>
      </c>
      <c r="AC36" s="373" t="s">
        <v>301</v>
      </c>
      <c r="AD36" s="373" t="s">
        <v>635</v>
      </c>
      <c r="AE36" s="374"/>
      <c r="AF36" s="396"/>
      <c r="AG36" s="371">
        <f t="shared" si="4"/>
        <v>1</v>
      </c>
      <c r="AH36" s="373" t="s">
        <v>298</v>
      </c>
      <c r="AI36" s="373" t="s">
        <v>313</v>
      </c>
      <c r="AJ36" s="374"/>
      <c r="AK36" s="396"/>
      <c r="AL36" s="371">
        <f t="shared" si="5"/>
        <v>1</v>
      </c>
      <c r="AM36" s="373" t="s">
        <v>490</v>
      </c>
      <c r="AN36" s="396"/>
      <c r="AO36" s="398"/>
      <c r="AP36" s="401"/>
      <c r="AQ36" s="404"/>
      <c r="AR36" s="454"/>
      <c r="AS36" s="454"/>
      <c r="AT36" s="46"/>
      <c r="AU36" s="356"/>
      <c r="AV36" s="357"/>
      <c r="AW36" s="357"/>
      <c r="AX36" s="358"/>
      <c r="AY36" s="44"/>
      <c r="AZ36" s="44"/>
      <c r="BA36" s="44"/>
      <c r="BB36" s="45"/>
      <c r="BC36" s="45"/>
    </row>
    <row r="37" spans="1:55" s="349" customFormat="1" ht="64.5" customHeight="1" thickBot="1" x14ac:dyDescent="0.25">
      <c r="A37" s="408"/>
      <c r="B37" s="485"/>
      <c r="C37" s="485"/>
      <c r="D37" s="311"/>
      <c r="E37" s="311"/>
      <c r="F37" s="311"/>
      <c r="G37" s="415"/>
      <c r="H37" s="463"/>
      <c r="I37" s="415"/>
      <c r="J37" s="415"/>
      <c r="K37" s="460"/>
      <c r="L37" s="457"/>
      <c r="M37" s="460"/>
      <c r="N37" s="457"/>
      <c r="O37" s="457"/>
      <c r="P37" s="144"/>
      <c r="Q37" s="145"/>
      <c r="R37" s="371"/>
      <c r="S37" s="371"/>
      <c r="T37" s="373"/>
      <c r="U37" s="373"/>
      <c r="V37" s="374"/>
      <c r="W37" s="374"/>
      <c r="X37" s="373"/>
      <c r="Y37" s="373"/>
      <c r="Z37" s="395"/>
      <c r="AA37" s="396"/>
      <c r="AB37" s="371">
        <f t="shared" si="3"/>
        <v>0</v>
      </c>
      <c r="AC37" s="373"/>
      <c r="AD37" s="373"/>
      <c r="AE37" s="374"/>
      <c r="AF37" s="396"/>
      <c r="AG37" s="371">
        <f t="shared" si="4"/>
        <v>0</v>
      </c>
      <c r="AH37" s="373"/>
      <c r="AI37" s="373"/>
      <c r="AJ37" s="374"/>
      <c r="AK37" s="396"/>
      <c r="AL37" s="371"/>
      <c r="AM37" s="373"/>
      <c r="AN37" s="427"/>
      <c r="AO37" s="432"/>
      <c r="AP37" s="429"/>
      <c r="AQ37" s="431"/>
      <c r="AR37" s="455"/>
      <c r="AS37" s="455"/>
      <c r="AT37" s="46"/>
      <c r="AU37" s="356"/>
      <c r="AV37" s="357"/>
      <c r="AW37" s="357"/>
      <c r="AX37" s="358"/>
      <c r="AY37" s="44"/>
      <c r="AZ37" s="44"/>
      <c r="BA37" s="44"/>
      <c r="BB37" s="45"/>
      <c r="BC37" s="45"/>
    </row>
    <row r="38" spans="1:55" s="349" customFormat="1" ht="64.5" customHeight="1" thickBot="1" x14ac:dyDescent="0.25">
      <c r="A38" s="399">
        <v>10</v>
      </c>
      <c r="B38" s="409" t="s">
        <v>174</v>
      </c>
      <c r="C38" s="486"/>
      <c r="D38" s="311" t="s">
        <v>262</v>
      </c>
      <c r="E38" s="311" t="s">
        <v>32</v>
      </c>
      <c r="F38" s="311" t="s">
        <v>551</v>
      </c>
      <c r="G38" s="415" t="s">
        <v>106</v>
      </c>
      <c r="H38" s="499" t="s">
        <v>546</v>
      </c>
      <c r="I38" s="467" t="s">
        <v>547</v>
      </c>
      <c r="J38" s="473" t="s">
        <v>548</v>
      </c>
      <c r="K38" s="538" t="s">
        <v>126</v>
      </c>
      <c r="L38" s="531">
        <f t="shared" ref="L38" si="115">IF(K38="ALTA",5,IF(K38="MEDIO ALTA",4,IF(K38="MEDIA",3,IF(K38="MEDIO BAJA",2,IF(K38="BAJA",1,0)))))</f>
        <v>1</v>
      </c>
      <c r="M38" s="538" t="s">
        <v>138</v>
      </c>
      <c r="N38" s="531">
        <f t="shared" ref="N38" si="116">IF(M38="ALTO",5,IF(M38="MEDIO ALTO",4,IF(M38="MEDIO",3,IF(M38="MEDIO BAJO",2,IF(M38="BAJO",1,0)))))</f>
        <v>5</v>
      </c>
      <c r="O38" s="531">
        <f t="shared" si="61"/>
        <v>5</v>
      </c>
      <c r="P38" s="256" t="s">
        <v>321</v>
      </c>
      <c r="Q38" s="257">
        <f t="shared" ref="Q38:Q75" si="117">IF(P38=$P$1048314,1,IF(P38=$P$1048310,5,IF(P38=$P$1048311,4,IF(P38=$P$1048312,3,IF(P38=$P$1048313,2,0)))))</f>
        <v>1</v>
      </c>
      <c r="R38" s="501">
        <f t="shared" si="46"/>
        <v>1</v>
      </c>
      <c r="S38" s="501">
        <f t="shared" ref="S38" si="118">R38*0.6</f>
        <v>0.6</v>
      </c>
      <c r="T38" s="344" t="s">
        <v>556</v>
      </c>
      <c r="U38" s="510">
        <f t="shared" ref="U38" si="119">IF(P38="No_existen",5*$U$10,V38*$U$10)</f>
        <v>0.2</v>
      </c>
      <c r="V38" s="497">
        <f t="shared" ref="V38" si="120">ROUND(AVERAGEIF(W38:W40,"&gt;0"),0)</f>
        <v>4</v>
      </c>
      <c r="W38" s="339">
        <f t="shared" ref="W38:W85" si="121">IF(X38=$X$1048312,1,IF(X38=$X$1048311,2,IF(X38=$X$1048310,4,IF(P38="No_existen",5,0))))</f>
        <v>4</v>
      </c>
      <c r="X38" s="344" t="s">
        <v>324</v>
      </c>
      <c r="Y38" s="344"/>
      <c r="Z38" s="497">
        <f t="shared" ref="Z38" si="122">IF(P38="No_existen",5*$Z$10,AA38*$Z$10)</f>
        <v>0.15</v>
      </c>
      <c r="AA38" s="501">
        <f t="shared" ref="AA38" si="123">ROUND(AVERAGEIF(AB38:AB40,"&gt;0"),0)</f>
        <v>1</v>
      </c>
      <c r="AB38" s="378">
        <f t="shared" si="3"/>
        <v>1</v>
      </c>
      <c r="AC38" s="344" t="s">
        <v>301</v>
      </c>
      <c r="AD38" s="344" t="s">
        <v>560</v>
      </c>
      <c r="AE38" s="497">
        <f t="shared" ref="AE38" si="124">IF(P38="No_existen",5*$AE$10,AF38*$AE$10)</f>
        <v>0.1</v>
      </c>
      <c r="AF38" s="501">
        <f t="shared" ref="AF38" si="125">ROUND(AVERAGEIF(AG38:AG40,"&gt;0"),0)</f>
        <v>1</v>
      </c>
      <c r="AG38" s="341">
        <f t="shared" si="4"/>
        <v>1</v>
      </c>
      <c r="AH38" s="344" t="s">
        <v>298</v>
      </c>
      <c r="AI38" s="344" t="s">
        <v>305</v>
      </c>
      <c r="AJ38" s="497">
        <f t="shared" ref="AJ38" si="126">IF(P38="No_existen",5*$AJ$10,AK38*$AJ$10)</f>
        <v>0.1</v>
      </c>
      <c r="AK38" s="501">
        <f t="shared" ref="AK38" si="127">ROUND(AVERAGEIF(AL38:AL40,"&gt;0"),0)</f>
        <v>1</v>
      </c>
      <c r="AL38" s="341">
        <f t="shared" si="5"/>
        <v>1</v>
      </c>
      <c r="AM38" s="344" t="s">
        <v>490</v>
      </c>
      <c r="AN38" s="541">
        <f t="shared" ref="AN38" si="128">ROUND(AVERAGE(R38,V38,AA38,AF38,AK38),0)</f>
        <v>2</v>
      </c>
      <c r="AO38" s="542" t="str">
        <f t="shared" ref="AO38" si="129">IF(AN38&lt;1.5,"FUERTE",IF(AND(AN38&gt;=1.5,AN38&lt;2.5),"ACEPTABLE",IF(AN38&gt;=5,"INEXISTENTE","DÉBIL")))</f>
        <v>ACEPTABLE</v>
      </c>
      <c r="AP38" s="448">
        <f t="shared" ref="AP38" si="130">IF(O38=0,0,ROUND((O38*AN38),0))</f>
        <v>10</v>
      </c>
      <c r="AQ38" s="451" t="str">
        <f t="shared" ref="AQ38" si="131">IF(AP38&gt;=36,"GRAVE", IF(AP38&lt;=10, "LEVE", "MODERADO"))</f>
        <v>LEVE</v>
      </c>
      <c r="AR38" s="477" t="s">
        <v>563</v>
      </c>
      <c r="AS38" s="443" t="s">
        <v>663</v>
      </c>
      <c r="AT38" s="258" t="s">
        <v>88</v>
      </c>
      <c r="AU38" s="258"/>
      <c r="AV38" s="259"/>
      <c r="AW38" s="259"/>
      <c r="AX38" s="291"/>
      <c r="AY38" s="44"/>
      <c r="AZ38" s="44"/>
      <c r="BA38" s="44"/>
      <c r="BB38" s="45"/>
      <c r="BC38" s="45"/>
    </row>
    <row r="39" spans="1:55" s="349" customFormat="1" ht="64.5" customHeight="1" x14ac:dyDescent="0.2">
      <c r="A39" s="407"/>
      <c r="B39" s="487"/>
      <c r="C39" s="488"/>
      <c r="D39" s="311" t="s">
        <v>262</v>
      </c>
      <c r="E39" s="311" t="s">
        <v>36</v>
      </c>
      <c r="F39" s="311" t="s">
        <v>552</v>
      </c>
      <c r="G39" s="415"/>
      <c r="H39" s="468"/>
      <c r="I39" s="468"/>
      <c r="J39" s="474"/>
      <c r="K39" s="539"/>
      <c r="L39" s="532"/>
      <c r="M39" s="539"/>
      <c r="N39" s="532"/>
      <c r="O39" s="532"/>
      <c r="P39" s="144" t="s">
        <v>321</v>
      </c>
      <c r="Q39" s="145">
        <f t="shared" si="117"/>
        <v>1</v>
      </c>
      <c r="R39" s="501"/>
      <c r="S39" s="501"/>
      <c r="T39" s="342" t="s">
        <v>557</v>
      </c>
      <c r="U39" s="510"/>
      <c r="V39" s="497"/>
      <c r="W39" s="337">
        <f t="shared" si="121"/>
        <v>4</v>
      </c>
      <c r="X39" s="342" t="s">
        <v>324</v>
      </c>
      <c r="Y39" s="342"/>
      <c r="Z39" s="497"/>
      <c r="AA39" s="501"/>
      <c r="AB39" s="336">
        <f t="shared" si="3"/>
        <v>1</v>
      </c>
      <c r="AC39" s="342" t="s">
        <v>301</v>
      </c>
      <c r="AD39" s="342" t="s">
        <v>561</v>
      </c>
      <c r="AE39" s="497"/>
      <c r="AF39" s="501"/>
      <c r="AG39" s="336">
        <f t="shared" si="4"/>
        <v>1</v>
      </c>
      <c r="AH39" s="342" t="s">
        <v>298</v>
      </c>
      <c r="AI39" s="342" t="s">
        <v>307</v>
      </c>
      <c r="AJ39" s="497"/>
      <c r="AK39" s="501"/>
      <c r="AL39" s="336">
        <f t="shared" si="5"/>
        <v>1</v>
      </c>
      <c r="AM39" s="342" t="s">
        <v>490</v>
      </c>
      <c r="AN39" s="501"/>
      <c r="AO39" s="407"/>
      <c r="AP39" s="449"/>
      <c r="AQ39" s="452"/>
      <c r="AR39" s="454"/>
      <c r="AS39" s="454"/>
      <c r="AT39" s="46" t="s">
        <v>88</v>
      </c>
      <c r="AU39" s="46"/>
      <c r="AV39" s="94"/>
      <c r="AW39" s="94"/>
      <c r="AX39" s="96"/>
      <c r="AY39" s="44"/>
      <c r="AZ39" s="44"/>
      <c r="BA39" s="44"/>
      <c r="BB39" s="45"/>
      <c r="BC39" s="45"/>
    </row>
    <row r="40" spans="1:55" s="349" customFormat="1" ht="64.5" customHeight="1" thickBot="1" x14ac:dyDescent="0.25">
      <c r="A40" s="408"/>
      <c r="B40" s="489"/>
      <c r="C40" s="490"/>
      <c r="D40" s="311"/>
      <c r="E40" s="311"/>
      <c r="F40" s="311"/>
      <c r="G40" s="415"/>
      <c r="H40" s="469"/>
      <c r="I40" s="469"/>
      <c r="J40" s="475"/>
      <c r="K40" s="540"/>
      <c r="L40" s="533"/>
      <c r="M40" s="540"/>
      <c r="N40" s="533"/>
      <c r="O40" s="533"/>
      <c r="P40" s="19" t="s">
        <v>321</v>
      </c>
      <c r="Q40" s="102">
        <f t="shared" si="117"/>
        <v>1</v>
      </c>
      <c r="R40" s="502"/>
      <c r="S40" s="502"/>
      <c r="T40" s="343" t="s">
        <v>558</v>
      </c>
      <c r="U40" s="511"/>
      <c r="V40" s="498"/>
      <c r="W40" s="338">
        <f t="shared" si="121"/>
        <v>4</v>
      </c>
      <c r="X40" s="343" t="s">
        <v>324</v>
      </c>
      <c r="Y40" s="343"/>
      <c r="Z40" s="498"/>
      <c r="AA40" s="502"/>
      <c r="AB40" s="340">
        <f t="shared" si="3"/>
        <v>1</v>
      </c>
      <c r="AC40" s="343" t="s">
        <v>301</v>
      </c>
      <c r="AD40" s="343" t="s">
        <v>561</v>
      </c>
      <c r="AE40" s="498"/>
      <c r="AF40" s="502"/>
      <c r="AG40" s="340">
        <f t="shared" si="4"/>
        <v>1</v>
      </c>
      <c r="AH40" s="343" t="s">
        <v>298</v>
      </c>
      <c r="AI40" s="343" t="s">
        <v>313</v>
      </c>
      <c r="AJ40" s="498"/>
      <c r="AK40" s="502"/>
      <c r="AL40" s="340">
        <f t="shared" si="5"/>
        <v>1</v>
      </c>
      <c r="AM40" s="343" t="s">
        <v>490</v>
      </c>
      <c r="AN40" s="502"/>
      <c r="AO40" s="543"/>
      <c r="AP40" s="450"/>
      <c r="AQ40" s="453"/>
      <c r="AR40" s="478"/>
      <c r="AS40" s="455"/>
      <c r="AT40" s="47" t="s">
        <v>88</v>
      </c>
      <c r="AU40" s="47"/>
      <c r="AV40" s="169"/>
      <c r="AW40" s="169"/>
      <c r="AX40" s="97"/>
      <c r="AY40" s="44"/>
      <c r="AZ40" s="44"/>
      <c r="BA40" s="44"/>
      <c r="BB40" s="45"/>
      <c r="BC40" s="45"/>
    </row>
    <row r="41" spans="1:55" s="95" customFormat="1" ht="64.5" customHeight="1" x14ac:dyDescent="0.2">
      <c r="A41" s="399">
        <v>11</v>
      </c>
      <c r="B41" s="483" t="s">
        <v>174</v>
      </c>
      <c r="C41" s="483"/>
      <c r="D41" s="311" t="s">
        <v>262</v>
      </c>
      <c r="E41" s="311" t="s">
        <v>35</v>
      </c>
      <c r="F41" s="310" t="s">
        <v>553</v>
      </c>
      <c r="G41" s="415" t="s">
        <v>112</v>
      </c>
      <c r="H41" s="499" t="s">
        <v>664</v>
      </c>
      <c r="I41" s="467" t="s">
        <v>549</v>
      </c>
      <c r="J41" s="473" t="s">
        <v>550</v>
      </c>
      <c r="K41" s="503" t="s">
        <v>103</v>
      </c>
      <c r="L41" s="504">
        <f t="shared" ref="L41" si="132">IF(K41="ALTA",5,IF(K41="MEDIO ALTA",4,IF(K41="MEDIA",3,IF(K41="MEDIO BAJA",2,IF(K41="BAJA",1,0)))))</f>
        <v>3</v>
      </c>
      <c r="M41" s="503" t="s">
        <v>140</v>
      </c>
      <c r="N41" s="504">
        <f t="shared" ref="N41" si="133">IF(M41="ALTO",5,IF(M41="MEDIO ALTO",4,IF(M41="MEDIO",3,IF(M41="MEDIO BAJO",2,IF(M41="BAJO",1,0)))))</f>
        <v>1</v>
      </c>
      <c r="O41" s="504">
        <f t="shared" si="61"/>
        <v>3</v>
      </c>
      <c r="P41" s="256" t="s">
        <v>321</v>
      </c>
      <c r="Q41" s="257">
        <f t="shared" si="117"/>
        <v>1</v>
      </c>
      <c r="R41" s="426">
        <f t="shared" si="46"/>
        <v>1</v>
      </c>
      <c r="S41" s="426">
        <f t="shared" ref="S41" si="134">R41*0.6</f>
        <v>0.6</v>
      </c>
      <c r="T41" s="373" t="s">
        <v>559</v>
      </c>
      <c r="U41" s="459">
        <f t="shared" ref="U41" si="135">IF(P41="No_existen",5*$U$10,V41*$U$10)</f>
        <v>0.2</v>
      </c>
      <c r="V41" s="447">
        <f t="shared" ref="V41" si="136">ROUND(AVERAGEIF(W41:W43,"&gt;0"),0)</f>
        <v>4</v>
      </c>
      <c r="W41" s="303">
        <f t="shared" si="121"/>
        <v>4</v>
      </c>
      <c r="X41" s="309" t="s">
        <v>324</v>
      </c>
      <c r="Y41" s="309"/>
      <c r="Z41" s="447">
        <f t="shared" ref="Z41" si="137">IF(P41="No_existen",5*$Z$10,AA41*$Z$10)</f>
        <v>0.15</v>
      </c>
      <c r="AA41" s="426">
        <f t="shared" ref="AA41" si="138">ROUND(AVERAGEIF(AB41:AB43,"&gt;0"),0)</f>
        <v>1</v>
      </c>
      <c r="AB41" s="302">
        <f t="shared" si="3"/>
        <v>1</v>
      </c>
      <c r="AC41" s="309" t="s">
        <v>301</v>
      </c>
      <c r="AD41" s="309" t="s">
        <v>561</v>
      </c>
      <c r="AE41" s="447">
        <f t="shared" ref="AE41" si="139">IF(P41="No_existen",5*$AE$10,AF41*$AE$10)</f>
        <v>0.1</v>
      </c>
      <c r="AF41" s="426">
        <f t="shared" ref="AF41" si="140">ROUND(AVERAGEIF(AG41:AG43,"&gt;0"),0)</f>
        <v>1</v>
      </c>
      <c r="AG41" s="302">
        <f t="shared" si="4"/>
        <v>1</v>
      </c>
      <c r="AH41" s="309" t="s">
        <v>298</v>
      </c>
      <c r="AI41" s="309" t="s">
        <v>305</v>
      </c>
      <c r="AJ41" s="447">
        <f t="shared" ref="AJ41" si="141">IF(P41="No_existen",5*$AJ$10,AK41*$AJ$10)</f>
        <v>0.1</v>
      </c>
      <c r="AK41" s="426">
        <f t="shared" ref="AK41" si="142">ROUND(AVERAGEIF(AL41:AL43,"&gt;0"),0)</f>
        <v>1</v>
      </c>
      <c r="AL41" s="302">
        <f t="shared" si="5"/>
        <v>1</v>
      </c>
      <c r="AM41" s="309" t="s">
        <v>490</v>
      </c>
      <c r="AN41" s="426">
        <f t="shared" ref="AN41" si="143">ROUND(AVERAGE(R41,V41,AA41,AF41,AK41),0)</f>
        <v>2</v>
      </c>
      <c r="AO41" s="408" t="str">
        <f t="shared" ref="AO41" si="144">IF(AN41&lt;1.5,"FUERTE",IF(AND(AN41&gt;=1.5,AN41&lt;2.5),"ACEPTABLE",IF(AN41&gt;=5,"INEXISTENTE","DÉBIL")))</f>
        <v>ACEPTABLE</v>
      </c>
      <c r="AP41" s="428">
        <f t="shared" ref="AP41" si="145">IF(O41=0,0,ROUND((O41*AN41),0))</f>
        <v>6</v>
      </c>
      <c r="AQ41" s="430" t="str">
        <f t="shared" ref="AQ41" si="146">IF(AP41&gt;=36,"GRAVE", IF(AP41&lt;=10, "LEVE", "MODERADO"))</f>
        <v>LEVE</v>
      </c>
      <c r="AR41" s="443" t="s">
        <v>667</v>
      </c>
      <c r="AS41" s="443">
        <v>5</v>
      </c>
      <c r="AT41" s="46" t="s">
        <v>88</v>
      </c>
      <c r="AU41" s="258"/>
      <c r="AV41" s="259"/>
      <c r="AW41" s="259"/>
      <c r="AX41" s="291"/>
      <c r="AY41" s="44"/>
      <c r="AZ41" s="44"/>
      <c r="BA41" s="44"/>
      <c r="BB41" s="45"/>
      <c r="BC41" s="45"/>
    </row>
    <row r="42" spans="1:55" s="95" customFormat="1" ht="64.5" customHeight="1" x14ac:dyDescent="0.2">
      <c r="A42" s="407"/>
      <c r="B42" s="484"/>
      <c r="C42" s="484"/>
      <c r="D42" s="311" t="s">
        <v>262</v>
      </c>
      <c r="E42" s="311" t="s">
        <v>35</v>
      </c>
      <c r="F42" s="310" t="s">
        <v>554</v>
      </c>
      <c r="G42" s="415"/>
      <c r="H42" s="468"/>
      <c r="I42" s="468"/>
      <c r="J42" s="474"/>
      <c r="K42" s="420"/>
      <c r="L42" s="423"/>
      <c r="M42" s="420"/>
      <c r="N42" s="423"/>
      <c r="O42" s="423"/>
      <c r="P42" s="144" t="s">
        <v>321</v>
      </c>
      <c r="Q42" s="145">
        <f t="shared" si="117"/>
        <v>1</v>
      </c>
      <c r="R42" s="396"/>
      <c r="S42" s="396"/>
      <c r="T42" s="373" t="s">
        <v>665</v>
      </c>
      <c r="U42" s="425"/>
      <c r="V42" s="395"/>
      <c r="W42" s="301">
        <f t="shared" si="121"/>
        <v>4</v>
      </c>
      <c r="X42" s="312" t="s">
        <v>324</v>
      </c>
      <c r="Y42" s="312"/>
      <c r="Z42" s="395"/>
      <c r="AA42" s="396"/>
      <c r="AB42" s="300">
        <f t="shared" si="3"/>
        <v>1</v>
      </c>
      <c r="AC42" s="312" t="s">
        <v>301</v>
      </c>
      <c r="AD42" s="312" t="s">
        <v>562</v>
      </c>
      <c r="AE42" s="395"/>
      <c r="AF42" s="396"/>
      <c r="AG42" s="300">
        <f t="shared" si="4"/>
        <v>1</v>
      </c>
      <c r="AH42" s="312" t="s">
        <v>298</v>
      </c>
      <c r="AI42" s="312" t="s">
        <v>313</v>
      </c>
      <c r="AJ42" s="395"/>
      <c r="AK42" s="396"/>
      <c r="AL42" s="300">
        <f t="shared" si="5"/>
        <v>1</v>
      </c>
      <c r="AM42" s="312" t="s">
        <v>490</v>
      </c>
      <c r="AN42" s="396"/>
      <c r="AO42" s="398"/>
      <c r="AP42" s="401"/>
      <c r="AQ42" s="404"/>
      <c r="AR42" s="454"/>
      <c r="AS42" s="454"/>
      <c r="AT42" s="46" t="s">
        <v>88</v>
      </c>
      <c r="AU42" s="46"/>
      <c r="AV42" s="94"/>
      <c r="AW42" s="94"/>
      <c r="AX42" s="96"/>
      <c r="AY42" s="44"/>
      <c r="AZ42" s="44"/>
      <c r="BA42" s="44"/>
      <c r="BB42" s="45"/>
      <c r="BC42" s="45"/>
    </row>
    <row r="43" spans="1:55" s="95" customFormat="1" ht="64.5" customHeight="1" thickBot="1" x14ac:dyDescent="0.25">
      <c r="A43" s="408"/>
      <c r="B43" s="485"/>
      <c r="C43" s="485"/>
      <c r="D43" s="311" t="s">
        <v>262</v>
      </c>
      <c r="E43" s="311" t="s">
        <v>32</v>
      </c>
      <c r="F43" s="310" t="s">
        <v>555</v>
      </c>
      <c r="G43" s="415"/>
      <c r="H43" s="469"/>
      <c r="I43" s="469"/>
      <c r="J43" s="475"/>
      <c r="K43" s="460"/>
      <c r="L43" s="457"/>
      <c r="M43" s="460"/>
      <c r="N43" s="457"/>
      <c r="O43" s="457"/>
      <c r="P43" s="19" t="s">
        <v>321</v>
      </c>
      <c r="Q43" s="102">
        <f t="shared" si="117"/>
        <v>1</v>
      </c>
      <c r="R43" s="427"/>
      <c r="S43" s="427"/>
      <c r="T43" s="373" t="s">
        <v>666</v>
      </c>
      <c r="U43" s="440"/>
      <c r="V43" s="446"/>
      <c r="W43" s="307">
        <f t="shared" si="121"/>
        <v>4</v>
      </c>
      <c r="X43" s="306" t="s">
        <v>324</v>
      </c>
      <c r="Y43" s="306"/>
      <c r="Z43" s="446"/>
      <c r="AA43" s="427"/>
      <c r="AB43" s="305">
        <f t="shared" ref="AB43:AB74" si="147">IF(AC43=$AD$1048311,1,IF(AC43=$AD$1048310,4,IF(P43="No_existen",5,0)))</f>
        <v>1</v>
      </c>
      <c r="AC43" s="306" t="s">
        <v>301</v>
      </c>
      <c r="AD43" s="306" t="s">
        <v>562</v>
      </c>
      <c r="AE43" s="446"/>
      <c r="AF43" s="427"/>
      <c r="AG43" s="305">
        <f t="shared" ref="AG43:AG74" si="148">IF(AH43=$AH$1048310,1,IF(AH43=$AH$1048311,4,IF(P43="No_existen",5,0)))</f>
        <v>1</v>
      </c>
      <c r="AH43" s="306" t="s">
        <v>298</v>
      </c>
      <c r="AI43" s="306" t="s">
        <v>313</v>
      </c>
      <c r="AJ43" s="446"/>
      <c r="AK43" s="427"/>
      <c r="AL43" s="305">
        <f t="shared" si="5"/>
        <v>1</v>
      </c>
      <c r="AM43" s="306" t="s">
        <v>490</v>
      </c>
      <c r="AN43" s="427"/>
      <c r="AO43" s="432"/>
      <c r="AP43" s="429"/>
      <c r="AQ43" s="431"/>
      <c r="AR43" s="455"/>
      <c r="AS43" s="455"/>
      <c r="AT43" s="46" t="s">
        <v>88</v>
      </c>
      <c r="AU43" s="47"/>
      <c r="AV43" s="169"/>
      <c r="AW43" s="169"/>
      <c r="AX43" s="97"/>
      <c r="AY43" s="44"/>
      <c r="AZ43" s="44"/>
      <c r="BA43" s="44"/>
      <c r="BB43" s="45"/>
      <c r="BC43" s="45"/>
    </row>
    <row r="44" spans="1:55" s="95" customFormat="1" ht="64.5" customHeight="1" x14ac:dyDescent="0.2">
      <c r="A44" s="399">
        <v>12</v>
      </c>
      <c r="B44" s="483" t="s">
        <v>475</v>
      </c>
      <c r="C44" s="483"/>
      <c r="D44" s="311" t="s">
        <v>263</v>
      </c>
      <c r="E44" s="311" t="s">
        <v>225</v>
      </c>
      <c r="F44" s="310" t="s">
        <v>575</v>
      </c>
      <c r="G44" s="473" t="s">
        <v>146</v>
      </c>
      <c r="H44" s="461" t="s">
        <v>680</v>
      </c>
      <c r="I44" s="461" t="s">
        <v>568</v>
      </c>
      <c r="J44" s="461" t="s">
        <v>681</v>
      </c>
      <c r="K44" s="503" t="s">
        <v>126</v>
      </c>
      <c r="L44" s="504">
        <f t="shared" ref="L44" si="149">IF(K44="ALTA",5,IF(K44="MEDIO ALTA",4,IF(K44="MEDIA",3,IF(K44="MEDIO BAJA",2,IF(K44="BAJA",1,0)))))</f>
        <v>1</v>
      </c>
      <c r="M44" s="503" t="s">
        <v>140</v>
      </c>
      <c r="N44" s="504">
        <f t="shared" ref="N44" si="150">IF(M44="ALTO",5,IF(M44="MEDIO ALTO",4,IF(M44="MEDIO",3,IF(M44="MEDIO BAJO",2,IF(M44="BAJO",1,0)))))</f>
        <v>1</v>
      </c>
      <c r="O44" s="504">
        <f t="shared" si="61"/>
        <v>1</v>
      </c>
      <c r="P44" s="256" t="s">
        <v>321</v>
      </c>
      <c r="Q44" s="257">
        <f t="shared" si="117"/>
        <v>1</v>
      </c>
      <c r="R44" s="426">
        <f t="shared" si="46"/>
        <v>1</v>
      </c>
      <c r="S44" s="426">
        <f t="shared" ref="S44" si="151">R44*0.6</f>
        <v>0.6</v>
      </c>
      <c r="T44" s="309" t="s">
        <v>580</v>
      </c>
      <c r="U44" s="459">
        <f t="shared" ref="U44" si="152">IF(P44="No_existen",5*$U$10,V44*$U$10)</f>
        <v>0.05</v>
      </c>
      <c r="V44" s="447">
        <f t="shared" ref="V44" si="153">ROUND(AVERAGEIF(W44:W46,"&gt;0"),0)</f>
        <v>1</v>
      </c>
      <c r="W44" s="303">
        <f t="shared" si="121"/>
        <v>1</v>
      </c>
      <c r="X44" s="309" t="s">
        <v>326</v>
      </c>
      <c r="Y44" s="309" t="s">
        <v>583</v>
      </c>
      <c r="Z44" s="447">
        <f t="shared" ref="Z44" si="154">IF(P44="No_existen",5*$Z$10,AA44*$Z$10)</f>
        <v>0.15</v>
      </c>
      <c r="AA44" s="426">
        <f t="shared" ref="AA44" si="155">ROUND(AVERAGEIF(AB44:AB46,"&gt;0"),0)</f>
        <v>1</v>
      </c>
      <c r="AB44" s="302">
        <f t="shared" si="147"/>
        <v>1</v>
      </c>
      <c r="AC44" s="309" t="s">
        <v>301</v>
      </c>
      <c r="AD44" s="309" t="s">
        <v>586</v>
      </c>
      <c r="AE44" s="447">
        <f t="shared" ref="AE44" si="156">IF(P44="No_existen",5*$AE$10,AF44*$AE$10)</f>
        <v>0.1</v>
      </c>
      <c r="AF44" s="426">
        <f t="shared" ref="AF44" si="157">ROUND(AVERAGEIF(AG44:AG46,"&gt;0"),0)</f>
        <v>1</v>
      </c>
      <c r="AG44" s="302">
        <f t="shared" si="148"/>
        <v>1</v>
      </c>
      <c r="AH44" s="309" t="s">
        <v>298</v>
      </c>
      <c r="AI44" s="309" t="s">
        <v>312</v>
      </c>
      <c r="AJ44" s="447">
        <f t="shared" ref="AJ44" si="158">IF(P44="No_existen",5*$AJ$10,AK44*$AJ$10)</f>
        <v>0.2</v>
      </c>
      <c r="AK44" s="426">
        <f t="shared" ref="AK44" si="159">ROUND(AVERAGEIF(AL44:AL46,"&gt;0"),0)</f>
        <v>2</v>
      </c>
      <c r="AL44" s="302">
        <f t="shared" si="5"/>
        <v>1</v>
      </c>
      <c r="AM44" s="309" t="s">
        <v>490</v>
      </c>
      <c r="AN44" s="426">
        <f>ROUND(AVERAGE(R44,V44,AA44,AF44,AK44),0)</f>
        <v>1</v>
      </c>
      <c r="AO44" s="408" t="str">
        <f t="shared" ref="AO44" si="160">IF(AN44&lt;1.5,"FUERTE",IF(AND(AN44&gt;=1.5,AN44&lt;2.5),"ACEPTABLE",IF(AN44&gt;=5,"INEXISTENTE","DÉBIL")))</f>
        <v>FUERTE</v>
      </c>
      <c r="AP44" s="428">
        <f t="shared" ref="AP44" si="161">IF(O44=0,0,ROUND((O44*AN44),0))</f>
        <v>1</v>
      </c>
      <c r="AQ44" s="430" t="str">
        <f t="shared" ref="AQ44" si="162">IF(AP44&gt;=36,"GRAVE", IF(AP44&lt;=10, "LEVE", "MODERADO"))</f>
        <v>LEVE</v>
      </c>
      <c r="AR44" s="455" t="s">
        <v>590</v>
      </c>
      <c r="AS44" s="480">
        <v>0.97</v>
      </c>
      <c r="AT44" s="258" t="s">
        <v>88</v>
      </c>
      <c r="AU44" s="258"/>
      <c r="AV44" s="259"/>
      <c r="AW44" s="259"/>
      <c r="AX44" s="291"/>
      <c r="AY44" s="44"/>
      <c r="AZ44" s="44"/>
      <c r="BA44" s="44"/>
      <c r="BB44" s="45"/>
      <c r="BC44" s="45"/>
    </row>
    <row r="45" spans="1:55" s="95" customFormat="1" ht="64.5" customHeight="1" x14ac:dyDescent="0.2">
      <c r="A45" s="407"/>
      <c r="B45" s="484"/>
      <c r="C45" s="484"/>
      <c r="D45" s="311" t="s">
        <v>262</v>
      </c>
      <c r="E45" s="311" t="s">
        <v>36</v>
      </c>
      <c r="F45" s="310" t="s">
        <v>682</v>
      </c>
      <c r="G45" s="474"/>
      <c r="H45" s="505"/>
      <c r="I45" s="505"/>
      <c r="J45" s="505"/>
      <c r="K45" s="420"/>
      <c r="L45" s="423"/>
      <c r="M45" s="420"/>
      <c r="N45" s="423"/>
      <c r="O45" s="423"/>
      <c r="P45" s="144" t="s">
        <v>321</v>
      </c>
      <c r="Q45" s="145">
        <f t="shared" si="117"/>
        <v>1</v>
      </c>
      <c r="R45" s="396"/>
      <c r="S45" s="396"/>
      <c r="T45" s="312" t="s">
        <v>581</v>
      </c>
      <c r="U45" s="425"/>
      <c r="V45" s="395"/>
      <c r="W45" s="301">
        <f t="shared" si="121"/>
        <v>1</v>
      </c>
      <c r="X45" s="312" t="s">
        <v>326</v>
      </c>
      <c r="Y45" s="312" t="s">
        <v>584</v>
      </c>
      <c r="Z45" s="395"/>
      <c r="AA45" s="396"/>
      <c r="AB45" s="300">
        <f t="shared" si="147"/>
        <v>1</v>
      </c>
      <c r="AC45" s="312" t="s">
        <v>301</v>
      </c>
      <c r="AD45" s="312" t="s">
        <v>587</v>
      </c>
      <c r="AE45" s="395"/>
      <c r="AF45" s="396"/>
      <c r="AG45" s="300">
        <f t="shared" si="148"/>
        <v>1</v>
      </c>
      <c r="AH45" s="312" t="s">
        <v>298</v>
      </c>
      <c r="AI45" s="312" t="s">
        <v>312</v>
      </c>
      <c r="AJ45" s="395"/>
      <c r="AK45" s="396"/>
      <c r="AL45" s="300">
        <f t="shared" si="5"/>
        <v>4</v>
      </c>
      <c r="AM45" s="312" t="s">
        <v>508</v>
      </c>
      <c r="AN45" s="396"/>
      <c r="AO45" s="398"/>
      <c r="AP45" s="401"/>
      <c r="AQ45" s="404"/>
      <c r="AR45" s="442"/>
      <c r="AS45" s="442"/>
      <c r="AT45" s="46" t="s">
        <v>88</v>
      </c>
      <c r="AU45" s="46"/>
      <c r="AV45" s="94"/>
      <c r="AW45" s="94"/>
      <c r="AX45" s="96"/>
      <c r="AY45" s="44"/>
      <c r="AZ45" s="44"/>
      <c r="BA45" s="44"/>
      <c r="BB45" s="45"/>
      <c r="BC45" s="45"/>
    </row>
    <row r="46" spans="1:55" s="95" customFormat="1" ht="64.5" customHeight="1" thickBot="1" x14ac:dyDescent="0.25">
      <c r="A46" s="408"/>
      <c r="B46" s="485"/>
      <c r="C46" s="485"/>
      <c r="D46" s="311"/>
      <c r="E46" s="311"/>
      <c r="F46" s="310" t="s">
        <v>683</v>
      </c>
      <c r="G46" s="475"/>
      <c r="H46" s="506"/>
      <c r="I46" s="506"/>
      <c r="J46" s="506"/>
      <c r="K46" s="460"/>
      <c r="L46" s="457"/>
      <c r="M46" s="460"/>
      <c r="N46" s="457"/>
      <c r="O46" s="457"/>
      <c r="P46" s="19" t="s">
        <v>321</v>
      </c>
      <c r="Q46" s="102">
        <f t="shared" si="117"/>
        <v>1</v>
      </c>
      <c r="R46" s="427"/>
      <c r="S46" s="427"/>
      <c r="T46" s="306" t="s">
        <v>582</v>
      </c>
      <c r="U46" s="440"/>
      <c r="V46" s="446"/>
      <c r="W46" s="307">
        <f t="shared" si="121"/>
        <v>1</v>
      </c>
      <c r="X46" s="306" t="s">
        <v>326</v>
      </c>
      <c r="Y46" s="306" t="s">
        <v>585</v>
      </c>
      <c r="Z46" s="446"/>
      <c r="AA46" s="427"/>
      <c r="AB46" s="305">
        <f t="shared" si="147"/>
        <v>1</v>
      </c>
      <c r="AC46" s="306" t="s">
        <v>301</v>
      </c>
      <c r="AD46" s="306" t="s">
        <v>587</v>
      </c>
      <c r="AE46" s="446"/>
      <c r="AF46" s="427"/>
      <c r="AG46" s="305">
        <f t="shared" si="148"/>
        <v>1</v>
      </c>
      <c r="AH46" s="306" t="s">
        <v>298</v>
      </c>
      <c r="AI46" s="306" t="s">
        <v>312</v>
      </c>
      <c r="AJ46" s="446"/>
      <c r="AK46" s="427"/>
      <c r="AL46" s="305">
        <f t="shared" si="5"/>
        <v>1</v>
      </c>
      <c r="AM46" s="306" t="s">
        <v>490</v>
      </c>
      <c r="AN46" s="427"/>
      <c r="AO46" s="432"/>
      <c r="AP46" s="429"/>
      <c r="AQ46" s="431"/>
      <c r="AR46" s="476"/>
      <c r="AS46" s="476"/>
      <c r="AT46" s="47" t="s">
        <v>88</v>
      </c>
      <c r="AU46" s="47"/>
      <c r="AV46" s="169"/>
      <c r="AW46" s="169"/>
      <c r="AX46" s="97"/>
      <c r="AY46" s="44"/>
      <c r="AZ46" s="44"/>
      <c r="BA46" s="44"/>
      <c r="BB46" s="45"/>
      <c r="BC46" s="45"/>
    </row>
    <row r="47" spans="1:55" s="95" customFormat="1" ht="64.5" customHeight="1" thickBot="1" x14ac:dyDescent="0.25">
      <c r="A47" s="399">
        <v>13</v>
      </c>
      <c r="B47" s="483" t="s">
        <v>475</v>
      </c>
      <c r="C47" s="483"/>
      <c r="D47" s="311" t="s">
        <v>262</v>
      </c>
      <c r="E47" s="311" t="s">
        <v>36</v>
      </c>
      <c r="F47" s="310" t="s">
        <v>575</v>
      </c>
      <c r="G47" s="473" t="s">
        <v>146</v>
      </c>
      <c r="H47" s="461" t="s">
        <v>569</v>
      </c>
      <c r="I47" s="461" t="s">
        <v>570</v>
      </c>
      <c r="J47" s="461" t="s">
        <v>571</v>
      </c>
      <c r="K47" s="503" t="s">
        <v>148</v>
      </c>
      <c r="L47" s="504">
        <f t="shared" ref="L47" si="163">IF(K47="ALTA",5,IF(K47="MEDIO ALTA",4,IF(K47="MEDIA",3,IF(K47="MEDIO BAJA",2,IF(K47="BAJA",1,0)))))</f>
        <v>4</v>
      </c>
      <c r="M47" s="503" t="s">
        <v>143</v>
      </c>
      <c r="N47" s="504">
        <f t="shared" ref="N47" si="164">IF(M47="ALTO",5,IF(M47="MEDIO ALTO",4,IF(M47="MEDIO",3,IF(M47="MEDIO BAJO",2,IF(M47="BAJO",1,0)))))</f>
        <v>2</v>
      </c>
      <c r="O47" s="504">
        <f t="shared" si="61"/>
        <v>8</v>
      </c>
      <c r="P47" s="256" t="s">
        <v>321</v>
      </c>
      <c r="Q47" s="257">
        <f t="shared" si="117"/>
        <v>1</v>
      </c>
      <c r="R47" s="426">
        <f t="shared" si="46"/>
        <v>1</v>
      </c>
      <c r="S47" s="426">
        <f t="shared" ref="S47" si="165">R47*0.6</f>
        <v>0.6</v>
      </c>
      <c r="T47" s="309" t="s">
        <v>580</v>
      </c>
      <c r="U47" s="459">
        <f t="shared" ref="U47" si="166">IF(P47="No_existen",5*$U$10,V47*$U$10)</f>
        <v>0.05</v>
      </c>
      <c r="V47" s="447">
        <f t="shared" ref="V47" si="167">ROUND(AVERAGEIF(W47:W49,"&gt;0"),0)</f>
        <v>1</v>
      </c>
      <c r="W47" s="303">
        <f t="shared" si="121"/>
        <v>1</v>
      </c>
      <c r="X47" s="309" t="s">
        <v>326</v>
      </c>
      <c r="Y47" s="309" t="s">
        <v>583</v>
      </c>
      <c r="Z47" s="447">
        <f t="shared" ref="Z47" si="168">IF(P47="No_existen",5*$Z$10,AA47*$Z$10)</f>
        <v>0.3</v>
      </c>
      <c r="AA47" s="426">
        <f t="shared" ref="AA47" si="169">ROUND(AVERAGEIF(AB47:AB49,"&gt;0"),0)</f>
        <v>2</v>
      </c>
      <c r="AB47" s="302">
        <f t="shared" si="147"/>
        <v>1</v>
      </c>
      <c r="AC47" s="309" t="s">
        <v>301</v>
      </c>
      <c r="AD47" s="309" t="s">
        <v>586</v>
      </c>
      <c r="AE47" s="447">
        <f t="shared" ref="AE47" si="170">IF(P47="No_existen",5*$AE$10,AF47*$AE$10)</f>
        <v>0.2</v>
      </c>
      <c r="AF47" s="426">
        <f t="shared" ref="AF47" si="171">ROUND(AVERAGEIF(AG47:AG49,"&gt;0"),0)</f>
        <v>2</v>
      </c>
      <c r="AG47" s="302">
        <f t="shared" si="148"/>
        <v>1</v>
      </c>
      <c r="AH47" s="309" t="s">
        <v>298</v>
      </c>
      <c r="AI47" s="309" t="s">
        <v>312</v>
      </c>
      <c r="AJ47" s="447">
        <f t="shared" ref="AJ47" si="172">IF(P47="No_existen",5*$AJ$10,AK47*$AJ$10)</f>
        <v>0.1</v>
      </c>
      <c r="AK47" s="426">
        <f t="shared" ref="AK47" si="173">ROUND(AVERAGEIF(AL47:AL49,"&gt;0"),0)</f>
        <v>1</v>
      </c>
      <c r="AL47" s="302">
        <f t="shared" si="5"/>
        <v>1</v>
      </c>
      <c r="AM47" s="309" t="s">
        <v>490</v>
      </c>
      <c r="AN47" s="426">
        <f>ROUND(AVERAGE(R47,V47,AA47,AF47,AK47),0)</f>
        <v>1</v>
      </c>
      <c r="AO47" s="408" t="str">
        <f>IF(AN47&lt;1.5,"FUERTE",IF(AND(AN47&gt;=1.5,AN47&lt;2.5),"ACEPTABLE",IF(AN47&gt;=5,"INEXISTENTE","DÉBIL")))</f>
        <v>FUERTE</v>
      </c>
      <c r="AP47" s="428">
        <f t="shared" ref="AP47" si="174">IF(O47=0,0,ROUND((O47*AN47),0))</f>
        <v>8</v>
      </c>
      <c r="AQ47" s="430" t="str">
        <f>IF(AP47&gt;=36,"GRAVE", IF(AP47&lt;=10, "LEVE", "MODERADO"))</f>
        <v>LEVE</v>
      </c>
      <c r="AR47" s="455" t="s">
        <v>686</v>
      </c>
      <c r="AS47" s="480">
        <v>0.97</v>
      </c>
      <c r="AT47" s="258" t="s">
        <v>88</v>
      </c>
      <c r="AU47" s="47"/>
      <c r="AV47" s="169"/>
      <c r="AW47" s="259">
        <v>44074</v>
      </c>
      <c r="AX47" s="291"/>
      <c r="AY47" s="44"/>
      <c r="AZ47" s="44"/>
      <c r="BA47" s="44"/>
      <c r="BB47" s="45"/>
      <c r="BC47" s="45"/>
    </row>
    <row r="48" spans="1:55" s="95" customFormat="1" ht="64.5" customHeight="1" thickBot="1" x14ac:dyDescent="0.25">
      <c r="A48" s="407"/>
      <c r="B48" s="484"/>
      <c r="C48" s="484"/>
      <c r="D48" s="311" t="s">
        <v>262</v>
      </c>
      <c r="E48" s="311" t="s">
        <v>36</v>
      </c>
      <c r="F48" s="310" t="s">
        <v>576</v>
      </c>
      <c r="G48" s="474"/>
      <c r="H48" s="505"/>
      <c r="I48" s="505"/>
      <c r="J48" s="505"/>
      <c r="K48" s="420"/>
      <c r="L48" s="423"/>
      <c r="M48" s="420"/>
      <c r="N48" s="423"/>
      <c r="O48" s="423"/>
      <c r="P48" s="144" t="s">
        <v>321</v>
      </c>
      <c r="Q48" s="145">
        <f t="shared" si="117"/>
        <v>1</v>
      </c>
      <c r="R48" s="396"/>
      <c r="S48" s="396"/>
      <c r="T48" s="312" t="s">
        <v>581</v>
      </c>
      <c r="U48" s="425"/>
      <c r="V48" s="395"/>
      <c r="W48" s="301">
        <f t="shared" si="121"/>
        <v>1</v>
      </c>
      <c r="X48" s="312" t="s">
        <v>326</v>
      </c>
      <c r="Y48" s="312" t="s">
        <v>584</v>
      </c>
      <c r="Z48" s="395"/>
      <c r="AA48" s="396"/>
      <c r="AB48" s="300">
        <f t="shared" si="147"/>
        <v>1</v>
      </c>
      <c r="AC48" s="312" t="s">
        <v>301</v>
      </c>
      <c r="AD48" s="312" t="s">
        <v>587</v>
      </c>
      <c r="AE48" s="395"/>
      <c r="AF48" s="396"/>
      <c r="AG48" s="300">
        <f t="shared" si="148"/>
        <v>1</v>
      </c>
      <c r="AH48" s="312" t="s">
        <v>298</v>
      </c>
      <c r="AI48" s="312" t="s">
        <v>312</v>
      </c>
      <c r="AJ48" s="395"/>
      <c r="AK48" s="396"/>
      <c r="AL48" s="300">
        <f t="shared" si="5"/>
        <v>1</v>
      </c>
      <c r="AM48" s="312" t="s">
        <v>490</v>
      </c>
      <c r="AN48" s="396"/>
      <c r="AO48" s="398"/>
      <c r="AP48" s="401"/>
      <c r="AQ48" s="404"/>
      <c r="AR48" s="442"/>
      <c r="AS48" s="442"/>
      <c r="AT48" s="46" t="s">
        <v>88</v>
      </c>
      <c r="AU48" s="47"/>
      <c r="AV48" s="169"/>
      <c r="AW48" s="94">
        <v>44012</v>
      </c>
      <c r="AX48" s="96"/>
      <c r="AY48" s="44"/>
      <c r="AZ48" s="44"/>
      <c r="BA48" s="44"/>
      <c r="BB48" s="45"/>
      <c r="BC48" s="45"/>
    </row>
    <row r="49" spans="1:55" s="95" customFormat="1" ht="64.5" customHeight="1" thickBot="1" x14ac:dyDescent="0.25">
      <c r="A49" s="408"/>
      <c r="B49" s="485"/>
      <c r="C49" s="485"/>
      <c r="D49" s="311"/>
      <c r="E49" s="311"/>
      <c r="F49" s="310"/>
      <c r="G49" s="475"/>
      <c r="H49" s="506"/>
      <c r="I49" s="506"/>
      <c r="J49" s="506"/>
      <c r="K49" s="460"/>
      <c r="L49" s="457"/>
      <c r="M49" s="460"/>
      <c r="N49" s="457"/>
      <c r="O49" s="457"/>
      <c r="P49" s="19" t="s">
        <v>321</v>
      </c>
      <c r="Q49" s="102">
        <f t="shared" si="117"/>
        <v>1</v>
      </c>
      <c r="R49" s="427"/>
      <c r="S49" s="427"/>
      <c r="T49" s="306" t="s">
        <v>582</v>
      </c>
      <c r="U49" s="440"/>
      <c r="V49" s="446"/>
      <c r="W49" s="307">
        <f t="shared" si="121"/>
        <v>2</v>
      </c>
      <c r="X49" s="306" t="s">
        <v>325</v>
      </c>
      <c r="Y49" s="306"/>
      <c r="Z49" s="446"/>
      <c r="AA49" s="427"/>
      <c r="AB49" s="305">
        <f t="shared" si="147"/>
        <v>4</v>
      </c>
      <c r="AC49" s="306" t="s">
        <v>300</v>
      </c>
      <c r="AD49" s="306"/>
      <c r="AE49" s="446"/>
      <c r="AF49" s="427"/>
      <c r="AG49" s="305">
        <f t="shared" si="148"/>
        <v>4</v>
      </c>
      <c r="AH49" s="306" t="s">
        <v>302</v>
      </c>
      <c r="AI49" s="306" t="s">
        <v>312</v>
      </c>
      <c r="AJ49" s="446"/>
      <c r="AK49" s="427"/>
      <c r="AL49" s="305">
        <f t="shared" si="5"/>
        <v>1</v>
      </c>
      <c r="AM49" s="306" t="s">
        <v>490</v>
      </c>
      <c r="AN49" s="427"/>
      <c r="AO49" s="432"/>
      <c r="AP49" s="429"/>
      <c r="AQ49" s="431"/>
      <c r="AR49" s="476"/>
      <c r="AS49" s="476"/>
      <c r="AT49" s="47" t="s">
        <v>88</v>
      </c>
      <c r="AU49" s="47"/>
      <c r="AV49" s="169"/>
      <c r="AW49" s="169"/>
      <c r="AX49" s="97"/>
      <c r="AY49" s="44"/>
      <c r="AZ49" s="44"/>
      <c r="BA49" s="44"/>
      <c r="BB49" s="45"/>
      <c r="BC49" s="45"/>
    </row>
    <row r="50" spans="1:55" s="95" customFormat="1" ht="64.5" customHeight="1" x14ac:dyDescent="0.2">
      <c r="A50" s="399">
        <v>14</v>
      </c>
      <c r="B50" s="483" t="s">
        <v>475</v>
      </c>
      <c r="C50" s="483"/>
      <c r="D50" s="311" t="s">
        <v>263</v>
      </c>
      <c r="E50" s="311" t="s">
        <v>225</v>
      </c>
      <c r="F50" s="311" t="s">
        <v>577</v>
      </c>
      <c r="G50" s="473" t="s">
        <v>146</v>
      </c>
      <c r="H50" s="461" t="s">
        <v>572</v>
      </c>
      <c r="I50" s="461" t="s">
        <v>573</v>
      </c>
      <c r="J50" s="461" t="s">
        <v>574</v>
      </c>
      <c r="K50" s="503" t="s">
        <v>148</v>
      </c>
      <c r="L50" s="504">
        <f t="shared" ref="L50" si="175">IF(K50="ALTA",5,IF(K50="MEDIO ALTA",4,IF(K50="MEDIA",3,IF(K50="MEDIO BAJA",2,IF(K50="BAJA",1,0)))))</f>
        <v>4</v>
      </c>
      <c r="M50" s="503" t="s">
        <v>138</v>
      </c>
      <c r="N50" s="504">
        <f t="shared" ref="N50" si="176">IF(M50="ALTO",5,IF(M50="MEDIO ALTO",4,IF(M50="MEDIO",3,IF(M50="MEDIO BAJO",2,IF(M50="BAJO",1,0)))))</f>
        <v>5</v>
      </c>
      <c r="O50" s="504">
        <f t="shared" si="61"/>
        <v>20</v>
      </c>
      <c r="P50" s="256" t="s">
        <v>321</v>
      </c>
      <c r="Q50" s="257">
        <f t="shared" si="117"/>
        <v>1</v>
      </c>
      <c r="R50" s="426">
        <f t="shared" si="46"/>
        <v>2</v>
      </c>
      <c r="S50" s="426">
        <f t="shared" ref="S50" si="177">R50*0.6</f>
        <v>1.2</v>
      </c>
      <c r="T50" s="373" t="s">
        <v>588</v>
      </c>
      <c r="U50" s="459">
        <f t="shared" ref="U50" si="178">IF(P50="No_existen",5*$U$10,V50*$U$10)</f>
        <v>0.1</v>
      </c>
      <c r="V50" s="447">
        <f t="shared" ref="V50" si="179">ROUND(AVERAGEIF(W50:W52,"&gt;0"),0)</f>
        <v>2</v>
      </c>
      <c r="W50" s="303">
        <f t="shared" si="121"/>
        <v>4</v>
      </c>
      <c r="X50" s="309" t="s">
        <v>324</v>
      </c>
      <c r="Y50" s="309"/>
      <c r="Z50" s="447">
        <f t="shared" ref="Z50" si="180">IF(P50="No_existen",5*$Z$10,AA50*$Z$10)</f>
        <v>0.3</v>
      </c>
      <c r="AA50" s="426">
        <f t="shared" ref="AA50" si="181">ROUND(AVERAGEIF(AB50:AB52,"&gt;0"),0)</f>
        <v>2</v>
      </c>
      <c r="AB50" s="302">
        <f t="shared" si="147"/>
        <v>4</v>
      </c>
      <c r="AC50" s="309" t="s">
        <v>300</v>
      </c>
      <c r="AD50" s="309"/>
      <c r="AE50" s="447">
        <f t="shared" ref="AE50" si="182">IF(P50="No_existen",5*$AE$10,AF50*$AE$10)</f>
        <v>0.2</v>
      </c>
      <c r="AF50" s="426">
        <f t="shared" ref="AF50" si="183">ROUND(AVERAGEIF(AG50:AG52,"&gt;0"),0)</f>
        <v>2</v>
      </c>
      <c r="AG50" s="302">
        <f t="shared" si="148"/>
        <v>4</v>
      </c>
      <c r="AH50" s="309" t="s">
        <v>302</v>
      </c>
      <c r="AI50" s="309" t="s">
        <v>305</v>
      </c>
      <c r="AJ50" s="447">
        <f t="shared" ref="AJ50" si="184">IF(P50="No_existen",5*$AJ$10,AK50*$AJ$10)</f>
        <v>0.1</v>
      </c>
      <c r="AK50" s="426">
        <f t="shared" ref="AK50" si="185">ROUND(AVERAGEIF(AL50:AL52,"&gt;0"),0)</f>
        <v>1</v>
      </c>
      <c r="AL50" s="302">
        <f t="shared" si="5"/>
        <v>1</v>
      </c>
      <c r="AM50" s="309" t="s">
        <v>490</v>
      </c>
      <c r="AN50" s="426">
        <f>ROUND(AVERAGE(R50,V50,AA50,AF50,AK50),0)</f>
        <v>2</v>
      </c>
      <c r="AO50" s="408" t="str">
        <f t="shared" ref="AO50" si="186">IF(AN50&lt;1.5,"FUERTE",IF(AND(AN50&gt;=1.5,AN50&lt;2.5),"ACEPTABLE",IF(AN50&gt;=5,"INEXISTENTE","DÉBIL")))</f>
        <v>ACEPTABLE</v>
      </c>
      <c r="AP50" s="428">
        <f t="shared" ref="AP50" si="187">IF(O50=0,0,ROUND((O50*AN50),0))</f>
        <v>40</v>
      </c>
      <c r="AQ50" s="430" t="str">
        <f t="shared" ref="AQ50" si="188">IF(AP50&gt;=36,"GRAVE", IF(AP50&lt;=10, "LEVE", "MODERADO"))</f>
        <v>GRAVE</v>
      </c>
      <c r="AR50" s="455" t="s">
        <v>591</v>
      </c>
      <c r="AS50" s="480">
        <v>0</v>
      </c>
      <c r="AT50" s="318" t="s">
        <v>91</v>
      </c>
      <c r="AU50" s="386" t="s">
        <v>687</v>
      </c>
      <c r="AV50" s="94">
        <v>44561</v>
      </c>
      <c r="AW50" s="259"/>
      <c r="AX50" s="291" t="s">
        <v>690</v>
      </c>
      <c r="AY50" s="44"/>
      <c r="AZ50" s="44"/>
      <c r="BA50" s="44"/>
      <c r="BB50" s="45"/>
      <c r="BC50" s="45"/>
    </row>
    <row r="51" spans="1:55" s="95" customFormat="1" ht="82.9" customHeight="1" x14ac:dyDescent="0.2">
      <c r="A51" s="407"/>
      <c r="B51" s="484"/>
      <c r="C51" s="484"/>
      <c r="D51" s="311" t="s">
        <v>262</v>
      </c>
      <c r="E51" s="311" t="s">
        <v>36</v>
      </c>
      <c r="F51" s="311" t="s">
        <v>578</v>
      </c>
      <c r="G51" s="474"/>
      <c r="H51" s="462"/>
      <c r="I51" s="462"/>
      <c r="J51" s="462"/>
      <c r="K51" s="420"/>
      <c r="L51" s="423"/>
      <c r="M51" s="420"/>
      <c r="N51" s="423"/>
      <c r="O51" s="423"/>
      <c r="P51" s="144" t="s">
        <v>327</v>
      </c>
      <c r="Q51" s="145">
        <f t="shared" si="117"/>
        <v>3</v>
      </c>
      <c r="R51" s="396"/>
      <c r="S51" s="396"/>
      <c r="T51" s="373" t="s">
        <v>684</v>
      </c>
      <c r="U51" s="425"/>
      <c r="V51" s="395"/>
      <c r="W51" s="301">
        <f t="shared" si="121"/>
        <v>2</v>
      </c>
      <c r="X51" s="312" t="s">
        <v>325</v>
      </c>
      <c r="Y51" s="312"/>
      <c r="Z51" s="395"/>
      <c r="AA51" s="396"/>
      <c r="AB51" s="300">
        <f t="shared" si="147"/>
        <v>1</v>
      </c>
      <c r="AC51" s="312" t="s">
        <v>301</v>
      </c>
      <c r="AD51" s="312" t="s">
        <v>587</v>
      </c>
      <c r="AE51" s="395"/>
      <c r="AF51" s="396"/>
      <c r="AG51" s="300">
        <f t="shared" si="148"/>
        <v>1</v>
      </c>
      <c r="AH51" s="312" t="s">
        <v>298</v>
      </c>
      <c r="AI51" s="312" t="s">
        <v>312</v>
      </c>
      <c r="AJ51" s="395"/>
      <c r="AK51" s="396"/>
      <c r="AL51" s="300">
        <f t="shared" si="5"/>
        <v>1</v>
      </c>
      <c r="AM51" s="312" t="s">
        <v>490</v>
      </c>
      <c r="AN51" s="396"/>
      <c r="AO51" s="398"/>
      <c r="AP51" s="401"/>
      <c r="AQ51" s="404"/>
      <c r="AR51" s="442"/>
      <c r="AS51" s="442"/>
      <c r="AT51" s="318" t="s">
        <v>89</v>
      </c>
      <c r="AU51" s="386" t="s">
        <v>688</v>
      </c>
      <c r="AV51" s="94">
        <v>44561</v>
      </c>
      <c r="AW51" s="94"/>
      <c r="AX51" s="96"/>
      <c r="AY51" s="44"/>
      <c r="AZ51" s="44"/>
      <c r="BA51" s="44"/>
      <c r="BB51" s="45"/>
      <c r="BC51" s="45"/>
    </row>
    <row r="52" spans="1:55" s="95" customFormat="1" ht="82.9" customHeight="1" thickBot="1" x14ac:dyDescent="0.25">
      <c r="A52" s="408"/>
      <c r="B52" s="485"/>
      <c r="C52" s="485"/>
      <c r="D52" s="311" t="s">
        <v>262</v>
      </c>
      <c r="E52" s="311" t="s">
        <v>35</v>
      </c>
      <c r="F52" s="311" t="s">
        <v>579</v>
      </c>
      <c r="G52" s="475"/>
      <c r="H52" s="463"/>
      <c r="I52" s="463"/>
      <c r="J52" s="463"/>
      <c r="K52" s="460"/>
      <c r="L52" s="457"/>
      <c r="M52" s="460"/>
      <c r="N52" s="457"/>
      <c r="O52" s="457"/>
      <c r="P52" s="19" t="s">
        <v>321</v>
      </c>
      <c r="Q52" s="102">
        <f t="shared" si="117"/>
        <v>1</v>
      </c>
      <c r="R52" s="427"/>
      <c r="S52" s="427"/>
      <c r="T52" s="373" t="s">
        <v>589</v>
      </c>
      <c r="U52" s="440"/>
      <c r="V52" s="446"/>
      <c r="W52" s="307">
        <f t="shared" si="121"/>
        <v>1</v>
      </c>
      <c r="X52" s="306" t="s">
        <v>326</v>
      </c>
      <c r="Y52" s="373" t="s">
        <v>685</v>
      </c>
      <c r="Z52" s="446"/>
      <c r="AA52" s="427"/>
      <c r="AB52" s="305">
        <f t="shared" si="147"/>
        <v>1</v>
      </c>
      <c r="AC52" s="306" t="s">
        <v>301</v>
      </c>
      <c r="AD52" s="306" t="s">
        <v>587</v>
      </c>
      <c r="AE52" s="446"/>
      <c r="AF52" s="427"/>
      <c r="AG52" s="305">
        <f t="shared" si="148"/>
        <v>1</v>
      </c>
      <c r="AH52" s="306" t="s">
        <v>298</v>
      </c>
      <c r="AI52" s="306" t="s">
        <v>312</v>
      </c>
      <c r="AJ52" s="446"/>
      <c r="AK52" s="427"/>
      <c r="AL52" s="305">
        <f t="shared" si="5"/>
        <v>1</v>
      </c>
      <c r="AM52" s="306" t="s">
        <v>490</v>
      </c>
      <c r="AN52" s="427"/>
      <c r="AO52" s="432"/>
      <c r="AP52" s="429"/>
      <c r="AQ52" s="431"/>
      <c r="AR52" s="476"/>
      <c r="AS52" s="476"/>
      <c r="AT52" s="46" t="s">
        <v>89</v>
      </c>
      <c r="AU52" s="386" t="s">
        <v>689</v>
      </c>
      <c r="AV52" s="94">
        <v>44561</v>
      </c>
      <c r="AW52" s="169"/>
      <c r="AX52" s="97"/>
      <c r="AY52" s="44"/>
      <c r="AZ52" s="44"/>
      <c r="BA52" s="44"/>
      <c r="BB52" s="45"/>
      <c r="BC52" s="45"/>
    </row>
    <row r="53" spans="1:55" s="95" customFormat="1" ht="64.5" customHeight="1" x14ac:dyDescent="0.2">
      <c r="A53" s="399">
        <v>15</v>
      </c>
      <c r="B53" s="483" t="s">
        <v>178</v>
      </c>
      <c r="C53" s="483"/>
      <c r="D53" s="311" t="s">
        <v>262</v>
      </c>
      <c r="E53" s="311" t="s">
        <v>36</v>
      </c>
      <c r="F53" s="310" t="s">
        <v>733</v>
      </c>
      <c r="G53" s="415" t="s">
        <v>104</v>
      </c>
      <c r="H53" s="416" t="s">
        <v>734</v>
      </c>
      <c r="I53" s="417" t="s">
        <v>735</v>
      </c>
      <c r="J53" s="415" t="s">
        <v>736</v>
      </c>
      <c r="K53" s="503" t="s">
        <v>149</v>
      </c>
      <c r="L53" s="504">
        <f t="shared" ref="L53:L59" si="189">IF(K53="ALTA",5,IF(K53="MEDIO ALTA",4,IF(K53="MEDIA",3,IF(K53="MEDIO BAJA",2,IF(K53="BAJA",1,0)))))</f>
        <v>2</v>
      </c>
      <c r="M53" s="503" t="s">
        <v>142</v>
      </c>
      <c r="N53" s="504">
        <f t="shared" ref="N53:N59" si="190">IF(M53="ALTO",5,IF(M53="MEDIO ALTO",4,IF(M53="MEDIO",3,IF(M53="MEDIO BAJO",2,IF(M53="BAJO",1,0)))))</f>
        <v>4</v>
      </c>
      <c r="O53" s="504">
        <f t="shared" ref="O53:O59" si="191">N53*L53</f>
        <v>8</v>
      </c>
      <c r="P53" s="144" t="s">
        <v>320</v>
      </c>
      <c r="Q53" s="257">
        <f t="shared" si="117"/>
        <v>2</v>
      </c>
      <c r="R53" s="426">
        <f t="shared" si="46"/>
        <v>1</v>
      </c>
      <c r="S53" s="426">
        <f t="shared" ref="S53" si="192">R53*0.6</f>
        <v>0.6</v>
      </c>
      <c r="T53" s="390" t="s">
        <v>751</v>
      </c>
      <c r="U53" s="459">
        <f t="shared" ref="U53" si="193">IF(P53="No_existen",5*$U$10,V53*$U$10)</f>
        <v>0.2</v>
      </c>
      <c r="V53" s="447">
        <f t="shared" ref="V53" si="194">ROUND(AVERAGEIF(W53:W55,"&gt;0"),0)</f>
        <v>4</v>
      </c>
      <c r="W53" s="303">
        <f t="shared" si="121"/>
        <v>4</v>
      </c>
      <c r="X53" s="390" t="s">
        <v>324</v>
      </c>
      <c r="Y53" s="309"/>
      <c r="Z53" s="447">
        <f t="shared" ref="Z53" si="195">IF(P53="No_existen",5*$Z$10,AA53*$Z$10)</f>
        <v>0.15</v>
      </c>
      <c r="AA53" s="426">
        <f t="shared" ref="AA53" si="196">ROUND(AVERAGEIF(AB53:AB55,"&gt;0"),0)</f>
        <v>1</v>
      </c>
      <c r="AB53" s="302">
        <f t="shared" si="147"/>
        <v>1</v>
      </c>
      <c r="AC53" s="390" t="s">
        <v>301</v>
      </c>
      <c r="AD53" s="390" t="s">
        <v>760</v>
      </c>
      <c r="AE53" s="447">
        <f t="shared" ref="AE53" si="197">IF(P53="No_existen",5*$AE$10,AF53*$AE$10)</f>
        <v>0.1</v>
      </c>
      <c r="AF53" s="426">
        <f t="shared" ref="AF53" si="198">ROUND(AVERAGEIF(AG53:AG55,"&gt;0"),0)</f>
        <v>1</v>
      </c>
      <c r="AG53" s="302">
        <f t="shared" si="148"/>
        <v>1</v>
      </c>
      <c r="AH53" s="390" t="s">
        <v>298</v>
      </c>
      <c r="AI53" s="390" t="s">
        <v>311</v>
      </c>
      <c r="AJ53" s="447">
        <f t="shared" ref="AJ53" si="199">IF(P53="No_existen",5*$AJ$10,AK53*$AJ$10)</f>
        <v>0.30000000000000004</v>
      </c>
      <c r="AK53" s="426">
        <f t="shared" ref="AK53" si="200">ROUND(AVERAGEIF(AL53:AL55,"&gt;0"),0)</f>
        <v>3</v>
      </c>
      <c r="AL53" s="302">
        <f t="shared" si="5"/>
        <v>4</v>
      </c>
      <c r="AM53" s="390" t="s">
        <v>508</v>
      </c>
      <c r="AN53" s="426">
        <f t="shared" ref="AN53" si="201">ROUND(AVERAGE(R53,V53,AA53,AF53,AK53),0)</f>
        <v>2</v>
      </c>
      <c r="AO53" s="408" t="str">
        <f t="shared" ref="AO53" si="202">IF(AN53&lt;1.5,"FUERTE",IF(AND(AN53&gt;=1.5,AN53&lt;2.5),"ACEPTABLE",IF(AN53&gt;=5,"INEXISTENTE","DÉBIL")))</f>
        <v>ACEPTABLE</v>
      </c>
      <c r="AP53" s="428">
        <f t="shared" ref="AP53" si="203">IF(O53=0,0,ROUND((O53*AN53),0))</f>
        <v>16</v>
      </c>
      <c r="AQ53" s="430" t="str">
        <f t="shared" ref="AQ53:AQ59" si="204">IF(AP53&gt;=36,"GRAVE", IF(AP53&lt;=10, "LEVE", "MODERADO"))</f>
        <v>MODERADO</v>
      </c>
      <c r="AR53" s="442" t="s">
        <v>763</v>
      </c>
      <c r="AS53" s="479" t="s">
        <v>764</v>
      </c>
      <c r="AT53" s="46" t="s">
        <v>89</v>
      </c>
      <c r="AU53" s="46" t="s">
        <v>765</v>
      </c>
      <c r="AV53" s="94">
        <v>44926</v>
      </c>
      <c r="AW53" s="259"/>
      <c r="AX53" s="291"/>
      <c r="AY53" s="44"/>
      <c r="AZ53" s="44"/>
      <c r="BA53" s="44"/>
      <c r="BB53" s="45"/>
      <c r="BC53" s="45"/>
    </row>
    <row r="54" spans="1:55" s="95" customFormat="1" ht="64.5" customHeight="1" x14ac:dyDescent="0.2">
      <c r="A54" s="407"/>
      <c r="B54" s="484"/>
      <c r="C54" s="484"/>
      <c r="D54" s="311" t="s">
        <v>262</v>
      </c>
      <c r="E54" s="311" t="s">
        <v>36</v>
      </c>
      <c r="F54" s="310" t="s">
        <v>737</v>
      </c>
      <c r="G54" s="415"/>
      <c r="H54" s="417"/>
      <c r="I54" s="417"/>
      <c r="J54" s="415"/>
      <c r="K54" s="420"/>
      <c r="L54" s="423"/>
      <c r="M54" s="420"/>
      <c r="N54" s="423"/>
      <c r="O54" s="423"/>
      <c r="P54" s="144" t="s">
        <v>321</v>
      </c>
      <c r="Q54" s="145">
        <f t="shared" si="117"/>
        <v>1</v>
      </c>
      <c r="R54" s="396"/>
      <c r="S54" s="396"/>
      <c r="T54" s="390" t="s">
        <v>752</v>
      </c>
      <c r="U54" s="425"/>
      <c r="V54" s="395"/>
      <c r="W54" s="301">
        <f t="shared" si="121"/>
        <v>4</v>
      </c>
      <c r="X54" s="390" t="s">
        <v>324</v>
      </c>
      <c r="Y54" s="312"/>
      <c r="Z54" s="395"/>
      <c r="AA54" s="396"/>
      <c r="AB54" s="300">
        <f t="shared" si="147"/>
        <v>1</v>
      </c>
      <c r="AC54" s="390" t="s">
        <v>301</v>
      </c>
      <c r="AD54" s="390" t="s">
        <v>760</v>
      </c>
      <c r="AE54" s="395"/>
      <c r="AF54" s="396"/>
      <c r="AG54" s="300">
        <f t="shared" si="148"/>
        <v>1</v>
      </c>
      <c r="AH54" s="390" t="s">
        <v>298</v>
      </c>
      <c r="AI54" s="390" t="s">
        <v>307</v>
      </c>
      <c r="AJ54" s="395"/>
      <c r="AK54" s="396"/>
      <c r="AL54" s="300">
        <f t="shared" si="5"/>
        <v>1</v>
      </c>
      <c r="AM54" s="390" t="s">
        <v>490</v>
      </c>
      <c r="AN54" s="396"/>
      <c r="AO54" s="398"/>
      <c r="AP54" s="401"/>
      <c r="AQ54" s="404"/>
      <c r="AR54" s="442"/>
      <c r="AS54" s="442"/>
      <c r="AT54" s="46" t="s">
        <v>92</v>
      </c>
      <c r="AU54" s="46" t="s">
        <v>766</v>
      </c>
      <c r="AV54" s="94">
        <v>44926</v>
      </c>
      <c r="AW54" s="94"/>
      <c r="AX54" s="96"/>
      <c r="AY54" s="44"/>
      <c r="AZ54" s="44"/>
      <c r="BA54" s="44"/>
      <c r="BB54" s="45"/>
      <c r="BC54" s="45"/>
    </row>
    <row r="55" spans="1:55" s="95" customFormat="1" ht="64.5" customHeight="1" thickBot="1" x14ac:dyDescent="0.25">
      <c r="A55" s="408"/>
      <c r="B55" s="485"/>
      <c r="C55" s="485"/>
      <c r="D55" s="311" t="s">
        <v>263</v>
      </c>
      <c r="E55" s="311" t="s">
        <v>225</v>
      </c>
      <c r="F55" s="310" t="s">
        <v>738</v>
      </c>
      <c r="G55" s="415"/>
      <c r="H55" s="417"/>
      <c r="I55" s="417"/>
      <c r="J55" s="415"/>
      <c r="K55" s="460"/>
      <c r="L55" s="457"/>
      <c r="M55" s="460"/>
      <c r="N55" s="457"/>
      <c r="O55" s="457"/>
      <c r="P55" s="144" t="s">
        <v>321</v>
      </c>
      <c r="Q55" s="102">
        <f t="shared" si="117"/>
        <v>1</v>
      </c>
      <c r="R55" s="427"/>
      <c r="S55" s="427"/>
      <c r="T55" s="390" t="s">
        <v>753</v>
      </c>
      <c r="U55" s="440"/>
      <c r="V55" s="446"/>
      <c r="W55" s="307">
        <f t="shared" si="121"/>
        <v>4</v>
      </c>
      <c r="X55" s="390" t="s">
        <v>324</v>
      </c>
      <c r="Y55" s="306"/>
      <c r="Z55" s="446"/>
      <c r="AA55" s="427"/>
      <c r="AB55" s="305">
        <f t="shared" si="147"/>
        <v>1</v>
      </c>
      <c r="AC55" s="390" t="s">
        <v>301</v>
      </c>
      <c r="AD55" s="390" t="s">
        <v>761</v>
      </c>
      <c r="AE55" s="446"/>
      <c r="AF55" s="427"/>
      <c r="AG55" s="305">
        <f t="shared" si="148"/>
        <v>1</v>
      </c>
      <c r="AH55" s="390" t="s">
        <v>298</v>
      </c>
      <c r="AI55" s="390" t="s">
        <v>309</v>
      </c>
      <c r="AJ55" s="446"/>
      <c r="AK55" s="427"/>
      <c r="AL55" s="305">
        <f t="shared" si="5"/>
        <v>4</v>
      </c>
      <c r="AM55" s="390" t="s">
        <v>508</v>
      </c>
      <c r="AN55" s="427"/>
      <c r="AO55" s="432"/>
      <c r="AP55" s="429"/>
      <c r="AQ55" s="431"/>
      <c r="AR55" s="442"/>
      <c r="AS55" s="442"/>
      <c r="AT55" s="46" t="s">
        <v>89</v>
      </c>
      <c r="AU55" s="46" t="s">
        <v>767</v>
      </c>
      <c r="AV55" s="94">
        <v>44926</v>
      </c>
      <c r="AW55" s="169"/>
      <c r="AX55" s="97"/>
      <c r="AY55" s="44"/>
      <c r="AZ55" s="44"/>
      <c r="BA55" s="44"/>
      <c r="BB55" s="45"/>
      <c r="BC55" s="45"/>
    </row>
    <row r="56" spans="1:55" s="95" customFormat="1" ht="64.5" customHeight="1" x14ac:dyDescent="0.2">
      <c r="A56" s="399">
        <v>16</v>
      </c>
      <c r="B56" s="483" t="s">
        <v>178</v>
      </c>
      <c r="C56" s="483"/>
      <c r="D56" s="311" t="s">
        <v>262</v>
      </c>
      <c r="E56" s="311" t="s">
        <v>35</v>
      </c>
      <c r="F56" s="310" t="s">
        <v>739</v>
      </c>
      <c r="G56" s="415" t="s">
        <v>104</v>
      </c>
      <c r="H56" s="519" t="s">
        <v>740</v>
      </c>
      <c r="I56" s="467" t="s">
        <v>741</v>
      </c>
      <c r="J56" s="473" t="s">
        <v>742</v>
      </c>
      <c r="K56" s="503" t="s">
        <v>149</v>
      </c>
      <c r="L56" s="504">
        <f t="shared" si="189"/>
        <v>2</v>
      </c>
      <c r="M56" s="503" t="s">
        <v>142</v>
      </c>
      <c r="N56" s="504">
        <f t="shared" si="190"/>
        <v>4</v>
      </c>
      <c r="O56" s="504">
        <f t="shared" si="191"/>
        <v>8</v>
      </c>
      <c r="P56" s="144" t="s">
        <v>327</v>
      </c>
      <c r="Q56" s="257">
        <f t="shared" si="117"/>
        <v>3</v>
      </c>
      <c r="R56" s="426">
        <f t="shared" si="46"/>
        <v>3</v>
      </c>
      <c r="S56" s="426">
        <f t="shared" ref="S56" si="205">R56*0.6</f>
        <v>1.7999999999999998</v>
      </c>
      <c r="T56" s="390" t="s">
        <v>754</v>
      </c>
      <c r="U56" s="459">
        <f t="shared" ref="U56" si="206">IF(P56="No_existen",5*$U$10,V56*$U$10)</f>
        <v>0.2</v>
      </c>
      <c r="V56" s="447">
        <f t="shared" ref="V56" si="207">ROUND(AVERAGEIF(W56:W58,"&gt;0"),0)</f>
        <v>4</v>
      </c>
      <c r="W56" s="303">
        <f t="shared" si="121"/>
        <v>4</v>
      </c>
      <c r="X56" s="390" t="s">
        <v>324</v>
      </c>
      <c r="Y56" s="309"/>
      <c r="Z56" s="447">
        <f t="shared" ref="Z56" si="208">IF(P56="No_existen",5*$Z$10,AA56*$Z$10)</f>
        <v>0.15</v>
      </c>
      <c r="AA56" s="426">
        <f t="shared" ref="AA56" si="209">ROUND(AVERAGEIF(AB56:AB58,"&gt;0"),0)</f>
        <v>1</v>
      </c>
      <c r="AB56" s="302">
        <f t="shared" si="147"/>
        <v>1</v>
      </c>
      <c r="AC56" s="390" t="s">
        <v>301</v>
      </c>
      <c r="AD56" s="390" t="s">
        <v>761</v>
      </c>
      <c r="AE56" s="447">
        <f t="shared" ref="AE56" si="210">IF(P56="No_existen",5*$AE$10,AF56*$AE$10)</f>
        <v>0.1</v>
      </c>
      <c r="AF56" s="426">
        <f t="shared" ref="AF56" si="211">ROUND(AVERAGEIF(AG56:AG58,"&gt;0"),0)</f>
        <v>1</v>
      </c>
      <c r="AG56" s="302">
        <f t="shared" si="148"/>
        <v>1</v>
      </c>
      <c r="AH56" s="390" t="s">
        <v>298</v>
      </c>
      <c r="AI56" s="390" t="s">
        <v>311</v>
      </c>
      <c r="AJ56" s="447">
        <f t="shared" ref="AJ56" si="212">IF(P56="No_existen",5*$AJ$10,AK56*$AJ$10)</f>
        <v>0.2</v>
      </c>
      <c r="AK56" s="426">
        <f t="shared" ref="AK56" si="213">ROUND(AVERAGEIF(AL56:AL58,"&gt;0"),0)</f>
        <v>2</v>
      </c>
      <c r="AL56" s="302">
        <f t="shared" si="5"/>
        <v>4</v>
      </c>
      <c r="AM56" s="390" t="s">
        <v>508</v>
      </c>
      <c r="AN56" s="426">
        <f t="shared" ref="AN56" si="214">ROUND(AVERAGE(R56,V56,AA56,AF56,AK56),0)</f>
        <v>2</v>
      </c>
      <c r="AO56" s="408" t="str">
        <f t="shared" ref="AO56" si="215">IF(AN56&lt;1.5,"FUERTE",IF(AND(AN56&gt;=1.5,AN56&lt;2.5),"ACEPTABLE",IF(AN56&gt;=5,"INEXISTENTE","DÉBIL")))</f>
        <v>ACEPTABLE</v>
      </c>
      <c r="AP56" s="428">
        <f t="shared" ref="AP56" si="216">IF(O56=0,0,ROUND((O56*AN56),0))</f>
        <v>16</v>
      </c>
      <c r="AQ56" s="430" t="str">
        <f t="shared" si="204"/>
        <v>MODERADO</v>
      </c>
      <c r="AR56" s="442" t="s">
        <v>768</v>
      </c>
      <c r="AS56" s="442"/>
      <c r="AT56" s="46" t="s">
        <v>89</v>
      </c>
      <c r="AU56" s="46" t="s">
        <v>754</v>
      </c>
      <c r="AV56" s="94">
        <v>44926</v>
      </c>
      <c r="AW56" s="259"/>
      <c r="AX56" s="291"/>
      <c r="AY56" s="44"/>
      <c r="AZ56" s="44"/>
      <c r="BA56" s="44"/>
      <c r="BB56" s="45"/>
      <c r="BC56" s="45"/>
    </row>
    <row r="57" spans="1:55" s="95" customFormat="1" ht="64.5" customHeight="1" x14ac:dyDescent="0.2">
      <c r="A57" s="407"/>
      <c r="B57" s="484"/>
      <c r="C57" s="484"/>
      <c r="D57" s="311" t="s">
        <v>262</v>
      </c>
      <c r="E57" s="311" t="s">
        <v>227</v>
      </c>
      <c r="F57" s="310" t="s">
        <v>743</v>
      </c>
      <c r="G57" s="415"/>
      <c r="H57" s="516"/>
      <c r="I57" s="468"/>
      <c r="J57" s="474"/>
      <c r="K57" s="420"/>
      <c r="L57" s="423"/>
      <c r="M57" s="420"/>
      <c r="N57" s="423"/>
      <c r="O57" s="423"/>
      <c r="P57" s="144" t="s">
        <v>327</v>
      </c>
      <c r="Q57" s="145">
        <f t="shared" si="117"/>
        <v>3</v>
      </c>
      <c r="R57" s="396"/>
      <c r="S57" s="396"/>
      <c r="T57" s="390" t="s">
        <v>755</v>
      </c>
      <c r="U57" s="425"/>
      <c r="V57" s="395"/>
      <c r="W57" s="301">
        <f t="shared" si="121"/>
        <v>4</v>
      </c>
      <c r="X57" s="390" t="s">
        <v>324</v>
      </c>
      <c r="Y57" s="312"/>
      <c r="Z57" s="395"/>
      <c r="AA57" s="396"/>
      <c r="AB57" s="300">
        <f t="shared" si="147"/>
        <v>1</v>
      </c>
      <c r="AC57" s="390" t="s">
        <v>301</v>
      </c>
      <c r="AD57" s="390" t="s">
        <v>761</v>
      </c>
      <c r="AE57" s="395"/>
      <c r="AF57" s="396"/>
      <c r="AG57" s="300">
        <f t="shared" si="148"/>
        <v>1</v>
      </c>
      <c r="AH57" s="390" t="s">
        <v>298</v>
      </c>
      <c r="AI57" s="390" t="s">
        <v>305</v>
      </c>
      <c r="AJ57" s="395"/>
      <c r="AK57" s="396"/>
      <c r="AL57" s="300">
        <f t="shared" si="5"/>
        <v>1</v>
      </c>
      <c r="AM57" s="390" t="s">
        <v>490</v>
      </c>
      <c r="AN57" s="396"/>
      <c r="AO57" s="398"/>
      <c r="AP57" s="401"/>
      <c r="AQ57" s="404"/>
      <c r="AR57" s="442"/>
      <c r="AS57" s="442"/>
      <c r="AT57" s="46" t="s">
        <v>89</v>
      </c>
      <c r="AU57" s="46" t="s">
        <v>755</v>
      </c>
      <c r="AV57" s="94">
        <v>44926</v>
      </c>
      <c r="AW57" s="94"/>
      <c r="AX57" s="96"/>
      <c r="AY57" s="44"/>
      <c r="AZ57" s="44"/>
      <c r="BA57" s="44"/>
      <c r="BB57" s="45"/>
      <c r="BC57" s="45"/>
    </row>
    <row r="58" spans="1:55" s="95" customFormat="1" ht="64.5" customHeight="1" thickBot="1" x14ac:dyDescent="0.25">
      <c r="A58" s="408"/>
      <c r="B58" s="485"/>
      <c r="C58" s="485"/>
      <c r="D58" s="311" t="s">
        <v>262</v>
      </c>
      <c r="E58" s="311" t="s">
        <v>34</v>
      </c>
      <c r="F58" s="310" t="s">
        <v>744</v>
      </c>
      <c r="G58" s="415"/>
      <c r="H58" s="512"/>
      <c r="I58" s="469"/>
      <c r="J58" s="475"/>
      <c r="K58" s="460"/>
      <c r="L58" s="457"/>
      <c r="M58" s="460"/>
      <c r="N58" s="457"/>
      <c r="O58" s="457"/>
      <c r="P58" s="144" t="s">
        <v>390</v>
      </c>
      <c r="Q58" s="102">
        <f t="shared" si="117"/>
        <v>4</v>
      </c>
      <c r="R58" s="427"/>
      <c r="S58" s="427"/>
      <c r="T58" s="390" t="s">
        <v>756</v>
      </c>
      <c r="U58" s="440"/>
      <c r="V58" s="446"/>
      <c r="W58" s="307">
        <f t="shared" si="121"/>
        <v>4</v>
      </c>
      <c r="X58" s="390" t="s">
        <v>324</v>
      </c>
      <c r="Y58" s="306"/>
      <c r="Z58" s="446"/>
      <c r="AA58" s="427"/>
      <c r="AB58" s="305">
        <f t="shared" si="147"/>
        <v>1</v>
      </c>
      <c r="AC58" s="390" t="s">
        <v>301</v>
      </c>
      <c r="AD58" s="390" t="s">
        <v>761</v>
      </c>
      <c r="AE58" s="446"/>
      <c r="AF58" s="427"/>
      <c r="AG58" s="305">
        <f t="shared" si="148"/>
        <v>1</v>
      </c>
      <c r="AH58" s="390" t="s">
        <v>298</v>
      </c>
      <c r="AI58" s="390" t="s">
        <v>313</v>
      </c>
      <c r="AJ58" s="446"/>
      <c r="AK58" s="427"/>
      <c r="AL58" s="305">
        <f t="shared" si="5"/>
        <v>1</v>
      </c>
      <c r="AM58" s="390" t="s">
        <v>490</v>
      </c>
      <c r="AN58" s="427"/>
      <c r="AO58" s="432"/>
      <c r="AP58" s="429"/>
      <c r="AQ58" s="431"/>
      <c r="AR58" s="442"/>
      <c r="AS58" s="442"/>
      <c r="AT58" s="46"/>
      <c r="AU58" s="46"/>
      <c r="AV58" s="94"/>
      <c r="AW58" s="169"/>
      <c r="AX58" s="97"/>
      <c r="AY58" s="44"/>
      <c r="AZ58" s="44"/>
      <c r="BA58" s="44"/>
      <c r="BB58" s="45"/>
      <c r="BC58" s="45"/>
    </row>
    <row r="59" spans="1:55" s="95" customFormat="1" ht="64.5" customHeight="1" x14ac:dyDescent="0.2">
      <c r="A59" s="399">
        <v>17</v>
      </c>
      <c r="B59" s="483" t="s">
        <v>178</v>
      </c>
      <c r="C59" s="483"/>
      <c r="D59" s="311" t="s">
        <v>262</v>
      </c>
      <c r="E59" s="311" t="s">
        <v>35</v>
      </c>
      <c r="F59" s="359" t="s">
        <v>745</v>
      </c>
      <c r="G59" s="415" t="s">
        <v>104</v>
      </c>
      <c r="H59" s="537" t="s">
        <v>746</v>
      </c>
      <c r="I59" s="507" t="s">
        <v>747</v>
      </c>
      <c r="J59" s="470" t="s">
        <v>748</v>
      </c>
      <c r="K59" s="503" t="s">
        <v>103</v>
      </c>
      <c r="L59" s="504">
        <f t="shared" si="189"/>
        <v>3</v>
      </c>
      <c r="M59" s="503" t="s">
        <v>142</v>
      </c>
      <c r="N59" s="504">
        <f t="shared" si="190"/>
        <v>4</v>
      </c>
      <c r="O59" s="504">
        <f t="shared" si="191"/>
        <v>12</v>
      </c>
      <c r="P59" s="144" t="s">
        <v>321</v>
      </c>
      <c r="Q59" s="257">
        <f t="shared" si="117"/>
        <v>1</v>
      </c>
      <c r="R59" s="426">
        <f t="shared" si="46"/>
        <v>3</v>
      </c>
      <c r="S59" s="426">
        <f t="shared" ref="S59" si="217">R59*0.6</f>
        <v>1.7999999999999998</v>
      </c>
      <c r="T59" s="390" t="s">
        <v>757</v>
      </c>
      <c r="U59" s="459">
        <f t="shared" ref="U59" si="218">IF(P59="No_existen",5*$U$10,V59*$U$10)</f>
        <v>0.2</v>
      </c>
      <c r="V59" s="447">
        <f t="shared" ref="V59" si="219">ROUND(AVERAGEIF(W59:W61,"&gt;0"),0)</f>
        <v>4</v>
      </c>
      <c r="W59" s="303">
        <f t="shared" si="121"/>
        <v>4</v>
      </c>
      <c r="X59" s="390" t="s">
        <v>324</v>
      </c>
      <c r="Y59" s="309"/>
      <c r="Z59" s="447">
        <f t="shared" ref="Z59" si="220">IF(P59="No_existen",5*$Z$10,AA59*$Z$10)</f>
        <v>0.15</v>
      </c>
      <c r="AA59" s="426">
        <f t="shared" ref="AA59" si="221">ROUND(AVERAGEIF(AB59:AB61,"&gt;0"),0)</f>
        <v>1</v>
      </c>
      <c r="AB59" s="302">
        <f t="shared" si="147"/>
        <v>1</v>
      </c>
      <c r="AC59" s="390" t="s">
        <v>301</v>
      </c>
      <c r="AD59" s="390" t="s">
        <v>762</v>
      </c>
      <c r="AE59" s="447">
        <f t="shared" ref="AE59" si="222">IF(P59="No_existen",5*$AE$10,AF59*$AE$10)</f>
        <v>0.1</v>
      </c>
      <c r="AF59" s="426">
        <f t="shared" ref="AF59" si="223">ROUND(AVERAGEIF(AG59:AG61,"&gt;0"),0)</f>
        <v>1</v>
      </c>
      <c r="AG59" s="302">
        <f t="shared" si="148"/>
        <v>1</v>
      </c>
      <c r="AH59" s="390" t="s">
        <v>298</v>
      </c>
      <c r="AI59" s="390" t="s">
        <v>305</v>
      </c>
      <c r="AJ59" s="447">
        <f t="shared" ref="AJ59" si="224">IF(P59="No_existen",5*$AJ$10,AK59*$AJ$10)</f>
        <v>0.2</v>
      </c>
      <c r="AK59" s="426">
        <f t="shared" ref="AK59" si="225">ROUND(AVERAGEIF(AL59:AL61,"&gt;0"),0)</f>
        <v>2</v>
      </c>
      <c r="AL59" s="302">
        <f t="shared" si="5"/>
        <v>4</v>
      </c>
      <c r="AM59" s="390" t="s">
        <v>508</v>
      </c>
      <c r="AN59" s="426">
        <f t="shared" ref="AN59" si="226">ROUND(AVERAGE(R59,V59,AA59,AF59,AK59),0)</f>
        <v>2</v>
      </c>
      <c r="AO59" s="408" t="str">
        <f t="shared" ref="AO59" si="227">IF(AN59&lt;1.5,"FUERTE",IF(AND(AN59&gt;=1.5,AN59&lt;2.5),"ACEPTABLE",IF(AN59&gt;=5,"INEXISTENTE","DÉBIL")))</f>
        <v>ACEPTABLE</v>
      </c>
      <c r="AP59" s="428">
        <f t="shared" ref="AP59" si="228">IF(O59=0,0,ROUND((O59*AN59),0))</f>
        <v>24</v>
      </c>
      <c r="AQ59" s="430" t="str">
        <f t="shared" si="204"/>
        <v>MODERADO</v>
      </c>
      <c r="AR59" s="442" t="s">
        <v>769</v>
      </c>
      <c r="AS59" s="442" t="s">
        <v>770</v>
      </c>
      <c r="AT59" s="46" t="s">
        <v>89</v>
      </c>
      <c r="AU59" s="46" t="s">
        <v>771</v>
      </c>
      <c r="AV59" s="94">
        <v>44926</v>
      </c>
      <c r="AW59" s="259"/>
      <c r="AX59" s="291"/>
      <c r="AY59" s="44"/>
      <c r="AZ59" s="44"/>
      <c r="BA59" s="44"/>
      <c r="BB59" s="45"/>
      <c r="BC59" s="45"/>
    </row>
    <row r="60" spans="1:55" s="95" customFormat="1" ht="64.5" customHeight="1" x14ac:dyDescent="0.2">
      <c r="A60" s="407"/>
      <c r="B60" s="484"/>
      <c r="C60" s="484"/>
      <c r="D60" s="311" t="s">
        <v>262</v>
      </c>
      <c r="E60" s="311" t="s">
        <v>227</v>
      </c>
      <c r="F60" s="359" t="s">
        <v>749</v>
      </c>
      <c r="G60" s="415"/>
      <c r="H60" s="508"/>
      <c r="I60" s="508"/>
      <c r="J60" s="471"/>
      <c r="K60" s="420"/>
      <c r="L60" s="423"/>
      <c r="M60" s="420"/>
      <c r="N60" s="423"/>
      <c r="O60" s="423"/>
      <c r="P60" s="144" t="s">
        <v>390</v>
      </c>
      <c r="Q60" s="145">
        <f t="shared" si="117"/>
        <v>4</v>
      </c>
      <c r="R60" s="396"/>
      <c r="S60" s="396"/>
      <c r="T60" s="390" t="s">
        <v>758</v>
      </c>
      <c r="U60" s="425"/>
      <c r="V60" s="395"/>
      <c r="W60" s="301">
        <f t="shared" si="121"/>
        <v>4</v>
      </c>
      <c r="X60" s="390" t="s">
        <v>324</v>
      </c>
      <c r="Y60" s="312"/>
      <c r="Z60" s="395"/>
      <c r="AA60" s="396"/>
      <c r="AB60" s="300">
        <f t="shared" si="147"/>
        <v>1</v>
      </c>
      <c r="AC60" s="390" t="s">
        <v>301</v>
      </c>
      <c r="AD60" s="390" t="s">
        <v>762</v>
      </c>
      <c r="AE60" s="395"/>
      <c r="AF60" s="396"/>
      <c r="AG60" s="300">
        <f t="shared" si="148"/>
        <v>1</v>
      </c>
      <c r="AH60" s="390" t="s">
        <v>298</v>
      </c>
      <c r="AI60" s="390" t="s">
        <v>306</v>
      </c>
      <c r="AJ60" s="395"/>
      <c r="AK60" s="396"/>
      <c r="AL60" s="300">
        <f t="shared" si="5"/>
        <v>1</v>
      </c>
      <c r="AM60" s="390" t="s">
        <v>490</v>
      </c>
      <c r="AN60" s="396"/>
      <c r="AO60" s="398"/>
      <c r="AP60" s="401"/>
      <c r="AQ60" s="404"/>
      <c r="AR60" s="442"/>
      <c r="AS60" s="442"/>
      <c r="AT60" s="46" t="s">
        <v>91</v>
      </c>
      <c r="AU60" s="46" t="s">
        <v>772</v>
      </c>
      <c r="AV60" s="94">
        <v>44926</v>
      </c>
      <c r="AW60" s="94"/>
      <c r="AX60" s="291"/>
      <c r="AY60" s="44"/>
      <c r="AZ60" s="44"/>
      <c r="BA60" s="44"/>
      <c r="BB60" s="45"/>
      <c r="BC60" s="45"/>
    </row>
    <row r="61" spans="1:55" s="95" customFormat="1" ht="64.5" customHeight="1" thickBot="1" x14ac:dyDescent="0.25">
      <c r="A61" s="408"/>
      <c r="B61" s="485"/>
      <c r="C61" s="485"/>
      <c r="D61" s="311" t="s">
        <v>262</v>
      </c>
      <c r="E61" s="311" t="s">
        <v>35</v>
      </c>
      <c r="F61" s="311" t="s">
        <v>750</v>
      </c>
      <c r="G61" s="415"/>
      <c r="H61" s="509"/>
      <c r="I61" s="509"/>
      <c r="J61" s="472"/>
      <c r="K61" s="460"/>
      <c r="L61" s="457"/>
      <c r="M61" s="460"/>
      <c r="N61" s="457"/>
      <c r="O61" s="457"/>
      <c r="P61" s="144" t="s">
        <v>390</v>
      </c>
      <c r="Q61" s="102">
        <f t="shared" si="117"/>
        <v>4</v>
      </c>
      <c r="R61" s="427"/>
      <c r="S61" s="427"/>
      <c r="T61" s="390" t="s">
        <v>759</v>
      </c>
      <c r="U61" s="440"/>
      <c r="V61" s="446"/>
      <c r="W61" s="307">
        <f t="shared" si="121"/>
        <v>4</v>
      </c>
      <c r="X61" s="390" t="s">
        <v>324</v>
      </c>
      <c r="Y61" s="306"/>
      <c r="Z61" s="446"/>
      <c r="AA61" s="427"/>
      <c r="AB61" s="305">
        <f t="shared" si="147"/>
        <v>1</v>
      </c>
      <c r="AC61" s="390" t="s">
        <v>301</v>
      </c>
      <c r="AD61" s="390" t="s">
        <v>762</v>
      </c>
      <c r="AE61" s="446"/>
      <c r="AF61" s="427"/>
      <c r="AG61" s="305">
        <f t="shared" si="148"/>
        <v>1</v>
      </c>
      <c r="AH61" s="390" t="s">
        <v>298</v>
      </c>
      <c r="AI61" s="390" t="s">
        <v>313</v>
      </c>
      <c r="AJ61" s="446"/>
      <c r="AK61" s="427"/>
      <c r="AL61" s="305">
        <f t="shared" si="5"/>
        <v>1</v>
      </c>
      <c r="AM61" s="390" t="s">
        <v>490</v>
      </c>
      <c r="AN61" s="427"/>
      <c r="AO61" s="432"/>
      <c r="AP61" s="429"/>
      <c r="AQ61" s="431"/>
      <c r="AR61" s="442"/>
      <c r="AS61" s="442"/>
      <c r="AT61" s="46" t="s">
        <v>91</v>
      </c>
      <c r="AU61" s="46" t="s">
        <v>773</v>
      </c>
      <c r="AV61" s="94">
        <v>44926</v>
      </c>
      <c r="AW61" s="169"/>
      <c r="AX61" s="291"/>
      <c r="AY61" s="44"/>
      <c r="AZ61" s="44"/>
      <c r="BA61" s="44"/>
      <c r="BB61" s="45"/>
      <c r="BC61" s="45"/>
    </row>
    <row r="62" spans="1:55" ht="63.75" customHeight="1" x14ac:dyDescent="0.2">
      <c r="A62" s="399">
        <v>18</v>
      </c>
      <c r="B62" s="491" t="s">
        <v>177</v>
      </c>
      <c r="C62" s="491"/>
      <c r="D62" s="255" t="s">
        <v>262</v>
      </c>
      <c r="E62" s="255" t="s">
        <v>35</v>
      </c>
      <c r="F62" s="308" t="s">
        <v>691</v>
      </c>
      <c r="G62" s="475" t="s">
        <v>108</v>
      </c>
      <c r="H62" s="461" t="s">
        <v>692</v>
      </c>
      <c r="I62" s="467" t="s">
        <v>693</v>
      </c>
      <c r="J62" s="473" t="s">
        <v>694</v>
      </c>
      <c r="K62" s="419" t="s">
        <v>126</v>
      </c>
      <c r="L62" s="422">
        <f t="shared" ref="L62:L77" si="229">IF(K62="ALTA",5,IF(K62="MEDIO ALTA",4,IF(K62="MEDIA",3,IF(K62="MEDIO BAJA",2,IF(K62="BAJA",1,0)))))</f>
        <v>1</v>
      </c>
      <c r="M62" s="419" t="s">
        <v>138</v>
      </c>
      <c r="N62" s="422">
        <f t="shared" ref="N62:N77" si="230">IF(M62="ALTO",5,IF(M62="MEDIO ALTO",4,IF(M62="MEDIO",3,IF(M62="MEDIO BAJO",2,IF(M62="BAJO",1,0)))))</f>
        <v>5</v>
      </c>
      <c r="O62" s="422">
        <f t="shared" ref="O62:O77" si="231">N62*L62</f>
        <v>5</v>
      </c>
      <c r="P62" s="323" t="s">
        <v>321</v>
      </c>
      <c r="Q62" s="324">
        <f t="shared" si="117"/>
        <v>1</v>
      </c>
      <c r="R62" s="433">
        <f t="shared" ref="R62:R77" si="232">ROUND(AVERAGEIF(Q62:Q64,"&gt;0"),0)</f>
        <v>1</v>
      </c>
      <c r="S62" s="433">
        <f t="shared" ref="S62:S77" si="233">R62*0.6</f>
        <v>0.6</v>
      </c>
      <c r="T62" s="299" t="s">
        <v>592</v>
      </c>
      <c r="U62" s="439">
        <f t="shared" ref="U62" si="234">IF(P62="No_existen",5*$U$10,V62*$U$10)</f>
        <v>0.05</v>
      </c>
      <c r="V62" s="445">
        <f t="shared" ref="V62:V77" si="235">ROUND(AVERAGEIF(W62:W64,"&gt;0"),0)</f>
        <v>1</v>
      </c>
      <c r="W62" s="325">
        <f t="shared" si="121"/>
        <v>2</v>
      </c>
      <c r="X62" s="299" t="s">
        <v>325</v>
      </c>
      <c r="Y62" s="299"/>
      <c r="Z62" s="445">
        <f t="shared" ref="Z62:Z68" si="236">IF(P62="No_existen",5*$Z$10,AA62*$Z$10)</f>
        <v>0.15</v>
      </c>
      <c r="AA62" s="433">
        <f t="shared" ref="AA62" si="237">ROUND(AVERAGEIF(AB62:AB64,"&gt;0"),0)</f>
        <v>1</v>
      </c>
      <c r="AB62" s="326">
        <f t="shared" si="147"/>
        <v>1</v>
      </c>
      <c r="AC62" s="299" t="s">
        <v>301</v>
      </c>
      <c r="AD62" s="299" t="s">
        <v>597</v>
      </c>
      <c r="AE62" s="445">
        <f t="shared" ref="AE62:AE77" si="238">IF(P62="No_existen",5*$AE$10,AF62*$AE$10)</f>
        <v>0.1</v>
      </c>
      <c r="AF62" s="433">
        <f t="shared" ref="AF62" si="239">ROUND(AVERAGEIF(AG62:AG64,"&gt;0"),0)</f>
        <v>1</v>
      </c>
      <c r="AG62" s="326">
        <f t="shared" si="148"/>
        <v>1</v>
      </c>
      <c r="AH62" s="299" t="s">
        <v>298</v>
      </c>
      <c r="AI62" s="299" t="s">
        <v>305</v>
      </c>
      <c r="AJ62" s="445">
        <f t="shared" ref="AJ62:AJ77" si="240">IF(P62="No_existen",5*$AJ$10,AK62*$AJ$10)</f>
        <v>0.1</v>
      </c>
      <c r="AK62" s="433">
        <f t="shared" ref="AK62" si="241">ROUND(AVERAGEIF(AL62:AL64,"&gt;0"),0)</f>
        <v>1</v>
      </c>
      <c r="AL62" s="326">
        <f t="shared" ref="AL62:AL79" si="242">IF(AM62="Preventivo",1,IF(AM62="Detectivo",4, IF(P62="No_existen",5,0)))</f>
        <v>1</v>
      </c>
      <c r="AM62" s="299" t="s">
        <v>490</v>
      </c>
      <c r="AN62" s="433">
        <f t="shared" ref="AN62:AN65" si="243">ROUND(AVERAGE(R62,V62,AA62,AF62,AK62),0)</f>
        <v>1</v>
      </c>
      <c r="AO62" s="397" t="str">
        <f t="shared" ref="AO62:AO77" si="244">IF(AN62&lt;1.5,"FUERTE",IF(AND(AN62&gt;=1.5,AN62&lt;2.5),"ACEPTABLE",IF(AN62&gt;=5,"INEXISTENTE","DÉBIL")))</f>
        <v>FUERTE</v>
      </c>
      <c r="AP62" s="400">
        <f t="shared" ref="AP62:AP77" si="245">IF(O62=0,0,ROUND((O62*AN62),0))</f>
        <v>5</v>
      </c>
      <c r="AQ62" s="403" t="str">
        <f t="shared" ref="AQ62:AQ77" si="246">IF(AP62&gt;=36,"GRAVE", IF(AP62&lt;=10, "LEVE", "MODERADO"))</f>
        <v>LEVE</v>
      </c>
      <c r="AR62" s="438" t="s">
        <v>599</v>
      </c>
      <c r="AS62" s="435">
        <v>0</v>
      </c>
      <c r="AT62" s="327" t="s">
        <v>88</v>
      </c>
      <c r="AU62" s="327"/>
      <c r="AV62" s="328"/>
      <c r="AW62" s="329"/>
      <c r="AX62" s="330"/>
    </row>
    <row r="63" spans="1:55" ht="63.75" customHeight="1" x14ac:dyDescent="0.2">
      <c r="A63" s="407"/>
      <c r="B63" s="484"/>
      <c r="C63" s="484"/>
      <c r="D63" s="311" t="s">
        <v>262</v>
      </c>
      <c r="E63" s="311" t="s">
        <v>32</v>
      </c>
      <c r="F63" s="310" t="s">
        <v>695</v>
      </c>
      <c r="G63" s="415"/>
      <c r="H63" s="462"/>
      <c r="I63" s="468"/>
      <c r="J63" s="474"/>
      <c r="K63" s="420"/>
      <c r="L63" s="423"/>
      <c r="M63" s="420"/>
      <c r="N63" s="423"/>
      <c r="O63" s="423"/>
      <c r="P63" s="144" t="s">
        <v>321</v>
      </c>
      <c r="Q63" s="145">
        <f t="shared" si="117"/>
        <v>1</v>
      </c>
      <c r="R63" s="396"/>
      <c r="S63" s="396"/>
      <c r="T63" s="312" t="s">
        <v>593</v>
      </c>
      <c r="U63" s="425"/>
      <c r="V63" s="395"/>
      <c r="W63" s="301">
        <f t="shared" si="121"/>
        <v>1</v>
      </c>
      <c r="X63" s="312" t="s">
        <v>326</v>
      </c>
      <c r="Y63" s="312" t="s">
        <v>595</v>
      </c>
      <c r="Z63" s="395"/>
      <c r="AA63" s="396"/>
      <c r="AB63" s="300">
        <f t="shared" si="147"/>
        <v>1</v>
      </c>
      <c r="AC63" s="312" t="s">
        <v>301</v>
      </c>
      <c r="AD63" s="312" t="s">
        <v>598</v>
      </c>
      <c r="AE63" s="395"/>
      <c r="AF63" s="396"/>
      <c r="AG63" s="300">
        <f t="shared" si="148"/>
        <v>1</v>
      </c>
      <c r="AH63" s="312" t="s">
        <v>298</v>
      </c>
      <c r="AI63" s="312" t="s">
        <v>309</v>
      </c>
      <c r="AJ63" s="395"/>
      <c r="AK63" s="396"/>
      <c r="AL63" s="300">
        <f t="shared" si="242"/>
        <v>1</v>
      </c>
      <c r="AM63" s="312" t="s">
        <v>490</v>
      </c>
      <c r="AN63" s="396"/>
      <c r="AO63" s="398"/>
      <c r="AP63" s="401"/>
      <c r="AQ63" s="404"/>
      <c r="AR63" s="436"/>
      <c r="AS63" s="436"/>
      <c r="AT63" s="46"/>
      <c r="AU63" s="46"/>
      <c r="AV63" s="94"/>
      <c r="AW63" s="221"/>
      <c r="AX63" s="96"/>
    </row>
    <row r="64" spans="1:55" ht="63.75" customHeight="1" thickBot="1" x14ac:dyDescent="0.25">
      <c r="A64" s="408"/>
      <c r="B64" s="485"/>
      <c r="C64" s="485"/>
      <c r="D64" s="311" t="s">
        <v>263</v>
      </c>
      <c r="E64" s="311" t="s">
        <v>37</v>
      </c>
      <c r="F64" s="310" t="s">
        <v>696</v>
      </c>
      <c r="G64" s="415"/>
      <c r="H64" s="463"/>
      <c r="I64" s="469"/>
      <c r="J64" s="475"/>
      <c r="K64" s="460"/>
      <c r="L64" s="457"/>
      <c r="M64" s="460"/>
      <c r="N64" s="457"/>
      <c r="O64" s="457"/>
      <c r="P64" s="19" t="s">
        <v>321</v>
      </c>
      <c r="Q64" s="102">
        <f t="shared" si="117"/>
        <v>1</v>
      </c>
      <c r="R64" s="427"/>
      <c r="S64" s="427"/>
      <c r="T64" s="306" t="s">
        <v>594</v>
      </c>
      <c r="U64" s="440"/>
      <c r="V64" s="446"/>
      <c r="W64" s="307">
        <f t="shared" si="121"/>
        <v>1</v>
      </c>
      <c r="X64" s="306" t="s">
        <v>326</v>
      </c>
      <c r="Y64" s="306" t="s">
        <v>596</v>
      </c>
      <c r="Z64" s="446"/>
      <c r="AA64" s="427"/>
      <c r="AB64" s="305">
        <f t="shared" si="147"/>
        <v>1</v>
      </c>
      <c r="AC64" s="306" t="s">
        <v>301</v>
      </c>
      <c r="AD64" s="306" t="s">
        <v>598</v>
      </c>
      <c r="AE64" s="446"/>
      <c r="AF64" s="427"/>
      <c r="AG64" s="305">
        <f t="shared" si="148"/>
        <v>1</v>
      </c>
      <c r="AH64" s="306" t="s">
        <v>298</v>
      </c>
      <c r="AI64" s="306" t="s">
        <v>313</v>
      </c>
      <c r="AJ64" s="446"/>
      <c r="AK64" s="427"/>
      <c r="AL64" s="305">
        <f t="shared" si="242"/>
        <v>1</v>
      </c>
      <c r="AM64" s="306" t="s">
        <v>490</v>
      </c>
      <c r="AN64" s="427"/>
      <c r="AO64" s="432"/>
      <c r="AP64" s="429"/>
      <c r="AQ64" s="431"/>
      <c r="AR64" s="437"/>
      <c r="AS64" s="437"/>
      <c r="AT64" s="47"/>
      <c r="AU64" s="47"/>
      <c r="AV64" s="169"/>
      <c r="AW64" s="227"/>
      <c r="AX64" s="97"/>
    </row>
    <row r="65" spans="1:50" ht="63.75" customHeight="1" x14ac:dyDescent="0.2">
      <c r="A65" s="399">
        <v>19</v>
      </c>
      <c r="B65" s="491" t="s">
        <v>177</v>
      </c>
      <c r="C65" s="491"/>
      <c r="D65" s="311" t="s">
        <v>262</v>
      </c>
      <c r="E65" s="311" t="s">
        <v>33</v>
      </c>
      <c r="F65" s="310" t="s">
        <v>697</v>
      </c>
      <c r="G65" s="415" t="s">
        <v>109</v>
      </c>
      <c r="H65" s="461" t="s">
        <v>698</v>
      </c>
      <c r="I65" s="467" t="s">
        <v>699</v>
      </c>
      <c r="J65" s="473" t="s">
        <v>700</v>
      </c>
      <c r="K65" s="419" t="s">
        <v>126</v>
      </c>
      <c r="L65" s="422">
        <f t="shared" si="229"/>
        <v>1</v>
      </c>
      <c r="M65" s="419" t="s">
        <v>138</v>
      </c>
      <c r="N65" s="422">
        <f t="shared" si="230"/>
        <v>5</v>
      </c>
      <c r="O65" s="422">
        <f t="shared" si="231"/>
        <v>5</v>
      </c>
      <c r="P65" s="323" t="s">
        <v>321</v>
      </c>
      <c r="Q65" s="324">
        <f t="shared" si="117"/>
        <v>1</v>
      </c>
      <c r="R65" s="433">
        <f t="shared" si="232"/>
        <v>1</v>
      </c>
      <c r="S65" s="433">
        <f t="shared" si="233"/>
        <v>0.6</v>
      </c>
      <c r="T65" s="299" t="s">
        <v>600</v>
      </c>
      <c r="U65" s="439">
        <f t="shared" ref="U65" si="247">IF(P65="No_existen",5*$U$10,V65*$U$10)</f>
        <v>0.2</v>
      </c>
      <c r="V65" s="445">
        <f t="shared" si="235"/>
        <v>4</v>
      </c>
      <c r="W65" s="325">
        <f t="shared" si="121"/>
        <v>4</v>
      </c>
      <c r="X65" s="299" t="s">
        <v>324</v>
      </c>
      <c r="Y65" s="299"/>
      <c r="Z65" s="445">
        <f t="shared" si="236"/>
        <v>0.15</v>
      </c>
      <c r="AA65" s="433">
        <f t="shared" ref="AA65" si="248">ROUND(AVERAGEIF(AB65:AB67,"&gt;0"),0)</f>
        <v>1</v>
      </c>
      <c r="AB65" s="326">
        <f t="shared" si="147"/>
        <v>1</v>
      </c>
      <c r="AC65" s="299" t="s">
        <v>301</v>
      </c>
      <c r="AD65" s="299" t="s">
        <v>597</v>
      </c>
      <c r="AE65" s="445">
        <f t="shared" si="238"/>
        <v>0.1</v>
      </c>
      <c r="AF65" s="433">
        <f t="shared" ref="AF65" si="249">ROUND(AVERAGEIF(AG65:AG67,"&gt;0"),0)</f>
        <v>1</v>
      </c>
      <c r="AG65" s="326">
        <f t="shared" si="148"/>
        <v>1</v>
      </c>
      <c r="AH65" s="299" t="s">
        <v>298</v>
      </c>
      <c r="AI65" s="299" t="s">
        <v>305</v>
      </c>
      <c r="AJ65" s="445">
        <f t="shared" si="240"/>
        <v>0.1</v>
      </c>
      <c r="AK65" s="433">
        <f t="shared" ref="AK65" si="250">ROUND(AVERAGEIF(AL65:AL67,"&gt;0"),0)</f>
        <v>1</v>
      </c>
      <c r="AL65" s="326">
        <f t="shared" si="242"/>
        <v>1</v>
      </c>
      <c r="AM65" s="299" t="s">
        <v>490</v>
      </c>
      <c r="AN65" s="433">
        <f t="shared" si="243"/>
        <v>2</v>
      </c>
      <c r="AO65" s="397" t="str">
        <f t="shared" si="244"/>
        <v>ACEPTABLE</v>
      </c>
      <c r="AP65" s="400">
        <f t="shared" si="245"/>
        <v>10</v>
      </c>
      <c r="AQ65" s="403" t="str">
        <f t="shared" si="246"/>
        <v>LEVE</v>
      </c>
      <c r="AR65" s="438" t="s">
        <v>603</v>
      </c>
      <c r="AS65" s="438" t="s">
        <v>604</v>
      </c>
      <c r="AT65" s="327" t="s">
        <v>88</v>
      </c>
      <c r="AU65" s="327"/>
      <c r="AV65" s="328"/>
      <c r="AW65" s="329"/>
      <c r="AX65" s="330"/>
    </row>
    <row r="66" spans="1:50" ht="63.75" customHeight="1" x14ac:dyDescent="0.2">
      <c r="A66" s="407"/>
      <c r="B66" s="484"/>
      <c r="C66" s="484"/>
      <c r="D66" s="311"/>
      <c r="E66" s="311"/>
      <c r="F66" s="310"/>
      <c r="G66" s="415"/>
      <c r="H66" s="462"/>
      <c r="I66" s="468"/>
      <c r="J66" s="474"/>
      <c r="K66" s="420"/>
      <c r="L66" s="423"/>
      <c r="M66" s="420"/>
      <c r="N66" s="423"/>
      <c r="O66" s="423"/>
      <c r="P66" s="144" t="s">
        <v>321</v>
      </c>
      <c r="Q66" s="145">
        <f t="shared" si="117"/>
        <v>1</v>
      </c>
      <c r="R66" s="396"/>
      <c r="S66" s="396"/>
      <c r="T66" s="312" t="s">
        <v>601</v>
      </c>
      <c r="U66" s="425"/>
      <c r="V66" s="395"/>
      <c r="W66" s="301">
        <f t="shared" si="121"/>
        <v>4</v>
      </c>
      <c r="X66" s="312" t="s">
        <v>324</v>
      </c>
      <c r="Y66" s="312"/>
      <c r="Z66" s="395"/>
      <c r="AA66" s="396"/>
      <c r="AB66" s="300">
        <f t="shared" si="147"/>
        <v>1</v>
      </c>
      <c r="AC66" s="312" t="s">
        <v>301</v>
      </c>
      <c r="AD66" s="312" t="s">
        <v>597</v>
      </c>
      <c r="AE66" s="395"/>
      <c r="AF66" s="396"/>
      <c r="AG66" s="300">
        <f t="shared" si="148"/>
        <v>1</v>
      </c>
      <c r="AH66" s="312" t="s">
        <v>298</v>
      </c>
      <c r="AI66" s="312" t="s">
        <v>305</v>
      </c>
      <c r="AJ66" s="395"/>
      <c r="AK66" s="396"/>
      <c r="AL66" s="300">
        <f t="shared" si="242"/>
        <v>1</v>
      </c>
      <c r="AM66" s="312" t="s">
        <v>490</v>
      </c>
      <c r="AN66" s="396"/>
      <c r="AO66" s="398"/>
      <c r="AP66" s="401"/>
      <c r="AQ66" s="404"/>
      <c r="AR66" s="436"/>
      <c r="AS66" s="436"/>
      <c r="AT66" s="46" t="s">
        <v>88</v>
      </c>
      <c r="AU66" s="46"/>
      <c r="AV66" s="94"/>
      <c r="AW66" s="221"/>
      <c r="AX66" s="96"/>
    </row>
    <row r="67" spans="1:50" ht="63.75" customHeight="1" thickBot="1" x14ac:dyDescent="0.25">
      <c r="A67" s="408"/>
      <c r="B67" s="485"/>
      <c r="C67" s="485"/>
      <c r="D67" s="311"/>
      <c r="E67" s="311"/>
      <c r="F67" s="310"/>
      <c r="G67" s="415"/>
      <c r="H67" s="463"/>
      <c r="I67" s="469"/>
      <c r="J67" s="475"/>
      <c r="K67" s="460"/>
      <c r="L67" s="457"/>
      <c r="M67" s="460"/>
      <c r="N67" s="457"/>
      <c r="O67" s="457"/>
      <c r="P67" s="19" t="s">
        <v>321</v>
      </c>
      <c r="Q67" s="102">
        <f t="shared" si="117"/>
        <v>1</v>
      </c>
      <c r="R67" s="427"/>
      <c r="S67" s="427"/>
      <c r="T67" s="306" t="s">
        <v>602</v>
      </c>
      <c r="U67" s="440"/>
      <c r="V67" s="446"/>
      <c r="W67" s="307">
        <f t="shared" si="121"/>
        <v>4</v>
      </c>
      <c r="X67" s="306" t="s">
        <v>324</v>
      </c>
      <c r="Y67" s="306"/>
      <c r="Z67" s="446"/>
      <c r="AA67" s="427"/>
      <c r="AB67" s="305">
        <f t="shared" si="147"/>
        <v>1</v>
      </c>
      <c r="AC67" s="306" t="s">
        <v>301</v>
      </c>
      <c r="AD67" s="306" t="s">
        <v>597</v>
      </c>
      <c r="AE67" s="446"/>
      <c r="AF67" s="427"/>
      <c r="AG67" s="305">
        <f t="shared" si="148"/>
        <v>1</v>
      </c>
      <c r="AH67" s="306" t="s">
        <v>298</v>
      </c>
      <c r="AI67" s="306" t="s">
        <v>305</v>
      </c>
      <c r="AJ67" s="446"/>
      <c r="AK67" s="427"/>
      <c r="AL67" s="305">
        <f t="shared" si="242"/>
        <v>1</v>
      </c>
      <c r="AM67" s="306" t="s">
        <v>490</v>
      </c>
      <c r="AN67" s="427"/>
      <c r="AO67" s="432"/>
      <c r="AP67" s="429"/>
      <c r="AQ67" s="431"/>
      <c r="AR67" s="437"/>
      <c r="AS67" s="437"/>
      <c r="AT67" s="47" t="s">
        <v>88</v>
      </c>
      <c r="AU67" s="47"/>
      <c r="AV67" s="169"/>
      <c r="AW67" s="227"/>
      <c r="AX67" s="97"/>
    </row>
    <row r="68" spans="1:50" ht="63.75" customHeight="1" x14ac:dyDescent="0.2">
      <c r="A68" s="399">
        <v>20</v>
      </c>
      <c r="B68" s="491" t="s">
        <v>177</v>
      </c>
      <c r="C68" s="491"/>
      <c r="D68" s="311" t="s">
        <v>262</v>
      </c>
      <c r="E68" s="311" t="s">
        <v>32</v>
      </c>
      <c r="F68" s="311" t="s">
        <v>701</v>
      </c>
      <c r="G68" s="415" t="s">
        <v>141</v>
      </c>
      <c r="H68" s="461" t="s">
        <v>702</v>
      </c>
      <c r="I68" s="467" t="s">
        <v>703</v>
      </c>
      <c r="J68" s="473" t="s">
        <v>704</v>
      </c>
      <c r="K68" s="419" t="s">
        <v>126</v>
      </c>
      <c r="L68" s="422">
        <f t="shared" si="229"/>
        <v>1</v>
      </c>
      <c r="M68" s="419" t="s">
        <v>138</v>
      </c>
      <c r="N68" s="422">
        <f t="shared" si="230"/>
        <v>5</v>
      </c>
      <c r="O68" s="422">
        <f t="shared" si="231"/>
        <v>5</v>
      </c>
      <c r="P68" s="323" t="s">
        <v>321</v>
      </c>
      <c r="Q68" s="324">
        <f t="shared" si="117"/>
        <v>1</v>
      </c>
      <c r="R68" s="433">
        <f t="shared" si="232"/>
        <v>1</v>
      </c>
      <c r="S68" s="433">
        <f t="shared" si="233"/>
        <v>0.6</v>
      </c>
      <c r="T68" s="299" t="s">
        <v>605</v>
      </c>
      <c r="U68" s="439">
        <f t="shared" ref="U68" si="251">IF(P68="No_existen",5*$U$10,V68*$U$10)</f>
        <v>0.2</v>
      </c>
      <c r="V68" s="445">
        <f t="shared" si="235"/>
        <v>4</v>
      </c>
      <c r="W68" s="325">
        <f t="shared" si="121"/>
        <v>4</v>
      </c>
      <c r="X68" s="299" t="s">
        <v>324</v>
      </c>
      <c r="Y68" s="299"/>
      <c r="Z68" s="445">
        <f t="shared" si="236"/>
        <v>0.15</v>
      </c>
      <c r="AA68" s="433">
        <f t="shared" ref="AA68" si="252">ROUND(AVERAGEIF(AB68:AB70,"&gt;0"),0)</f>
        <v>1</v>
      </c>
      <c r="AB68" s="326">
        <f t="shared" si="147"/>
        <v>1</v>
      </c>
      <c r="AC68" s="299" t="s">
        <v>301</v>
      </c>
      <c r="AD68" s="299" t="s">
        <v>606</v>
      </c>
      <c r="AE68" s="445">
        <f t="shared" si="238"/>
        <v>0.1</v>
      </c>
      <c r="AF68" s="433">
        <f t="shared" ref="AF68" si="253">ROUND(AVERAGEIF(AG68:AG70,"&gt;0"),0)</f>
        <v>1</v>
      </c>
      <c r="AG68" s="326">
        <f t="shared" si="148"/>
        <v>1</v>
      </c>
      <c r="AH68" s="299" t="s">
        <v>298</v>
      </c>
      <c r="AI68" s="299" t="s">
        <v>305</v>
      </c>
      <c r="AJ68" s="445">
        <f t="shared" si="240"/>
        <v>0.1</v>
      </c>
      <c r="AK68" s="433">
        <f t="shared" ref="AK68:AK77" si="254">ROUND(AVERAGEIF(AL68:AL70,"&gt;0"),0)</f>
        <v>1</v>
      </c>
      <c r="AL68" s="326">
        <f t="shared" si="242"/>
        <v>1</v>
      </c>
      <c r="AM68" s="299" t="s">
        <v>490</v>
      </c>
      <c r="AN68" s="433">
        <f t="shared" ref="AN68:AN71" si="255">ROUND(AVERAGE(R68,V68,AA68,AF68,AK68),0)</f>
        <v>2</v>
      </c>
      <c r="AO68" s="397" t="str">
        <f t="shared" si="244"/>
        <v>ACEPTABLE</v>
      </c>
      <c r="AP68" s="400">
        <f t="shared" si="245"/>
        <v>10</v>
      </c>
      <c r="AQ68" s="403" t="str">
        <f t="shared" si="246"/>
        <v>LEVE</v>
      </c>
      <c r="AR68" s="438" t="s">
        <v>607</v>
      </c>
      <c r="AS68" s="435">
        <v>0</v>
      </c>
      <c r="AT68" s="327" t="s">
        <v>88</v>
      </c>
      <c r="AU68" s="327"/>
      <c r="AV68" s="328"/>
      <c r="AW68" s="329"/>
      <c r="AX68" s="330"/>
    </row>
    <row r="69" spans="1:50" ht="63.75" customHeight="1" x14ac:dyDescent="0.2">
      <c r="A69" s="407"/>
      <c r="B69" s="484"/>
      <c r="C69" s="484"/>
      <c r="D69" s="311"/>
      <c r="E69" s="311"/>
      <c r="F69" s="311"/>
      <c r="G69" s="415"/>
      <c r="H69" s="462"/>
      <c r="I69" s="468"/>
      <c r="J69" s="474"/>
      <c r="K69" s="420"/>
      <c r="L69" s="423"/>
      <c r="M69" s="420"/>
      <c r="N69" s="423"/>
      <c r="O69" s="423"/>
      <c r="P69" s="144"/>
      <c r="Q69" s="145">
        <f t="shared" si="117"/>
        <v>0</v>
      </c>
      <c r="R69" s="396"/>
      <c r="S69" s="396"/>
      <c r="T69" s="312"/>
      <c r="U69" s="425"/>
      <c r="V69" s="395"/>
      <c r="W69" s="301">
        <f t="shared" si="121"/>
        <v>0</v>
      </c>
      <c r="X69" s="312"/>
      <c r="Y69" s="312"/>
      <c r="Z69" s="395"/>
      <c r="AA69" s="396"/>
      <c r="AB69" s="300">
        <f t="shared" si="147"/>
        <v>0</v>
      </c>
      <c r="AC69" s="312"/>
      <c r="AD69" s="312"/>
      <c r="AE69" s="395"/>
      <c r="AF69" s="396"/>
      <c r="AG69" s="300">
        <f t="shared" si="148"/>
        <v>0</v>
      </c>
      <c r="AH69" s="312"/>
      <c r="AI69" s="312"/>
      <c r="AJ69" s="395"/>
      <c r="AK69" s="396"/>
      <c r="AL69" s="300">
        <f t="shared" si="242"/>
        <v>0</v>
      </c>
      <c r="AM69" s="312"/>
      <c r="AN69" s="396"/>
      <c r="AO69" s="398"/>
      <c r="AP69" s="401"/>
      <c r="AQ69" s="404"/>
      <c r="AR69" s="436"/>
      <c r="AS69" s="436"/>
      <c r="AT69" s="46"/>
      <c r="AU69" s="46"/>
      <c r="AV69" s="94"/>
      <c r="AW69" s="221"/>
      <c r="AX69" s="96"/>
    </row>
    <row r="70" spans="1:50" ht="63.75" customHeight="1" thickBot="1" x14ac:dyDescent="0.25">
      <c r="A70" s="408"/>
      <c r="B70" s="485"/>
      <c r="C70" s="485"/>
      <c r="D70" s="311"/>
      <c r="E70" s="311"/>
      <c r="F70" s="311"/>
      <c r="G70" s="415"/>
      <c r="H70" s="463"/>
      <c r="I70" s="469"/>
      <c r="J70" s="475"/>
      <c r="K70" s="460"/>
      <c r="L70" s="457"/>
      <c r="M70" s="460"/>
      <c r="N70" s="457"/>
      <c r="O70" s="457"/>
      <c r="P70" s="19"/>
      <c r="Q70" s="102">
        <f t="shared" si="117"/>
        <v>0</v>
      </c>
      <c r="R70" s="427"/>
      <c r="S70" s="427"/>
      <c r="T70" s="306"/>
      <c r="U70" s="440"/>
      <c r="V70" s="446"/>
      <c r="W70" s="307">
        <f t="shared" si="121"/>
        <v>0</v>
      </c>
      <c r="X70" s="306"/>
      <c r="Y70" s="306"/>
      <c r="Z70" s="446"/>
      <c r="AA70" s="427"/>
      <c r="AB70" s="305">
        <f t="shared" si="147"/>
        <v>0</v>
      </c>
      <c r="AC70" s="306"/>
      <c r="AD70" s="306"/>
      <c r="AE70" s="446"/>
      <c r="AF70" s="427"/>
      <c r="AG70" s="305">
        <f t="shared" si="148"/>
        <v>0</v>
      </c>
      <c r="AH70" s="306"/>
      <c r="AI70" s="306"/>
      <c r="AJ70" s="446"/>
      <c r="AK70" s="427"/>
      <c r="AL70" s="305">
        <f t="shared" si="242"/>
        <v>0</v>
      </c>
      <c r="AM70" s="306"/>
      <c r="AN70" s="427"/>
      <c r="AO70" s="432"/>
      <c r="AP70" s="429"/>
      <c r="AQ70" s="431"/>
      <c r="AR70" s="437"/>
      <c r="AS70" s="437"/>
      <c r="AT70" s="47"/>
      <c r="AU70" s="47"/>
      <c r="AV70" s="169"/>
      <c r="AW70" s="227"/>
      <c r="AX70" s="97"/>
    </row>
    <row r="71" spans="1:50" ht="72.75" customHeight="1" x14ac:dyDescent="0.2">
      <c r="A71" s="399">
        <v>21</v>
      </c>
      <c r="B71" s="409" t="s">
        <v>177</v>
      </c>
      <c r="C71" s="410"/>
      <c r="D71" s="311" t="s">
        <v>262</v>
      </c>
      <c r="E71" s="311" t="s">
        <v>35</v>
      </c>
      <c r="F71" s="311" t="s">
        <v>705</v>
      </c>
      <c r="G71" s="415" t="s">
        <v>110</v>
      </c>
      <c r="H71" s="416" t="s">
        <v>706</v>
      </c>
      <c r="I71" s="475" t="s">
        <v>707</v>
      </c>
      <c r="J71" s="475" t="s">
        <v>708</v>
      </c>
      <c r="K71" s="419" t="s">
        <v>608</v>
      </c>
      <c r="L71" s="422">
        <f t="shared" si="229"/>
        <v>1</v>
      </c>
      <c r="M71" s="419" t="s">
        <v>142</v>
      </c>
      <c r="N71" s="422">
        <f t="shared" si="230"/>
        <v>4</v>
      </c>
      <c r="O71" s="422">
        <f>N71*L71</f>
        <v>4</v>
      </c>
      <c r="P71" s="323" t="s">
        <v>321</v>
      </c>
      <c r="Q71" s="324">
        <f t="shared" si="117"/>
        <v>1</v>
      </c>
      <c r="R71" s="433">
        <f t="shared" si="232"/>
        <v>1</v>
      </c>
      <c r="S71" s="433">
        <f t="shared" si="233"/>
        <v>0.6</v>
      </c>
      <c r="T71" s="299" t="s">
        <v>609</v>
      </c>
      <c r="U71" s="439">
        <f t="shared" ref="U71" si="256">IF(P71="No_existen",5*$U$10,V71*$U$10)</f>
        <v>0.2</v>
      </c>
      <c r="V71" s="445">
        <f t="shared" si="235"/>
        <v>4</v>
      </c>
      <c r="W71" s="325">
        <f t="shared" si="121"/>
        <v>4</v>
      </c>
      <c r="X71" s="299" t="s">
        <v>324</v>
      </c>
      <c r="Y71" s="299"/>
      <c r="Z71" s="445">
        <f t="shared" ref="Z71:Z77" si="257">IF(P71="No_existen",5*$Z$10,AA71*$Z$10)</f>
        <v>0.15</v>
      </c>
      <c r="AA71" s="433">
        <f t="shared" ref="AA71" si="258">ROUND(AVERAGEIF(AB71:AB73,"&gt;0"),0)</f>
        <v>1</v>
      </c>
      <c r="AB71" s="326">
        <f t="shared" si="147"/>
        <v>1</v>
      </c>
      <c r="AC71" s="299" t="s">
        <v>301</v>
      </c>
      <c r="AD71" s="299" t="s">
        <v>612</v>
      </c>
      <c r="AE71" s="445">
        <f t="shared" si="238"/>
        <v>0.1</v>
      </c>
      <c r="AF71" s="433">
        <f t="shared" ref="AF71" si="259">ROUND(AVERAGEIF(AG71:AG73,"&gt;0"),0)</f>
        <v>1</v>
      </c>
      <c r="AG71" s="326">
        <f t="shared" si="148"/>
        <v>1</v>
      </c>
      <c r="AH71" s="299" t="s">
        <v>298</v>
      </c>
      <c r="AI71" s="299" t="s">
        <v>312</v>
      </c>
      <c r="AJ71" s="445">
        <f t="shared" si="240"/>
        <v>0.30000000000000004</v>
      </c>
      <c r="AK71" s="433">
        <f t="shared" si="254"/>
        <v>3</v>
      </c>
      <c r="AL71" s="326">
        <f t="shared" si="242"/>
        <v>4</v>
      </c>
      <c r="AM71" s="299" t="s">
        <v>508</v>
      </c>
      <c r="AN71" s="433">
        <f t="shared" si="255"/>
        <v>2</v>
      </c>
      <c r="AO71" s="397" t="str">
        <f t="shared" si="244"/>
        <v>ACEPTABLE</v>
      </c>
      <c r="AP71" s="400">
        <f t="shared" si="245"/>
        <v>8</v>
      </c>
      <c r="AQ71" s="403" t="str">
        <f t="shared" si="246"/>
        <v>LEVE</v>
      </c>
      <c r="AR71" s="441" t="s">
        <v>613</v>
      </c>
      <c r="AS71" s="444">
        <v>0.01</v>
      </c>
      <c r="AT71" s="327" t="s">
        <v>88</v>
      </c>
      <c r="AU71" s="327"/>
      <c r="AV71" s="328"/>
      <c r="AW71" s="329"/>
      <c r="AX71" s="330"/>
    </row>
    <row r="72" spans="1:50" ht="63.75" customHeight="1" x14ac:dyDescent="0.2">
      <c r="A72" s="407"/>
      <c r="B72" s="411"/>
      <c r="C72" s="412"/>
      <c r="D72" s="311"/>
      <c r="E72" s="311"/>
      <c r="F72" s="311"/>
      <c r="G72" s="415"/>
      <c r="H72" s="417"/>
      <c r="I72" s="415"/>
      <c r="J72" s="415"/>
      <c r="K72" s="420"/>
      <c r="L72" s="423"/>
      <c r="M72" s="420"/>
      <c r="N72" s="423"/>
      <c r="O72" s="423"/>
      <c r="P72" s="144" t="s">
        <v>320</v>
      </c>
      <c r="Q72" s="145">
        <f t="shared" si="117"/>
        <v>2</v>
      </c>
      <c r="R72" s="396"/>
      <c r="S72" s="396"/>
      <c r="T72" s="312" t="s">
        <v>610</v>
      </c>
      <c r="U72" s="425"/>
      <c r="V72" s="395"/>
      <c r="W72" s="301">
        <f t="shared" si="121"/>
        <v>4</v>
      </c>
      <c r="X72" s="312" t="s">
        <v>324</v>
      </c>
      <c r="Y72" s="312"/>
      <c r="Z72" s="395"/>
      <c r="AA72" s="396"/>
      <c r="AB72" s="300">
        <f t="shared" si="147"/>
        <v>1</v>
      </c>
      <c r="AC72" s="312" t="s">
        <v>301</v>
      </c>
      <c r="AD72" s="312" t="s">
        <v>612</v>
      </c>
      <c r="AE72" s="395"/>
      <c r="AF72" s="396"/>
      <c r="AG72" s="300">
        <f t="shared" si="148"/>
        <v>1</v>
      </c>
      <c r="AH72" s="312" t="s">
        <v>298</v>
      </c>
      <c r="AI72" s="312" t="s">
        <v>306</v>
      </c>
      <c r="AJ72" s="395"/>
      <c r="AK72" s="396"/>
      <c r="AL72" s="300">
        <f t="shared" si="242"/>
        <v>1</v>
      </c>
      <c r="AM72" s="312" t="s">
        <v>490</v>
      </c>
      <c r="AN72" s="396"/>
      <c r="AO72" s="398"/>
      <c r="AP72" s="401"/>
      <c r="AQ72" s="404"/>
      <c r="AR72" s="442"/>
      <c r="AS72" s="442"/>
      <c r="AT72" s="46" t="s">
        <v>88</v>
      </c>
      <c r="AU72" s="46"/>
      <c r="AV72" s="94"/>
      <c r="AW72" s="221"/>
      <c r="AX72" s="96"/>
    </row>
    <row r="73" spans="1:50" ht="63.75" customHeight="1" thickBot="1" x14ac:dyDescent="0.25">
      <c r="A73" s="408"/>
      <c r="B73" s="413"/>
      <c r="C73" s="414"/>
      <c r="D73" s="311"/>
      <c r="E73" s="311"/>
      <c r="F73" s="311"/>
      <c r="G73" s="415"/>
      <c r="H73" s="417"/>
      <c r="I73" s="415"/>
      <c r="J73" s="415"/>
      <c r="K73" s="421"/>
      <c r="L73" s="424"/>
      <c r="M73" s="421"/>
      <c r="N73" s="424"/>
      <c r="O73" s="424"/>
      <c r="P73" s="313" t="s">
        <v>321</v>
      </c>
      <c r="Q73" s="314">
        <f t="shared" si="117"/>
        <v>1</v>
      </c>
      <c r="R73" s="434"/>
      <c r="S73" s="434"/>
      <c r="T73" s="315" t="s">
        <v>611</v>
      </c>
      <c r="U73" s="458"/>
      <c r="V73" s="456"/>
      <c r="W73" s="316">
        <f t="shared" si="121"/>
        <v>4</v>
      </c>
      <c r="X73" s="315" t="s">
        <v>324</v>
      </c>
      <c r="Y73" s="315"/>
      <c r="Z73" s="456"/>
      <c r="AA73" s="434"/>
      <c r="AB73" s="317">
        <f t="shared" si="147"/>
        <v>1</v>
      </c>
      <c r="AC73" s="315" t="s">
        <v>301</v>
      </c>
      <c r="AD73" s="315" t="s">
        <v>612</v>
      </c>
      <c r="AE73" s="456"/>
      <c r="AF73" s="434"/>
      <c r="AG73" s="317">
        <f t="shared" si="148"/>
        <v>1</v>
      </c>
      <c r="AH73" s="315" t="s">
        <v>298</v>
      </c>
      <c r="AI73" s="315" t="s">
        <v>313</v>
      </c>
      <c r="AJ73" s="456"/>
      <c r="AK73" s="434"/>
      <c r="AL73" s="317">
        <f t="shared" si="242"/>
        <v>4</v>
      </c>
      <c r="AM73" s="315" t="s">
        <v>508</v>
      </c>
      <c r="AN73" s="434"/>
      <c r="AO73" s="399"/>
      <c r="AP73" s="402"/>
      <c r="AQ73" s="405"/>
      <c r="AR73" s="443"/>
      <c r="AS73" s="443"/>
      <c r="AT73" s="318" t="s">
        <v>88</v>
      </c>
      <c r="AU73" s="318"/>
      <c r="AV73" s="319"/>
      <c r="AW73" s="320"/>
      <c r="AX73" s="321"/>
    </row>
    <row r="74" spans="1:50" ht="63.75" customHeight="1" x14ac:dyDescent="0.2">
      <c r="A74" s="399">
        <v>22</v>
      </c>
      <c r="B74" s="409" t="s">
        <v>177</v>
      </c>
      <c r="C74" s="410"/>
      <c r="D74" s="311" t="s">
        <v>263</v>
      </c>
      <c r="E74" s="311" t="s">
        <v>35</v>
      </c>
      <c r="F74" s="311" t="s">
        <v>709</v>
      </c>
      <c r="G74" s="415" t="s">
        <v>109</v>
      </c>
      <c r="H74" s="416" t="s">
        <v>710</v>
      </c>
      <c r="I74" s="415" t="s">
        <v>711</v>
      </c>
      <c r="J74" s="418" t="s">
        <v>712</v>
      </c>
      <c r="K74" s="419" t="s">
        <v>147</v>
      </c>
      <c r="L74" s="422">
        <f t="shared" si="229"/>
        <v>5</v>
      </c>
      <c r="M74" s="419" t="s">
        <v>142</v>
      </c>
      <c r="N74" s="422">
        <f t="shared" si="230"/>
        <v>4</v>
      </c>
      <c r="O74" s="422">
        <f>N74*L74</f>
        <v>20</v>
      </c>
      <c r="P74" s="144" t="s">
        <v>321</v>
      </c>
      <c r="Q74" s="314">
        <f t="shared" si="117"/>
        <v>1</v>
      </c>
      <c r="R74" s="396">
        <f>ROUND(AVERAGEIF(Q74:Q76,"&gt;0"),0)</f>
        <v>1</v>
      </c>
      <c r="S74" s="396">
        <f>R74*0.6</f>
        <v>0.6</v>
      </c>
      <c r="T74" s="386" t="s">
        <v>713</v>
      </c>
      <c r="U74" s="425">
        <f t="shared" ref="U74" si="260">IF(P74="No_existen",5*$U$10,V74*$U$10)</f>
        <v>0.2</v>
      </c>
      <c r="V74" s="395">
        <f>ROUND(AVERAGEIF(W74:W76,"&gt;0"),0)</f>
        <v>4</v>
      </c>
      <c r="W74" s="383">
        <f t="shared" si="121"/>
        <v>4</v>
      </c>
      <c r="X74" s="386" t="s">
        <v>324</v>
      </c>
      <c r="Y74" s="386"/>
      <c r="Z74" s="395">
        <f t="shared" si="257"/>
        <v>0.15</v>
      </c>
      <c r="AA74" s="396">
        <f t="shared" ref="AA74" si="261">ROUND(AVERAGEIF(AB74:AB76,"&gt;0"),0)</f>
        <v>1</v>
      </c>
      <c r="AB74" s="385">
        <f t="shared" si="147"/>
        <v>1</v>
      </c>
      <c r="AC74" s="386" t="s">
        <v>301</v>
      </c>
      <c r="AD74" s="386" t="s">
        <v>652</v>
      </c>
      <c r="AE74" s="395">
        <f t="shared" si="238"/>
        <v>0.1</v>
      </c>
      <c r="AF74" s="396">
        <f t="shared" ref="AF74" si="262">ROUND(AVERAGEIF(AG74:AG76,"&gt;0"),0)</f>
        <v>1</v>
      </c>
      <c r="AG74" s="385">
        <f t="shared" si="148"/>
        <v>1</v>
      </c>
      <c r="AH74" s="386" t="s">
        <v>298</v>
      </c>
      <c r="AI74" s="386" t="s">
        <v>313</v>
      </c>
      <c r="AJ74" s="395">
        <f t="shared" si="240"/>
        <v>0.1</v>
      </c>
      <c r="AK74" s="396">
        <f t="shared" si="254"/>
        <v>1</v>
      </c>
      <c r="AL74" s="385">
        <f t="shared" si="242"/>
        <v>1</v>
      </c>
      <c r="AM74" s="386" t="s">
        <v>490</v>
      </c>
      <c r="AN74" s="396">
        <f>ROUND(AVERAGE(R74,V74,AA74,AF74,AK74),0)</f>
        <v>2</v>
      </c>
      <c r="AO74" s="397" t="str">
        <f t="shared" si="244"/>
        <v>ACEPTABLE</v>
      </c>
      <c r="AP74" s="400">
        <f t="shared" si="245"/>
        <v>40</v>
      </c>
      <c r="AQ74" s="403" t="str">
        <f t="shared" si="246"/>
        <v>GRAVE</v>
      </c>
      <c r="AR74" s="406" t="s">
        <v>653</v>
      </c>
      <c r="AS74" s="406">
        <v>0</v>
      </c>
      <c r="AT74" s="46" t="s">
        <v>90</v>
      </c>
      <c r="AU74" s="46" t="s">
        <v>654</v>
      </c>
      <c r="AV74" s="94">
        <v>44926</v>
      </c>
      <c r="AW74" s="391"/>
      <c r="AX74" s="358"/>
    </row>
    <row r="75" spans="1:50" ht="63.75" customHeight="1" x14ac:dyDescent="0.2">
      <c r="A75" s="407"/>
      <c r="B75" s="411"/>
      <c r="C75" s="412"/>
      <c r="D75" s="311"/>
      <c r="E75" s="311"/>
      <c r="F75" s="311"/>
      <c r="G75" s="415"/>
      <c r="H75" s="417"/>
      <c r="I75" s="415"/>
      <c r="J75" s="418"/>
      <c r="K75" s="420"/>
      <c r="L75" s="423"/>
      <c r="M75" s="420"/>
      <c r="N75" s="423"/>
      <c r="O75" s="423"/>
      <c r="P75" s="144" t="s">
        <v>321</v>
      </c>
      <c r="Q75" s="314">
        <f t="shared" si="117"/>
        <v>1</v>
      </c>
      <c r="R75" s="396"/>
      <c r="S75" s="396"/>
      <c r="T75" s="386" t="s">
        <v>714</v>
      </c>
      <c r="U75" s="425"/>
      <c r="V75" s="395"/>
      <c r="W75" s="383">
        <f t="shared" si="121"/>
        <v>4</v>
      </c>
      <c r="X75" s="386" t="s">
        <v>324</v>
      </c>
      <c r="Y75" s="386"/>
      <c r="Z75" s="395"/>
      <c r="AA75" s="396"/>
      <c r="AB75" s="385">
        <f t="shared" ref="AB75:AB106" si="263">IF(AC75=$AD$1048311,1,IF(AC75=$AD$1048310,4,IF(P75="No_existen",5,0)))</f>
        <v>1</v>
      </c>
      <c r="AC75" s="386" t="s">
        <v>301</v>
      </c>
      <c r="AD75" s="386" t="s">
        <v>652</v>
      </c>
      <c r="AE75" s="395"/>
      <c r="AF75" s="396"/>
      <c r="AG75" s="385">
        <f t="shared" ref="AG75:AG85" si="264">IF(AH75=$AH$1048310,1,IF(AH75=$AH$1048311,4,IF(P75="No_existen",5,0)))</f>
        <v>1</v>
      </c>
      <c r="AH75" s="386" t="s">
        <v>298</v>
      </c>
      <c r="AI75" s="386" t="s">
        <v>313</v>
      </c>
      <c r="AJ75" s="395"/>
      <c r="AK75" s="396"/>
      <c r="AL75" s="385">
        <f t="shared" si="242"/>
        <v>1</v>
      </c>
      <c r="AM75" s="386" t="s">
        <v>490</v>
      </c>
      <c r="AN75" s="396"/>
      <c r="AO75" s="398"/>
      <c r="AP75" s="401"/>
      <c r="AQ75" s="404"/>
      <c r="AR75" s="406"/>
      <c r="AS75" s="406"/>
      <c r="AT75" s="46"/>
      <c r="AU75" s="46"/>
      <c r="AV75" s="94"/>
      <c r="AW75" s="391"/>
      <c r="AX75" s="358"/>
    </row>
    <row r="76" spans="1:50" ht="63.75" customHeight="1" thickBot="1" x14ac:dyDescent="0.25">
      <c r="A76" s="408"/>
      <c r="B76" s="413"/>
      <c r="C76" s="414"/>
      <c r="D76" s="311"/>
      <c r="E76" s="311"/>
      <c r="F76" s="311"/>
      <c r="G76" s="415"/>
      <c r="H76" s="417"/>
      <c r="I76" s="415"/>
      <c r="J76" s="418"/>
      <c r="K76" s="421"/>
      <c r="L76" s="424"/>
      <c r="M76" s="421"/>
      <c r="N76" s="424"/>
      <c r="O76" s="424"/>
      <c r="P76" s="144"/>
      <c r="Q76" s="145"/>
      <c r="R76" s="396"/>
      <c r="S76" s="396"/>
      <c r="T76" s="386"/>
      <c r="U76" s="425"/>
      <c r="V76" s="395"/>
      <c r="W76" s="383">
        <f t="shared" si="121"/>
        <v>0</v>
      </c>
      <c r="X76" s="386"/>
      <c r="Y76" s="386"/>
      <c r="Z76" s="395"/>
      <c r="AA76" s="396"/>
      <c r="AB76" s="385">
        <f t="shared" si="263"/>
        <v>0</v>
      </c>
      <c r="AC76" s="386"/>
      <c r="AD76" s="386"/>
      <c r="AE76" s="395"/>
      <c r="AF76" s="396"/>
      <c r="AG76" s="385">
        <f t="shared" si="264"/>
        <v>0</v>
      </c>
      <c r="AH76" s="386"/>
      <c r="AI76" s="386"/>
      <c r="AJ76" s="395"/>
      <c r="AK76" s="396"/>
      <c r="AL76" s="385">
        <f t="shared" si="242"/>
        <v>0</v>
      </c>
      <c r="AM76" s="386"/>
      <c r="AN76" s="396"/>
      <c r="AO76" s="399"/>
      <c r="AP76" s="402"/>
      <c r="AQ76" s="405"/>
      <c r="AR76" s="406"/>
      <c r="AS76" s="406"/>
      <c r="AT76" s="46"/>
      <c r="AU76" s="46"/>
      <c r="AV76" s="94"/>
      <c r="AW76" s="391"/>
      <c r="AX76" s="358"/>
    </row>
    <row r="77" spans="1:50" ht="63.75" customHeight="1" x14ac:dyDescent="0.2">
      <c r="A77" s="399">
        <v>23</v>
      </c>
      <c r="B77" s="409" t="s">
        <v>477</v>
      </c>
      <c r="C77" s="410"/>
      <c r="D77" s="255" t="s">
        <v>262</v>
      </c>
      <c r="E77" s="255" t="s">
        <v>35</v>
      </c>
      <c r="F77" s="334" t="s">
        <v>715</v>
      </c>
      <c r="G77" s="475" t="s">
        <v>146</v>
      </c>
      <c r="H77" s="552" t="s">
        <v>716</v>
      </c>
      <c r="I77" s="464" t="s">
        <v>717</v>
      </c>
      <c r="J77" s="470" t="s">
        <v>718</v>
      </c>
      <c r="K77" s="419" t="s">
        <v>126</v>
      </c>
      <c r="L77" s="422">
        <f t="shared" si="229"/>
        <v>1</v>
      </c>
      <c r="M77" s="419" t="s">
        <v>138</v>
      </c>
      <c r="N77" s="422">
        <f t="shared" si="230"/>
        <v>5</v>
      </c>
      <c r="O77" s="422">
        <f t="shared" si="231"/>
        <v>5</v>
      </c>
      <c r="P77" s="256" t="s">
        <v>321</v>
      </c>
      <c r="Q77" s="257">
        <f t="shared" ref="Q77:Q85" si="265">IF(P77=$P$1048314,1,IF(P77=$P$1048310,5,IF(P77=$P$1048311,4,IF(P77=$P$1048312,3,IF(P77=$P$1048313,2,0)))))</f>
        <v>1</v>
      </c>
      <c r="R77" s="426">
        <f t="shared" si="232"/>
        <v>1</v>
      </c>
      <c r="S77" s="426">
        <f t="shared" si="233"/>
        <v>0.6</v>
      </c>
      <c r="T77" s="332" t="s">
        <v>615</v>
      </c>
      <c r="U77" s="459">
        <f t="shared" ref="U77" si="266">IF(P77="No_existen",5*$U$10,V77*$U$10)</f>
        <v>0.1</v>
      </c>
      <c r="V77" s="447">
        <f t="shared" si="235"/>
        <v>2</v>
      </c>
      <c r="W77" s="382">
        <f t="shared" si="121"/>
        <v>2</v>
      </c>
      <c r="X77" s="387" t="s">
        <v>325</v>
      </c>
      <c r="Y77" s="387"/>
      <c r="Z77" s="447">
        <f t="shared" si="257"/>
        <v>0.15</v>
      </c>
      <c r="AA77" s="426">
        <f t="shared" ref="AA77" si="267">ROUND(AVERAGEIF(AB77:AB79,"&gt;0"),0)</f>
        <v>1</v>
      </c>
      <c r="AB77" s="384">
        <f t="shared" si="263"/>
        <v>1</v>
      </c>
      <c r="AC77" s="387" t="s">
        <v>301</v>
      </c>
      <c r="AD77" s="332" t="s">
        <v>620</v>
      </c>
      <c r="AE77" s="447">
        <f t="shared" si="238"/>
        <v>0.1</v>
      </c>
      <c r="AF77" s="426">
        <f t="shared" ref="AF77" si="268">ROUND(AVERAGEIF(AG77:AG79,"&gt;0"),0)</f>
        <v>1</v>
      </c>
      <c r="AG77" s="384">
        <f t="shared" si="264"/>
        <v>1</v>
      </c>
      <c r="AH77" s="387" t="s">
        <v>298</v>
      </c>
      <c r="AI77" s="387" t="s">
        <v>311</v>
      </c>
      <c r="AJ77" s="447">
        <f t="shared" si="240"/>
        <v>0.4</v>
      </c>
      <c r="AK77" s="426">
        <f t="shared" si="254"/>
        <v>4</v>
      </c>
      <c r="AL77" s="384">
        <f t="shared" si="242"/>
        <v>4</v>
      </c>
      <c r="AM77" s="387" t="s">
        <v>508</v>
      </c>
      <c r="AN77" s="426">
        <f t="shared" ref="AN77" si="269">ROUND(AVERAGE(R77,V77,AA77,AF77,AK77),0)</f>
        <v>2</v>
      </c>
      <c r="AO77" s="397" t="str">
        <f t="shared" si="244"/>
        <v>ACEPTABLE</v>
      </c>
      <c r="AP77" s="400">
        <f t="shared" si="245"/>
        <v>10</v>
      </c>
      <c r="AQ77" s="403" t="str">
        <f t="shared" si="246"/>
        <v>LEVE</v>
      </c>
      <c r="AR77" s="443" t="s">
        <v>622</v>
      </c>
      <c r="AS77" s="443" t="s">
        <v>623</v>
      </c>
      <c r="AT77" s="258" t="s">
        <v>88</v>
      </c>
      <c r="AU77" s="258"/>
      <c r="AV77" s="259"/>
      <c r="AW77" s="329"/>
      <c r="AX77" s="330"/>
    </row>
    <row r="78" spans="1:50" ht="63.75" customHeight="1" x14ac:dyDescent="0.2">
      <c r="A78" s="407"/>
      <c r="B78" s="411"/>
      <c r="C78" s="412"/>
      <c r="D78" s="311"/>
      <c r="E78" s="311"/>
      <c r="F78" s="334"/>
      <c r="G78" s="415"/>
      <c r="H78" s="465"/>
      <c r="I78" s="465"/>
      <c r="J78" s="471"/>
      <c r="K78" s="420"/>
      <c r="L78" s="423"/>
      <c r="M78" s="420"/>
      <c r="N78" s="423"/>
      <c r="O78" s="423"/>
      <c r="P78" s="144"/>
      <c r="Q78" s="145">
        <f t="shared" si="265"/>
        <v>0</v>
      </c>
      <c r="R78" s="396"/>
      <c r="S78" s="396"/>
      <c r="T78" s="333"/>
      <c r="U78" s="425"/>
      <c r="V78" s="395"/>
      <c r="W78" s="301">
        <f t="shared" si="121"/>
        <v>0</v>
      </c>
      <c r="X78" s="312"/>
      <c r="Y78" s="312"/>
      <c r="Z78" s="395"/>
      <c r="AA78" s="396"/>
      <c r="AB78" s="300">
        <f t="shared" si="263"/>
        <v>0</v>
      </c>
      <c r="AC78" s="312"/>
      <c r="AD78" s="333"/>
      <c r="AE78" s="395"/>
      <c r="AF78" s="396"/>
      <c r="AG78" s="300">
        <f t="shared" si="264"/>
        <v>0</v>
      </c>
      <c r="AH78" s="312"/>
      <c r="AI78" s="312"/>
      <c r="AJ78" s="395"/>
      <c r="AK78" s="396"/>
      <c r="AL78" s="300">
        <f t="shared" si="242"/>
        <v>0</v>
      </c>
      <c r="AM78" s="312"/>
      <c r="AN78" s="396"/>
      <c r="AO78" s="398"/>
      <c r="AP78" s="401"/>
      <c r="AQ78" s="404"/>
      <c r="AR78" s="454"/>
      <c r="AS78" s="454"/>
      <c r="AT78" s="46" t="s">
        <v>88</v>
      </c>
      <c r="AU78" s="46"/>
      <c r="AV78" s="94"/>
      <c r="AW78" s="221"/>
      <c r="AX78" s="96"/>
    </row>
    <row r="79" spans="1:50" ht="63.75" customHeight="1" thickBot="1" x14ac:dyDescent="0.25">
      <c r="A79" s="408"/>
      <c r="B79" s="413"/>
      <c r="C79" s="414"/>
      <c r="D79" s="311"/>
      <c r="E79" s="311"/>
      <c r="F79" s="310"/>
      <c r="G79" s="415"/>
      <c r="H79" s="466"/>
      <c r="I79" s="466"/>
      <c r="J79" s="472"/>
      <c r="K79" s="460"/>
      <c r="L79" s="457"/>
      <c r="M79" s="460"/>
      <c r="N79" s="457"/>
      <c r="O79" s="457"/>
      <c r="P79" s="19"/>
      <c r="Q79" s="102">
        <f t="shared" si="265"/>
        <v>0</v>
      </c>
      <c r="R79" s="427"/>
      <c r="S79" s="427"/>
      <c r="T79" s="333"/>
      <c r="U79" s="440"/>
      <c r="V79" s="446"/>
      <c r="W79" s="307">
        <f t="shared" si="121"/>
        <v>0</v>
      </c>
      <c r="X79" s="306"/>
      <c r="Y79" s="306"/>
      <c r="Z79" s="446"/>
      <c r="AA79" s="427"/>
      <c r="AB79" s="305">
        <f t="shared" si="263"/>
        <v>0</v>
      </c>
      <c r="AC79" s="306"/>
      <c r="AD79" s="333"/>
      <c r="AE79" s="446"/>
      <c r="AF79" s="427"/>
      <c r="AG79" s="305">
        <f t="shared" si="264"/>
        <v>0</v>
      </c>
      <c r="AH79" s="306"/>
      <c r="AI79" s="306"/>
      <c r="AJ79" s="446"/>
      <c r="AK79" s="427"/>
      <c r="AL79" s="305">
        <f t="shared" si="242"/>
        <v>0</v>
      </c>
      <c r="AM79" s="306"/>
      <c r="AN79" s="427"/>
      <c r="AO79" s="432"/>
      <c r="AP79" s="429"/>
      <c r="AQ79" s="431"/>
      <c r="AR79" s="455"/>
      <c r="AS79" s="455"/>
      <c r="AT79" s="47"/>
      <c r="AU79" s="47"/>
      <c r="AV79" s="169"/>
      <c r="AW79" s="227"/>
      <c r="AX79" s="97"/>
    </row>
    <row r="80" spans="1:50" ht="63.75" customHeight="1" x14ac:dyDescent="0.2">
      <c r="A80" s="399">
        <v>24</v>
      </c>
      <c r="B80" s="409" t="s">
        <v>477</v>
      </c>
      <c r="C80" s="410"/>
      <c r="D80" s="311" t="s">
        <v>262</v>
      </c>
      <c r="E80" s="311" t="s">
        <v>36</v>
      </c>
      <c r="F80" s="310" t="s">
        <v>719</v>
      </c>
      <c r="G80" s="415" t="s">
        <v>146</v>
      </c>
      <c r="H80" s="416" t="s">
        <v>720</v>
      </c>
      <c r="I80" s="417" t="s">
        <v>721</v>
      </c>
      <c r="J80" s="473" t="s">
        <v>722</v>
      </c>
      <c r="K80" s="503" t="s">
        <v>126</v>
      </c>
      <c r="L80" s="504">
        <f t="shared" ref="L80" si="270">IF(K80="ALTA",5,IF(K80="MEDIO ALTA",4,IF(K80="MEDIA",3,IF(K80="MEDIO BAJA",2,IF(K80="BAJA",1,0)))))</f>
        <v>1</v>
      </c>
      <c r="M80" s="503" t="s">
        <v>138</v>
      </c>
      <c r="N80" s="504">
        <f t="shared" ref="N80" si="271">IF(M80="ALTO",5,IF(M80="MEDIO ALTO",4,IF(M80="MEDIO",3,IF(M80="MEDIO BAJO",2,IF(M80="BAJO",1,0)))))</f>
        <v>5</v>
      </c>
      <c r="O80" s="504">
        <f t="shared" ref="O80" si="272">N80*L80</f>
        <v>5</v>
      </c>
      <c r="P80" s="256" t="s">
        <v>320</v>
      </c>
      <c r="Q80" s="257">
        <f t="shared" si="265"/>
        <v>2</v>
      </c>
      <c r="R80" s="426">
        <f t="shared" ref="R80" si="273">ROUND(AVERAGEIF(Q80:Q82,"&gt;0"),0)</f>
        <v>2</v>
      </c>
      <c r="S80" s="426">
        <f t="shared" ref="S80" si="274">R80*0.6</f>
        <v>1.2</v>
      </c>
      <c r="T80" s="333" t="s">
        <v>616</v>
      </c>
      <c r="U80" s="459">
        <f t="shared" ref="U80" si="275">IF(P80="No_existen",5*$U$10,V80*$U$10)</f>
        <v>0.1</v>
      </c>
      <c r="V80" s="447">
        <f t="shared" ref="V80" si="276">ROUND(AVERAGEIF(W80:W82,"&gt;0"),0)</f>
        <v>2</v>
      </c>
      <c r="W80" s="303">
        <f t="shared" si="121"/>
        <v>1</v>
      </c>
      <c r="X80" s="309" t="s">
        <v>326</v>
      </c>
      <c r="Y80" s="333" t="s">
        <v>618</v>
      </c>
      <c r="Z80" s="447">
        <f t="shared" ref="Z80" si="277">IF(P80="No_existen",5*$Z$10,AA80*$Z$10)</f>
        <v>0.15</v>
      </c>
      <c r="AA80" s="426">
        <f t="shared" ref="AA80" si="278">ROUND(AVERAGEIF(AB80:AB82,"&gt;0"),0)</f>
        <v>1</v>
      </c>
      <c r="AB80" s="302">
        <f t="shared" si="263"/>
        <v>1</v>
      </c>
      <c r="AC80" s="309" t="s">
        <v>301</v>
      </c>
      <c r="AD80" s="332" t="s">
        <v>621</v>
      </c>
      <c r="AE80" s="447">
        <f t="shared" ref="AE80" si="279">IF(P80="No_existen",5*$AE$10,AF80*$AE$10)</f>
        <v>0.1</v>
      </c>
      <c r="AF80" s="426">
        <f t="shared" ref="AF80" si="280">ROUND(AVERAGEIF(AG80:AG82,"&gt;0"),0)</f>
        <v>1</v>
      </c>
      <c r="AG80" s="302">
        <f t="shared" si="264"/>
        <v>1</v>
      </c>
      <c r="AH80" s="309" t="s">
        <v>298</v>
      </c>
      <c r="AI80" s="309" t="s">
        <v>305</v>
      </c>
      <c r="AJ80" s="447">
        <f t="shared" ref="AJ80" si="281">IF(P80="No_existen",5*$AJ$10,AK80*$AJ$10)</f>
        <v>0.30000000000000004</v>
      </c>
      <c r="AK80" s="426">
        <f t="shared" ref="AK80" si="282">ROUND(AVERAGEIF(AL80:AL82,"&gt;0"),0)</f>
        <v>3</v>
      </c>
      <c r="AL80" s="302">
        <f t="shared" ref="AL80:AL82" si="283">IF(AM80="Preventivo",1,IF(AM80="Detectivo",4, IF(P80="No_existen",5,0)))</f>
        <v>4</v>
      </c>
      <c r="AM80" s="309" t="s">
        <v>508</v>
      </c>
      <c r="AN80" s="426">
        <f t="shared" ref="AN80" si="284">ROUND(AVERAGE(R80,V80,AA80,AF80,AK80),0)</f>
        <v>2</v>
      </c>
      <c r="AO80" s="408" t="str">
        <f t="shared" ref="AO80" si="285">IF(AN80&lt;1.5,"FUERTE",IF(AND(AN80&gt;=1.5,AN80&lt;2.5),"ACEPTABLE",IF(AN80&gt;=5,"INEXISTENTE","DÉBIL")))</f>
        <v>ACEPTABLE</v>
      </c>
      <c r="AP80" s="428">
        <f t="shared" ref="AP80" si="286">IF(O80=0,0,ROUND((O80*AN80),0))</f>
        <v>10</v>
      </c>
      <c r="AQ80" s="430" t="str">
        <f t="shared" ref="AQ80" si="287">IF(AP80&gt;=36,"GRAVE", IF(AP80&lt;=10, "LEVE", "MODERADO"))</f>
        <v>LEVE</v>
      </c>
      <c r="AR80" s="443" t="s">
        <v>624</v>
      </c>
      <c r="AS80" s="443" t="s">
        <v>625</v>
      </c>
      <c r="AT80" s="258" t="s">
        <v>88</v>
      </c>
      <c r="AU80" s="258"/>
      <c r="AV80" s="259"/>
      <c r="AW80" s="322"/>
      <c r="AX80" s="291"/>
    </row>
    <row r="81" spans="1:50" ht="63.75" customHeight="1" x14ac:dyDescent="0.2">
      <c r="A81" s="407"/>
      <c r="B81" s="411"/>
      <c r="C81" s="412"/>
      <c r="D81" s="311" t="s">
        <v>262</v>
      </c>
      <c r="E81" s="311" t="s">
        <v>33</v>
      </c>
      <c r="F81" s="310" t="s">
        <v>614</v>
      </c>
      <c r="G81" s="415"/>
      <c r="H81" s="417"/>
      <c r="I81" s="417"/>
      <c r="J81" s="474"/>
      <c r="K81" s="420"/>
      <c r="L81" s="423"/>
      <c r="M81" s="420"/>
      <c r="N81" s="423"/>
      <c r="O81" s="423"/>
      <c r="P81" s="144" t="s">
        <v>320</v>
      </c>
      <c r="Q81" s="145">
        <f t="shared" si="265"/>
        <v>2</v>
      </c>
      <c r="R81" s="396"/>
      <c r="S81" s="396"/>
      <c r="T81" s="333" t="s">
        <v>614</v>
      </c>
      <c r="U81" s="425"/>
      <c r="V81" s="395"/>
      <c r="W81" s="301">
        <f t="shared" si="121"/>
        <v>1</v>
      </c>
      <c r="X81" s="312" t="s">
        <v>326</v>
      </c>
      <c r="Y81" s="333" t="s">
        <v>619</v>
      </c>
      <c r="Z81" s="395"/>
      <c r="AA81" s="396"/>
      <c r="AB81" s="300">
        <f t="shared" si="263"/>
        <v>1</v>
      </c>
      <c r="AC81" s="312" t="s">
        <v>301</v>
      </c>
      <c r="AD81" s="332" t="s">
        <v>621</v>
      </c>
      <c r="AE81" s="395"/>
      <c r="AF81" s="396"/>
      <c r="AG81" s="300">
        <f t="shared" si="264"/>
        <v>1</v>
      </c>
      <c r="AH81" s="312" t="s">
        <v>298</v>
      </c>
      <c r="AI81" s="312" t="s">
        <v>312</v>
      </c>
      <c r="AJ81" s="395"/>
      <c r="AK81" s="396"/>
      <c r="AL81" s="300">
        <f t="shared" si="283"/>
        <v>1</v>
      </c>
      <c r="AM81" s="312" t="s">
        <v>490</v>
      </c>
      <c r="AN81" s="396"/>
      <c r="AO81" s="398"/>
      <c r="AP81" s="401"/>
      <c r="AQ81" s="404"/>
      <c r="AR81" s="454"/>
      <c r="AS81" s="454"/>
      <c r="AT81" s="46" t="s">
        <v>88</v>
      </c>
      <c r="AU81" s="46"/>
      <c r="AV81" s="94"/>
      <c r="AW81" s="221"/>
      <c r="AX81" s="96"/>
    </row>
    <row r="82" spans="1:50" ht="63.75" customHeight="1" thickBot="1" x14ac:dyDescent="0.25">
      <c r="A82" s="408"/>
      <c r="B82" s="413"/>
      <c r="C82" s="414"/>
      <c r="D82" s="311" t="s">
        <v>262</v>
      </c>
      <c r="E82" s="311" t="s">
        <v>36</v>
      </c>
      <c r="F82" s="310" t="s">
        <v>723</v>
      </c>
      <c r="G82" s="415"/>
      <c r="H82" s="417"/>
      <c r="I82" s="417"/>
      <c r="J82" s="475"/>
      <c r="K82" s="460"/>
      <c r="L82" s="457"/>
      <c r="M82" s="460"/>
      <c r="N82" s="457"/>
      <c r="O82" s="457"/>
      <c r="P82" s="19" t="s">
        <v>320</v>
      </c>
      <c r="Q82" s="102">
        <f t="shared" si="265"/>
        <v>2</v>
      </c>
      <c r="R82" s="427"/>
      <c r="S82" s="427"/>
      <c r="T82" s="333" t="s">
        <v>617</v>
      </c>
      <c r="U82" s="440"/>
      <c r="V82" s="446"/>
      <c r="W82" s="307">
        <f t="shared" si="121"/>
        <v>4</v>
      </c>
      <c r="X82" s="306" t="s">
        <v>324</v>
      </c>
      <c r="Y82" s="306"/>
      <c r="Z82" s="446"/>
      <c r="AA82" s="427"/>
      <c r="AB82" s="305">
        <f t="shared" si="263"/>
        <v>1</v>
      </c>
      <c r="AC82" s="306" t="s">
        <v>301</v>
      </c>
      <c r="AD82" s="332" t="s">
        <v>621</v>
      </c>
      <c r="AE82" s="446"/>
      <c r="AF82" s="427"/>
      <c r="AG82" s="305">
        <f t="shared" si="264"/>
        <v>1</v>
      </c>
      <c r="AH82" s="306" t="s">
        <v>298</v>
      </c>
      <c r="AI82" s="306" t="s">
        <v>305</v>
      </c>
      <c r="AJ82" s="446"/>
      <c r="AK82" s="427"/>
      <c r="AL82" s="305">
        <f t="shared" si="283"/>
        <v>4</v>
      </c>
      <c r="AM82" s="306" t="s">
        <v>508</v>
      </c>
      <c r="AN82" s="427"/>
      <c r="AO82" s="432"/>
      <c r="AP82" s="429"/>
      <c r="AQ82" s="431"/>
      <c r="AR82" s="455"/>
      <c r="AS82" s="455"/>
      <c r="AT82" s="47"/>
      <c r="AU82" s="47"/>
      <c r="AV82" s="169"/>
      <c r="AW82" s="227"/>
      <c r="AX82" s="97"/>
    </row>
    <row r="83" spans="1:50" ht="30" customHeight="1" x14ac:dyDescent="0.2">
      <c r="A83" s="399">
        <v>25</v>
      </c>
      <c r="B83" s="409" t="s">
        <v>477</v>
      </c>
      <c r="C83" s="410"/>
      <c r="D83" s="311" t="s">
        <v>262</v>
      </c>
      <c r="E83" s="311" t="s">
        <v>35</v>
      </c>
      <c r="F83" s="311" t="s">
        <v>724</v>
      </c>
      <c r="G83" s="415" t="s">
        <v>104</v>
      </c>
      <c r="H83" s="519" t="s">
        <v>725</v>
      </c>
      <c r="I83" s="467" t="s">
        <v>726</v>
      </c>
      <c r="J83" s="473" t="s">
        <v>727</v>
      </c>
      <c r="K83" s="503" t="s">
        <v>126</v>
      </c>
      <c r="L83" s="504">
        <f t="shared" ref="L83" si="288">IF(K83="ALTA",5,IF(K83="MEDIO ALTA",4,IF(K83="MEDIA",3,IF(K83="MEDIO BAJA",2,IF(K83="BAJA",1,0)))))</f>
        <v>1</v>
      </c>
      <c r="M83" s="503" t="s">
        <v>138</v>
      </c>
      <c r="N83" s="504">
        <f t="shared" ref="N83" si="289">IF(M83="ALTO",5,IF(M83="MEDIO ALTO",4,IF(M83="MEDIO",3,IF(M83="MEDIO BAJO",2,IF(M83="BAJO",1,0)))))</f>
        <v>5</v>
      </c>
      <c r="O83" s="504">
        <f t="shared" ref="O83" si="290">N83*L83</f>
        <v>5</v>
      </c>
      <c r="P83" s="256" t="s">
        <v>321</v>
      </c>
      <c r="Q83" s="257">
        <f t="shared" si="265"/>
        <v>1</v>
      </c>
      <c r="R83" s="426">
        <f t="shared" ref="R83" si="291">ROUND(AVERAGEIF(Q83:Q85,"&gt;0"),0)</f>
        <v>1</v>
      </c>
      <c r="S83" s="426">
        <f t="shared" ref="S83" si="292">R83*0.6</f>
        <v>0.6</v>
      </c>
      <c r="T83" s="333" t="s">
        <v>626</v>
      </c>
      <c r="U83" s="459">
        <f t="shared" ref="U83" si="293">IF(P83="No_existen",5*$U$10,V83*$U$10)</f>
        <v>0.05</v>
      </c>
      <c r="V83" s="447">
        <f t="shared" ref="V83" si="294">ROUND(AVERAGEIF(W83:W85,"&gt;0"),0)</f>
        <v>1</v>
      </c>
      <c r="W83" s="303">
        <f t="shared" si="121"/>
        <v>1</v>
      </c>
      <c r="X83" s="309" t="s">
        <v>326</v>
      </c>
      <c r="Y83" s="333" t="s">
        <v>627</v>
      </c>
      <c r="Z83" s="447">
        <f t="shared" ref="Z83" si="295">IF(P83="No_existen",5*$Z$10,AA83*$Z$10)</f>
        <v>0.15</v>
      </c>
      <c r="AA83" s="426">
        <f t="shared" ref="AA83" si="296">ROUND(AVERAGEIF(AB83:AB85,"&gt;0"),0)</f>
        <v>1</v>
      </c>
      <c r="AB83" s="302">
        <f t="shared" si="263"/>
        <v>1</v>
      </c>
      <c r="AC83" s="309" t="s">
        <v>301</v>
      </c>
      <c r="AD83" s="332" t="s">
        <v>628</v>
      </c>
      <c r="AE83" s="447">
        <f t="shared" ref="AE83" si="297">IF(P83="No_existen",5*$AE$10,AF83*$AE$10)</f>
        <v>0.1</v>
      </c>
      <c r="AF83" s="426">
        <f t="shared" ref="AF83" si="298">ROUND(AVERAGEIF(AG83:AG85,"&gt;0"),0)</f>
        <v>1</v>
      </c>
      <c r="AG83" s="302">
        <f t="shared" si="264"/>
        <v>1</v>
      </c>
      <c r="AH83" s="309" t="s">
        <v>298</v>
      </c>
      <c r="AI83" s="309" t="s">
        <v>306</v>
      </c>
      <c r="AJ83" s="447">
        <f t="shared" ref="AJ83" si="299">IF(P83="No_existen",5*$AJ$10,AK83*$AJ$10)</f>
        <v>0.1</v>
      </c>
      <c r="AK83" s="426">
        <f t="shared" ref="AK83" si="300">ROUND(AVERAGEIF(AL83:AL85,"&gt;0"),0)</f>
        <v>1</v>
      </c>
      <c r="AL83" s="302">
        <f t="shared" ref="AL83:AL131" si="301">IF(AM83="Preventivo",1,IF(AM83="Detectivo",4, IF(P83="No_existen",5,0)))</f>
        <v>1</v>
      </c>
      <c r="AM83" s="309" t="s">
        <v>490</v>
      </c>
      <c r="AN83" s="426">
        <f t="shared" ref="AN83" si="302">ROUND(AVERAGE(R83,V83,AA83,AF83,AK83),0)</f>
        <v>1</v>
      </c>
      <c r="AO83" s="542" t="str">
        <f t="shared" ref="AO83" si="303">IF(AN83&lt;1.5,"FUERTE",IF(AND(AN83&gt;=1.5,AN83&lt;2.5),"ACEPTABLE",IF(AN83&gt;=5,"INEXISTENTE","DÉBIL")))</f>
        <v>FUERTE</v>
      </c>
      <c r="AP83" s="428">
        <f t="shared" ref="AP83" si="304">IF(O83=0,0,ROUND((O83*AN83),0))</f>
        <v>5</v>
      </c>
      <c r="AQ83" s="430" t="str">
        <f t="shared" ref="AQ83" si="305">IF(AP83&gt;=36,"GRAVE", IF(AP83&lt;=10, "LEVE", "MODERADO"))</f>
        <v>LEVE</v>
      </c>
      <c r="AR83" s="443" t="s">
        <v>728</v>
      </c>
      <c r="AS83" s="525" t="s">
        <v>729</v>
      </c>
      <c r="AT83" s="258" t="s">
        <v>88</v>
      </c>
      <c r="AU83" s="258"/>
      <c r="AV83" s="259"/>
      <c r="AW83" s="322"/>
      <c r="AX83" s="291"/>
    </row>
    <row r="84" spans="1:50" ht="40.5" customHeight="1" x14ac:dyDescent="0.2">
      <c r="A84" s="407"/>
      <c r="B84" s="411"/>
      <c r="C84" s="412"/>
      <c r="D84" s="311"/>
      <c r="E84" s="311"/>
      <c r="F84" s="310"/>
      <c r="G84" s="415"/>
      <c r="H84" s="516"/>
      <c r="I84" s="468"/>
      <c r="J84" s="474"/>
      <c r="K84" s="420"/>
      <c r="L84" s="423"/>
      <c r="M84" s="420"/>
      <c r="N84" s="423"/>
      <c r="O84" s="423"/>
      <c r="P84" s="144"/>
      <c r="Q84" s="145">
        <f t="shared" si="265"/>
        <v>0</v>
      </c>
      <c r="R84" s="396"/>
      <c r="S84" s="396"/>
      <c r="T84" s="312"/>
      <c r="U84" s="425"/>
      <c r="V84" s="395"/>
      <c r="W84" s="301">
        <f t="shared" si="121"/>
        <v>0</v>
      </c>
      <c r="X84" s="312"/>
      <c r="Y84" s="312"/>
      <c r="Z84" s="395"/>
      <c r="AA84" s="396"/>
      <c r="AB84" s="300">
        <f t="shared" si="263"/>
        <v>0</v>
      </c>
      <c r="AC84" s="312"/>
      <c r="AD84" s="312"/>
      <c r="AE84" s="395"/>
      <c r="AF84" s="396"/>
      <c r="AG84" s="300">
        <f t="shared" si="264"/>
        <v>0</v>
      </c>
      <c r="AH84" s="312"/>
      <c r="AI84" s="312"/>
      <c r="AJ84" s="395"/>
      <c r="AK84" s="396"/>
      <c r="AL84" s="300">
        <f t="shared" si="301"/>
        <v>0</v>
      </c>
      <c r="AM84" s="312"/>
      <c r="AN84" s="396"/>
      <c r="AO84" s="407"/>
      <c r="AP84" s="401"/>
      <c r="AQ84" s="404"/>
      <c r="AR84" s="454"/>
      <c r="AS84" s="454"/>
      <c r="AT84" s="46" t="s">
        <v>88</v>
      </c>
      <c r="AU84" s="46"/>
      <c r="AV84" s="94"/>
      <c r="AW84" s="221"/>
      <c r="AX84" s="96"/>
    </row>
    <row r="85" spans="1:50" ht="48.75" customHeight="1" thickBot="1" x14ac:dyDescent="0.25">
      <c r="A85" s="408"/>
      <c r="B85" s="413"/>
      <c r="C85" s="414"/>
      <c r="D85" s="311"/>
      <c r="E85" s="311"/>
      <c r="F85" s="310"/>
      <c r="G85" s="415"/>
      <c r="H85" s="512"/>
      <c r="I85" s="469"/>
      <c r="J85" s="475"/>
      <c r="K85" s="460"/>
      <c r="L85" s="457"/>
      <c r="M85" s="460"/>
      <c r="N85" s="457"/>
      <c r="O85" s="457"/>
      <c r="P85" s="19"/>
      <c r="Q85" s="102">
        <f t="shared" si="265"/>
        <v>0</v>
      </c>
      <c r="R85" s="427"/>
      <c r="S85" s="427"/>
      <c r="T85" s="306"/>
      <c r="U85" s="440"/>
      <c r="V85" s="446"/>
      <c r="W85" s="307">
        <f t="shared" si="121"/>
        <v>0</v>
      </c>
      <c r="X85" s="306"/>
      <c r="Y85" s="306"/>
      <c r="Z85" s="446"/>
      <c r="AA85" s="427"/>
      <c r="AB85" s="305">
        <f t="shared" si="263"/>
        <v>0</v>
      </c>
      <c r="AC85" s="306"/>
      <c r="AD85" s="306"/>
      <c r="AE85" s="446"/>
      <c r="AF85" s="427"/>
      <c r="AG85" s="305">
        <f t="shared" si="264"/>
        <v>0</v>
      </c>
      <c r="AH85" s="306"/>
      <c r="AI85" s="306"/>
      <c r="AJ85" s="446"/>
      <c r="AK85" s="427"/>
      <c r="AL85" s="305">
        <f t="shared" si="301"/>
        <v>0</v>
      </c>
      <c r="AM85" s="306"/>
      <c r="AN85" s="427"/>
      <c r="AO85" s="543"/>
      <c r="AP85" s="429"/>
      <c r="AQ85" s="431"/>
      <c r="AR85" s="455"/>
      <c r="AS85" s="455"/>
      <c r="AT85" s="47"/>
      <c r="AU85" s="47"/>
      <c r="AV85" s="169"/>
      <c r="AW85" s="227"/>
      <c r="AX85" s="97"/>
    </row>
    <row r="86" spans="1:50" ht="33" customHeight="1" x14ac:dyDescent="0.2">
      <c r="A86" s="399">
        <v>26</v>
      </c>
      <c r="B86" s="409" t="s">
        <v>476</v>
      </c>
      <c r="C86" s="410"/>
      <c r="D86" s="311" t="s">
        <v>262</v>
      </c>
      <c r="E86" s="311" t="s">
        <v>35</v>
      </c>
      <c r="F86" s="310" t="s">
        <v>637</v>
      </c>
      <c r="G86" s="415" t="s">
        <v>110</v>
      </c>
      <c r="H86" s="519" t="s">
        <v>638</v>
      </c>
      <c r="I86" s="467" t="s">
        <v>639</v>
      </c>
      <c r="J86" s="473" t="s">
        <v>640</v>
      </c>
      <c r="K86" s="503" t="s">
        <v>126</v>
      </c>
      <c r="L86" s="504">
        <f t="shared" ref="L86" si="306">IF(K86="ALTA",5,IF(K86="MEDIO ALTA",4,IF(K86="MEDIA",3,IF(K86="MEDIO BAJA",2,IF(K86="BAJA",1,0)))))</f>
        <v>1</v>
      </c>
      <c r="M86" s="420" t="s">
        <v>140</v>
      </c>
      <c r="N86" s="504">
        <f t="shared" ref="N86" si="307">IF(M86="ALTO",5,IF(M86="MEDIO ALTO",4,IF(M86="MEDIO",3,IF(M86="MEDIO BAJO",2,IF(M86="BAJO",1,0)))))</f>
        <v>1</v>
      </c>
      <c r="O86" s="504">
        <f t="shared" ref="O86" si="308">N86*L86</f>
        <v>1</v>
      </c>
      <c r="P86" s="144" t="s">
        <v>320</v>
      </c>
      <c r="Q86" s="145">
        <f t="shared" ref="Q86:Q91" si="309">IF(P86=$P$1048364,1,IF(P86=$P$1048360,5,IF(P86=$P$1048361,4,IF(P86=$P$1048362,3,IF(P86=$P$1048363,2,0)))))</f>
        <v>0</v>
      </c>
      <c r="R86" s="396">
        <f t="shared" ref="R86" si="310">ROUND(AVERAGEIF(Q86:Q88,"&gt;0"),0)</f>
        <v>1</v>
      </c>
      <c r="S86" s="396">
        <f t="shared" ref="S86" si="311">R86*0.6</f>
        <v>0.6</v>
      </c>
      <c r="T86" s="353" t="s">
        <v>643</v>
      </c>
      <c r="U86" s="459">
        <f t="shared" ref="U86" si="312">IF(P86="No_existen",5*$U$10,V86*$U$10)</f>
        <v>0.2</v>
      </c>
      <c r="V86" s="445">
        <f t="shared" ref="V86" si="313">ROUND(AVERAGEIF(W86:W88,"&gt;0"),0)</f>
        <v>4</v>
      </c>
      <c r="W86" s="354">
        <v>4</v>
      </c>
      <c r="X86" s="353" t="s">
        <v>324</v>
      </c>
      <c r="Y86" s="309"/>
      <c r="Z86" s="447">
        <f t="shared" ref="Z86" si="314">IF(P86="No_existen",5*$Z$10,AA86*$Z$10)</f>
        <v>0.15</v>
      </c>
      <c r="AA86" s="426">
        <f t="shared" ref="AA86" si="315">ROUND(AVERAGEIF(AB86:AB88,"&gt;0"),0)</f>
        <v>1</v>
      </c>
      <c r="AB86" s="302">
        <f t="shared" si="263"/>
        <v>1</v>
      </c>
      <c r="AC86" s="353" t="s">
        <v>301</v>
      </c>
      <c r="AD86" s="353" t="s">
        <v>646</v>
      </c>
      <c r="AE86" s="395">
        <f t="shared" ref="AE86" si="316">IF(P86="No_existen",5*$AE$10,AF86*$AE$10)</f>
        <v>0.1</v>
      </c>
      <c r="AF86" s="396">
        <f t="shared" ref="AF86" si="317">ROUND(AVERAGEIF(AG86:AG88,"&gt;0"),0)</f>
        <v>1</v>
      </c>
      <c r="AG86" s="352">
        <f t="shared" ref="AG86:AG91" si="318">IF(AH86=$AH$1048360,1,IF(AH86=$AH$1048361,4,IF(P86="No_existen",5,0)))</f>
        <v>0</v>
      </c>
      <c r="AH86" s="353" t="s">
        <v>298</v>
      </c>
      <c r="AI86" s="353" t="s">
        <v>310</v>
      </c>
      <c r="AJ86" s="395">
        <f t="shared" ref="AJ86" si="319">IF(P86="No_existen",5*$AJ$10,AK86*$AJ$10)</f>
        <v>0.4</v>
      </c>
      <c r="AK86" s="396">
        <f t="shared" ref="AK86" si="320">ROUND(AVERAGEIF(AL86:AL88,"&gt;0"),0)</f>
        <v>4</v>
      </c>
      <c r="AL86" s="352">
        <f t="shared" si="301"/>
        <v>4</v>
      </c>
      <c r="AM86" s="353" t="s">
        <v>508</v>
      </c>
      <c r="AN86" s="426">
        <f t="shared" ref="AN86" si="321">ROUND(AVERAGE(R86,V86,AA86,AF86,AK86),0)</f>
        <v>2</v>
      </c>
      <c r="AO86" s="553" t="str">
        <f t="shared" ref="AO86" si="322">IF(AN86&lt;1.5,"FUERTE",IF(AND(AN86&gt;=1.5,AN86&lt;2.5),"ACEPTABLE",IF(AN86&gt;=5,"INEXISTENTE","DÉBIL")))</f>
        <v>ACEPTABLE</v>
      </c>
      <c r="AP86" s="428">
        <f t="shared" ref="AP86" si="323">IF(O86=0,0,ROUND((O86*AN86),0))</f>
        <v>2</v>
      </c>
      <c r="AQ86" s="430" t="str">
        <f t="shared" ref="AQ86" si="324">IF(AP86&gt;=36,"GRAVE", IF(AP86&lt;=10, "LEVE", "MODERADO"))</f>
        <v>LEVE</v>
      </c>
      <c r="AR86" s="443" t="s">
        <v>648</v>
      </c>
      <c r="AS86" s="525">
        <v>1</v>
      </c>
      <c r="AT86" s="46" t="s">
        <v>88</v>
      </c>
      <c r="AU86" s="46"/>
      <c r="AV86" s="94"/>
      <c r="AW86" s="322"/>
      <c r="AX86" s="291"/>
    </row>
    <row r="87" spans="1:50" ht="33" customHeight="1" x14ac:dyDescent="0.2">
      <c r="A87" s="407"/>
      <c r="B87" s="411"/>
      <c r="C87" s="412"/>
      <c r="D87" s="311"/>
      <c r="E87" s="311"/>
      <c r="F87" s="310"/>
      <c r="G87" s="415"/>
      <c r="H87" s="516"/>
      <c r="I87" s="468"/>
      <c r="J87" s="474"/>
      <c r="K87" s="420"/>
      <c r="L87" s="423"/>
      <c r="M87" s="420"/>
      <c r="N87" s="423"/>
      <c r="O87" s="423"/>
      <c r="P87" s="144"/>
      <c r="Q87" s="145">
        <f t="shared" si="309"/>
        <v>1</v>
      </c>
      <c r="R87" s="396"/>
      <c r="S87" s="396"/>
      <c r="T87" s="353"/>
      <c r="U87" s="425"/>
      <c r="V87" s="395"/>
      <c r="W87" s="354">
        <v>0</v>
      </c>
      <c r="X87" s="353"/>
      <c r="Y87" s="312"/>
      <c r="Z87" s="395"/>
      <c r="AA87" s="396"/>
      <c r="AB87" s="300">
        <f t="shared" si="263"/>
        <v>0</v>
      </c>
      <c r="AC87" s="353"/>
      <c r="AD87" s="353"/>
      <c r="AE87" s="395"/>
      <c r="AF87" s="396"/>
      <c r="AG87" s="352">
        <f t="shared" si="318"/>
        <v>1</v>
      </c>
      <c r="AH87" s="353"/>
      <c r="AI87" s="353"/>
      <c r="AJ87" s="395"/>
      <c r="AK87" s="396"/>
      <c r="AL87" s="352">
        <f t="shared" si="301"/>
        <v>0</v>
      </c>
      <c r="AM87" s="353"/>
      <c r="AN87" s="396"/>
      <c r="AO87" s="553"/>
      <c r="AP87" s="401"/>
      <c r="AQ87" s="404"/>
      <c r="AR87" s="454"/>
      <c r="AS87" s="554"/>
      <c r="AT87" s="46"/>
      <c r="AU87" s="46"/>
      <c r="AV87" s="94"/>
      <c r="AW87" s="221"/>
      <c r="AX87" s="96"/>
    </row>
    <row r="88" spans="1:50" ht="33" customHeight="1" thickBot="1" x14ac:dyDescent="0.25">
      <c r="A88" s="408"/>
      <c r="B88" s="413"/>
      <c r="C88" s="414"/>
      <c r="D88" s="311"/>
      <c r="E88" s="311"/>
      <c r="F88" s="310"/>
      <c r="G88" s="415"/>
      <c r="H88" s="512"/>
      <c r="I88" s="469"/>
      <c r="J88" s="475"/>
      <c r="K88" s="460"/>
      <c r="L88" s="457"/>
      <c r="M88" s="420"/>
      <c r="N88" s="457"/>
      <c r="O88" s="457"/>
      <c r="P88" s="144"/>
      <c r="Q88" s="145">
        <f t="shared" si="309"/>
        <v>1</v>
      </c>
      <c r="R88" s="396"/>
      <c r="S88" s="396"/>
      <c r="T88" s="353"/>
      <c r="U88" s="425"/>
      <c r="V88" s="395"/>
      <c r="W88" s="354">
        <v>0</v>
      </c>
      <c r="X88" s="353"/>
      <c r="Y88" s="306"/>
      <c r="Z88" s="446"/>
      <c r="AA88" s="427"/>
      <c r="AB88" s="305">
        <f t="shared" si="263"/>
        <v>0</v>
      </c>
      <c r="AC88" s="353"/>
      <c r="AD88" s="353"/>
      <c r="AE88" s="395"/>
      <c r="AF88" s="396"/>
      <c r="AG88" s="352">
        <f t="shared" si="318"/>
        <v>1</v>
      </c>
      <c r="AH88" s="353"/>
      <c r="AI88" s="353"/>
      <c r="AJ88" s="395"/>
      <c r="AK88" s="396"/>
      <c r="AL88" s="352">
        <f t="shared" si="301"/>
        <v>0</v>
      </c>
      <c r="AM88" s="353"/>
      <c r="AN88" s="427"/>
      <c r="AO88" s="553"/>
      <c r="AP88" s="429"/>
      <c r="AQ88" s="431"/>
      <c r="AR88" s="455"/>
      <c r="AS88" s="480"/>
      <c r="AT88" s="46"/>
      <c r="AU88" s="46"/>
      <c r="AV88" s="94"/>
      <c r="AW88" s="227"/>
      <c r="AX88" s="97"/>
    </row>
    <row r="89" spans="1:50" ht="33" customHeight="1" x14ac:dyDescent="0.2">
      <c r="A89" s="399">
        <v>27</v>
      </c>
      <c r="B89" s="409" t="s">
        <v>476</v>
      </c>
      <c r="C89" s="410"/>
      <c r="D89" s="311" t="s">
        <v>262</v>
      </c>
      <c r="E89" s="311" t="s">
        <v>35</v>
      </c>
      <c r="F89" s="359" t="s">
        <v>641</v>
      </c>
      <c r="G89" s="415" t="s">
        <v>110</v>
      </c>
      <c r="H89" s="537" t="s">
        <v>642</v>
      </c>
      <c r="I89" s="507" t="s">
        <v>677</v>
      </c>
      <c r="J89" s="470" t="s">
        <v>678</v>
      </c>
      <c r="K89" s="503" t="s">
        <v>149</v>
      </c>
      <c r="L89" s="504">
        <f t="shared" ref="L89" si="325">IF(K89="ALTA",5,IF(K89="MEDIO ALTA",4,IF(K89="MEDIA",3,IF(K89="MEDIO BAJA",2,IF(K89="BAJA",1,0)))))</f>
        <v>2</v>
      </c>
      <c r="M89" s="420" t="s">
        <v>139</v>
      </c>
      <c r="N89" s="504">
        <f t="shared" ref="N89" si="326">IF(M89="ALTO",5,IF(M89="MEDIO ALTO",4,IF(M89="MEDIO",3,IF(M89="MEDIO BAJO",2,IF(M89="BAJO",1,0)))))</f>
        <v>3</v>
      </c>
      <c r="O89" s="504">
        <f t="shared" ref="O89" si="327">N89*L89</f>
        <v>6</v>
      </c>
      <c r="P89" s="144" t="s">
        <v>320</v>
      </c>
      <c r="Q89" s="145">
        <f t="shared" si="309"/>
        <v>0</v>
      </c>
      <c r="R89" s="396">
        <f t="shared" ref="R89" si="328">ROUND(AVERAGEIF(Q89:Q91,"&gt;0"),0)</f>
        <v>1</v>
      </c>
      <c r="S89" s="396">
        <f t="shared" ref="S89" si="329">R89*0.6</f>
        <v>0.6</v>
      </c>
      <c r="T89" s="353" t="s">
        <v>644</v>
      </c>
      <c r="U89" s="459">
        <f t="shared" ref="U89" si="330">IF(P89="No_existen",5*$U$10,V89*$U$10)</f>
        <v>0.2</v>
      </c>
      <c r="V89" s="445">
        <f t="shared" ref="V89" si="331">ROUND(AVERAGEIF(W89:W91,"&gt;0"),0)</f>
        <v>4</v>
      </c>
      <c r="W89" s="354">
        <v>4</v>
      </c>
      <c r="X89" s="353" t="s">
        <v>324</v>
      </c>
      <c r="Y89" s="309"/>
      <c r="Z89" s="447">
        <f t="shared" ref="Z89" si="332">IF(P89="No_existen",5*$Z$10,AA89*$Z$10)</f>
        <v>0.15</v>
      </c>
      <c r="AA89" s="426">
        <f t="shared" ref="AA89" si="333">ROUND(AVERAGEIF(AB89:AB91,"&gt;0"),0)</f>
        <v>1</v>
      </c>
      <c r="AB89" s="302">
        <f t="shared" si="263"/>
        <v>1</v>
      </c>
      <c r="AC89" s="353" t="s">
        <v>301</v>
      </c>
      <c r="AD89" s="353" t="s">
        <v>646</v>
      </c>
      <c r="AE89" s="395">
        <f t="shared" ref="AE89" si="334">IF(P89="No_existen",5*$AE$10,AF89*$AE$10)</f>
        <v>0.1</v>
      </c>
      <c r="AF89" s="396">
        <f t="shared" ref="AF89" si="335">ROUND(AVERAGEIF(AG89:AG91,"&gt;0"),0)</f>
        <v>1</v>
      </c>
      <c r="AG89" s="352">
        <f t="shared" si="318"/>
        <v>0</v>
      </c>
      <c r="AH89" s="353" t="s">
        <v>298</v>
      </c>
      <c r="AI89" s="353" t="s">
        <v>306</v>
      </c>
      <c r="AJ89" s="395">
        <f t="shared" ref="AJ89" si="336">IF(P89="No_existen",5*$AJ$10,AK89*$AJ$10)</f>
        <v>0.1</v>
      </c>
      <c r="AK89" s="396">
        <f t="shared" ref="AK89" si="337">ROUND(AVERAGEIF(AL89:AL91,"&gt;0"),0)</f>
        <v>1</v>
      </c>
      <c r="AL89" s="352">
        <f t="shared" si="301"/>
        <v>1</v>
      </c>
      <c r="AM89" s="353" t="s">
        <v>490</v>
      </c>
      <c r="AN89" s="426">
        <f t="shared" ref="AN89" si="338">ROUND(AVERAGE(R89,V89,AA89,AF89,AK89),0)</f>
        <v>2</v>
      </c>
      <c r="AO89" s="408" t="str">
        <f t="shared" ref="AO89" si="339">IF(AN89&lt;1.5,"FUERTE",IF(AND(AN89&gt;=1.5,AN89&lt;2.5),"ACEPTABLE",IF(AN89&gt;=5,"INEXISTENTE","DÉBIL")))</f>
        <v>ACEPTABLE</v>
      </c>
      <c r="AP89" s="428">
        <f t="shared" ref="AP89" si="340">IF(O89=0,0,ROUND((O89*AN89),0))</f>
        <v>12</v>
      </c>
      <c r="AQ89" s="430" t="str">
        <f t="shared" ref="AQ89" si="341">IF(AP89&gt;=36,"GRAVE", IF(AP89&lt;=10, "LEVE", "MODERADO"))</f>
        <v>MODERADO</v>
      </c>
      <c r="AR89" s="443" t="s">
        <v>649</v>
      </c>
      <c r="AS89" s="525">
        <v>1</v>
      </c>
      <c r="AT89" s="46" t="s">
        <v>89</v>
      </c>
      <c r="AU89" s="46" t="s">
        <v>650</v>
      </c>
      <c r="AV89" s="94">
        <v>44925</v>
      </c>
      <c r="AW89" s="322"/>
      <c r="AX89" s="291"/>
    </row>
    <row r="90" spans="1:50" ht="33" customHeight="1" x14ac:dyDescent="0.2">
      <c r="A90" s="407"/>
      <c r="B90" s="411"/>
      <c r="C90" s="412"/>
      <c r="D90" s="311"/>
      <c r="E90" s="311"/>
      <c r="F90" s="359"/>
      <c r="G90" s="415"/>
      <c r="H90" s="508"/>
      <c r="I90" s="508"/>
      <c r="J90" s="471"/>
      <c r="K90" s="420"/>
      <c r="L90" s="423"/>
      <c r="M90" s="420"/>
      <c r="N90" s="423"/>
      <c r="O90" s="423"/>
      <c r="P90" s="144" t="s">
        <v>321</v>
      </c>
      <c r="Q90" s="145">
        <f t="shared" si="309"/>
        <v>0</v>
      </c>
      <c r="R90" s="396"/>
      <c r="S90" s="396"/>
      <c r="T90" s="353" t="s">
        <v>645</v>
      </c>
      <c r="U90" s="425"/>
      <c r="V90" s="395"/>
      <c r="W90" s="354">
        <v>4</v>
      </c>
      <c r="X90" s="353" t="s">
        <v>324</v>
      </c>
      <c r="Y90" s="312"/>
      <c r="Z90" s="395"/>
      <c r="AA90" s="396"/>
      <c r="AB90" s="300">
        <f t="shared" si="263"/>
        <v>1</v>
      </c>
      <c r="AC90" s="353" t="s">
        <v>301</v>
      </c>
      <c r="AD90" s="353" t="s">
        <v>647</v>
      </c>
      <c r="AE90" s="395"/>
      <c r="AF90" s="396"/>
      <c r="AG90" s="352">
        <f t="shared" si="318"/>
        <v>0</v>
      </c>
      <c r="AH90" s="353" t="s">
        <v>298</v>
      </c>
      <c r="AI90" s="353" t="s">
        <v>309</v>
      </c>
      <c r="AJ90" s="395"/>
      <c r="AK90" s="396"/>
      <c r="AL90" s="352">
        <f t="shared" si="301"/>
        <v>1</v>
      </c>
      <c r="AM90" s="353" t="s">
        <v>490</v>
      </c>
      <c r="AN90" s="396"/>
      <c r="AO90" s="398"/>
      <c r="AP90" s="401"/>
      <c r="AQ90" s="404"/>
      <c r="AR90" s="454"/>
      <c r="AS90" s="554"/>
      <c r="AT90" s="46" t="s">
        <v>89</v>
      </c>
      <c r="AU90" s="46" t="s">
        <v>651</v>
      </c>
      <c r="AV90" s="94">
        <v>44925</v>
      </c>
      <c r="AW90" s="221"/>
      <c r="AX90" s="96"/>
    </row>
    <row r="91" spans="1:50" ht="33" customHeight="1" thickBot="1" x14ac:dyDescent="0.25">
      <c r="A91" s="408"/>
      <c r="B91" s="413"/>
      <c r="C91" s="414"/>
      <c r="D91" s="311"/>
      <c r="E91" s="311"/>
      <c r="F91" s="311"/>
      <c r="G91" s="415"/>
      <c r="H91" s="509"/>
      <c r="I91" s="509"/>
      <c r="J91" s="472"/>
      <c r="K91" s="460"/>
      <c r="L91" s="457"/>
      <c r="M91" s="420"/>
      <c r="N91" s="457"/>
      <c r="O91" s="457"/>
      <c r="P91" s="144"/>
      <c r="Q91" s="145">
        <f t="shared" si="309"/>
        <v>1</v>
      </c>
      <c r="R91" s="396"/>
      <c r="S91" s="396"/>
      <c r="T91" s="353"/>
      <c r="U91" s="425"/>
      <c r="V91" s="395"/>
      <c r="W91" s="354">
        <v>0</v>
      </c>
      <c r="X91" s="353"/>
      <c r="Y91" s="306"/>
      <c r="Z91" s="446"/>
      <c r="AA91" s="427"/>
      <c r="AB91" s="305">
        <f t="shared" si="263"/>
        <v>0</v>
      </c>
      <c r="AC91" s="353"/>
      <c r="AD91" s="353"/>
      <c r="AE91" s="395"/>
      <c r="AF91" s="396"/>
      <c r="AG91" s="352">
        <f t="shared" si="318"/>
        <v>1</v>
      </c>
      <c r="AH91" s="353"/>
      <c r="AI91" s="353"/>
      <c r="AJ91" s="395"/>
      <c r="AK91" s="396"/>
      <c r="AL91" s="352">
        <f t="shared" si="301"/>
        <v>0</v>
      </c>
      <c r="AM91" s="353"/>
      <c r="AN91" s="427"/>
      <c r="AO91" s="432"/>
      <c r="AP91" s="429"/>
      <c r="AQ91" s="431"/>
      <c r="AR91" s="455"/>
      <c r="AS91" s="480"/>
      <c r="AT91" s="46" t="s">
        <v>89</v>
      </c>
      <c r="AU91" s="46" t="s">
        <v>679</v>
      </c>
      <c r="AV91" s="94">
        <v>44925</v>
      </c>
      <c r="AW91" s="227"/>
      <c r="AX91" s="97"/>
    </row>
    <row r="92" spans="1:50" ht="33" customHeight="1" thickBot="1" x14ac:dyDescent="0.25">
      <c r="A92" s="399">
        <v>28</v>
      </c>
      <c r="B92" s="409" t="s">
        <v>661</v>
      </c>
      <c r="C92" s="410"/>
      <c r="D92" s="311"/>
      <c r="E92" s="311"/>
      <c r="F92" s="310"/>
      <c r="G92" s="473"/>
      <c r="H92" s="499"/>
      <c r="I92" s="467"/>
      <c r="J92" s="473"/>
      <c r="K92" s="421"/>
      <c r="L92" s="424"/>
      <c r="M92" s="421"/>
      <c r="N92" s="424">
        <f>IF(M92="ALTO",5,IF(M92="MEDIO ALTO",4,IF(M92="MEDIO",3,IF(M92="MEDIO BAJO",2,IF(M92="BAJO",1,0)))))</f>
        <v>0</v>
      </c>
      <c r="O92" s="424">
        <f>N92*L92</f>
        <v>0</v>
      </c>
      <c r="P92" s="144"/>
      <c r="Q92" s="102">
        <f t="shared" ref="Q92:Q129" si="342">IF(P92=$P$1048314,1,IF(P92=$P$1048310,5,IF(P92=$P$1048311,4,IF(P92=$P$1048312,3,IF(P92=$P$1048313,2,0)))))</f>
        <v>0</v>
      </c>
      <c r="R92" s="426" t="e">
        <f t="shared" ref="R92:R98" si="343">ROUND(AVERAGEIF(Q92:Q94,"&gt;0"),0)</f>
        <v>#DIV/0!</v>
      </c>
      <c r="S92" s="426" t="e">
        <f t="shared" ref="S92:S149" si="344">R92*0.6</f>
        <v>#DIV/0!</v>
      </c>
      <c r="T92" s="363"/>
      <c r="U92" s="459" t="e">
        <f t="shared" ref="U92:U98" si="345">IF(P92="No_existen",5*$U$10,V92*$U$10)</f>
        <v>#DIV/0!</v>
      </c>
      <c r="V92" s="447" t="e">
        <f t="shared" ref="V92:V98" si="346">ROUND(AVERAGEIF(W92:W94,"&gt;0"),0)</f>
        <v>#DIV/0!</v>
      </c>
      <c r="W92" s="364">
        <f t="shared" ref="W92:W129" si="347">IF(X92=$X$1048312,1,IF(X92=$X$1048311,2,IF(X92=$X$1048310,4,IF(P92="No_existen",5,0))))</f>
        <v>0</v>
      </c>
      <c r="X92" s="363"/>
      <c r="Y92" s="363"/>
      <c r="Z92" s="456" t="e">
        <f>IF(P92="No_existen",5*$Z$10,AA92*$Z$10)</f>
        <v>#DIV/0!</v>
      </c>
      <c r="AA92" s="501" t="e">
        <f>ROUND(AVERAGEIF(AB92:AB94,"&gt;0"),0)</f>
        <v>#DIV/0!</v>
      </c>
      <c r="AB92" s="361">
        <f t="shared" si="263"/>
        <v>0</v>
      </c>
      <c r="AC92" s="362"/>
      <c r="AD92" s="362"/>
      <c r="AE92" s="447" t="e">
        <f t="shared" ref="AE92:AE98" si="348">IF(P92="No_existen",5*$AE$10,AF92*$AE$10)</f>
        <v>#DIV/0!</v>
      </c>
      <c r="AF92" s="426" t="e">
        <f t="shared" ref="AF92:AF95" si="349">ROUND(AVERAGEIF(AG92:AG94,"&gt;0"),0)</f>
        <v>#DIV/0!</v>
      </c>
      <c r="AG92" s="361">
        <f t="shared" ref="AG92:AG129" si="350">IF(AH92=$AH$1048310,1,IF(AH92=$AH$1048311,4,IF(P92="No_existen",5,0)))</f>
        <v>0</v>
      </c>
      <c r="AH92" s="362"/>
      <c r="AI92" s="362"/>
      <c r="AJ92" s="456" t="e">
        <f>IF(P92="No_existen",5*$AJ$10,AK92*$AJ$10)</f>
        <v>#DIV/0!</v>
      </c>
      <c r="AK92" s="501" t="e">
        <f>ROUND(AVERAGEIF(AL92:AL94,"&gt;0"),0)</f>
        <v>#DIV/0!</v>
      </c>
      <c r="AL92" s="361">
        <f t="shared" si="301"/>
        <v>0</v>
      </c>
      <c r="AM92" s="362"/>
      <c r="AN92" s="426" t="e">
        <f t="shared" ref="AN92:AN149" si="351">ROUND(AVERAGE(R92,V92,AA92,AF92,AK92),0)</f>
        <v>#DIV/0!</v>
      </c>
      <c r="AO92" s="408" t="e">
        <f t="shared" ref="AO92:AO98" si="352">IF(AN92&lt;1.5,"FUERTE",IF(AND(AN92&gt;=1.5,AN92&lt;2.5),"ACEPTABLE",IF(AN92&gt;=5,"INEXISTENTE","DÉBIL")))</f>
        <v>#DIV/0!</v>
      </c>
      <c r="AP92" s="402">
        <f>IF(O92=0,0,ROUND((O92*AN92),0))</f>
        <v>0</v>
      </c>
      <c r="AQ92" s="405"/>
      <c r="AR92" s="555"/>
      <c r="AS92" s="555"/>
      <c r="AT92" s="318"/>
      <c r="AU92" s="46"/>
      <c r="AV92" s="94"/>
      <c r="AW92" s="96" t="s">
        <v>655</v>
      </c>
      <c r="AX92" s="291"/>
    </row>
    <row r="93" spans="1:50" ht="33" customHeight="1" thickBot="1" x14ac:dyDescent="0.25">
      <c r="A93" s="407"/>
      <c r="B93" s="411"/>
      <c r="C93" s="412"/>
      <c r="D93" s="311"/>
      <c r="E93" s="311"/>
      <c r="F93" s="310"/>
      <c r="G93" s="474"/>
      <c r="H93" s="468"/>
      <c r="I93" s="468"/>
      <c r="J93" s="474"/>
      <c r="K93" s="539"/>
      <c r="L93" s="532"/>
      <c r="M93" s="539"/>
      <c r="N93" s="532"/>
      <c r="O93" s="532"/>
      <c r="P93" s="144"/>
      <c r="Q93" s="102">
        <f t="shared" si="342"/>
        <v>0</v>
      </c>
      <c r="R93" s="396"/>
      <c r="S93" s="396"/>
      <c r="T93" s="363"/>
      <c r="U93" s="425"/>
      <c r="V93" s="395"/>
      <c r="W93" s="364">
        <f t="shared" si="347"/>
        <v>0</v>
      </c>
      <c r="X93" s="363"/>
      <c r="Y93" s="363"/>
      <c r="Z93" s="497"/>
      <c r="AA93" s="501"/>
      <c r="AB93" s="361">
        <f t="shared" si="263"/>
        <v>0</v>
      </c>
      <c r="AC93" s="362"/>
      <c r="AD93" s="362"/>
      <c r="AE93" s="395"/>
      <c r="AF93" s="396"/>
      <c r="AG93" s="361">
        <f t="shared" si="350"/>
        <v>0</v>
      </c>
      <c r="AH93" s="362"/>
      <c r="AI93" s="362"/>
      <c r="AJ93" s="497"/>
      <c r="AK93" s="501"/>
      <c r="AL93" s="361">
        <f t="shared" si="301"/>
        <v>0</v>
      </c>
      <c r="AM93" s="362"/>
      <c r="AN93" s="396"/>
      <c r="AO93" s="398"/>
      <c r="AP93" s="449"/>
      <c r="AQ93" s="452"/>
      <c r="AR93" s="556"/>
      <c r="AS93" s="556"/>
      <c r="AT93" s="318"/>
      <c r="AU93" s="46"/>
      <c r="AV93" s="94"/>
      <c r="AW93" s="96"/>
      <c r="AX93" s="96"/>
    </row>
    <row r="94" spans="1:50" ht="33" customHeight="1" thickBot="1" x14ac:dyDescent="0.25">
      <c r="A94" s="408"/>
      <c r="B94" s="413"/>
      <c r="C94" s="414"/>
      <c r="D94" s="311"/>
      <c r="E94" s="311"/>
      <c r="F94" s="310"/>
      <c r="G94" s="475"/>
      <c r="H94" s="469"/>
      <c r="I94" s="469"/>
      <c r="J94" s="475"/>
      <c r="K94" s="503"/>
      <c r="L94" s="504"/>
      <c r="M94" s="539"/>
      <c r="N94" s="504"/>
      <c r="O94" s="532"/>
      <c r="P94" s="144"/>
      <c r="Q94" s="102">
        <f t="shared" si="342"/>
        <v>0</v>
      </c>
      <c r="R94" s="427"/>
      <c r="S94" s="427"/>
      <c r="T94" s="363"/>
      <c r="U94" s="440"/>
      <c r="V94" s="446"/>
      <c r="W94" s="364">
        <f t="shared" si="347"/>
        <v>0</v>
      </c>
      <c r="X94" s="363"/>
      <c r="Y94" s="363"/>
      <c r="Z94" s="447"/>
      <c r="AA94" s="426"/>
      <c r="AB94" s="361">
        <f t="shared" si="263"/>
        <v>0</v>
      </c>
      <c r="AC94" s="362"/>
      <c r="AD94" s="362"/>
      <c r="AE94" s="446"/>
      <c r="AF94" s="427"/>
      <c r="AG94" s="361">
        <f t="shared" si="350"/>
        <v>0</v>
      </c>
      <c r="AH94" s="362"/>
      <c r="AI94" s="362"/>
      <c r="AJ94" s="447"/>
      <c r="AK94" s="426"/>
      <c r="AL94" s="361">
        <f t="shared" si="301"/>
        <v>0</v>
      </c>
      <c r="AM94" s="362"/>
      <c r="AN94" s="427"/>
      <c r="AO94" s="432"/>
      <c r="AP94" s="449"/>
      <c r="AQ94" s="430"/>
      <c r="AR94" s="557"/>
      <c r="AS94" s="557"/>
      <c r="AT94" s="318"/>
      <c r="AU94" s="46"/>
      <c r="AV94" s="367"/>
      <c r="AW94" s="96"/>
      <c r="AX94" s="97"/>
    </row>
    <row r="95" spans="1:50" ht="33" customHeight="1" thickBot="1" x14ac:dyDescent="0.25">
      <c r="A95" s="399">
        <v>29</v>
      </c>
      <c r="B95" s="409" t="s">
        <v>661</v>
      </c>
      <c r="C95" s="410"/>
      <c r="D95" s="311"/>
      <c r="E95" s="311"/>
      <c r="F95" s="310"/>
      <c r="G95" s="473"/>
      <c r="H95" s="499"/>
      <c r="I95" s="467"/>
      <c r="J95" s="473"/>
      <c r="K95" s="421"/>
      <c r="L95" s="424"/>
      <c r="M95" s="421"/>
      <c r="N95" s="424">
        <f t="shared" ref="N95:N98" si="353">IF(M95="ALTO",5,IF(M95="MEDIO ALTO",4,IF(M95="MEDIO",3,IF(M95="MEDIO BAJO",2,IF(M95="BAJO",1,0)))))</f>
        <v>0</v>
      </c>
      <c r="O95" s="424">
        <f t="shared" ref="O95" si="354">N95*L95</f>
        <v>0</v>
      </c>
      <c r="P95" s="144"/>
      <c r="Q95" s="102">
        <f t="shared" si="342"/>
        <v>0</v>
      </c>
      <c r="R95" s="426" t="e">
        <f t="shared" si="343"/>
        <v>#DIV/0!</v>
      </c>
      <c r="S95" s="426" t="e">
        <f t="shared" si="344"/>
        <v>#DIV/0!</v>
      </c>
      <c r="T95" s="363"/>
      <c r="U95" s="459" t="e">
        <f t="shared" si="345"/>
        <v>#DIV/0!</v>
      </c>
      <c r="V95" s="447" t="e">
        <f t="shared" si="346"/>
        <v>#DIV/0!</v>
      </c>
      <c r="W95" s="364">
        <f t="shared" si="347"/>
        <v>0</v>
      </c>
      <c r="X95" s="363"/>
      <c r="Y95" s="363"/>
      <c r="Z95" s="456" t="e">
        <f t="shared" ref="Z95" si="355">IF(P95="No_existen",5*$Z$10,AA95*$Z$10)</f>
        <v>#DIV/0!</v>
      </c>
      <c r="AA95" s="501" t="e">
        <f>ROUND(AVERAGEIF(AB95:AB97,"&gt;0"),0)</f>
        <v>#DIV/0!</v>
      </c>
      <c r="AB95" s="361">
        <f t="shared" si="263"/>
        <v>0</v>
      </c>
      <c r="AC95" s="362"/>
      <c r="AD95" s="362"/>
      <c r="AE95" s="447" t="e">
        <f t="shared" si="348"/>
        <v>#DIV/0!</v>
      </c>
      <c r="AF95" s="426" t="e">
        <f t="shared" si="349"/>
        <v>#DIV/0!</v>
      </c>
      <c r="AG95" s="361">
        <f t="shared" si="350"/>
        <v>0</v>
      </c>
      <c r="AH95" s="362"/>
      <c r="AI95" s="362"/>
      <c r="AJ95" s="456" t="e">
        <f t="shared" ref="AJ95" si="356">IF(P95="No_existen",5*$AJ$10,AK95*$AJ$10)</f>
        <v>#DIV/0!</v>
      </c>
      <c r="AK95" s="501" t="e">
        <f t="shared" ref="AK95" si="357">ROUND(AVERAGEIF(AL95:AL97,"&gt;0"),0)</f>
        <v>#DIV/0!</v>
      </c>
      <c r="AL95" s="361">
        <f t="shared" si="301"/>
        <v>0</v>
      </c>
      <c r="AM95" s="362"/>
      <c r="AN95" s="426" t="e">
        <f t="shared" si="351"/>
        <v>#DIV/0!</v>
      </c>
      <c r="AO95" s="408" t="e">
        <f t="shared" si="352"/>
        <v>#DIV/0!</v>
      </c>
      <c r="AP95" s="402">
        <f>IF(O95=0,0,ROUND((O95*AN95),0))</f>
        <v>0</v>
      </c>
      <c r="AQ95" s="405"/>
      <c r="AR95" s="555"/>
      <c r="AS95" s="555"/>
      <c r="AT95" s="318"/>
      <c r="AU95" s="46"/>
      <c r="AV95" s="94"/>
      <c r="AW95" s="96" t="s">
        <v>655</v>
      </c>
      <c r="AX95" s="291"/>
    </row>
    <row r="96" spans="1:50" ht="33" customHeight="1" thickBot="1" x14ac:dyDescent="0.25">
      <c r="A96" s="407"/>
      <c r="B96" s="411"/>
      <c r="C96" s="412"/>
      <c r="D96" s="311"/>
      <c r="E96" s="311"/>
      <c r="F96" s="310"/>
      <c r="G96" s="474"/>
      <c r="H96" s="468"/>
      <c r="I96" s="468"/>
      <c r="J96" s="474"/>
      <c r="K96" s="539"/>
      <c r="L96" s="532"/>
      <c r="M96" s="539"/>
      <c r="N96" s="532"/>
      <c r="O96" s="532"/>
      <c r="P96" s="144"/>
      <c r="Q96" s="102">
        <f t="shared" si="342"/>
        <v>0</v>
      </c>
      <c r="R96" s="396"/>
      <c r="S96" s="396"/>
      <c r="T96" s="363"/>
      <c r="U96" s="425"/>
      <c r="V96" s="395"/>
      <c r="W96" s="364">
        <f t="shared" si="347"/>
        <v>0</v>
      </c>
      <c r="X96" s="363"/>
      <c r="Y96" s="363"/>
      <c r="Z96" s="497"/>
      <c r="AA96" s="501"/>
      <c r="AB96" s="361">
        <f t="shared" si="263"/>
        <v>0</v>
      </c>
      <c r="AC96" s="362"/>
      <c r="AD96" s="362"/>
      <c r="AE96" s="395"/>
      <c r="AF96" s="396"/>
      <c r="AG96" s="361">
        <f t="shared" si="350"/>
        <v>0</v>
      </c>
      <c r="AH96" s="362"/>
      <c r="AI96" s="362"/>
      <c r="AJ96" s="497"/>
      <c r="AK96" s="501"/>
      <c r="AL96" s="361">
        <f t="shared" si="301"/>
        <v>0</v>
      </c>
      <c r="AM96" s="362"/>
      <c r="AN96" s="396"/>
      <c r="AO96" s="398"/>
      <c r="AP96" s="449"/>
      <c r="AQ96" s="452"/>
      <c r="AR96" s="556"/>
      <c r="AS96" s="556"/>
      <c r="AT96" s="318"/>
      <c r="AU96" s="46"/>
      <c r="AV96" s="94"/>
      <c r="AW96" s="96" t="s">
        <v>656</v>
      </c>
      <c r="AX96" s="96"/>
    </row>
    <row r="97" spans="1:50" ht="33" customHeight="1" thickBot="1" x14ac:dyDescent="0.25">
      <c r="A97" s="408"/>
      <c r="B97" s="413"/>
      <c r="C97" s="414"/>
      <c r="D97" s="311"/>
      <c r="E97" s="311"/>
      <c r="F97" s="310"/>
      <c r="G97" s="475"/>
      <c r="H97" s="469"/>
      <c r="I97" s="469"/>
      <c r="J97" s="475"/>
      <c r="K97" s="503"/>
      <c r="L97" s="504"/>
      <c r="M97" s="539"/>
      <c r="N97" s="504"/>
      <c r="O97" s="532"/>
      <c r="P97" s="144"/>
      <c r="Q97" s="102">
        <f t="shared" si="342"/>
        <v>0</v>
      </c>
      <c r="R97" s="427"/>
      <c r="S97" s="427"/>
      <c r="T97" s="363"/>
      <c r="U97" s="440"/>
      <c r="V97" s="446"/>
      <c r="W97" s="364">
        <f t="shared" si="347"/>
        <v>0</v>
      </c>
      <c r="X97" s="363"/>
      <c r="Y97" s="363"/>
      <c r="Z97" s="447"/>
      <c r="AA97" s="426"/>
      <c r="AB97" s="361">
        <f t="shared" si="263"/>
        <v>0</v>
      </c>
      <c r="AC97" s="362"/>
      <c r="AD97" s="362"/>
      <c r="AE97" s="446"/>
      <c r="AF97" s="427"/>
      <c r="AG97" s="361">
        <f t="shared" si="350"/>
        <v>0</v>
      </c>
      <c r="AH97" s="362"/>
      <c r="AI97" s="362"/>
      <c r="AJ97" s="447"/>
      <c r="AK97" s="426"/>
      <c r="AL97" s="361">
        <f t="shared" si="301"/>
        <v>0</v>
      </c>
      <c r="AM97" s="362"/>
      <c r="AN97" s="427"/>
      <c r="AO97" s="432"/>
      <c r="AP97" s="449"/>
      <c r="AQ97" s="430"/>
      <c r="AR97" s="557"/>
      <c r="AS97" s="557"/>
      <c r="AT97" s="318"/>
      <c r="AU97" s="46"/>
      <c r="AV97" s="94"/>
      <c r="AW97" s="96"/>
      <c r="AX97" s="97"/>
    </row>
    <row r="98" spans="1:50" ht="33" customHeight="1" thickBot="1" x14ac:dyDescent="0.25">
      <c r="A98" s="399">
        <v>30</v>
      </c>
      <c r="B98" s="409" t="s">
        <v>661</v>
      </c>
      <c r="C98" s="410"/>
      <c r="D98" s="311"/>
      <c r="E98" s="311"/>
      <c r="F98" s="311"/>
      <c r="G98" s="473"/>
      <c r="H98" s="499"/>
      <c r="I98" s="467"/>
      <c r="J98" s="473"/>
      <c r="K98" s="421"/>
      <c r="L98" s="424"/>
      <c r="M98" s="421"/>
      <c r="N98" s="424">
        <f t="shared" si="353"/>
        <v>0</v>
      </c>
      <c r="O98" s="424">
        <f t="shared" ref="O98" si="358">N98*L98</f>
        <v>0</v>
      </c>
      <c r="P98" s="144"/>
      <c r="Q98" s="102">
        <f t="shared" si="342"/>
        <v>0</v>
      </c>
      <c r="R98" s="426" t="e">
        <f t="shared" si="343"/>
        <v>#DIV/0!</v>
      </c>
      <c r="S98" s="426" t="e">
        <f t="shared" si="344"/>
        <v>#DIV/0!</v>
      </c>
      <c r="T98" s="363"/>
      <c r="U98" s="459" t="e">
        <f t="shared" si="345"/>
        <v>#DIV/0!</v>
      </c>
      <c r="V98" s="447" t="e">
        <f t="shared" si="346"/>
        <v>#DIV/0!</v>
      </c>
      <c r="W98" s="364">
        <f t="shared" si="347"/>
        <v>0</v>
      </c>
      <c r="X98" s="363"/>
      <c r="Y98" s="363"/>
      <c r="Z98" s="456" t="e">
        <f t="shared" ref="Z98" si="359">IF(P98="No_existen",5*$Z$10,AA98*$Z$10)</f>
        <v>#DIV/0!</v>
      </c>
      <c r="AA98" s="501" t="e">
        <f>ROUND(AVERAGEIF(AB98:AB100,"&gt;0"),0)</f>
        <v>#DIV/0!</v>
      </c>
      <c r="AB98" s="361">
        <f t="shared" si="263"/>
        <v>0</v>
      </c>
      <c r="AC98" s="362"/>
      <c r="AD98" s="362"/>
      <c r="AE98" s="447" t="e">
        <f t="shared" si="348"/>
        <v>#DIV/0!</v>
      </c>
      <c r="AF98" s="501" t="e">
        <f t="shared" ref="AF98" si="360">ROUND(AVERAGEIF(AG98:AG100,"&gt;0"),0)</f>
        <v>#DIV/0!</v>
      </c>
      <c r="AG98" s="361">
        <f t="shared" si="350"/>
        <v>0</v>
      </c>
      <c r="AH98" s="362"/>
      <c r="AI98" s="362"/>
      <c r="AJ98" s="456" t="e">
        <f t="shared" ref="AJ98" si="361">IF(P98="No_existen",5*$AJ$10,AK98*$AJ$10)</f>
        <v>#DIV/0!</v>
      </c>
      <c r="AK98" s="501" t="e">
        <f t="shared" ref="AK98" si="362">ROUND(AVERAGEIF(AL98:AL100,"&gt;0"),0)</f>
        <v>#DIV/0!</v>
      </c>
      <c r="AL98" s="361">
        <f t="shared" si="301"/>
        <v>0</v>
      </c>
      <c r="AM98" s="362"/>
      <c r="AN98" s="426" t="e">
        <f t="shared" si="351"/>
        <v>#DIV/0!</v>
      </c>
      <c r="AO98" s="408" t="e">
        <f t="shared" si="352"/>
        <v>#DIV/0!</v>
      </c>
      <c r="AP98" s="402">
        <f>IF(O98=0,0,ROUND((O98*AN98),0))</f>
        <v>0</v>
      </c>
      <c r="AQ98" s="405"/>
      <c r="AR98" s="555"/>
      <c r="AS98" s="555"/>
      <c r="AT98" s="318"/>
      <c r="AU98" s="46"/>
      <c r="AV98" s="94"/>
      <c r="AW98" s="96" t="s">
        <v>657</v>
      </c>
      <c r="AX98" s="291"/>
    </row>
    <row r="99" spans="1:50" ht="33" customHeight="1" thickBot="1" x14ac:dyDescent="0.25">
      <c r="A99" s="407"/>
      <c r="B99" s="411"/>
      <c r="C99" s="412"/>
      <c r="D99" s="311"/>
      <c r="E99" s="311"/>
      <c r="F99" s="311"/>
      <c r="G99" s="474"/>
      <c r="H99" s="468"/>
      <c r="I99" s="468"/>
      <c r="J99" s="474"/>
      <c r="K99" s="539"/>
      <c r="L99" s="532"/>
      <c r="M99" s="539"/>
      <c r="N99" s="532"/>
      <c r="O99" s="532"/>
      <c r="P99" s="144"/>
      <c r="Q99" s="102">
        <f t="shared" si="342"/>
        <v>0</v>
      </c>
      <c r="R99" s="396"/>
      <c r="S99" s="396"/>
      <c r="T99" s="363"/>
      <c r="U99" s="425"/>
      <c r="V99" s="395"/>
      <c r="W99" s="364">
        <f t="shared" si="347"/>
        <v>0</v>
      </c>
      <c r="X99" s="363"/>
      <c r="Y99" s="363"/>
      <c r="Z99" s="497"/>
      <c r="AA99" s="501"/>
      <c r="AB99" s="361">
        <f t="shared" si="263"/>
        <v>0</v>
      </c>
      <c r="AC99" s="362"/>
      <c r="AD99" s="362"/>
      <c r="AE99" s="395"/>
      <c r="AF99" s="501"/>
      <c r="AG99" s="361">
        <f t="shared" si="350"/>
        <v>0</v>
      </c>
      <c r="AH99" s="362"/>
      <c r="AI99" s="362"/>
      <c r="AJ99" s="497"/>
      <c r="AK99" s="501"/>
      <c r="AL99" s="361">
        <f t="shared" si="301"/>
        <v>0</v>
      </c>
      <c r="AM99" s="362"/>
      <c r="AN99" s="396"/>
      <c r="AO99" s="398"/>
      <c r="AP99" s="449"/>
      <c r="AQ99" s="452"/>
      <c r="AR99" s="556"/>
      <c r="AS99" s="556"/>
      <c r="AT99" s="318"/>
      <c r="AU99" s="46"/>
      <c r="AV99" s="94"/>
      <c r="AW99" s="96"/>
      <c r="AX99" s="96"/>
    </row>
    <row r="100" spans="1:50" ht="33" customHeight="1" thickBot="1" x14ac:dyDescent="0.25">
      <c r="A100" s="408"/>
      <c r="B100" s="413"/>
      <c r="C100" s="414"/>
      <c r="D100" s="311"/>
      <c r="E100" s="311"/>
      <c r="F100" s="311"/>
      <c r="G100" s="475"/>
      <c r="H100" s="469"/>
      <c r="I100" s="469"/>
      <c r="J100" s="475"/>
      <c r="K100" s="503"/>
      <c r="L100" s="504"/>
      <c r="M100" s="539"/>
      <c r="N100" s="504"/>
      <c r="O100" s="532"/>
      <c r="P100" s="144"/>
      <c r="Q100" s="102">
        <f t="shared" si="342"/>
        <v>0</v>
      </c>
      <c r="R100" s="427"/>
      <c r="S100" s="427"/>
      <c r="T100" s="363"/>
      <c r="U100" s="440"/>
      <c r="V100" s="446"/>
      <c r="W100" s="364">
        <f t="shared" si="347"/>
        <v>0</v>
      </c>
      <c r="X100" s="363"/>
      <c r="Y100" s="363"/>
      <c r="Z100" s="447"/>
      <c r="AA100" s="426"/>
      <c r="AB100" s="361">
        <f t="shared" si="263"/>
        <v>0</v>
      </c>
      <c r="AC100" s="362"/>
      <c r="AD100" s="362"/>
      <c r="AE100" s="446"/>
      <c r="AF100" s="426"/>
      <c r="AG100" s="361">
        <f t="shared" si="350"/>
        <v>0</v>
      </c>
      <c r="AH100" s="362"/>
      <c r="AI100" s="362"/>
      <c r="AJ100" s="447"/>
      <c r="AK100" s="426"/>
      <c r="AL100" s="361">
        <f t="shared" si="301"/>
        <v>0</v>
      </c>
      <c r="AM100" s="362"/>
      <c r="AN100" s="427"/>
      <c r="AO100" s="432"/>
      <c r="AP100" s="449"/>
      <c r="AQ100" s="430"/>
      <c r="AR100" s="557"/>
      <c r="AS100" s="557"/>
      <c r="AT100" s="318"/>
      <c r="AU100" s="46"/>
      <c r="AV100" s="94"/>
      <c r="AW100" s="96"/>
      <c r="AX100" s="97"/>
    </row>
    <row r="101" spans="1:50" ht="33" customHeight="1" x14ac:dyDescent="0.2">
      <c r="A101" s="399"/>
      <c r="B101" s="409"/>
      <c r="C101" s="410"/>
      <c r="D101" s="255"/>
      <c r="E101" s="255"/>
      <c r="F101" s="255"/>
      <c r="G101" s="475"/>
      <c r="H101" s="558"/>
      <c r="I101" s="469"/>
      <c r="J101" s="475"/>
      <c r="K101" s="503"/>
      <c r="L101" s="504">
        <f t="shared" ref="L101" si="363">IF(K101="ALTA",5,IF(K101="MEDIO ALTA",4,IF(K101="MEDIA",3,IF(K101="MEDIO BAJA",2,IF(K101="BAJA",1,0)))))</f>
        <v>0</v>
      </c>
      <c r="M101" s="420"/>
      <c r="N101" s="504">
        <f t="shared" ref="N101" si="364">IF(M101="ALTO",5,IF(M101="MEDIO ALTO",4,IF(M101="MEDIO",3,IF(M101="MEDIO BAJO",2,IF(M101="BAJO",1,0)))))</f>
        <v>0</v>
      </c>
      <c r="O101" s="504">
        <f t="shared" ref="O101" si="365">N101*L101</f>
        <v>0</v>
      </c>
      <c r="P101" s="256"/>
      <c r="Q101" s="257">
        <f t="shared" si="342"/>
        <v>0</v>
      </c>
      <c r="R101" s="426" t="e">
        <f t="shared" ref="R101" si="366">ROUND(AVERAGEIF(Q101:Q103,"&gt;0"),0)</f>
        <v>#DIV/0!</v>
      </c>
      <c r="S101" s="426" t="e">
        <f t="shared" si="344"/>
        <v>#DIV/0!</v>
      </c>
      <c r="T101" s="309"/>
      <c r="U101" s="459" t="e">
        <f t="shared" ref="U101" si="367">IF(P101="No_existen",5*$U$10,V101*$U$10)</f>
        <v>#DIV/0!</v>
      </c>
      <c r="V101" s="447" t="e">
        <f t="shared" ref="V101" si="368">ROUND(AVERAGEIF(W101:W103,"&gt;0"),0)</f>
        <v>#DIV/0!</v>
      </c>
      <c r="W101" s="303">
        <f t="shared" si="347"/>
        <v>0</v>
      </c>
      <c r="X101" s="309"/>
      <c r="Y101" s="309"/>
      <c r="Z101" s="447" t="e">
        <f t="shared" ref="Z101" si="369">IF(P101="No_existen",5*$Z$10,AA101*$Z$10)</f>
        <v>#DIV/0!</v>
      </c>
      <c r="AA101" s="426" t="e">
        <f t="shared" ref="AA101" si="370">ROUND(AVERAGEIF(AB101:AB103,"&gt;0"),0)</f>
        <v>#DIV/0!</v>
      </c>
      <c r="AB101" s="302">
        <f t="shared" si="263"/>
        <v>0</v>
      </c>
      <c r="AC101" s="309"/>
      <c r="AD101" s="309"/>
      <c r="AE101" s="447" t="e">
        <f t="shared" ref="AE101" si="371">IF(P101="No_existen",5*$AE$10,AF101*$AE$10)</f>
        <v>#DIV/0!</v>
      </c>
      <c r="AF101" s="426" t="e">
        <f t="shared" ref="AF101" si="372">ROUND(AVERAGEIF(AG101:AG103,"&gt;0"),0)</f>
        <v>#DIV/0!</v>
      </c>
      <c r="AG101" s="302">
        <f t="shared" si="350"/>
        <v>0</v>
      </c>
      <c r="AH101" s="309"/>
      <c r="AI101" s="309"/>
      <c r="AJ101" s="447" t="e">
        <f t="shared" ref="AJ101" si="373">IF(P101="No_existen",5*$AJ$10,AK101*$AJ$10)</f>
        <v>#DIV/0!</v>
      </c>
      <c r="AK101" s="426" t="e">
        <f t="shared" ref="AK101" si="374">ROUND(AVERAGEIF(AL101:AL103,"&gt;0"),0)</f>
        <v>#DIV/0!</v>
      </c>
      <c r="AL101" s="302">
        <f t="shared" si="301"/>
        <v>0</v>
      </c>
      <c r="AM101" s="309"/>
      <c r="AN101" s="426" t="e">
        <f t="shared" si="351"/>
        <v>#DIV/0!</v>
      </c>
      <c r="AO101" s="408" t="e">
        <f t="shared" ref="AO101" si="375">IF(AN101&lt;1.5,"FUERTE",IF(AND(AN101&gt;=1.5,AN101&lt;2.5),"ACEPTABLE",IF(AN101&gt;=5,"INEXISTENTE","DÉBIL")))</f>
        <v>#DIV/0!</v>
      </c>
      <c r="AP101" s="428">
        <f t="shared" ref="AP101" si="376">IF(O101=0,0,ROUND((O101*AN101),0))</f>
        <v>0</v>
      </c>
      <c r="AQ101" s="430" t="str">
        <f t="shared" ref="AQ101" si="377">IF(AP101&gt;=36,"GRAVE", IF(AP101&lt;=10, "LEVE", "MODERADO"))</f>
        <v>LEVE</v>
      </c>
      <c r="AR101" s="557"/>
      <c r="AS101" s="557"/>
      <c r="AT101" s="258"/>
      <c r="AU101" s="258"/>
      <c r="AV101" s="259"/>
      <c r="AW101" s="322"/>
      <c r="AX101" s="291"/>
    </row>
    <row r="102" spans="1:50" ht="33" customHeight="1" x14ac:dyDescent="0.2">
      <c r="A102" s="407"/>
      <c r="B102" s="411"/>
      <c r="C102" s="412"/>
      <c r="D102" s="311"/>
      <c r="E102" s="311"/>
      <c r="F102" s="311"/>
      <c r="G102" s="415"/>
      <c r="H102" s="416"/>
      <c r="I102" s="417"/>
      <c r="J102" s="415"/>
      <c r="K102" s="420"/>
      <c r="L102" s="423"/>
      <c r="M102" s="420"/>
      <c r="N102" s="423"/>
      <c r="O102" s="423"/>
      <c r="P102" s="144"/>
      <c r="Q102" s="145">
        <f t="shared" si="342"/>
        <v>0</v>
      </c>
      <c r="R102" s="396"/>
      <c r="S102" s="396"/>
      <c r="T102" s="312"/>
      <c r="U102" s="425"/>
      <c r="V102" s="395"/>
      <c r="W102" s="301">
        <f t="shared" si="347"/>
        <v>0</v>
      </c>
      <c r="X102" s="312"/>
      <c r="Y102" s="312"/>
      <c r="Z102" s="395"/>
      <c r="AA102" s="396"/>
      <c r="AB102" s="300">
        <f t="shared" si="263"/>
        <v>0</v>
      </c>
      <c r="AC102" s="312"/>
      <c r="AD102" s="312"/>
      <c r="AE102" s="395"/>
      <c r="AF102" s="396"/>
      <c r="AG102" s="300">
        <f t="shared" si="350"/>
        <v>0</v>
      </c>
      <c r="AH102" s="312"/>
      <c r="AI102" s="312"/>
      <c r="AJ102" s="395"/>
      <c r="AK102" s="396"/>
      <c r="AL102" s="300">
        <f t="shared" si="301"/>
        <v>0</v>
      </c>
      <c r="AM102" s="312"/>
      <c r="AN102" s="396"/>
      <c r="AO102" s="398"/>
      <c r="AP102" s="401"/>
      <c r="AQ102" s="404"/>
      <c r="AR102" s="406"/>
      <c r="AS102" s="406"/>
      <c r="AT102" s="46"/>
      <c r="AU102" s="46"/>
      <c r="AV102" s="94"/>
      <c r="AW102" s="221"/>
      <c r="AX102" s="96"/>
    </row>
    <row r="103" spans="1:50" ht="33" customHeight="1" thickBot="1" x14ac:dyDescent="0.25">
      <c r="A103" s="408"/>
      <c r="B103" s="413"/>
      <c r="C103" s="414"/>
      <c r="D103" s="90"/>
      <c r="E103" s="90"/>
      <c r="F103" s="90"/>
      <c r="G103" s="514"/>
      <c r="H103" s="559"/>
      <c r="I103" s="560"/>
      <c r="J103" s="514"/>
      <c r="K103" s="460"/>
      <c r="L103" s="457"/>
      <c r="M103" s="420"/>
      <c r="N103" s="457"/>
      <c r="O103" s="457"/>
      <c r="P103" s="19"/>
      <c r="Q103" s="102">
        <f t="shared" si="342"/>
        <v>0</v>
      </c>
      <c r="R103" s="427"/>
      <c r="S103" s="427"/>
      <c r="T103" s="306"/>
      <c r="U103" s="440"/>
      <c r="V103" s="446"/>
      <c r="W103" s="307">
        <f t="shared" si="347"/>
        <v>0</v>
      </c>
      <c r="X103" s="306"/>
      <c r="Y103" s="306"/>
      <c r="Z103" s="446"/>
      <c r="AA103" s="427"/>
      <c r="AB103" s="305">
        <f t="shared" si="263"/>
        <v>0</v>
      </c>
      <c r="AC103" s="306"/>
      <c r="AD103" s="306"/>
      <c r="AE103" s="446"/>
      <c r="AF103" s="427"/>
      <c r="AG103" s="305">
        <f t="shared" si="350"/>
        <v>0</v>
      </c>
      <c r="AH103" s="306"/>
      <c r="AI103" s="306"/>
      <c r="AJ103" s="446"/>
      <c r="AK103" s="427"/>
      <c r="AL103" s="305">
        <f t="shared" si="301"/>
        <v>0</v>
      </c>
      <c r="AM103" s="306"/>
      <c r="AN103" s="427"/>
      <c r="AO103" s="432"/>
      <c r="AP103" s="429"/>
      <c r="AQ103" s="431"/>
      <c r="AR103" s="561"/>
      <c r="AS103" s="561"/>
      <c r="AT103" s="47"/>
      <c r="AU103" s="47"/>
      <c r="AV103" s="169"/>
      <c r="AW103" s="227"/>
      <c r="AX103" s="97"/>
    </row>
    <row r="104" spans="1:50" ht="33" customHeight="1" x14ac:dyDescent="0.2">
      <c r="A104" s="399"/>
      <c r="B104" s="409"/>
      <c r="C104" s="410"/>
      <c r="D104" s="255"/>
      <c r="E104" s="255"/>
      <c r="F104" s="255"/>
      <c r="G104" s="475"/>
      <c r="H104" s="558"/>
      <c r="I104" s="469"/>
      <c r="J104" s="475"/>
      <c r="K104" s="503"/>
      <c r="L104" s="504">
        <f t="shared" ref="L104" si="378">IF(K104="ALTA",5,IF(K104="MEDIO ALTA",4,IF(K104="MEDIA",3,IF(K104="MEDIO BAJA",2,IF(K104="BAJA",1,0)))))</f>
        <v>0</v>
      </c>
      <c r="M104" s="420"/>
      <c r="N104" s="504">
        <f t="shared" ref="N104" si="379">IF(M104="ALTO",5,IF(M104="MEDIO ALTO",4,IF(M104="MEDIO",3,IF(M104="MEDIO BAJO",2,IF(M104="BAJO",1,0)))))</f>
        <v>0</v>
      </c>
      <c r="O104" s="504">
        <f t="shared" ref="O104" si="380">N104*L104</f>
        <v>0</v>
      </c>
      <c r="P104" s="256"/>
      <c r="Q104" s="257">
        <f t="shared" si="342"/>
        <v>0</v>
      </c>
      <c r="R104" s="426" t="e">
        <f t="shared" ref="R104" si="381">ROUND(AVERAGEIF(Q104:Q106,"&gt;0"),0)</f>
        <v>#DIV/0!</v>
      </c>
      <c r="S104" s="426" t="e">
        <f t="shared" si="344"/>
        <v>#DIV/0!</v>
      </c>
      <c r="T104" s="309"/>
      <c r="U104" s="459" t="e">
        <f t="shared" ref="U104" si="382">IF(P104="No_existen",5*$U$10,V104*$U$10)</f>
        <v>#DIV/0!</v>
      </c>
      <c r="V104" s="447" t="e">
        <f t="shared" ref="V104" si="383">ROUND(AVERAGEIF(W104:W106,"&gt;0"),0)</f>
        <v>#DIV/0!</v>
      </c>
      <c r="W104" s="303">
        <f t="shared" si="347"/>
        <v>0</v>
      </c>
      <c r="X104" s="309"/>
      <c r="Y104" s="309"/>
      <c r="Z104" s="447" t="e">
        <f t="shared" ref="Z104" si="384">IF(P104="No_existen",5*$Z$10,AA104*$Z$10)</f>
        <v>#DIV/0!</v>
      </c>
      <c r="AA104" s="426" t="e">
        <f t="shared" ref="AA104" si="385">ROUND(AVERAGEIF(AB104:AB106,"&gt;0"),0)</f>
        <v>#DIV/0!</v>
      </c>
      <c r="AB104" s="302">
        <f t="shared" si="263"/>
        <v>0</v>
      </c>
      <c r="AC104" s="309"/>
      <c r="AD104" s="309"/>
      <c r="AE104" s="447" t="e">
        <f t="shared" ref="AE104" si="386">IF(P104="No_existen",5*$AE$10,AF104*$AE$10)</f>
        <v>#DIV/0!</v>
      </c>
      <c r="AF104" s="426" t="e">
        <f t="shared" ref="AF104" si="387">ROUND(AVERAGEIF(AG104:AG106,"&gt;0"),0)</f>
        <v>#DIV/0!</v>
      </c>
      <c r="AG104" s="302">
        <f t="shared" si="350"/>
        <v>0</v>
      </c>
      <c r="AH104" s="309"/>
      <c r="AI104" s="309"/>
      <c r="AJ104" s="447" t="e">
        <f t="shared" ref="AJ104" si="388">IF(P104="No_existen",5*$AJ$10,AK104*$AJ$10)</f>
        <v>#DIV/0!</v>
      </c>
      <c r="AK104" s="426" t="e">
        <f t="shared" ref="AK104" si="389">ROUND(AVERAGEIF(AL104:AL106,"&gt;0"),0)</f>
        <v>#DIV/0!</v>
      </c>
      <c r="AL104" s="302">
        <f t="shared" si="301"/>
        <v>0</v>
      </c>
      <c r="AM104" s="309"/>
      <c r="AN104" s="426" t="e">
        <f t="shared" si="351"/>
        <v>#DIV/0!</v>
      </c>
      <c r="AO104" s="408" t="e">
        <f t="shared" ref="AO104" si="390">IF(AN104&lt;1.5,"FUERTE",IF(AND(AN104&gt;=1.5,AN104&lt;2.5),"ACEPTABLE",IF(AN104&gt;=5,"INEXISTENTE","DÉBIL")))</f>
        <v>#DIV/0!</v>
      </c>
      <c r="AP104" s="428">
        <f t="shared" ref="AP104" si="391">IF(O104=0,0,ROUND((O104*AN104),0))</f>
        <v>0</v>
      </c>
      <c r="AQ104" s="430" t="str">
        <f t="shared" ref="AQ104" si="392">IF(AP104&gt;=36,"GRAVE", IF(AP104&lt;=10, "LEVE", "MODERADO"))</f>
        <v>LEVE</v>
      </c>
      <c r="AR104" s="557"/>
      <c r="AS104" s="557"/>
      <c r="AT104" s="258"/>
      <c r="AU104" s="258"/>
      <c r="AV104" s="259"/>
      <c r="AW104" s="322"/>
      <c r="AX104" s="291"/>
    </row>
    <row r="105" spans="1:50" ht="33" customHeight="1" x14ac:dyDescent="0.2">
      <c r="A105" s="407"/>
      <c r="B105" s="411"/>
      <c r="C105" s="412"/>
      <c r="D105" s="311"/>
      <c r="E105" s="311"/>
      <c r="F105" s="311"/>
      <c r="G105" s="415"/>
      <c r="H105" s="416"/>
      <c r="I105" s="417"/>
      <c r="J105" s="415"/>
      <c r="K105" s="420"/>
      <c r="L105" s="423"/>
      <c r="M105" s="420"/>
      <c r="N105" s="423"/>
      <c r="O105" s="423"/>
      <c r="P105" s="144"/>
      <c r="Q105" s="145">
        <f t="shared" si="342"/>
        <v>0</v>
      </c>
      <c r="R105" s="396"/>
      <c r="S105" s="396"/>
      <c r="T105" s="312"/>
      <c r="U105" s="425"/>
      <c r="V105" s="395"/>
      <c r="W105" s="301">
        <f t="shared" si="347"/>
        <v>0</v>
      </c>
      <c r="X105" s="312"/>
      <c r="Y105" s="312"/>
      <c r="Z105" s="395"/>
      <c r="AA105" s="396"/>
      <c r="AB105" s="300">
        <f t="shared" si="263"/>
        <v>0</v>
      </c>
      <c r="AC105" s="312"/>
      <c r="AD105" s="312"/>
      <c r="AE105" s="395"/>
      <c r="AF105" s="396"/>
      <c r="AG105" s="300">
        <f t="shared" si="350"/>
        <v>0</v>
      </c>
      <c r="AH105" s="312"/>
      <c r="AI105" s="312"/>
      <c r="AJ105" s="395"/>
      <c r="AK105" s="396"/>
      <c r="AL105" s="300">
        <f t="shared" si="301"/>
        <v>0</v>
      </c>
      <c r="AM105" s="312"/>
      <c r="AN105" s="396"/>
      <c r="AO105" s="398"/>
      <c r="AP105" s="401"/>
      <c r="AQ105" s="404"/>
      <c r="AR105" s="406"/>
      <c r="AS105" s="406"/>
      <c r="AT105" s="46"/>
      <c r="AU105" s="46"/>
      <c r="AV105" s="94"/>
      <c r="AW105" s="221"/>
      <c r="AX105" s="96"/>
    </row>
    <row r="106" spans="1:50" ht="33" customHeight="1" thickBot="1" x14ac:dyDescent="0.25">
      <c r="A106" s="408"/>
      <c r="B106" s="413"/>
      <c r="C106" s="414"/>
      <c r="D106" s="90"/>
      <c r="E106" s="90"/>
      <c r="F106" s="90"/>
      <c r="G106" s="514"/>
      <c r="H106" s="559"/>
      <c r="I106" s="560"/>
      <c r="J106" s="514"/>
      <c r="K106" s="460"/>
      <c r="L106" s="457"/>
      <c r="M106" s="420"/>
      <c r="N106" s="457"/>
      <c r="O106" s="457"/>
      <c r="P106" s="19"/>
      <c r="Q106" s="102">
        <f t="shared" si="342"/>
        <v>0</v>
      </c>
      <c r="R106" s="427"/>
      <c r="S106" s="427"/>
      <c r="T106" s="306"/>
      <c r="U106" s="440"/>
      <c r="V106" s="446"/>
      <c r="W106" s="307">
        <f t="shared" si="347"/>
        <v>0</v>
      </c>
      <c r="X106" s="306"/>
      <c r="Y106" s="306"/>
      <c r="Z106" s="446"/>
      <c r="AA106" s="427"/>
      <c r="AB106" s="305">
        <f t="shared" si="263"/>
        <v>0</v>
      </c>
      <c r="AC106" s="306"/>
      <c r="AD106" s="306"/>
      <c r="AE106" s="446"/>
      <c r="AF106" s="427"/>
      <c r="AG106" s="305">
        <f t="shared" si="350"/>
        <v>0</v>
      </c>
      <c r="AH106" s="306"/>
      <c r="AI106" s="306"/>
      <c r="AJ106" s="446"/>
      <c r="AK106" s="427"/>
      <c r="AL106" s="305">
        <f t="shared" si="301"/>
        <v>0</v>
      </c>
      <c r="AM106" s="306"/>
      <c r="AN106" s="427"/>
      <c r="AO106" s="432"/>
      <c r="AP106" s="429"/>
      <c r="AQ106" s="431"/>
      <c r="AR106" s="561"/>
      <c r="AS106" s="561"/>
      <c r="AT106" s="47"/>
      <c r="AU106" s="47"/>
      <c r="AV106" s="169"/>
      <c r="AW106" s="227"/>
      <c r="AX106" s="97"/>
    </row>
    <row r="107" spans="1:50" ht="33" customHeight="1" x14ac:dyDescent="0.2">
      <c r="A107" s="399"/>
      <c r="B107" s="409"/>
      <c r="C107" s="410"/>
      <c r="D107" s="255"/>
      <c r="E107" s="255"/>
      <c r="F107" s="255"/>
      <c r="G107" s="475"/>
      <c r="H107" s="558"/>
      <c r="I107" s="469"/>
      <c r="J107" s="475"/>
      <c r="K107" s="503"/>
      <c r="L107" s="504">
        <f t="shared" ref="L107" si="393">IF(K107="ALTA",5,IF(K107="MEDIO ALTA",4,IF(K107="MEDIA",3,IF(K107="MEDIO BAJA",2,IF(K107="BAJA",1,0)))))</f>
        <v>0</v>
      </c>
      <c r="M107" s="420"/>
      <c r="N107" s="504">
        <f t="shared" ref="N107" si="394">IF(M107="ALTO",5,IF(M107="MEDIO ALTO",4,IF(M107="MEDIO",3,IF(M107="MEDIO BAJO",2,IF(M107="BAJO",1,0)))))</f>
        <v>0</v>
      </c>
      <c r="O107" s="504">
        <f t="shared" ref="O107" si="395">N107*L107</f>
        <v>0</v>
      </c>
      <c r="P107" s="256"/>
      <c r="Q107" s="257">
        <f t="shared" si="342"/>
        <v>0</v>
      </c>
      <c r="R107" s="426" t="e">
        <f t="shared" ref="R107" si="396">ROUND(AVERAGEIF(Q107:Q109,"&gt;0"),0)</f>
        <v>#DIV/0!</v>
      </c>
      <c r="S107" s="426" t="e">
        <f t="shared" si="344"/>
        <v>#DIV/0!</v>
      </c>
      <c r="T107" s="309"/>
      <c r="U107" s="459" t="e">
        <f t="shared" ref="U107" si="397">IF(P107="No_existen",5*$U$10,V107*$U$10)</f>
        <v>#DIV/0!</v>
      </c>
      <c r="V107" s="447" t="e">
        <f t="shared" ref="V107" si="398">ROUND(AVERAGEIF(W107:W109,"&gt;0"),0)</f>
        <v>#DIV/0!</v>
      </c>
      <c r="W107" s="303">
        <f t="shared" si="347"/>
        <v>0</v>
      </c>
      <c r="X107" s="309"/>
      <c r="Y107" s="309"/>
      <c r="Z107" s="447" t="e">
        <f t="shared" ref="Z107" si="399">IF(P107="No_existen",5*$Z$10,AA107*$Z$10)</f>
        <v>#DIV/0!</v>
      </c>
      <c r="AA107" s="426" t="e">
        <f t="shared" ref="AA107" si="400">ROUND(AVERAGEIF(AB107:AB109,"&gt;0"),0)</f>
        <v>#DIV/0!</v>
      </c>
      <c r="AB107" s="302">
        <f t="shared" ref="AB107:AB129" si="401">IF(AC107=$AD$1048311,1,IF(AC107=$AD$1048310,4,IF(P107="No_existen",5,0)))</f>
        <v>0</v>
      </c>
      <c r="AC107" s="309"/>
      <c r="AD107" s="309"/>
      <c r="AE107" s="447" t="e">
        <f t="shared" ref="AE107" si="402">IF(P107="No_existen",5*$AE$10,AF107*$AE$10)</f>
        <v>#DIV/0!</v>
      </c>
      <c r="AF107" s="426" t="e">
        <f t="shared" ref="AF107" si="403">ROUND(AVERAGEIF(AG107:AG109,"&gt;0"),0)</f>
        <v>#DIV/0!</v>
      </c>
      <c r="AG107" s="302">
        <f t="shared" si="350"/>
        <v>0</v>
      </c>
      <c r="AH107" s="309"/>
      <c r="AI107" s="309"/>
      <c r="AJ107" s="447" t="e">
        <f t="shared" ref="AJ107" si="404">IF(P107="No_existen",5*$AJ$10,AK107*$AJ$10)</f>
        <v>#DIV/0!</v>
      </c>
      <c r="AK107" s="426" t="e">
        <f t="shared" ref="AK107" si="405">ROUND(AVERAGEIF(AL107:AL109,"&gt;0"),0)</f>
        <v>#DIV/0!</v>
      </c>
      <c r="AL107" s="302">
        <f t="shared" si="301"/>
        <v>0</v>
      </c>
      <c r="AM107" s="309"/>
      <c r="AN107" s="426" t="e">
        <f t="shared" si="351"/>
        <v>#DIV/0!</v>
      </c>
      <c r="AO107" s="408" t="e">
        <f t="shared" ref="AO107" si="406">IF(AN107&lt;1.5,"FUERTE",IF(AND(AN107&gt;=1.5,AN107&lt;2.5),"ACEPTABLE",IF(AN107&gt;=5,"INEXISTENTE","DÉBIL")))</f>
        <v>#DIV/0!</v>
      </c>
      <c r="AP107" s="428">
        <f t="shared" ref="AP107" si="407">IF(O107=0,0,ROUND((O107*AN107),0))</f>
        <v>0</v>
      </c>
      <c r="AQ107" s="430" t="str">
        <f t="shared" ref="AQ107" si="408">IF(AP107&gt;=36,"GRAVE", IF(AP107&lt;=10, "LEVE", "MODERADO"))</f>
        <v>LEVE</v>
      </c>
      <c r="AR107" s="557"/>
      <c r="AS107" s="557"/>
      <c r="AT107" s="258"/>
      <c r="AU107" s="258"/>
      <c r="AV107" s="259"/>
      <c r="AW107" s="322"/>
      <c r="AX107" s="291"/>
    </row>
    <row r="108" spans="1:50" ht="33" customHeight="1" x14ac:dyDescent="0.2">
      <c r="A108" s="407"/>
      <c r="B108" s="411"/>
      <c r="C108" s="412"/>
      <c r="D108" s="311"/>
      <c r="E108" s="311"/>
      <c r="F108" s="311"/>
      <c r="G108" s="415"/>
      <c r="H108" s="416"/>
      <c r="I108" s="417"/>
      <c r="J108" s="415"/>
      <c r="K108" s="420"/>
      <c r="L108" s="423"/>
      <c r="M108" s="420"/>
      <c r="N108" s="423"/>
      <c r="O108" s="423"/>
      <c r="P108" s="144"/>
      <c r="Q108" s="145">
        <f t="shared" si="342"/>
        <v>0</v>
      </c>
      <c r="R108" s="396"/>
      <c r="S108" s="396"/>
      <c r="T108" s="312"/>
      <c r="U108" s="425"/>
      <c r="V108" s="395"/>
      <c r="W108" s="301">
        <f t="shared" si="347"/>
        <v>0</v>
      </c>
      <c r="X108" s="312"/>
      <c r="Y108" s="312"/>
      <c r="Z108" s="395"/>
      <c r="AA108" s="396"/>
      <c r="AB108" s="300">
        <f t="shared" si="401"/>
        <v>0</v>
      </c>
      <c r="AC108" s="312"/>
      <c r="AD108" s="312"/>
      <c r="AE108" s="395"/>
      <c r="AF108" s="396"/>
      <c r="AG108" s="300">
        <f t="shared" si="350"/>
        <v>0</v>
      </c>
      <c r="AH108" s="312"/>
      <c r="AI108" s="312"/>
      <c r="AJ108" s="395"/>
      <c r="AK108" s="396"/>
      <c r="AL108" s="300">
        <f t="shared" si="301"/>
        <v>0</v>
      </c>
      <c r="AM108" s="312"/>
      <c r="AN108" s="396"/>
      <c r="AO108" s="398"/>
      <c r="AP108" s="401"/>
      <c r="AQ108" s="404"/>
      <c r="AR108" s="406"/>
      <c r="AS108" s="406"/>
      <c r="AT108" s="46"/>
      <c r="AU108" s="46"/>
      <c r="AV108" s="94"/>
      <c r="AW108" s="221"/>
      <c r="AX108" s="96"/>
    </row>
    <row r="109" spans="1:50" ht="33" customHeight="1" thickBot="1" x14ac:dyDescent="0.25">
      <c r="A109" s="408"/>
      <c r="B109" s="413"/>
      <c r="C109" s="414"/>
      <c r="D109" s="90"/>
      <c r="E109" s="90"/>
      <c r="F109" s="90"/>
      <c r="G109" s="514"/>
      <c r="H109" s="559"/>
      <c r="I109" s="560"/>
      <c r="J109" s="514"/>
      <c r="K109" s="460"/>
      <c r="L109" s="457"/>
      <c r="M109" s="420"/>
      <c r="N109" s="457"/>
      <c r="O109" s="457"/>
      <c r="P109" s="19"/>
      <c r="Q109" s="102">
        <f t="shared" si="342"/>
        <v>0</v>
      </c>
      <c r="R109" s="427"/>
      <c r="S109" s="427"/>
      <c r="T109" s="306"/>
      <c r="U109" s="440"/>
      <c r="V109" s="446"/>
      <c r="W109" s="307">
        <f t="shared" si="347"/>
        <v>0</v>
      </c>
      <c r="X109" s="306"/>
      <c r="Y109" s="306"/>
      <c r="Z109" s="446"/>
      <c r="AA109" s="427"/>
      <c r="AB109" s="305">
        <f t="shared" si="401"/>
        <v>0</v>
      </c>
      <c r="AC109" s="306"/>
      <c r="AD109" s="306"/>
      <c r="AE109" s="446"/>
      <c r="AF109" s="427"/>
      <c r="AG109" s="305">
        <f t="shared" si="350"/>
        <v>0</v>
      </c>
      <c r="AH109" s="306"/>
      <c r="AI109" s="306"/>
      <c r="AJ109" s="446"/>
      <c r="AK109" s="427"/>
      <c r="AL109" s="305">
        <f t="shared" si="301"/>
        <v>0</v>
      </c>
      <c r="AM109" s="306"/>
      <c r="AN109" s="427"/>
      <c r="AO109" s="432"/>
      <c r="AP109" s="429"/>
      <c r="AQ109" s="431"/>
      <c r="AR109" s="561"/>
      <c r="AS109" s="561"/>
      <c r="AT109" s="47"/>
      <c r="AU109" s="47"/>
      <c r="AV109" s="169"/>
      <c r="AW109" s="227"/>
      <c r="AX109" s="97"/>
    </row>
    <row r="110" spans="1:50" ht="33" customHeight="1" x14ac:dyDescent="0.2">
      <c r="A110" s="399"/>
      <c r="B110" s="409"/>
      <c r="C110" s="410"/>
      <c r="D110" s="255"/>
      <c r="E110" s="255"/>
      <c r="F110" s="255"/>
      <c r="G110" s="475"/>
      <c r="H110" s="558"/>
      <c r="I110" s="469"/>
      <c r="J110" s="475"/>
      <c r="K110" s="503"/>
      <c r="L110" s="504">
        <f t="shared" ref="L110" si="409">IF(K110="ALTA",5,IF(K110="MEDIO ALTA",4,IF(K110="MEDIA",3,IF(K110="MEDIO BAJA",2,IF(K110="BAJA",1,0)))))</f>
        <v>0</v>
      </c>
      <c r="M110" s="420"/>
      <c r="N110" s="504">
        <f t="shared" ref="N110" si="410">IF(M110="ALTO",5,IF(M110="MEDIO ALTO",4,IF(M110="MEDIO",3,IF(M110="MEDIO BAJO",2,IF(M110="BAJO",1,0)))))</f>
        <v>0</v>
      </c>
      <c r="O110" s="504">
        <f t="shared" ref="O110" si="411">N110*L110</f>
        <v>0</v>
      </c>
      <c r="P110" s="256"/>
      <c r="Q110" s="257">
        <f t="shared" si="342"/>
        <v>0</v>
      </c>
      <c r="R110" s="426" t="e">
        <f t="shared" ref="R110" si="412">ROUND(AVERAGEIF(Q110:Q112,"&gt;0"),0)</f>
        <v>#DIV/0!</v>
      </c>
      <c r="S110" s="426" t="e">
        <f t="shared" si="344"/>
        <v>#DIV/0!</v>
      </c>
      <c r="T110" s="309"/>
      <c r="U110" s="459" t="e">
        <f t="shared" ref="U110" si="413">IF(P110="No_existen",5*$U$10,V110*$U$10)</f>
        <v>#DIV/0!</v>
      </c>
      <c r="V110" s="447" t="e">
        <f t="shared" ref="V110" si="414">ROUND(AVERAGEIF(W110:W112,"&gt;0"),0)</f>
        <v>#DIV/0!</v>
      </c>
      <c r="W110" s="303">
        <f t="shared" si="347"/>
        <v>0</v>
      </c>
      <c r="X110" s="309"/>
      <c r="Y110" s="309"/>
      <c r="Z110" s="447" t="e">
        <f t="shared" ref="Z110" si="415">IF(P110="No_existen",5*$Z$10,AA110*$Z$10)</f>
        <v>#DIV/0!</v>
      </c>
      <c r="AA110" s="426" t="e">
        <f t="shared" ref="AA110" si="416">ROUND(AVERAGEIF(AB110:AB112,"&gt;0"),0)</f>
        <v>#DIV/0!</v>
      </c>
      <c r="AB110" s="302">
        <f t="shared" si="401"/>
        <v>0</v>
      </c>
      <c r="AC110" s="309"/>
      <c r="AD110" s="309"/>
      <c r="AE110" s="447" t="e">
        <f t="shared" ref="AE110" si="417">IF(P110="No_existen",5*$AE$10,AF110*$AE$10)</f>
        <v>#DIV/0!</v>
      </c>
      <c r="AF110" s="426" t="e">
        <f t="shared" ref="AF110" si="418">ROUND(AVERAGEIF(AG110:AG112,"&gt;0"),0)</f>
        <v>#DIV/0!</v>
      </c>
      <c r="AG110" s="302">
        <f t="shared" si="350"/>
        <v>0</v>
      </c>
      <c r="AH110" s="309"/>
      <c r="AI110" s="309"/>
      <c r="AJ110" s="447" t="e">
        <f t="shared" ref="AJ110" si="419">IF(P110="No_existen",5*$AJ$10,AK110*$AJ$10)</f>
        <v>#DIV/0!</v>
      </c>
      <c r="AK110" s="426" t="e">
        <f t="shared" ref="AK110" si="420">ROUND(AVERAGEIF(AL110:AL112,"&gt;0"),0)</f>
        <v>#DIV/0!</v>
      </c>
      <c r="AL110" s="302">
        <f t="shared" si="301"/>
        <v>0</v>
      </c>
      <c r="AM110" s="309"/>
      <c r="AN110" s="426" t="e">
        <f t="shared" si="351"/>
        <v>#DIV/0!</v>
      </c>
      <c r="AO110" s="408" t="e">
        <f t="shared" ref="AO110" si="421">IF(AN110&lt;1.5,"FUERTE",IF(AND(AN110&gt;=1.5,AN110&lt;2.5),"ACEPTABLE",IF(AN110&gt;=5,"INEXISTENTE","DÉBIL")))</f>
        <v>#DIV/0!</v>
      </c>
      <c r="AP110" s="428">
        <f t="shared" ref="AP110" si="422">IF(O110=0,0,ROUND((O110*AN110),0))</f>
        <v>0</v>
      </c>
      <c r="AQ110" s="430" t="str">
        <f t="shared" ref="AQ110" si="423">IF(AP110&gt;=36,"GRAVE", IF(AP110&lt;=10, "LEVE", "MODERADO"))</f>
        <v>LEVE</v>
      </c>
      <c r="AR110" s="557"/>
      <c r="AS110" s="557"/>
      <c r="AT110" s="258"/>
      <c r="AU110" s="258"/>
      <c r="AV110" s="259"/>
      <c r="AW110" s="322"/>
      <c r="AX110" s="291"/>
    </row>
    <row r="111" spans="1:50" ht="33" customHeight="1" x14ac:dyDescent="0.2">
      <c r="A111" s="407"/>
      <c r="B111" s="411"/>
      <c r="C111" s="412"/>
      <c r="D111" s="311"/>
      <c r="E111" s="311"/>
      <c r="F111" s="311"/>
      <c r="G111" s="415"/>
      <c r="H111" s="416"/>
      <c r="I111" s="417"/>
      <c r="J111" s="415"/>
      <c r="K111" s="420"/>
      <c r="L111" s="423"/>
      <c r="M111" s="420"/>
      <c r="N111" s="423"/>
      <c r="O111" s="423"/>
      <c r="P111" s="144"/>
      <c r="Q111" s="145">
        <f t="shared" si="342"/>
        <v>0</v>
      </c>
      <c r="R111" s="396"/>
      <c r="S111" s="396"/>
      <c r="T111" s="312"/>
      <c r="U111" s="425"/>
      <c r="V111" s="395"/>
      <c r="W111" s="301">
        <f t="shared" si="347"/>
        <v>0</v>
      </c>
      <c r="X111" s="312"/>
      <c r="Y111" s="312"/>
      <c r="Z111" s="395"/>
      <c r="AA111" s="396"/>
      <c r="AB111" s="300">
        <f t="shared" si="401"/>
        <v>0</v>
      </c>
      <c r="AC111" s="312"/>
      <c r="AD111" s="312"/>
      <c r="AE111" s="395"/>
      <c r="AF111" s="396"/>
      <c r="AG111" s="300">
        <f t="shared" si="350"/>
        <v>0</v>
      </c>
      <c r="AH111" s="312"/>
      <c r="AI111" s="312"/>
      <c r="AJ111" s="395"/>
      <c r="AK111" s="396"/>
      <c r="AL111" s="300">
        <f t="shared" si="301"/>
        <v>0</v>
      </c>
      <c r="AM111" s="312"/>
      <c r="AN111" s="396"/>
      <c r="AO111" s="398"/>
      <c r="AP111" s="401"/>
      <c r="AQ111" s="404"/>
      <c r="AR111" s="406"/>
      <c r="AS111" s="406"/>
      <c r="AT111" s="46"/>
      <c r="AU111" s="46"/>
      <c r="AV111" s="94"/>
      <c r="AW111" s="221"/>
      <c r="AX111" s="96"/>
    </row>
    <row r="112" spans="1:50" ht="33" customHeight="1" thickBot="1" x14ac:dyDescent="0.25">
      <c r="A112" s="408"/>
      <c r="B112" s="413"/>
      <c r="C112" s="414"/>
      <c r="D112" s="90"/>
      <c r="E112" s="90"/>
      <c r="F112" s="90"/>
      <c r="G112" s="514"/>
      <c r="H112" s="559"/>
      <c r="I112" s="560"/>
      <c r="J112" s="514"/>
      <c r="K112" s="460"/>
      <c r="L112" s="457"/>
      <c r="M112" s="420"/>
      <c r="N112" s="457"/>
      <c r="O112" s="457"/>
      <c r="P112" s="19"/>
      <c r="Q112" s="102">
        <f t="shared" si="342"/>
        <v>0</v>
      </c>
      <c r="R112" s="427"/>
      <c r="S112" s="427"/>
      <c r="T112" s="306"/>
      <c r="U112" s="440"/>
      <c r="V112" s="446"/>
      <c r="W112" s="307">
        <f t="shared" si="347"/>
        <v>0</v>
      </c>
      <c r="X112" s="306"/>
      <c r="Y112" s="306"/>
      <c r="Z112" s="446"/>
      <c r="AA112" s="427"/>
      <c r="AB112" s="305">
        <f t="shared" si="401"/>
        <v>0</v>
      </c>
      <c r="AC112" s="306"/>
      <c r="AD112" s="306"/>
      <c r="AE112" s="446"/>
      <c r="AF112" s="427"/>
      <c r="AG112" s="305">
        <f t="shared" si="350"/>
        <v>0</v>
      </c>
      <c r="AH112" s="306"/>
      <c r="AI112" s="306"/>
      <c r="AJ112" s="446"/>
      <c r="AK112" s="427"/>
      <c r="AL112" s="305">
        <f t="shared" si="301"/>
        <v>0</v>
      </c>
      <c r="AM112" s="306"/>
      <c r="AN112" s="427"/>
      <c r="AO112" s="432"/>
      <c r="AP112" s="429"/>
      <c r="AQ112" s="431"/>
      <c r="AR112" s="561"/>
      <c r="AS112" s="561"/>
      <c r="AT112" s="47"/>
      <c r="AU112" s="47"/>
      <c r="AV112" s="169"/>
      <c r="AW112" s="227"/>
      <c r="AX112" s="97"/>
    </row>
    <row r="113" spans="1:50" ht="33" customHeight="1" x14ac:dyDescent="0.2">
      <c r="A113" s="399"/>
      <c r="B113" s="409"/>
      <c r="C113" s="410"/>
      <c r="D113" s="255"/>
      <c r="E113" s="255"/>
      <c r="F113" s="255"/>
      <c r="G113" s="475"/>
      <c r="H113" s="558"/>
      <c r="I113" s="469"/>
      <c r="J113" s="475"/>
      <c r="K113" s="503"/>
      <c r="L113" s="504">
        <f t="shared" ref="L113" si="424">IF(K113="ALTA",5,IF(K113="MEDIO ALTA",4,IF(K113="MEDIA",3,IF(K113="MEDIO BAJA",2,IF(K113="BAJA",1,0)))))</f>
        <v>0</v>
      </c>
      <c r="M113" s="420"/>
      <c r="N113" s="504">
        <f t="shared" ref="N113" si="425">IF(M113="ALTO",5,IF(M113="MEDIO ALTO",4,IF(M113="MEDIO",3,IF(M113="MEDIO BAJO",2,IF(M113="BAJO",1,0)))))</f>
        <v>0</v>
      </c>
      <c r="O113" s="504">
        <f t="shared" ref="O113" si="426">N113*L113</f>
        <v>0</v>
      </c>
      <c r="P113" s="256"/>
      <c r="Q113" s="257">
        <f t="shared" si="342"/>
        <v>0</v>
      </c>
      <c r="R113" s="426" t="e">
        <f t="shared" ref="R113" si="427">ROUND(AVERAGEIF(Q113:Q115,"&gt;0"),0)</f>
        <v>#DIV/0!</v>
      </c>
      <c r="S113" s="426" t="e">
        <f t="shared" si="344"/>
        <v>#DIV/0!</v>
      </c>
      <c r="T113" s="309"/>
      <c r="U113" s="459" t="e">
        <f t="shared" ref="U113" si="428">IF(P113="No_existen",5*$U$10,V113*$U$10)</f>
        <v>#DIV/0!</v>
      </c>
      <c r="V113" s="447" t="e">
        <f t="shared" ref="V113" si="429">ROUND(AVERAGEIF(W113:W115,"&gt;0"),0)</f>
        <v>#DIV/0!</v>
      </c>
      <c r="W113" s="303">
        <f t="shared" si="347"/>
        <v>0</v>
      </c>
      <c r="X113" s="309"/>
      <c r="Y113" s="309"/>
      <c r="Z113" s="447" t="e">
        <f t="shared" ref="Z113" si="430">IF(P113="No_existen",5*$Z$10,AA113*$Z$10)</f>
        <v>#DIV/0!</v>
      </c>
      <c r="AA113" s="426" t="e">
        <f t="shared" ref="AA113" si="431">ROUND(AVERAGEIF(AB113:AB115,"&gt;0"),0)</f>
        <v>#DIV/0!</v>
      </c>
      <c r="AB113" s="302">
        <f t="shared" si="401"/>
        <v>0</v>
      </c>
      <c r="AC113" s="309"/>
      <c r="AD113" s="309"/>
      <c r="AE113" s="447" t="e">
        <f t="shared" ref="AE113" si="432">IF(P113="No_existen",5*$AE$10,AF113*$AE$10)</f>
        <v>#DIV/0!</v>
      </c>
      <c r="AF113" s="426" t="e">
        <f t="shared" ref="AF113" si="433">ROUND(AVERAGEIF(AG113:AG115,"&gt;0"),0)</f>
        <v>#DIV/0!</v>
      </c>
      <c r="AG113" s="302">
        <f t="shared" si="350"/>
        <v>0</v>
      </c>
      <c r="AH113" s="309"/>
      <c r="AI113" s="309"/>
      <c r="AJ113" s="447" t="e">
        <f t="shared" ref="AJ113" si="434">IF(P113="No_existen",5*$AJ$10,AK113*$AJ$10)</f>
        <v>#DIV/0!</v>
      </c>
      <c r="AK113" s="426" t="e">
        <f t="shared" ref="AK113" si="435">ROUND(AVERAGEIF(AL113:AL115,"&gt;0"),0)</f>
        <v>#DIV/0!</v>
      </c>
      <c r="AL113" s="302">
        <f t="shared" si="301"/>
        <v>0</v>
      </c>
      <c r="AM113" s="309"/>
      <c r="AN113" s="426" t="e">
        <f t="shared" si="351"/>
        <v>#DIV/0!</v>
      </c>
      <c r="AO113" s="408" t="e">
        <f t="shared" ref="AO113" si="436">IF(AN113&lt;1.5,"FUERTE",IF(AND(AN113&gt;=1.5,AN113&lt;2.5),"ACEPTABLE",IF(AN113&gt;=5,"INEXISTENTE","DÉBIL")))</f>
        <v>#DIV/0!</v>
      </c>
      <c r="AP113" s="428">
        <f t="shared" ref="AP113" si="437">IF(O113=0,0,ROUND((O113*AN113),0))</f>
        <v>0</v>
      </c>
      <c r="AQ113" s="430" t="str">
        <f t="shared" ref="AQ113" si="438">IF(AP113&gt;=36,"GRAVE", IF(AP113&lt;=10, "LEVE", "MODERADO"))</f>
        <v>LEVE</v>
      </c>
      <c r="AR113" s="557"/>
      <c r="AS113" s="557"/>
      <c r="AT113" s="258"/>
      <c r="AU113" s="258"/>
      <c r="AV113" s="259"/>
      <c r="AW113" s="322"/>
      <c r="AX113" s="291"/>
    </row>
    <row r="114" spans="1:50" ht="33" customHeight="1" x14ac:dyDescent="0.2">
      <c r="A114" s="407"/>
      <c r="B114" s="411"/>
      <c r="C114" s="412"/>
      <c r="D114" s="311"/>
      <c r="E114" s="311"/>
      <c r="F114" s="311"/>
      <c r="G114" s="415"/>
      <c r="H114" s="416"/>
      <c r="I114" s="417"/>
      <c r="J114" s="415"/>
      <c r="K114" s="420"/>
      <c r="L114" s="423"/>
      <c r="M114" s="420"/>
      <c r="N114" s="423"/>
      <c r="O114" s="423"/>
      <c r="P114" s="144"/>
      <c r="Q114" s="145">
        <f t="shared" si="342"/>
        <v>0</v>
      </c>
      <c r="R114" s="396"/>
      <c r="S114" s="396"/>
      <c r="T114" s="312"/>
      <c r="U114" s="425"/>
      <c r="V114" s="395"/>
      <c r="W114" s="301">
        <f t="shared" si="347"/>
        <v>0</v>
      </c>
      <c r="X114" s="312"/>
      <c r="Y114" s="312"/>
      <c r="Z114" s="395"/>
      <c r="AA114" s="396"/>
      <c r="AB114" s="300">
        <f t="shared" si="401"/>
        <v>0</v>
      </c>
      <c r="AC114" s="312"/>
      <c r="AD114" s="312"/>
      <c r="AE114" s="395"/>
      <c r="AF114" s="396"/>
      <c r="AG114" s="300">
        <f t="shared" si="350"/>
        <v>0</v>
      </c>
      <c r="AH114" s="312"/>
      <c r="AI114" s="312"/>
      <c r="AJ114" s="395"/>
      <c r="AK114" s="396"/>
      <c r="AL114" s="300">
        <f t="shared" si="301"/>
        <v>0</v>
      </c>
      <c r="AM114" s="312"/>
      <c r="AN114" s="396"/>
      <c r="AO114" s="398"/>
      <c r="AP114" s="401"/>
      <c r="AQ114" s="404"/>
      <c r="AR114" s="406"/>
      <c r="AS114" s="406"/>
      <c r="AT114" s="46"/>
      <c r="AU114" s="46"/>
      <c r="AV114" s="94"/>
      <c r="AW114" s="221"/>
      <c r="AX114" s="96"/>
    </row>
    <row r="115" spans="1:50" ht="33" customHeight="1" thickBot="1" x14ac:dyDescent="0.25">
      <c r="A115" s="408"/>
      <c r="B115" s="413"/>
      <c r="C115" s="414"/>
      <c r="D115" s="90"/>
      <c r="E115" s="90"/>
      <c r="F115" s="90"/>
      <c r="G115" s="514"/>
      <c r="H115" s="559"/>
      <c r="I115" s="560"/>
      <c r="J115" s="514"/>
      <c r="K115" s="460"/>
      <c r="L115" s="457"/>
      <c r="M115" s="420"/>
      <c r="N115" s="457"/>
      <c r="O115" s="457"/>
      <c r="P115" s="19"/>
      <c r="Q115" s="102">
        <f t="shared" si="342"/>
        <v>0</v>
      </c>
      <c r="R115" s="427"/>
      <c r="S115" s="427"/>
      <c r="T115" s="306"/>
      <c r="U115" s="440"/>
      <c r="V115" s="446"/>
      <c r="W115" s="307">
        <f t="shared" si="347"/>
        <v>0</v>
      </c>
      <c r="X115" s="306"/>
      <c r="Y115" s="306"/>
      <c r="Z115" s="446"/>
      <c r="AA115" s="427"/>
      <c r="AB115" s="305">
        <f t="shared" si="401"/>
        <v>0</v>
      </c>
      <c r="AC115" s="306"/>
      <c r="AD115" s="306"/>
      <c r="AE115" s="446"/>
      <c r="AF115" s="427"/>
      <c r="AG115" s="305">
        <f t="shared" si="350"/>
        <v>0</v>
      </c>
      <c r="AH115" s="306"/>
      <c r="AI115" s="306"/>
      <c r="AJ115" s="446"/>
      <c r="AK115" s="427"/>
      <c r="AL115" s="305">
        <f t="shared" si="301"/>
        <v>0</v>
      </c>
      <c r="AM115" s="306"/>
      <c r="AN115" s="427"/>
      <c r="AO115" s="432"/>
      <c r="AP115" s="429"/>
      <c r="AQ115" s="431"/>
      <c r="AR115" s="561"/>
      <c r="AS115" s="561"/>
      <c r="AT115" s="47"/>
      <c r="AU115" s="47"/>
      <c r="AV115" s="169"/>
      <c r="AW115" s="227"/>
      <c r="AX115" s="97"/>
    </row>
    <row r="116" spans="1:50" ht="33" customHeight="1" x14ac:dyDescent="0.2">
      <c r="A116" s="399"/>
      <c r="B116" s="409"/>
      <c r="C116" s="410"/>
      <c r="D116" s="255"/>
      <c r="E116" s="255"/>
      <c r="F116" s="255"/>
      <c r="G116" s="475"/>
      <c r="H116" s="558"/>
      <c r="I116" s="469"/>
      <c r="J116" s="475"/>
      <c r="K116" s="503"/>
      <c r="L116" s="504">
        <f t="shared" ref="L116" si="439">IF(K116="ALTA",5,IF(K116="MEDIO ALTA",4,IF(K116="MEDIA",3,IF(K116="MEDIO BAJA",2,IF(K116="BAJA",1,0)))))</f>
        <v>0</v>
      </c>
      <c r="M116" s="420"/>
      <c r="N116" s="504">
        <f t="shared" ref="N116" si="440">IF(M116="ALTO",5,IF(M116="MEDIO ALTO",4,IF(M116="MEDIO",3,IF(M116="MEDIO BAJO",2,IF(M116="BAJO",1,0)))))</f>
        <v>0</v>
      </c>
      <c r="O116" s="504">
        <f t="shared" ref="O116" si="441">N116*L116</f>
        <v>0</v>
      </c>
      <c r="P116" s="256"/>
      <c r="Q116" s="257">
        <f t="shared" si="342"/>
        <v>0</v>
      </c>
      <c r="R116" s="426" t="e">
        <f t="shared" ref="R116" si="442">ROUND(AVERAGEIF(Q116:Q118,"&gt;0"),0)</f>
        <v>#DIV/0!</v>
      </c>
      <c r="S116" s="426" t="e">
        <f t="shared" si="344"/>
        <v>#DIV/0!</v>
      </c>
      <c r="T116" s="309"/>
      <c r="U116" s="459" t="e">
        <f t="shared" ref="U116" si="443">IF(P116="No_existen",5*$U$10,V116*$U$10)</f>
        <v>#DIV/0!</v>
      </c>
      <c r="V116" s="447" t="e">
        <f t="shared" ref="V116" si="444">ROUND(AVERAGEIF(W116:W118,"&gt;0"),0)</f>
        <v>#DIV/0!</v>
      </c>
      <c r="W116" s="303">
        <f t="shared" si="347"/>
        <v>0</v>
      </c>
      <c r="X116" s="309"/>
      <c r="Y116" s="309"/>
      <c r="Z116" s="447" t="e">
        <f t="shared" ref="Z116" si="445">IF(P116="No_existen",5*$Z$10,AA116*$Z$10)</f>
        <v>#DIV/0!</v>
      </c>
      <c r="AA116" s="426" t="e">
        <f t="shared" ref="AA116" si="446">ROUND(AVERAGEIF(AB116:AB118,"&gt;0"),0)</f>
        <v>#DIV/0!</v>
      </c>
      <c r="AB116" s="302">
        <f t="shared" si="401"/>
        <v>0</v>
      </c>
      <c r="AC116" s="309"/>
      <c r="AD116" s="309"/>
      <c r="AE116" s="447" t="e">
        <f t="shared" ref="AE116" si="447">IF(P116="No_existen",5*$AE$10,AF116*$AE$10)</f>
        <v>#DIV/0!</v>
      </c>
      <c r="AF116" s="426" t="e">
        <f t="shared" ref="AF116" si="448">ROUND(AVERAGEIF(AG116:AG118,"&gt;0"),0)</f>
        <v>#DIV/0!</v>
      </c>
      <c r="AG116" s="302">
        <f t="shared" si="350"/>
        <v>0</v>
      </c>
      <c r="AH116" s="309"/>
      <c r="AI116" s="309"/>
      <c r="AJ116" s="447" t="e">
        <f t="shared" ref="AJ116" si="449">IF(P116="No_existen",5*$AJ$10,AK116*$AJ$10)</f>
        <v>#DIV/0!</v>
      </c>
      <c r="AK116" s="426" t="e">
        <f t="shared" ref="AK116" si="450">ROUND(AVERAGEIF(AL116:AL118,"&gt;0"),0)</f>
        <v>#DIV/0!</v>
      </c>
      <c r="AL116" s="302">
        <f t="shared" si="301"/>
        <v>0</v>
      </c>
      <c r="AM116" s="309"/>
      <c r="AN116" s="426" t="e">
        <f t="shared" si="351"/>
        <v>#DIV/0!</v>
      </c>
      <c r="AO116" s="408" t="e">
        <f t="shared" ref="AO116" si="451">IF(AN116&lt;1.5,"FUERTE",IF(AND(AN116&gt;=1.5,AN116&lt;2.5),"ACEPTABLE",IF(AN116&gt;=5,"INEXISTENTE","DÉBIL")))</f>
        <v>#DIV/0!</v>
      </c>
      <c r="AP116" s="428">
        <f t="shared" ref="AP116" si="452">IF(O116=0,0,ROUND((O116*AN116),0))</f>
        <v>0</v>
      </c>
      <c r="AQ116" s="430" t="str">
        <f t="shared" ref="AQ116" si="453">IF(AP116&gt;=36,"GRAVE", IF(AP116&lt;=10, "LEVE", "MODERADO"))</f>
        <v>LEVE</v>
      </c>
      <c r="AR116" s="557"/>
      <c r="AS116" s="557"/>
      <c r="AT116" s="258"/>
      <c r="AU116" s="258"/>
      <c r="AV116" s="259"/>
      <c r="AW116" s="322"/>
      <c r="AX116" s="291"/>
    </row>
    <row r="117" spans="1:50" ht="33" customHeight="1" x14ac:dyDescent="0.2">
      <c r="A117" s="407"/>
      <c r="B117" s="411"/>
      <c r="C117" s="412"/>
      <c r="D117" s="311"/>
      <c r="E117" s="311"/>
      <c r="F117" s="311"/>
      <c r="G117" s="415"/>
      <c r="H117" s="416"/>
      <c r="I117" s="417"/>
      <c r="J117" s="415"/>
      <c r="K117" s="420"/>
      <c r="L117" s="423"/>
      <c r="M117" s="420"/>
      <c r="N117" s="423"/>
      <c r="O117" s="423"/>
      <c r="P117" s="144"/>
      <c r="Q117" s="145">
        <f t="shared" si="342"/>
        <v>0</v>
      </c>
      <c r="R117" s="396"/>
      <c r="S117" s="396"/>
      <c r="T117" s="312"/>
      <c r="U117" s="425"/>
      <c r="V117" s="395"/>
      <c r="W117" s="301">
        <f t="shared" si="347"/>
        <v>0</v>
      </c>
      <c r="X117" s="312"/>
      <c r="Y117" s="312"/>
      <c r="Z117" s="395"/>
      <c r="AA117" s="396"/>
      <c r="AB117" s="300">
        <f t="shared" si="401"/>
        <v>0</v>
      </c>
      <c r="AC117" s="312"/>
      <c r="AD117" s="312"/>
      <c r="AE117" s="395"/>
      <c r="AF117" s="396"/>
      <c r="AG117" s="300">
        <f t="shared" si="350"/>
        <v>0</v>
      </c>
      <c r="AH117" s="312"/>
      <c r="AI117" s="312"/>
      <c r="AJ117" s="395"/>
      <c r="AK117" s="396"/>
      <c r="AL117" s="300">
        <f t="shared" si="301"/>
        <v>0</v>
      </c>
      <c r="AM117" s="312"/>
      <c r="AN117" s="396"/>
      <c r="AO117" s="398"/>
      <c r="AP117" s="401"/>
      <c r="AQ117" s="404"/>
      <c r="AR117" s="406"/>
      <c r="AS117" s="406"/>
      <c r="AT117" s="46"/>
      <c r="AU117" s="46"/>
      <c r="AV117" s="94"/>
      <c r="AW117" s="221"/>
      <c r="AX117" s="96"/>
    </row>
    <row r="118" spans="1:50" ht="33" customHeight="1" thickBot="1" x14ac:dyDescent="0.25">
      <c r="A118" s="408"/>
      <c r="B118" s="413"/>
      <c r="C118" s="414"/>
      <c r="D118" s="90"/>
      <c r="E118" s="90"/>
      <c r="F118" s="90"/>
      <c r="G118" s="514"/>
      <c r="H118" s="559"/>
      <c r="I118" s="560"/>
      <c r="J118" s="514"/>
      <c r="K118" s="460"/>
      <c r="L118" s="457"/>
      <c r="M118" s="420"/>
      <c r="N118" s="457"/>
      <c r="O118" s="457"/>
      <c r="P118" s="19"/>
      <c r="Q118" s="102">
        <f t="shared" si="342"/>
        <v>0</v>
      </c>
      <c r="R118" s="427"/>
      <c r="S118" s="427"/>
      <c r="T118" s="306"/>
      <c r="U118" s="440"/>
      <c r="V118" s="446"/>
      <c r="W118" s="307">
        <f t="shared" si="347"/>
        <v>0</v>
      </c>
      <c r="X118" s="306"/>
      <c r="Y118" s="306"/>
      <c r="Z118" s="446"/>
      <c r="AA118" s="427"/>
      <c r="AB118" s="305">
        <f t="shared" si="401"/>
        <v>0</v>
      </c>
      <c r="AC118" s="306"/>
      <c r="AD118" s="306"/>
      <c r="AE118" s="446"/>
      <c r="AF118" s="427"/>
      <c r="AG118" s="305">
        <f t="shared" si="350"/>
        <v>0</v>
      </c>
      <c r="AH118" s="306"/>
      <c r="AI118" s="306"/>
      <c r="AJ118" s="446"/>
      <c r="AK118" s="427"/>
      <c r="AL118" s="305">
        <f t="shared" si="301"/>
        <v>0</v>
      </c>
      <c r="AM118" s="306"/>
      <c r="AN118" s="427"/>
      <c r="AO118" s="432"/>
      <c r="AP118" s="429"/>
      <c r="AQ118" s="431"/>
      <c r="AR118" s="561"/>
      <c r="AS118" s="561"/>
      <c r="AT118" s="47"/>
      <c r="AU118" s="47"/>
      <c r="AV118" s="169"/>
      <c r="AW118" s="227"/>
      <c r="AX118" s="97"/>
    </row>
    <row r="119" spans="1:50" ht="33" customHeight="1" x14ac:dyDescent="0.2">
      <c r="A119" s="399"/>
      <c r="B119" s="409"/>
      <c r="C119" s="410"/>
      <c r="D119" s="255"/>
      <c r="E119" s="255"/>
      <c r="F119" s="255"/>
      <c r="G119" s="475"/>
      <c r="H119" s="558"/>
      <c r="I119" s="469"/>
      <c r="J119" s="475"/>
      <c r="K119" s="503"/>
      <c r="L119" s="504">
        <f t="shared" ref="L119" si="454">IF(K119="ALTA",5,IF(K119="MEDIO ALTA",4,IF(K119="MEDIA",3,IF(K119="MEDIO BAJA",2,IF(K119="BAJA",1,0)))))</f>
        <v>0</v>
      </c>
      <c r="M119" s="503"/>
      <c r="N119" s="504">
        <f t="shared" ref="N119" si="455">IF(M119="ALTO",5,IF(M119="MEDIO ALTO",4,IF(M119="MEDIO",3,IF(M119="MEDIO BAJO",2,IF(M119="BAJO",1,0)))))</f>
        <v>0</v>
      </c>
      <c r="O119" s="504">
        <f t="shared" ref="O119" si="456">N119*L119</f>
        <v>0</v>
      </c>
      <c r="P119" s="256"/>
      <c r="Q119" s="257">
        <f t="shared" si="342"/>
        <v>0</v>
      </c>
      <c r="R119" s="426" t="e">
        <f t="shared" ref="R119" si="457">ROUND(AVERAGEIF(Q119:Q121,"&gt;0"),0)</f>
        <v>#DIV/0!</v>
      </c>
      <c r="S119" s="426" t="e">
        <f t="shared" si="344"/>
        <v>#DIV/0!</v>
      </c>
      <c r="T119" s="309"/>
      <c r="U119" s="459" t="e">
        <f t="shared" ref="U119" si="458">IF(P119="No_existen",5*$U$10,V119*$U$10)</f>
        <v>#DIV/0!</v>
      </c>
      <c r="V119" s="447" t="e">
        <f t="shared" ref="V119" si="459">ROUND(AVERAGEIF(W119:W121,"&gt;0"),0)</f>
        <v>#DIV/0!</v>
      </c>
      <c r="W119" s="303">
        <f t="shared" si="347"/>
        <v>0</v>
      </c>
      <c r="X119" s="309"/>
      <c r="Y119" s="309"/>
      <c r="Z119" s="447" t="e">
        <f t="shared" ref="Z119" si="460">IF(P119="No_existen",5*$Z$10,AA119*$Z$10)</f>
        <v>#DIV/0!</v>
      </c>
      <c r="AA119" s="426" t="e">
        <f t="shared" ref="AA119" si="461">ROUND(AVERAGEIF(AB119:AB121,"&gt;0"),0)</f>
        <v>#DIV/0!</v>
      </c>
      <c r="AB119" s="302">
        <f t="shared" si="401"/>
        <v>0</v>
      </c>
      <c r="AC119" s="309"/>
      <c r="AD119" s="309"/>
      <c r="AE119" s="447" t="e">
        <f t="shared" ref="AE119" si="462">IF(P119="No_existen",5*$AE$10,AF119*$AE$10)</f>
        <v>#DIV/0!</v>
      </c>
      <c r="AF119" s="426" t="e">
        <f t="shared" ref="AF119" si="463">ROUND(AVERAGEIF(AG119:AG121,"&gt;0"),0)</f>
        <v>#DIV/0!</v>
      </c>
      <c r="AG119" s="302">
        <f t="shared" si="350"/>
        <v>0</v>
      </c>
      <c r="AH119" s="309"/>
      <c r="AI119" s="309"/>
      <c r="AJ119" s="447" t="e">
        <f t="shared" ref="AJ119" si="464">IF(P119="No_existen",5*$AJ$10,AK119*$AJ$10)</f>
        <v>#DIV/0!</v>
      </c>
      <c r="AK119" s="426" t="e">
        <f t="shared" ref="AK119" si="465">ROUND(AVERAGEIF(AL119:AL121,"&gt;0"),0)</f>
        <v>#DIV/0!</v>
      </c>
      <c r="AL119" s="302">
        <f t="shared" si="301"/>
        <v>0</v>
      </c>
      <c r="AM119" s="309"/>
      <c r="AN119" s="426" t="e">
        <f t="shared" si="351"/>
        <v>#DIV/0!</v>
      </c>
      <c r="AO119" s="408" t="e">
        <f t="shared" ref="AO119" si="466">IF(AN119&lt;1.5,"FUERTE",IF(AND(AN119&gt;=1.5,AN119&lt;2.5),"ACEPTABLE",IF(AN119&gt;=5,"INEXISTENTE","DÉBIL")))</f>
        <v>#DIV/0!</v>
      </c>
      <c r="AP119" s="428">
        <f t="shared" ref="AP119" si="467">IF(O119=0,0,ROUND((O119*AN119),0))</f>
        <v>0</v>
      </c>
      <c r="AQ119" s="430" t="str">
        <f t="shared" ref="AQ119" si="468">IF(AP119&gt;=36,"GRAVE", IF(AP119&lt;=10, "LEVE", "MODERADO"))</f>
        <v>LEVE</v>
      </c>
      <c r="AR119" s="557"/>
      <c r="AS119" s="557"/>
      <c r="AT119" s="258"/>
      <c r="AU119" s="258"/>
      <c r="AV119" s="259"/>
      <c r="AW119" s="322"/>
      <c r="AX119" s="291"/>
    </row>
    <row r="120" spans="1:50" ht="33" customHeight="1" x14ac:dyDescent="0.2">
      <c r="A120" s="407"/>
      <c r="B120" s="411"/>
      <c r="C120" s="412"/>
      <c r="D120" s="311"/>
      <c r="E120" s="311"/>
      <c r="F120" s="311"/>
      <c r="G120" s="415"/>
      <c r="H120" s="416"/>
      <c r="I120" s="417"/>
      <c r="J120" s="415"/>
      <c r="K120" s="420"/>
      <c r="L120" s="423"/>
      <c r="M120" s="420"/>
      <c r="N120" s="423"/>
      <c r="O120" s="423"/>
      <c r="P120" s="144"/>
      <c r="Q120" s="145">
        <f t="shared" si="342"/>
        <v>0</v>
      </c>
      <c r="R120" s="396"/>
      <c r="S120" s="396"/>
      <c r="T120" s="312"/>
      <c r="U120" s="425"/>
      <c r="V120" s="395"/>
      <c r="W120" s="301">
        <f t="shared" si="347"/>
        <v>0</v>
      </c>
      <c r="X120" s="312"/>
      <c r="Y120" s="312"/>
      <c r="Z120" s="395"/>
      <c r="AA120" s="396"/>
      <c r="AB120" s="300">
        <f t="shared" si="401"/>
        <v>0</v>
      </c>
      <c r="AC120" s="312"/>
      <c r="AD120" s="312"/>
      <c r="AE120" s="395"/>
      <c r="AF120" s="396"/>
      <c r="AG120" s="300">
        <f t="shared" si="350"/>
        <v>0</v>
      </c>
      <c r="AH120" s="312"/>
      <c r="AI120" s="312"/>
      <c r="AJ120" s="395"/>
      <c r="AK120" s="396"/>
      <c r="AL120" s="300">
        <f t="shared" si="301"/>
        <v>0</v>
      </c>
      <c r="AM120" s="312"/>
      <c r="AN120" s="396"/>
      <c r="AO120" s="398"/>
      <c r="AP120" s="401"/>
      <c r="AQ120" s="404"/>
      <c r="AR120" s="406"/>
      <c r="AS120" s="406"/>
      <c r="AT120" s="46"/>
      <c r="AU120" s="46"/>
      <c r="AV120" s="94"/>
      <c r="AW120" s="221"/>
      <c r="AX120" s="96"/>
    </row>
    <row r="121" spans="1:50" ht="33" customHeight="1" thickBot="1" x14ac:dyDescent="0.25">
      <c r="A121" s="408"/>
      <c r="B121" s="413"/>
      <c r="C121" s="414"/>
      <c r="D121" s="90"/>
      <c r="E121" s="90"/>
      <c r="F121" s="90"/>
      <c r="G121" s="514"/>
      <c r="H121" s="559"/>
      <c r="I121" s="560"/>
      <c r="J121" s="514"/>
      <c r="K121" s="460"/>
      <c r="L121" s="457"/>
      <c r="M121" s="460"/>
      <c r="N121" s="457"/>
      <c r="O121" s="457"/>
      <c r="P121" s="19"/>
      <c r="Q121" s="102">
        <f t="shared" si="342"/>
        <v>0</v>
      </c>
      <c r="R121" s="427"/>
      <c r="S121" s="427"/>
      <c r="T121" s="306"/>
      <c r="U121" s="440"/>
      <c r="V121" s="446"/>
      <c r="W121" s="307">
        <f t="shared" si="347"/>
        <v>0</v>
      </c>
      <c r="X121" s="306"/>
      <c r="Y121" s="306"/>
      <c r="Z121" s="446"/>
      <c r="AA121" s="427"/>
      <c r="AB121" s="305">
        <f t="shared" si="401"/>
        <v>0</v>
      </c>
      <c r="AC121" s="306"/>
      <c r="AD121" s="306"/>
      <c r="AE121" s="446"/>
      <c r="AF121" s="427"/>
      <c r="AG121" s="305">
        <f t="shared" si="350"/>
        <v>0</v>
      </c>
      <c r="AH121" s="306"/>
      <c r="AI121" s="306"/>
      <c r="AJ121" s="446"/>
      <c r="AK121" s="427"/>
      <c r="AL121" s="305">
        <f t="shared" si="301"/>
        <v>0</v>
      </c>
      <c r="AM121" s="306"/>
      <c r="AN121" s="427"/>
      <c r="AO121" s="432"/>
      <c r="AP121" s="429"/>
      <c r="AQ121" s="431"/>
      <c r="AR121" s="561"/>
      <c r="AS121" s="561"/>
      <c r="AT121" s="47"/>
      <c r="AU121" s="47"/>
      <c r="AV121" s="169"/>
      <c r="AW121" s="227"/>
      <c r="AX121" s="97"/>
    </row>
    <row r="122" spans="1:50" ht="33" customHeight="1" x14ac:dyDescent="0.2">
      <c r="A122" s="399"/>
      <c r="B122" s="409"/>
      <c r="C122" s="410"/>
      <c r="D122" s="255"/>
      <c r="E122" s="255"/>
      <c r="F122" s="255"/>
      <c r="G122" s="475"/>
      <c r="H122" s="558"/>
      <c r="I122" s="469"/>
      <c r="J122" s="475"/>
      <c r="K122" s="503"/>
      <c r="L122" s="504">
        <f t="shared" ref="L122" si="469">IF(K122="ALTA",5,IF(K122="MEDIO ALTA",4,IF(K122="MEDIA",3,IF(K122="MEDIO BAJA",2,IF(K122="BAJA",1,0)))))</f>
        <v>0</v>
      </c>
      <c r="M122" s="503"/>
      <c r="N122" s="504">
        <f t="shared" ref="N122" si="470">IF(M122="ALTO",5,IF(M122="MEDIO ALTO",4,IF(M122="MEDIO",3,IF(M122="MEDIO BAJO",2,IF(M122="BAJO",1,0)))))</f>
        <v>0</v>
      </c>
      <c r="O122" s="504">
        <f t="shared" ref="O122" si="471">N122*L122</f>
        <v>0</v>
      </c>
      <c r="P122" s="256"/>
      <c r="Q122" s="257">
        <f t="shared" si="342"/>
        <v>0</v>
      </c>
      <c r="R122" s="426" t="e">
        <f t="shared" ref="R122" si="472">ROUND(AVERAGEIF(Q122:Q124,"&gt;0"),0)</f>
        <v>#DIV/0!</v>
      </c>
      <c r="S122" s="426" t="e">
        <f t="shared" si="344"/>
        <v>#DIV/0!</v>
      </c>
      <c r="T122" s="309"/>
      <c r="U122" s="459" t="e">
        <f t="shared" ref="U122" si="473">IF(P122="No_existen",5*$U$10,V122*$U$10)</f>
        <v>#DIV/0!</v>
      </c>
      <c r="V122" s="447" t="e">
        <f t="shared" ref="V122" si="474">ROUND(AVERAGEIF(W122:W124,"&gt;0"),0)</f>
        <v>#DIV/0!</v>
      </c>
      <c r="W122" s="303">
        <f t="shared" si="347"/>
        <v>0</v>
      </c>
      <c r="X122" s="309"/>
      <c r="Y122" s="309"/>
      <c r="Z122" s="447" t="e">
        <f t="shared" ref="Z122" si="475">IF(P122="No_existen",5*$Z$10,AA122*$Z$10)</f>
        <v>#DIV/0!</v>
      </c>
      <c r="AA122" s="426" t="e">
        <f t="shared" ref="AA122" si="476">ROUND(AVERAGEIF(AB122:AB124,"&gt;0"),0)</f>
        <v>#DIV/0!</v>
      </c>
      <c r="AB122" s="302">
        <f t="shared" si="401"/>
        <v>0</v>
      </c>
      <c r="AC122" s="309"/>
      <c r="AD122" s="309"/>
      <c r="AE122" s="447" t="e">
        <f t="shared" ref="AE122" si="477">IF(P122="No_existen",5*$AE$10,AF122*$AE$10)</f>
        <v>#DIV/0!</v>
      </c>
      <c r="AF122" s="426" t="e">
        <f t="shared" ref="AF122" si="478">ROUND(AVERAGEIF(AG122:AG124,"&gt;0"),0)</f>
        <v>#DIV/0!</v>
      </c>
      <c r="AG122" s="302">
        <f t="shared" si="350"/>
        <v>0</v>
      </c>
      <c r="AH122" s="309"/>
      <c r="AI122" s="309"/>
      <c r="AJ122" s="447" t="e">
        <f t="shared" ref="AJ122" si="479">IF(P122="No_existen",5*$AJ$10,AK122*$AJ$10)</f>
        <v>#DIV/0!</v>
      </c>
      <c r="AK122" s="426" t="e">
        <f t="shared" ref="AK122" si="480">ROUND(AVERAGEIF(AL122:AL124,"&gt;0"),0)</f>
        <v>#DIV/0!</v>
      </c>
      <c r="AL122" s="302">
        <f t="shared" si="301"/>
        <v>0</v>
      </c>
      <c r="AM122" s="309"/>
      <c r="AN122" s="426" t="e">
        <f t="shared" si="351"/>
        <v>#DIV/0!</v>
      </c>
      <c r="AO122" s="408" t="e">
        <f t="shared" ref="AO122" si="481">IF(AN122&lt;1.5,"FUERTE",IF(AND(AN122&gt;=1.5,AN122&lt;2.5),"ACEPTABLE",IF(AN122&gt;=5,"INEXISTENTE","DÉBIL")))</f>
        <v>#DIV/0!</v>
      </c>
      <c r="AP122" s="428">
        <f t="shared" ref="AP122" si="482">IF(O122=0,0,ROUND((O122*AN122),0))</f>
        <v>0</v>
      </c>
      <c r="AQ122" s="430" t="str">
        <f t="shared" ref="AQ122" si="483">IF(AP122&gt;=36,"GRAVE", IF(AP122&lt;=10, "LEVE", "MODERADO"))</f>
        <v>LEVE</v>
      </c>
      <c r="AR122" s="557"/>
      <c r="AS122" s="557"/>
      <c r="AT122" s="258"/>
      <c r="AU122" s="258"/>
      <c r="AV122" s="259"/>
      <c r="AW122" s="322"/>
      <c r="AX122" s="291"/>
    </row>
    <row r="123" spans="1:50" ht="33" customHeight="1" x14ac:dyDescent="0.2">
      <c r="A123" s="407"/>
      <c r="B123" s="411"/>
      <c r="C123" s="412"/>
      <c r="D123" s="311"/>
      <c r="E123" s="311"/>
      <c r="F123" s="311"/>
      <c r="G123" s="415"/>
      <c r="H123" s="416"/>
      <c r="I123" s="417"/>
      <c r="J123" s="415"/>
      <c r="K123" s="420"/>
      <c r="L123" s="423"/>
      <c r="M123" s="420"/>
      <c r="N123" s="423"/>
      <c r="O123" s="423"/>
      <c r="P123" s="144"/>
      <c r="Q123" s="145">
        <f t="shared" si="342"/>
        <v>0</v>
      </c>
      <c r="R123" s="396"/>
      <c r="S123" s="396"/>
      <c r="T123" s="312"/>
      <c r="U123" s="425"/>
      <c r="V123" s="395"/>
      <c r="W123" s="301">
        <f t="shared" si="347"/>
        <v>0</v>
      </c>
      <c r="X123" s="312"/>
      <c r="Y123" s="312"/>
      <c r="Z123" s="395"/>
      <c r="AA123" s="396"/>
      <c r="AB123" s="300">
        <f t="shared" si="401"/>
        <v>0</v>
      </c>
      <c r="AC123" s="312"/>
      <c r="AD123" s="312"/>
      <c r="AE123" s="395"/>
      <c r="AF123" s="396"/>
      <c r="AG123" s="300">
        <f t="shared" si="350"/>
        <v>0</v>
      </c>
      <c r="AH123" s="312"/>
      <c r="AI123" s="312"/>
      <c r="AJ123" s="395"/>
      <c r="AK123" s="396"/>
      <c r="AL123" s="300">
        <f t="shared" si="301"/>
        <v>0</v>
      </c>
      <c r="AM123" s="312"/>
      <c r="AN123" s="396"/>
      <c r="AO123" s="398"/>
      <c r="AP123" s="401"/>
      <c r="AQ123" s="404"/>
      <c r="AR123" s="406"/>
      <c r="AS123" s="406"/>
      <c r="AT123" s="46"/>
      <c r="AU123" s="46"/>
      <c r="AV123" s="94"/>
      <c r="AW123" s="221"/>
      <c r="AX123" s="96"/>
    </row>
    <row r="124" spans="1:50" ht="33" customHeight="1" thickBot="1" x14ac:dyDescent="0.25">
      <c r="A124" s="408"/>
      <c r="B124" s="413"/>
      <c r="C124" s="414"/>
      <c r="D124" s="90"/>
      <c r="E124" s="90"/>
      <c r="F124" s="90"/>
      <c r="G124" s="514"/>
      <c r="H124" s="559"/>
      <c r="I124" s="560"/>
      <c r="J124" s="514"/>
      <c r="K124" s="460"/>
      <c r="L124" s="457"/>
      <c r="M124" s="460"/>
      <c r="N124" s="457"/>
      <c r="O124" s="457"/>
      <c r="P124" s="19"/>
      <c r="Q124" s="102">
        <f t="shared" si="342"/>
        <v>0</v>
      </c>
      <c r="R124" s="427"/>
      <c r="S124" s="427"/>
      <c r="T124" s="306"/>
      <c r="U124" s="440"/>
      <c r="V124" s="446"/>
      <c r="W124" s="307">
        <f t="shared" si="347"/>
        <v>0</v>
      </c>
      <c r="X124" s="306"/>
      <c r="Y124" s="306"/>
      <c r="Z124" s="446"/>
      <c r="AA124" s="427"/>
      <c r="AB124" s="305">
        <f t="shared" si="401"/>
        <v>0</v>
      </c>
      <c r="AC124" s="306"/>
      <c r="AD124" s="306"/>
      <c r="AE124" s="446"/>
      <c r="AF124" s="427"/>
      <c r="AG124" s="305">
        <f t="shared" si="350"/>
        <v>0</v>
      </c>
      <c r="AH124" s="306"/>
      <c r="AI124" s="306"/>
      <c r="AJ124" s="446"/>
      <c r="AK124" s="427"/>
      <c r="AL124" s="305">
        <f t="shared" si="301"/>
        <v>0</v>
      </c>
      <c r="AM124" s="306"/>
      <c r="AN124" s="427"/>
      <c r="AO124" s="432"/>
      <c r="AP124" s="429"/>
      <c r="AQ124" s="431"/>
      <c r="AR124" s="561"/>
      <c r="AS124" s="561"/>
      <c r="AT124" s="47"/>
      <c r="AU124" s="47"/>
      <c r="AV124" s="169"/>
      <c r="AW124" s="227"/>
      <c r="AX124" s="97"/>
    </row>
    <row r="125" spans="1:50" ht="33" customHeight="1" x14ac:dyDescent="0.2">
      <c r="A125" s="399"/>
      <c r="B125" s="409"/>
      <c r="C125" s="410"/>
      <c r="D125" s="255"/>
      <c r="E125" s="255"/>
      <c r="F125" s="255"/>
      <c r="G125" s="475"/>
      <c r="H125" s="558"/>
      <c r="I125" s="469"/>
      <c r="J125" s="475"/>
      <c r="K125" s="503"/>
      <c r="L125" s="504">
        <f t="shared" ref="L125" si="484">IF(K125="ALTA",5,IF(K125="MEDIO ALTA",4,IF(K125="MEDIA",3,IF(K125="MEDIO BAJA",2,IF(K125="BAJA",1,0)))))</f>
        <v>0</v>
      </c>
      <c r="M125" s="503"/>
      <c r="N125" s="504">
        <f t="shared" ref="N125" si="485">IF(M125="ALTO",5,IF(M125="MEDIO ALTO",4,IF(M125="MEDIO",3,IF(M125="MEDIO BAJO",2,IF(M125="BAJO",1,0)))))</f>
        <v>0</v>
      </c>
      <c r="O125" s="504">
        <f t="shared" ref="O125" si="486">N125*L125</f>
        <v>0</v>
      </c>
      <c r="P125" s="256"/>
      <c r="Q125" s="257">
        <f t="shared" si="342"/>
        <v>0</v>
      </c>
      <c r="R125" s="426" t="e">
        <f t="shared" ref="R125" si="487">ROUND(AVERAGEIF(Q125:Q127,"&gt;0"),0)</f>
        <v>#DIV/0!</v>
      </c>
      <c r="S125" s="426" t="e">
        <f t="shared" si="344"/>
        <v>#DIV/0!</v>
      </c>
      <c r="T125" s="309"/>
      <c r="U125" s="459" t="e">
        <f t="shared" ref="U125" si="488">IF(P125="No_existen",5*$U$10,V125*$U$10)</f>
        <v>#DIV/0!</v>
      </c>
      <c r="V125" s="447" t="e">
        <f t="shared" ref="V125" si="489">ROUND(AVERAGEIF(W125:W127,"&gt;0"),0)</f>
        <v>#DIV/0!</v>
      </c>
      <c r="W125" s="303">
        <f t="shared" si="347"/>
        <v>0</v>
      </c>
      <c r="X125" s="309"/>
      <c r="Y125" s="309"/>
      <c r="Z125" s="447" t="e">
        <f t="shared" ref="Z125" si="490">IF(P125="No_existen",5*$Z$10,AA125*$Z$10)</f>
        <v>#DIV/0!</v>
      </c>
      <c r="AA125" s="426" t="e">
        <f t="shared" ref="AA125" si="491">ROUND(AVERAGEIF(AB125:AB127,"&gt;0"),0)</f>
        <v>#DIV/0!</v>
      </c>
      <c r="AB125" s="302">
        <f t="shared" si="401"/>
        <v>0</v>
      </c>
      <c r="AC125" s="309"/>
      <c r="AD125" s="309"/>
      <c r="AE125" s="447" t="e">
        <f t="shared" ref="AE125" si="492">IF(P125="No_existen",5*$AE$10,AF125*$AE$10)</f>
        <v>#DIV/0!</v>
      </c>
      <c r="AF125" s="426" t="e">
        <f t="shared" ref="AF125" si="493">ROUND(AVERAGEIF(AG125:AG127,"&gt;0"),0)</f>
        <v>#DIV/0!</v>
      </c>
      <c r="AG125" s="302">
        <f t="shared" si="350"/>
        <v>0</v>
      </c>
      <c r="AH125" s="309"/>
      <c r="AI125" s="309"/>
      <c r="AJ125" s="447" t="e">
        <f t="shared" ref="AJ125" si="494">IF(P125="No_existen",5*$AJ$10,AK125*$AJ$10)</f>
        <v>#DIV/0!</v>
      </c>
      <c r="AK125" s="426" t="e">
        <f t="shared" ref="AK125" si="495">ROUND(AVERAGEIF(AL125:AL127,"&gt;0"),0)</f>
        <v>#DIV/0!</v>
      </c>
      <c r="AL125" s="302">
        <f t="shared" si="301"/>
        <v>0</v>
      </c>
      <c r="AM125" s="309"/>
      <c r="AN125" s="426" t="e">
        <f t="shared" si="351"/>
        <v>#DIV/0!</v>
      </c>
      <c r="AO125" s="408" t="e">
        <f t="shared" ref="AO125" si="496">IF(AN125&lt;1.5,"FUERTE",IF(AND(AN125&gt;=1.5,AN125&lt;2.5),"ACEPTABLE",IF(AN125&gt;=5,"INEXISTENTE","DÉBIL")))</f>
        <v>#DIV/0!</v>
      </c>
      <c r="AP125" s="428">
        <f t="shared" ref="AP125" si="497">IF(O125=0,0,ROUND((O125*AN125),0))</f>
        <v>0</v>
      </c>
      <c r="AQ125" s="430" t="str">
        <f t="shared" ref="AQ125" si="498">IF(AP125&gt;=36,"GRAVE", IF(AP125&lt;=10, "LEVE", "MODERADO"))</f>
        <v>LEVE</v>
      </c>
      <c r="AR125" s="557"/>
      <c r="AS125" s="557"/>
      <c r="AT125" s="258"/>
      <c r="AU125" s="258"/>
      <c r="AV125" s="259"/>
      <c r="AW125" s="322"/>
      <c r="AX125" s="291"/>
    </row>
    <row r="126" spans="1:50" ht="33" customHeight="1" x14ac:dyDescent="0.2">
      <c r="A126" s="407"/>
      <c r="B126" s="411"/>
      <c r="C126" s="412"/>
      <c r="D126" s="311"/>
      <c r="E126" s="311"/>
      <c r="F126" s="311"/>
      <c r="G126" s="415"/>
      <c r="H126" s="416"/>
      <c r="I126" s="417"/>
      <c r="J126" s="415"/>
      <c r="K126" s="420"/>
      <c r="L126" s="423"/>
      <c r="M126" s="420"/>
      <c r="N126" s="423"/>
      <c r="O126" s="423"/>
      <c r="P126" s="144"/>
      <c r="Q126" s="145">
        <f t="shared" si="342"/>
        <v>0</v>
      </c>
      <c r="R126" s="396"/>
      <c r="S126" s="396"/>
      <c r="T126" s="312"/>
      <c r="U126" s="425"/>
      <c r="V126" s="395"/>
      <c r="W126" s="301">
        <f t="shared" si="347"/>
        <v>0</v>
      </c>
      <c r="X126" s="312"/>
      <c r="Y126" s="312"/>
      <c r="Z126" s="395"/>
      <c r="AA126" s="396"/>
      <c r="AB126" s="300">
        <f t="shared" si="401"/>
        <v>0</v>
      </c>
      <c r="AC126" s="312"/>
      <c r="AD126" s="312"/>
      <c r="AE126" s="395"/>
      <c r="AF126" s="396"/>
      <c r="AG126" s="300">
        <f t="shared" si="350"/>
        <v>0</v>
      </c>
      <c r="AH126" s="312"/>
      <c r="AI126" s="312"/>
      <c r="AJ126" s="395"/>
      <c r="AK126" s="396"/>
      <c r="AL126" s="300">
        <f t="shared" si="301"/>
        <v>0</v>
      </c>
      <c r="AM126" s="312"/>
      <c r="AN126" s="396"/>
      <c r="AO126" s="398"/>
      <c r="AP126" s="401"/>
      <c r="AQ126" s="404"/>
      <c r="AR126" s="406"/>
      <c r="AS126" s="406"/>
      <c r="AT126" s="46"/>
      <c r="AU126" s="46"/>
      <c r="AV126" s="94"/>
      <c r="AW126" s="221"/>
      <c r="AX126" s="96"/>
    </row>
    <row r="127" spans="1:50" ht="33" customHeight="1" thickBot="1" x14ac:dyDescent="0.25">
      <c r="A127" s="408"/>
      <c r="B127" s="413"/>
      <c r="C127" s="414"/>
      <c r="D127" s="90"/>
      <c r="E127" s="90"/>
      <c r="F127" s="90"/>
      <c r="G127" s="514"/>
      <c r="H127" s="559"/>
      <c r="I127" s="560"/>
      <c r="J127" s="514"/>
      <c r="K127" s="460"/>
      <c r="L127" s="457"/>
      <c r="M127" s="460"/>
      <c r="N127" s="457"/>
      <c r="O127" s="457"/>
      <c r="P127" s="19"/>
      <c r="Q127" s="102">
        <f t="shared" si="342"/>
        <v>0</v>
      </c>
      <c r="R127" s="427"/>
      <c r="S127" s="427"/>
      <c r="T127" s="306"/>
      <c r="U127" s="440"/>
      <c r="V127" s="446"/>
      <c r="W127" s="307">
        <f t="shared" si="347"/>
        <v>0</v>
      </c>
      <c r="X127" s="306"/>
      <c r="Y127" s="306"/>
      <c r="Z127" s="446"/>
      <c r="AA127" s="427"/>
      <c r="AB127" s="305">
        <f t="shared" si="401"/>
        <v>0</v>
      </c>
      <c r="AC127" s="306"/>
      <c r="AD127" s="306"/>
      <c r="AE127" s="446"/>
      <c r="AF127" s="427"/>
      <c r="AG127" s="305">
        <f t="shared" si="350"/>
        <v>0</v>
      </c>
      <c r="AH127" s="306"/>
      <c r="AI127" s="306"/>
      <c r="AJ127" s="446"/>
      <c r="AK127" s="427"/>
      <c r="AL127" s="305">
        <f t="shared" si="301"/>
        <v>0</v>
      </c>
      <c r="AM127" s="306"/>
      <c r="AN127" s="427"/>
      <c r="AO127" s="432"/>
      <c r="AP127" s="429"/>
      <c r="AQ127" s="431"/>
      <c r="AR127" s="561"/>
      <c r="AS127" s="561"/>
      <c r="AT127" s="47"/>
      <c r="AU127" s="47"/>
      <c r="AV127" s="169"/>
      <c r="AW127" s="227"/>
      <c r="AX127" s="97"/>
    </row>
    <row r="128" spans="1:50" ht="33" customHeight="1" x14ac:dyDescent="0.2">
      <c r="A128" s="399"/>
      <c r="B128" s="409"/>
      <c r="C128" s="410"/>
      <c r="D128" s="255"/>
      <c r="E128" s="255"/>
      <c r="F128" s="255"/>
      <c r="G128" s="475"/>
      <c r="H128" s="558"/>
      <c r="I128" s="469"/>
      <c r="J128" s="475"/>
      <c r="K128" s="503"/>
      <c r="L128" s="504">
        <f t="shared" ref="L128" si="499">IF(K128="ALTA",5,IF(K128="MEDIO ALTA",4,IF(K128="MEDIA",3,IF(K128="MEDIO BAJA",2,IF(K128="BAJA",1,0)))))</f>
        <v>0</v>
      </c>
      <c r="M128" s="503"/>
      <c r="N128" s="504">
        <f t="shared" ref="N128" si="500">IF(M128="ALTO",5,IF(M128="MEDIO ALTO",4,IF(M128="MEDIO",3,IF(M128="MEDIO BAJO",2,IF(M128="BAJO",1,0)))))</f>
        <v>0</v>
      </c>
      <c r="O128" s="504">
        <f t="shared" ref="O128" si="501">N128*L128</f>
        <v>0</v>
      </c>
      <c r="P128" s="256"/>
      <c r="Q128" s="257">
        <f t="shared" si="342"/>
        <v>0</v>
      </c>
      <c r="R128" s="426" t="e">
        <f t="shared" ref="R128" si="502">ROUND(AVERAGEIF(Q128:Q130,"&gt;0"),0)</f>
        <v>#DIV/0!</v>
      </c>
      <c r="S128" s="426" t="e">
        <f t="shared" si="344"/>
        <v>#DIV/0!</v>
      </c>
      <c r="T128" s="309"/>
      <c r="U128" s="459" t="e">
        <f t="shared" ref="U128" si="503">IF(P128="No_existen",5*$U$10,V128*$U$10)</f>
        <v>#DIV/0!</v>
      </c>
      <c r="V128" s="447" t="e">
        <f t="shared" ref="V128" si="504">ROUND(AVERAGEIF(W128:W130,"&gt;0"),0)</f>
        <v>#DIV/0!</v>
      </c>
      <c r="W128" s="303">
        <f t="shared" si="347"/>
        <v>0</v>
      </c>
      <c r="X128" s="309"/>
      <c r="Y128" s="309"/>
      <c r="Z128" s="447" t="e">
        <f t="shared" ref="Z128" si="505">IF(P128="No_existen",5*$Z$10,AA128*$Z$10)</f>
        <v>#DIV/0!</v>
      </c>
      <c r="AA128" s="426" t="e">
        <f t="shared" ref="AA128" si="506">ROUND(AVERAGEIF(AB128:AB130,"&gt;0"),0)</f>
        <v>#DIV/0!</v>
      </c>
      <c r="AB128" s="302">
        <f t="shared" si="401"/>
        <v>0</v>
      </c>
      <c r="AC128" s="309"/>
      <c r="AD128" s="309"/>
      <c r="AE128" s="447" t="e">
        <f t="shared" ref="AE128" si="507">IF(P128="No_existen",5*$AE$10,AF128*$AE$10)</f>
        <v>#DIV/0!</v>
      </c>
      <c r="AF128" s="426" t="e">
        <f t="shared" ref="AF128" si="508">ROUND(AVERAGEIF(AG128:AG130,"&gt;0"),0)</f>
        <v>#DIV/0!</v>
      </c>
      <c r="AG128" s="302">
        <f t="shared" si="350"/>
        <v>0</v>
      </c>
      <c r="AH128" s="309"/>
      <c r="AI128" s="309"/>
      <c r="AJ128" s="447" t="e">
        <f t="shared" ref="AJ128" si="509">IF(P128="No_existen",5*$AJ$10,AK128*$AJ$10)</f>
        <v>#DIV/0!</v>
      </c>
      <c r="AK128" s="426" t="e">
        <f t="shared" ref="AK128" si="510">ROUND(AVERAGEIF(AL128:AL130,"&gt;0"),0)</f>
        <v>#DIV/0!</v>
      </c>
      <c r="AL128" s="302">
        <f t="shared" si="301"/>
        <v>0</v>
      </c>
      <c r="AM128" s="309"/>
      <c r="AN128" s="426" t="e">
        <f t="shared" si="351"/>
        <v>#DIV/0!</v>
      </c>
      <c r="AO128" s="408" t="e">
        <f t="shared" ref="AO128" si="511">IF(AN128&lt;1.5,"FUERTE",IF(AND(AN128&gt;=1.5,AN128&lt;2.5),"ACEPTABLE",IF(AN128&gt;=5,"INEXISTENTE","DÉBIL")))</f>
        <v>#DIV/0!</v>
      </c>
      <c r="AP128" s="428">
        <f t="shared" ref="AP128" si="512">IF(O128=0,0,ROUND((O128*AN128),0))</f>
        <v>0</v>
      </c>
      <c r="AQ128" s="430" t="str">
        <f t="shared" ref="AQ128" si="513">IF(AP128&gt;=36,"GRAVE", IF(AP128&lt;=10, "LEVE", "MODERADO"))</f>
        <v>LEVE</v>
      </c>
      <c r="AR128" s="557"/>
      <c r="AS128" s="557"/>
      <c r="AT128" s="258"/>
      <c r="AU128" s="258"/>
      <c r="AV128" s="259"/>
      <c r="AW128" s="322"/>
      <c r="AX128" s="291"/>
    </row>
    <row r="129" spans="1:50" ht="33" customHeight="1" x14ac:dyDescent="0.2">
      <c r="A129" s="407"/>
      <c r="B129" s="411"/>
      <c r="C129" s="412"/>
      <c r="D129" s="311"/>
      <c r="E129" s="311"/>
      <c r="F129" s="311"/>
      <c r="G129" s="415"/>
      <c r="H129" s="416"/>
      <c r="I129" s="417"/>
      <c r="J129" s="415"/>
      <c r="K129" s="420"/>
      <c r="L129" s="423"/>
      <c r="M129" s="420"/>
      <c r="N129" s="423"/>
      <c r="O129" s="423"/>
      <c r="P129" s="144"/>
      <c r="Q129" s="145">
        <f t="shared" si="342"/>
        <v>0</v>
      </c>
      <c r="R129" s="396"/>
      <c r="S129" s="396"/>
      <c r="T129" s="312"/>
      <c r="U129" s="425"/>
      <c r="V129" s="395"/>
      <c r="W129" s="301">
        <f t="shared" si="347"/>
        <v>0</v>
      </c>
      <c r="X129" s="312"/>
      <c r="Y129" s="312"/>
      <c r="Z129" s="395"/>
      <c r="AA129" s="396"/>
      <c r="AB129" s="300">
        <f t="shared" si="401"/>
        <v>0</v>
      </c>
      <c r="AC129" s="312"/>
      <c r="AD129" s="312"/>
      <c r="AE129" s="395"/>
      <c r="AF129" s="396"/>
      <c r="AG129" s="300">
        <f t="shared" si="350"/>
        <v>0</v>
      </c>
      <c r="AH129" s="312"/>
      <c r="AI129" s="312"/>
      <c r="AJ129" s="395"/>
      <c r="AK129" s="396"/>
      <c r="AL129" s="300">
        <f t="shared" si="301"/>
        <v>0</v>
      </c>
      <c r="AM129" s="312"/>
      <c r="AN129" s="396"/>
      <c r="AO129" s="398"/>
      <c r="AP129" s="401"/>
      <c r="AQ129" s="404"/>
      <c r="AR129" s="406"/>
      <c r="AS129" s="406"/>
      <c r="AT129" s="46"/>
      <c r="AU129" s="46"/>
      <c r="AV129" s="94"/>
      <c r="AW129" s="221"/>
      <c r="AX129" s="96"/>
    </row>
    <row r="130" spans="1:50" ht="33" customHeight="1" thickBot="1" x14ac:dyDescent="0.25">
      <c r="A130" s="408"/>
      <c r="B130" s="413"/>
      <c r="C130" s="414"/>
      <c r="D130" s="90"/>
      <c r="E130" s="90"/>
      <c r="F130" s="90"/>
      <c r="G130" s="514"/>
      <c r="H130" s="559"/>
      <c r="I130" s="560"/>
      <c r="J130" s="514"/>
      <c r="K130" s="460"/>
      <c r="L130" s="457"/>
      <c r="M130" s="460"/>
      <c r="N130" s="457"/>
      <c r="O130" s="457"/>
      <c r="P130" s="19"/>
      <c r="Q130" s="102">
        <f t="shared" ref="Q130:Q131" si="514">IF(P130=$P$1048314,1,IF(P130=$P$1048310,5,IF(P130=$P$1048311,4,IF(P130=$P$1048312,3,IF(P130=$P$1048313,2,0)))))</f>
        <v>0</v>
      </c>
      <c r="R130" s="427"/>
      <c r="S130" s="427"/>
      <c r="T130" s="306"/>
      <c r="U130" s="440"/>
      <c r="V130" s="446"/>
      <c r="W130" s="307">
        <f t="shared" ref="W130:W131" si="515">IF(X130=$X$1048312,1,IF(X130=$X$1048311,2,IF(X130=$X$1048310,4,IF(P130="No_existen",5,0))))</f>
        <v>0</v>
      </c>
      <c r="X130" s="306"/>
      <c r="Y130" s="306"/>
      <c r="Z130" s="446"/>
      <c r="AA130" s="427"/>
      <c r="AB130" s="305">
        <f t="shared" ref="AB130:AB131" si="516">IF(AC130=$AD$1048311,1,IF(AC130=$AD$1048310,4,IF(P130="No_existen",5,0)))</f>
        <v>0</v>
      </c>
      <c r="AC130" s="306"/>
      <c r="AD130" s="306"/>
      <c r="AE130" s="446"/>
      <c r="AF130" s="427"/>
      <c r="AG130" s="305">
        <f t="shared" ref="AG130:AG131" si="517">IF(AH130=$AH$1048310,1,IF(AH130=$AH$1048311,4,IF(P130="No_existen",5,0)))</f>
        <v>0</v>
      </c>
      <c r="AH130" s="306"/>
      <c r="AI130" s="306"/>
      <c r="AJ130" s="446"/>
      <c r="AK130" s="427"/>
      <c r="AL130" s="305">
        <f t="shared" si="301"/>
        <v>0</v>
      </c>
      <c r="AM130" s="306"/>
      <c r="AN130" s="427"/>
      <c r="AO130" s="432"/>
      <c r="AP130" s="429"/>
      <c r="AQ130" s="431"/>
      <c r="AR130" s="561"/>
      <c r="AS130" s="561"/>
      <c r="AT130" s="47"/>
      <c r="AU130" s="47"/>
      <c r="AV130" s="169"/>
      <c r="AW130" s="227"/>
      <c r="AX130" s="97"/>
    </row>
    <row r="131" spans="1:50" ht="33" customHeight="1" x14ac:dyDescent="0.2">
      <c r="A131" s="399"/>
      <c r="B131" s="409"/>
      <c r="C131" s="410"/>
      <c r="D131" s="255"/>
      <c r="E131" s="255"/>
      <c r="F131" s="255"/>
      <c r="G131" s="475"/>
      <c r="H131" s="558"/>
      <c r="I131" s="469"/>
      <c r="J131" s="475"/>
      <c r="K131" s="503"/>
      <c r="L131" s="504">
        <f t="shared" ref="L131" si="518">IF(K131="ALTA",5,IF(K131="MEDIO ALTA",4,IF(K131="MEDIA",3,IF(K131="MEDIO BAJA",2,IF(K131="BAJA",1,0)))))</f>
        <v>0</v>
      </c>
      <c r="M131" s="503"/>
      <c r="N131" s="504">
        <f t="shared" ref="N131" si="519">IF(M131="ALTO",5,IF(M131="MEDIO ALTO",4,IF(M131="MEDIO",3,IF(M131="MEDIO BAJO",2,IF(M131="BAJO",1,0)))))</f>
        <v>0</v>
      </c>
      <c r="O131" s="504">
        <f t="shared" ref="O131" si="520">N131*L131</f>
        <v>0</v>
      </c>
      <c r="P131" s="256"/>
      <c r="Q131" s="257">
        <f t="shared" si="514"/>
        <v>0</v>
      </c>
      <c r="R131" s="426" t="e">
        <f t="shared" ref="R131" si="521">ROUND(AVERAGEIF(Q131:Q133,"&gt;0"),0)</f>
        <v>#DIV/0!</v>
      </c>
      <c r="S131" s="426" t="e">
        <f t="shared" si="344"/>
        <v>#DIV/0!</v>
      </c>
      <c r="T131" s="309"/>
      <c r="U131" s="459" t="e">
        <f t="shared" ref="U131" si="522">IF(P131="No_existen",5*$U$10,V131*$U$10)</f>
        <v>#DIV/0!</v>
      </c>
      <c r="V131" s="447" t="e">
        <f t="shared" ref="V131" si="523">ROUND(AVERAGEIF(W131:W133,"&gt;0"),0)</f>
        <v>#DIV/0!</v>
      </c>
      <c r="W131" s="303">
        <f t="shared" si="515"/>
        <v>0</v>
      </c>
      <c r="X131" s="309"/>
      <c r="Y131" s="309"/>
      <c r="Z131" s="447" t="e">
        <f t="shared" ref="Z131" si="524">IF(P131="No_existen",5*$Z$10,AA131*$Z$10)</f>
        <v>#DIV/0!</v>
      </c>
      <c r="AA131" s="426" t="e">
        <f t="shared" ref="AA131" si="525">ROUND(AVERAGEIF(AB131:AB133,"&gt;0"),0)</f>
        <v>#DIV/0!</v>
      </c>
      <c r="AB131" s="302">
        <f t="shared" si="516"/>
        <v>0</v>
      </c>
      <c r="AC131" s="309"/>
      <c r="AD131" s="309"/>
      <c r="AE131" s="447" t="e">
        <f t="shared" ref="AE131" si="526">IF(P131="No_existen",5*$AE$10,AF131*$AE$10)</f>
        <v>#DIV/0!</v>
      </c>
      <c r="AF131" s="426" t="e">
        <f t="shared" ref="AF131" si="527">ROUND(AVERAGEIF(AG131:AG133,"&gt;0"),0)</f>
        <v>#DIV/0!</v>
      </c>
      <c r="AG131" s="302">
        <f t="shared" si="517"/>
        <v>0</v>
      </c>
      <c r="AH131" s="309"/>
      <c r="AI131" s="309"/>
      <c r="AJ131" s="447" t="e">
        <f t="shared" ref="AJ131" si="528">IF(P131="No_existen",5*$AJ$10,AK131*$AJ$10)</f>
        <v>#DIV/0!</v>
      </c>
      <c r="AK131" s="426" t="e">
        <f t="shared" ref="AK131" si="529">ROUND(AVERAGEIF(AL131:AL133,"&gt;0"),0)</f>
        <v>#DIV/0!</v>
      </c>
      <c r="AL131" s="302">
        <f t="shared" si="301"/>
        <v>0</v>
      </c>
      <c r="AM131" s="309"/>
      <c r="AN131" s="426" t="e">
        <f t="shared" si="351"/>
        <v>#DIV/0!</v>
      </c>
      <c r="AO131" s="408" t="e">
        <f t="shared" ref="AO131" si="530">IF(AN131&lt;1.5,"FUERTE",IF(AND(AN131&gt;=1.5,AN131&lt;2.5),"ACEPTABLE",IF(AN131&gt;=5,"INEXISTENTE","DÉBIL")))</f>
        <v>#DIV/0!</v>
      </c>
      <c r="AP131" s="428">
        <f t="shared" ref="AP131" si="531">IF(O131=0,0,ROUND((O131*AN131),0))</f>
        <v>0</v>
      </c>
      <c r="AQ131" s="430" t="str">
        <f t="shared" ref="AQ131" si="532">IF(AP131&gt;=36,"GRAVE", IF(AP131&lt;=10, "LEVE", "MODERADO"))</f>
        <v>LEVE</v>
      </c>
      <c r="AR131" s="557"/>
      <c r="AS131" s="557"/>
      <c r="AT131" s="258"/>
      <c r="AU131" s="258"/>
      <c r="AV131" s="259"/>
      <c r="AW131" s="322"/>
      <c r="AX131" s="291"/>
    </row>
    <row r="132" spans="1:50" ht="33" customHeight="1" x14ac:dyDescent="0.2">
      <c r="A132" s="407"/>
      <c r="B132" s="411"/>
      <c r="C132" s="412"/>
      <c r="D132" s="311"/>
      <c r="E132" s="311"/>
      <c r="F132" s="311"/>
      <c r="G132" s="415"/>
      <c r="H132" s="416"/>
      <c r="I132" s="417"/>
      <c r="J132" s="415"/>
      <c r="K132" s="420"/>
      <c r="L132" s="423"/>
      <c r="M132" s="420"/>
      <c r="N132" s="423"/>
      <c r="O132" s="423"/>
      <c r="P132" s="144"/>
      <c r="Q132" s="145">
        <f t="shared" ref="Q132:Q195" si="533">IF(P132=$P$1048314,1,IF(P132=$P$1048310,5,IF(P132=$P$1048311,4,IF(P132=$P$1048312,3,IF(P132=$P$1048313,2,0)))))</f>
        <v>0</v>
      </c>
      <c r="R132" s="396"/>
      <c r="S132" s="396"/>
      <c r="T132" s="312"/>
      <c r="U132" s="425"/>
      <c r="V132" s="395"/>
      <c r="W132" s="301">
        <f t="shared" ref="W132:W195" si="534">IF(X132=$X$1048312,1,IF(X132=$X$1048311,2,IF(X132=$X$1048310,4,IF(P132="No_existen",5,0))))</f>
        <v>0</v>
      </c>
      <c r="X132" s="312"/>
      <c r="Y132" s="312"/>
      <c r="Z132" s="395"/>
      <c r="AA132" s="396"/>
      <c r="AB132" s="300">
        <f t="shared" ref="AB132:AB195" si="535">IF(AC132=$AD$1048311,1,IF(AC132=$AD$1048310,4,IF(P132="No_existen",5,0)))</f>
        <v>0</v>
      </c>
      <c r="AC132" s="312"/>
      <c r="AD132" s="312"/>
      <c r="AE132" s="395"/>
      <c r="AF132" s="396"/>
      <c r="AG132" s="300">
        <f t="shared" ref="AG132:AG195" si="536">IF(AH132=$AH$1048310,1,IF(AH132=$AH$1048311,4,IF(P132="No_existen",5,0)))</f>
        <v>0</v>
      </c>
      <c r="AH132" s="312"/>
      <c r="AI132" s="312"/>
      <c r="AJ132" s="395"/>
      <c r="AK132" s="396"/>
      <c r="AL132" s="300">
        <f t="shared" ref="AL132:AL195" si="537">IF(AM132="Preventivo",1,IF(AM132="Detectivo",4, IF(P132="No_existen",5,0)))</f>
        <v>0</v>
      </c>
      <c r="AM132" s="312"/>
      <c r="AN132" s="396"/>
      <c r="AO132" s="398"/>
      <c r="AP132" s="401"/>
      <c r="AQ132" s="404"/>
      <c r="AR132" s="406"/>
      <c r="AS132" s="406"/>
      <c r="AT132" s="46"/>
      <c r="AU132" s="46"/>
      <c r="AV132" s="94"/>
      <c r="AW132" s="221"/>
      <c r="AX132" s="96"/>
    </row>
    <row r="133" spans="1:50" ht="33" customHeight="1" thickBot="1" x14ac:dyDescent="0.25">
      <c r="A133" s="408"/>
      <c r="B133" s="413"/>
      <c r="C133" s="414"/>
      <c r="D133" s="90"/>
      <c r="E133" s="90"/>
      <c r="F133" s="90"/>
      <c r="G133" s="514"/>
      <c r="H133" s="559"/>
      <c r="I133" s="560"/>
      <c r="J133" s="514"/>
      <c r="K133" s="460"/>
      <c r="L133" s="457"/>
      <c r="M133" s="460"/>
      <c r="N133" s="457"/>
      <c r="O133" s="457"/>
      <c r="P133" s="19"/>
      <c r="Q133" s="102">
        <f t="shared" si="533"/>
        <v>0</v>
      </c>
      <c r="R133" s="427"/>
      <c r="S133" s="427"/>
      <c r="T133" s="306"/>
      <c r="U133" s="440"/>
      <c r="V133" s="446"/>
      <c r="W133" s="307">
        <f t="shared" si="534"/>
        <v>0</v>
      </c>
      <c r="X133" s="306"/>
      <c r="Y133" s="306"/>
      <c r="Z133" s="446"/>
      <c r="AA133" s="427"/>
      <c r="AB133" s="305">
        <f t="shared" si="535"/>
        <v>0</v>
      </c>
      <c r="AC133" s="306"/>
      <c r="AD133" s="306"/>
      <c r="AE133" s="446"/>
      <c r="AF133" s="427"/>
      <c r="AG133" s="305">
        <f t="shared" si="536"/>
        <v>0</v>
      </c>
      <c r="AH133" s="306"/>
      <c r="AI133" s="306"/>
      <c r="AJ133" s="446"/>
      <c r="AK133" s="427"/>
      <c r="AL133" s="305">
        <f t="shared" si="537"/>
        <v>0</v>
      </c>
      <c r="AM133" s="306"/>
      <c r="AN133" s="427"/>
      <c r="AO133" s="432"/>
      <c r="AP133" s="429"/>
      <c r="AQ133" s="431"/>
      <c r="AR133" s="561"/>
      <c r="AS133" s="561"/>
      <c r="AT133" s="47"/>
      <c r="AU133" s="47"/>
      <c r="AV133" s="169"/>
      <c r="AW133" s="227"/>
      <c r="AX133" s="97"/>
    </row>
    <row r="134" spans="1:50" ht="33" customHeight="1" x14ac:dyDescent="0.2">
      <c r="A134" s="399">
        <v>45</v>
      </c>
      <c r="B134" s="409"/>
      <c r="C134" s="410"/>
      <c r="D134" s="255"/>
      <c r="E134" s="255"/>
      <c r="F134" s="255"/>
      <c r="G134" s="475"/>
      <c r="H134" s="558"/>
      <c r="I134" s="469"/>
      <c r="J134" s="475"/>
      <c r="K134" s="503"/>
      <c r="L134" s="504">
        <f t="shared" ref="L134" si="538">IF(K134="ALTA",5,IF(K134="MEDIO ALTA",4,IF(K134="MEDIA",3,IF(K134="MEDIO BAJA",2,IF(K134="BAJA",1,0)))))</f>
        <v>0</v>
      </c>
      <c r="M134" s="503"/>
      <c r="N134" s="504">
        <f t="shared" ref="N134" si="539">IF(M134="ALTO",5,IF(M134="MEDIO ALTO",4,IF(M134="MEDIO",3,IF(M134="MEDIO BAJO",2,IF(M134="BAJO",1,0)))))</f>
        <v>0</v>
      </c>
      <c r="O134" s="504">
        <f t="shared" ref="O134" si="540">N134*L134</f>
        <v>0</v>
      </c>
      <c r="P134" s="256"/>
      <c r="Q134" s="257">
        <f t="shared" si="533"/>
        <v>0</v>
      </c>
      <c r="R134" s="426" t="e">
        <f t="shared" ref="R134" si="541">ROUND(AVERAGEIF(Q134:Q136,"&gt;0"),0)</f>
        <v>#DIV/0!</v>
      </c>
      <c r="S134" s="426" t="e">
        <f t="shared" si="344"/>
        <v>#DIV/0!</v>
      </c>
      <c r="T134" s="309"/>
      <c r="U134" s="459" t="e">
        <f t="shared" ref="U134" si="542">IF(P134="No_existen",5*$U$10,V134*$U$10)</f>
        <v>#DIV/0!</v>
      </c>
      <c r="V134" s="447" t="e">
        <f t="shared" ref="V134" si="543">ROUND(AVERAGEIF(W134:W136,"&gt;0"),0)</f>
        <v>#DIV/0!</v>
      </c>
      <c r="W134" s="303">
        <f t="shared" si="534"/>
        <v>0</v>
      </c>
      <c r="X134" s="309"/>
      <c r="Y134" s="309"/>
      <c r="Z134" s="447" t="e">
        <f t="shared" ref="Z134" si="544">IF(P134="No_existen",5*$Z$10,AA134*$Z$10)</f>
        <v>#DIV/0!</v>
      </c>
      <c r="AA134" s="426" t="e">
        <f t="shared" ref="AA134" si="545">ROUND(AVERAGEIF(AB134:AB136,"&gt;0"),0)</f>
        <v>#DIV/0!</v>
      </c>
      <c r="AB134" s="302">
        <f t="shared" si="535"/>
        <v>0</v>
      </c>
      <c r="AC134" s="309"/>
      <c r="AD134" s="309"/>
      <c r="AE134" s="447" t="e">
        <f t="shared" ref="AE134" si="546">IF(P134="No_existen",5*$AE$10,AF134*$AE$10)</f>
        <v>#DIV/0!</v>
      </c>
      <c r="AF134" s="426" t="e">
        <f t="shared" ref="AF134" si="547">ROUND(AVERAGEIF(AG134:AG136,"&gt;0"),0)</f>
        <v>#DIV/0!</v>
      </c>
      <c r="AG134" s="302">
        <f t="shared" si="536"/>
        <v>0</v>
      </c>
      <c r="AH134" s="309"/>
      <c r="AI134" s="309"/>
      <c r="AJ134" s="447" t="e">
        <f t="shared" ref="AJ134" si="548">IF(P134="No_existen",5*$AJ$10,AK134*$AJ$10)</f>
        <v>#DIV/0!</v>
      </c>
      <c r="AK134" s="426" t="e">
        <f t="shared" ref="AK134" si="549">ROUND(AVERAGEIF(AL134:AL136,"&gt;0"),0)</f>
        <v>#DIV/0!</v>
      </c>
      <c r="AL134" s="302">
        <f t="shared" si="537"/>
        <v>0</v>
      </c>
      <c r="AM134" s="309"/>
      <c r="AN134" s="426" t="e">
        <f t="shared" si="351"/>
        <v>#DIV/0!</v>
      </c>
      <c r="AO134" s="408" t="e">
        <f t="shared" ref="AO134" si="550">IF(AN134&lt;1.5,"FUERTE",IF(AND(AN134&gt;=1.5,AN134&lt;2.5),"ACEPTABLE",IF(AN134&gt;=5,"INEXISTENTE","DÉBIL")))</f>
        <v>#DIV/0!</v>
      </c>
      <c r="AP134" s="428">
        <f t="shared" ref="AP134" si="551">IF(O134=0,0,ROUND((O134*AN134),0))</f>
        <v>0</v>
      </c>
      <c r="AQ134" s="430" t="str">
        <f t="shared" ref="AQ134" si="552">IF(AP134&gt;=36,"GRAVE", IF(AP134&lt;=10, "LEVE", "MODERADO"))</f>
        <v>LEVE</v>
      </c>
      <c r="AR134" s="557"/>
      <c r="AS134" s="557"/>
      <c r="AT134" s="258"/>
      <c r="AU134" s="258"/>
      <c r="AV134" s="259"/>
      <c r="AW134" s="322"/>
      <c r="AX134" s="291"/>
    </row>
    <row r="135" spans="1:50" ht="33" customHeight="1" x14ac:dyDescent="0.2">
      <c r="A135" s="407"/>
      <c r="B135" s="411"/>
      <c r="C135" s="412"/>
      <c r="D135" s="311"/>
      <c r="E135" s="311"/>
      <c r="F135" s="311"/>
      <c r="G135" s="415"/>
      <c r="H135" s="416"/>
      <c r="I135" s="417"/>
      <c r="J135" s="415"/>
      <c r="K135" s="420"/>
      <c r="L135" s="423"/>
      <c r="M135" s="420"/>
      <c r="N135" s="423"/>
      <c r="O135" s="423"/>
      <c r="P135" s="144"/>
      <c r="Q135" s="145">
        <f t="shared" si="533"/>
        <v>0</v>
      </c>
      <c r="R135" s="396"/>
      <c r="S135" s="396"/>
      <c r="T135" s="312"/>
      <c r="U135" s="425"/>
      <c r="V135" s="395"/>
      <c r="W135" s="301">
        <f t="shared" si="534"/>
        <v>0</v>
      </c>
      <c r="X135" s="312"/>
      <c r="Y135" s="312"/>
      <c r="Z135" s="395"/>
      <c r="AA135" s="396"/>
      <c r="AB135" s="300">
        <f t="shared" si="535"/>
        <v>0</v>
      </c>
      <c r="AC135" s="312"/>
      <c r="AD135" s="312"/>
      <c r="AE135" s="395"/>
      <c r="AF135" s="396"/>
      <c r="AG135" s="300">
        <f t="shared" si="536"/>
        <v>0</v>
      </c>
      <c r="AH135" s="312"/>
      <c r="AI135" s="312"/>
      <c r="AJ135" s="395"/>
      <c r="AK135" s="396"/>
      <c r="AL135" s="300">
        <f t="shared" si="537"/>
        <v>0</v>
      </c>
      <c r="AM135" s="312"/>
      <c r="AN135" s="396"/>
      <c r="AO135" s="398"/>
      <c r="AP135" s="401"/>
      <c r="AQ135" s="404"/>
      <c r="AR135" s="406"/>
      <c r="AS135" s="406"/>
      <c r="AT135" s="46"/>
      <c r="AU135" s="46"/>
      <c r="AV135" s="94"/>
      <c r="AW135" s="221"/>
      <c r="AX135" s="96"/>
    </row>
    <row r="136" spans="1:50" ht="33" customHeight="1" thickBot="1" x14ac:dyDescent="0.25">
      <c r="A136" s="408"/>
      <c r="B136" s="413"/>
      <c r="C136" s="414"/>
      <c r="D136" s="90"/>
      <c r="E136" s="90"/>
      <c r="F136" s="90"/>
      <c r="G136" s="514"/>
      <c r="H136" s="559"/>
      <c r="I136" s="560"/>
      <c r="J136" s="514"/>
      <c r="K136" s="460"/>
      <c r="L136" s="457"/>
      <c r="M136" s="460"/>
      <c r="N136" s="457"/>
      <c r="O136" s="457"/>
      <c r="P136" s="19"/>
      <c r="Q136" s="102">
        <f t="shared" si="533"/>
        <v>0</v>
      </c>
      <c r="R136" s="427"/>
      <c r="S136" s="427"/>
      <c r="T136" s="306"/>
      <c r="U136" s="440"/>
      <c r="V136" s="446"/>
      <c r="W136" s="307">
        <f t="shared" si="534"/>
        <v>0</v>
      </c>
      <c r="X136" s="306"/>
      <c r="Y136" s="306"/>
      <c r="Z136" s="446"/>
      <c r="AA136" s="427"/>
      <c r="AB136" s="305">
        <f t="shared" si="535"/>
        <v>0</v>
      </c>
      <c r="AC136" s="306"/>
      <c r="AD136" s="306"/>
      <c r="AE136" s="446"/>
      <c r="AF136" s="427"/>
      <c r="AG136" s="305">
        <f t="shared" si="536"/>
        <v>0</v>
      </c>
      <c r="AH136" s="306"/>
      <c r="AI136" s="306"/>
      <c r="AJ136" s="446"/>
      <c r="AK136" s="427"/>
      <c r="AL136" s="305">
        <f t="shared" si="537"/>
        <v>0</v>
      </c>
      <c r="AM136" s="306"/>
      <c r="AN136" s="427"/>
      <c r="AO136" s="432"/>
      <c r="AP136" s="429"/>
      <c r="AQ136" s="431"/>
      <c r="AR136" s="561"/>
      <c r="AS136" s="561"/>
      <c r="AT136" s="47"/>
      <c r="AU136" s="47"/>
      <c r="AV136" s="169"/>
      <c r="AW136" s="227"/>
      <c r="AX136" s="97"/>
    </row>
    <row r="137" spans="1:50" ht="33" customHeight="1" x14ac:dyDescent="0.2">
      <c r="A137" s="399">
        <v>46</v>
      </c>
      <c r="B137" s="409"/>
      <c r="C137" s="410"/>
      <c r="D137" s="255"/>
      <c r="E137" s="255"/>
      <c r="F137" s="255"/>
      <c r="G137" s="475"/>
      <c r="H137" s="558"/>
      <c r="I137" s="469"/>
      <c r="J137" s="475"/>
      <c r="K137" s="503"/>
      <c r="L137" s="504">
        <f t="shared" ref="L137" si="553">IF(K137="ALTA",5,IF(K137="MEDIO ALTA",4,IF(K137="MEDIA",3,IF(K137="MEDIO BAJA",2,IF(K137="BAJA",1,0)))))</f>
        <v>0</v>
      </c>
      <c r="M137" s="503"/>
      <c r="N137" s="504">
        <f t="shared" ref="N137" si="554">IF(M137="ALTO",5,IF(M137="MEDIO ALTO",4,IF(M137="MEDIO",3,IF(M137="MEDIO BAJO",2,IF(M137="BAJO",1,0)))))</f>
        <v>0</v>
      </c>
      <c r="O137" s="504">
        <f t="shared" ref="O137" si="555">N137*L137</f>
        <v>0</v>
      </c>
      <c r="P137" s="256"/>
      <c r="Q137" s="257">
        <f t="shared" si="533"/>
        <v>0</v>
      </c>
      <c r="R137" s="426" t="e">
        <f t="shared" ref="R137" si="556">ROUND(AVERAGEIF(Q137:Q139,"&gt;0"),0)</f>
        <v>#DIV/0!</v>
      </c>
      <c r="S137" s="426" t="e">
        <f t="shared" si="344"/>
        <v>#DIV/0!</v>
      </c>
      <c r="T137" s="309"/>
      <c r="U137" s="459" t="e">
        <f t="shared" ref="U137" si="557">IF(P137="No_existen",5*$U$10,V137*$U$10)</f>
        <v>#DIV/0!</v>
      </c>
      <c r="V137" s="447" t="e">
        <f t="shared" ref="V137" si="558">ROUND(AVERAGEIF(W137:W139,"&gt;0"),0)</f>
        <v>#DIV/0!</v>
      </c>
      <c r="W137" s="303">
        <f t="shared" si="534"/>
        <v>0</v>
      </c>
      <c r="X137" s="309"/>
      <c r="Y137" s="309"/>
      <c r="Z137" s="447" t="e">
        <f t="shared" ref="Z137" si="559">IF(P137="No_existen",5*$Z$10,AA137*$Z$10)</f>
        <v>#DIV/0!</v>
      </c>
      <c r="AA137" s="426" t="e">
        <f t="shared" ref="AA137" si="560">ROUND(AVERAGEIF(AB137:AB139,"&gt;0"),0)</f>
        <v>#DIV/0!</v>
      </c>
      <c r="AB137" s="302">
        <f t="shared" si="535"/>
        <v>0</v>
      </c>
      <c r="AC137" s="309"/>
      <c r="AD137" s="309"/>
      <c r="AE137" s="447" t="e">
        <f t="shared" ref="AE137" si="561">IF(P137="No_existen",5*$AE$10,AF137*$AE$10)</f>
        <v>#DIV/0!</v>
      </c>
      <c r="AF137" s="426" t="e">
        <f t="shared" ref="AF137" si="562">ROUND(AVERAGEIF(AG137:AG139,"&gt;0"),0)</f>
        <v>#DIV/0!</v>
      </c>
      <c r="AG137" s="302">
        <f t="shared" si="536"/>
        <v>0</v>
      </c>
      <c r="AH137" s="309"/>
      <c r="AI137" s="309"/>
      <c r="AJ137" s="447" t="e">
        <f t="shared" ref="AJ137" si="563">IF(P137="No_existen",5*$AJ$10,AK137*$AJ$10)</f>
        <v>#DIV/0!</v>
      </c>
      <c r="AK137" s="426" t="e">
        <f t="shared" ref="AK137" si="564">ROUND(AVERAGEIF(AL137:AL139,"&gt;0"),0)</f>
        <v>#DIV/0!</v>
      </c>
      <c r="AL137" s="302">
        <f t="shared" si="537"/>
        <v>0</v>
      </c>
      <c r="AM137" s="309"/>
      <c r="AN137" s="426" t="e">
        <f t="shared" si="351"/>
        <v>#DIV/0!</v>
      </c>
      <c r="AO137" s="408" t="e">
        <f t="shared" ref="AO137" si="565">IF(AN137&lt;1.5,"FUERTE",IF(AND(AN137&gt;=1.5,AN137&lt;2.5),"ACEPTABLE",IF(AN137&gt;=5,"INEXISTENTE","DÉBIL")))</f>
        <v>#DIV/0!</v>
      </c>
      <c r="AP137" s="428">
        <f t="shared" ref="AP137" si="566">IF(O137=0,0,ROUND((O137*AN137),0))</f>
        <v>0</v>
      </c>
      <c r="AQ137" s="430" t="str">
        <f t="shared" ref="AQ137" si="567">IF(AP137&gt;=36,"GRAVE", IF(AP137&lt;=10, "LEVE", "MODERADO"))</f>
        <v>LEVE</v>
      </c>
      <c r="AR137" s="557"/>
      <c r="AS137" s="557"/>
      <c r="AT137" s="258"/>
      <c r="AU137" s="258"/>
      <c r="AV137" s="259"/>
      <c r="AW137" s="322"/>
      <c r="AX137" s="291"/>
    </row>
    <row r="138" spans="1:50" ht="33" customHeight="1" x14ac:dyDescent="0.2">
      <c r="A138" s="407"/>
      <c r="B138" s="411"/>
      <c r="C138" s="412"/>
      <c r="D138" s="311"/>
      <c r="E138" s="311"/>
      <c r="F138" s="311"/>
      <c r="G138" s="415"/>
      <c r="H138" s="416"/>
      <c r="I138" s="417"/>
      <c r="J138" s="415"/>
      <c r="K138" s="420"/>
      <c r="L138" s="423"/>
      <c r="M138" s="420"/>
      <c r="N138" s="423"/>
      <c r="O138" s="423"/>
      <c r="P138" s="144"/>
      <c r="Q138" s="145">
        <f t="shared" si="533"/>
        <v>0</v>
      </c>
      <c r="R138" s="396"/>
      <c r="S138" s="396"/>
      <c r="T138" s="312"/>
      <c r="U138" s="425"/>
      <c r="V138" s="395"/>
      <c r="W138" s="301">
        <f t="shared" si="534"/>
        <v>0</v>
      </c>
      <c r="X138" s="312"/>
      <c r="Y138" s="312"/>
      <c r="Z138" s="395"/>
      <c r="AA138" s="396"/>
      <c r="AB138" s="300">
        <f t="shared" si="535"/>
        <v>0</v>
      </c>
      <c r="AC138" s="312"/>
      <c r="AD138" s="312"/>
      <c r="AE138" s="395"/>
      <c r="AF138" s="396"/>
      <c r="AG138" s="300">
        <f t="shared" si="536"/>
        <v>0</v>
      </c>
      <c r="AH138" s="312"/>
      <c r="AI138" s="312"/>
      <c r="AJ138" s="395"/>
      <c r="AK138" s="396"/>
      <c r="AL138" s="300">
        <f t="shared" si="537"/>
        <v>0</v>
      </c>
      <c r="AM138" s="312"/>
      <c r="AN138" s="396"/>
      <c r="AO138" s="398"/>
      <c r="AP138" s="401"/>
      <c r="AQ138" s="404"/>
      <c r="AR138" s="406"/>
      <c r="AS138" s="406"/>
      <c r="AT138" s="46"/>
      <c r="AU138" s="46"/>
      <c r="AV138" s="94"/>
      <c r="AW138" s="221"/>
      <c r="AX138" s="96"/>
    </row>
    <row r="139" spans="1:50" ht="33" customHeight="1" thickBot="1" x14ac:dyDescent="0.25">
      <c r="A139" s="408"/>
      <c r="B139" s="413"/>
      <c r="C139" s="414"/>
      <c r="D139" s="90"/>
      <c r="E139" s="90"/>
      <c r="F139" s="90"/>
      <c r="G139" s="514"/>
      <c r="H139" s="559"/>
      <c r="I139" s="560"/>
      <c r="J139" s="514"/>
      <c r="K139" s="460"/>
      <c r="L139" s="457"/>
      <c r="M139" s="460"/>
      <c r="N139" s="457"/>
      <c r="O139" s="457"/>
      <c r="P139" s="19"/>
      <c r="Q139" s="102">
        <f t="shared" si="533"/>
        <v>0</v>
      </c>
      <c r="R139" s="427"/>
      <c r="S139" s="427"/>
      <c r="T139" s="306"/>
      <c r="U139" s="440"/>
      <c r="V139" s="446"/>
      <c r="W139" s="307">
        <f t="shared" si="534"/>
        <v>0</v>
      </c>
      <c r="X139" s="306"/>
      <c r="Y139" s="306"/>
      <c r="Z139" s="446"/>
      <c r="AA139" s="427"/>
      <c r="AB139" s="305">
        <f t="shared" si="535"/>
        <v>0</v>
      </c>
      <c r="AC139" s="306"/>
      <c r="AD139" s="306"/>
      <c r="AE139" s="446"/>
      <c r="AF139" s="427"/>
      <c r="AG139" s="305">
        <f t="shared" si="536"/>
        <v>0</v>
      </c>
      <c r="AH139" s="306"/>
      <c r="AI139" s="306"/>
      <c r="AJ139" s="446"/>
      <c r="AK139" s="427"/>
      <c r="AL139" s="305">
        <f t="shared" si="537"/>
        <v>0</v>
      </c>
      <c r="AM139" s="306"/>
      <c r="AN139" s="427"/>
      <c r="AO139" s="432"/>
      <c r="AP139" s="429"/>
      <c r="AQ139" s="431"/>
      <c r="AR139" s="561"/>
      <c r="AS139" s="561"/>
      <c r="AT139" s="47"/>
      <c r="AU139" s="47"/>
      <c r="AV139" s="169"/>
      <c r="AW139" s="227"/>
      <c r="AX139" s="97"/>
    </row>
    <row r="140" spans="1:50" ht="33" customHeight="1" x14ac:dyDescent="0.2">
      <c r="A140" s="399">
        <v>47</v>
      </c>
      <c r="B140" s="409"/>
      <c r="C140" s="410"/>
      <c r="D140" s="255"/>
      <c r="E140" s="255"/>
      <c r="F140" s="255"/>
      <c r="G140" s="475"/>
      <c r="H140" s="558"/>
      <c r="I140" s="469"/>
      <c r="J140" s="475"/>
      <c r="K140" s="503"/>
      <c r="L140" s="504">
        <f t="shared" ref="L140" si="568">IF(K140="ALTA",5,IF(K140="MEDIO ALTA",4,IF(K140="MEDIA",3,IF(K140="MEDIO BAJA",2,IF(K140="BAJA",1,0)))))</f>
        <v>0</v>
      </c>
      <c r="M140" s="503"/>
      <c r="N140" s="504">
        <f t="shared" ref="N140" si="569">IF(M140="ALTO",5,IF(M140="MEDIO ALTO",4,IF(M140="MEDIO",3,IF(M140="MEDIO BAJO",2,IF(M140="BAJO",1,0)))))</f>
        <v>0</v>
      </c>
      <c r="O140" s="504">
        <f t="shared" ref="O140" si="570">N140*L140</f>
        <v>0</v>
      </c>
      <c r="P140" s="256"/>
      <c r="Q140" s="257">
        <f t="shared" si="533"/>
        <v>0</v>
      </c>
      <c r="R140" s="426" t="e">
        <f t="shared" ref="R140" si="571">ROUND(AVERAGEIF(Q140:Q142,"&gt;0"),0)</f>
        <v>#DIV/0!</v>
      </c>
      <c r="S140" s="426" t="e">
        <f t="shared" si="344"/>
        <v>#DIV/0!</v>
      </c>
      <c r="T140" s="309"/>
      <c r="U140" s="459" t="e">
        <f t="shared" ref="U140" si="572">IF(P140="No_existen",5*$U$10,V140*$U$10)</f>
        <v>#DIV/0!</v>
      </c>
      <c r="V140" s="447" t="e">
        <f t="shared" ref="V140" si="573">ROUND(AVERAGEIF(W140:W142,"&gt;0"),0)</f>
        <v>#DIV/0!</v>
      </c>
      <c r="W140" s="303">
        <f t="shared" si="534"/>
        <v>0</v>
      </c>
      <c r="X140" s="309"/>
      <c r="Y140" s="309"/>
      <c r="Z140" s="447" t="e">
        <f t="shared" ref="Z140" si="574">IF(P140="No_existen",5*$Z$10,AA140*$Z$10)</f>
        <v>#DIV/0!</v>
      </c>
      <c r="AA140" s="426" t="e">
        <f t="shared" ref="AA140" si="575">ROUND(AVERAGEIF(AB140:AB142,"&gt;0"),0)</f>
        <v>#DIV/0!</v>
      </c>
      <c r="AB140" s="302">
        <f t="shared" si="535"/>
        <v>0</v>
      </c>
      <c r="AC140" s="309"/>
      <c r="AD140" s="309"/>
      <c r="AE140" s="447" t="e">
        <f t="shared" ref="AE140" si="576">IF(P140="No_existen",5*$AE$10,AF140*$AE$10)</f>
        <v>#DIV/0!</v>
      </c>
      <c r="AF140" s="426" t="e">
        <f t="shared" ref="AF140" si="577">ROUND(AVERAGEIF(AG140:AG142,"&gt;0"),0)</f>
        <v>#DIV/0!</v>
      </c>
      <c r="AG140" s="302">
        <f t="shared" si="536"/>
        <v>0</v>
      </c>
      <c r="AH140" s="309"/>
      <c r="AI140" s="309"/>
      <c r="AJ140" s="447" t="e">
        <f t="shared" ref="AJ140" si="578">IF(P140="No_existen",5*$AJ$10,AK140*$AJ$10)</f>
        <v>#DIV/0!</v>
      </c>
      <c r="AK140" s="426" t="e">
        <f t="shared" ref="AK140" si="579">ROUND(AVERAGEIF(AL140:AL142,"&gt;0"),0)</f>
        <v>#DIV/0!</v>
      </c>
      <c r="AL140" s="302">
        <f t="shared" si="537"/>
        <v>0</v>
      </c>
      <c r="AM140" s="309"/>
      <c r="AN140" s="426" t="e">
        <f t="shared" si="351"/>
        <v>#DIV/0!</v>
      </c>
      <c r="AO140" s="408" t="e">
        <f t="shared" ref="AO140" si="580">IF(AN140&lt;1.5,"FUERTE",IF(AND(AN140&gt;=1.5,AN140&lt;2.5),"ACEPTABLE",IF(AN140&gt;=5,"INEXISTENTE","DÉBIL")))</f>
        <v>#DIV/0!</v>
      </c>
      <c r="AP140" s="428">
        <f t="shared" ref="AP140" si="581">IF(O140=0,0,ROUND((O140*AN140),0))</f>
        <v>0</v>
      </c>
      <c r="AQ140" s="430" t="str">
        <f t="shared" ref="AQ140" si="582">IF(AP140&gt;=36,"GRAVE", IF(AP140&lt;=10, "LEVE", "MODERADO"))</f>
        <v>LEVE</v>
      </c>
      <c r="AR140" s="557"/>
      <c r="AS140" s="557"/>
      <c r="AT140" s="258"/>
      <c r="AU140" s="258"/>
      <c r="AV140" s="259"/>
      <c r="AW140" s="322"/>
      <c r="AX140" s="291"/>
    </row>
    <row r="141" spans="1:50" ht="33" customHeight="1" x14ac:dyDescent="0.2">
      <c r="A141" s="407"/>
      <c r="B141" s="411"/>
      <c r="C141" s="412"/>
      <c r="D141" s="311"/>
      <c r="E141" s="311"/>
      <c r="F141" s="311"/>
      <c r="G141" s="415"/>
      <c r="H141" s="416"/>
      <c r="I141" s="417"/>
      <c r="J141" s="415"/>
      <c r="K141" s="420"/>
      <c r="L141" s="423"/>
      <c r="M141" s="420"/>
      <c r="N141" s="423"/>
      <c r="O141" s="423"/>
      <c r="P141" s="144"/>
      <c r="Q141" s="145">
        <f t="shared" si="533"/>
        <v>0</v>
      </c>
      <c r="R141" s="396"/>
      <c r="S141" s="396"/>
      <c r="T141" s="312"/>
      <c r="U141" s="425"/>
      <c r="V141" s="395"/>
      <c r="W141" s="301">
        <f t="shared" si="534"/>
        <v>0</v>
      </c>
      <c r="X141" s="312"/>
      <c r="Y141" s="312"/>
      <c r="Z141" s="395"/>
      <c r="AA141" s="396"/>
      <c r="AB141" s="300">
        <f t="shared" si="535"/>
        <v>0</v>
      </c>
      <c r="AC141" s="312"/>
      <c r="AD141" s="312"/>
      <c r="AE141" s="395"/>
      <c r="AF141" s="396"/>
      <c r="AG141" s="300">
        <f t="shared" si="536"/>
        <v>0</v>
      </c>
      <c r="AH141" s="312"/>
      <c r="AI141" s="312"/>
      <c r="AJ141" s="395"/>
      <c r="AK141" s="396"/>
      <c r="AL141" s="300">
        <f t="shared" si="537"/>
        <v>0</v>
      </c>
      <c r="AM141" s="312"/>
      <c r="AN141" s="396"/>
      <c r="AO141" s="398"/>
      <c r="AP141" s="401"/>
      <c r="AQ141" s="404"/>
      <c r="AR141" s="406"/>
      <c r="AS141" s="406"/>
      <c r="AT141" s="46"/>
      <c r="AU141" s="46"/>
      <c r="AV141" s="94"/>
      <c r="AW141" s="221"/>
      <c r="AX141" s="96"/>
    </row>
    <row r="142" spans="1:50" ht="33" customHeight="1" thickBot="1" x14ac:dyDescent="0.25">
      <c r="A142" s="408"/>
      <c r="B142" s="413"/>
      <c r="C142" s="414"/>
      <c r="D142" s="90"/>
      <c r="E142" s="90"/>
      <c r="F142" s="90"/>
      <c r="G142" s="514"/>
      <c r="H142" s="559"/>
      <c r="I142" s="560"/>
      <c r="J142" s="514"/>
      <c r="K142" s="460"/>
      <c r="L142" s="457"/>
      <c r="M142" s="460"/>
      <c r="N142" s="457"/>
      <c r="O142" s="457"/>
      <c r="P142" s="19"/>
      <c r="Q142" s="102">
        <f t="shared" si="533"/>
        <v>0</v>
      </c>
      <c r="R142" s="427"/>
      <c r="S142" s="427"/>
      <c r="T142" s="306"/>
      <c r="U142" s="440"/>
      <c r="V142" s="446"/>
      <c r="W142" s="307">
        <f t="shared" si="534"/>
        <v>0</v>
      </c>
      <c r="X142" s="306"/>
      <c r="Y142" s="306"/>
      <c r="Z142" s="446"/>
      <c r="AA142" s="427"/>
      <c r="AB142" s="305">
        <f t="shared" si="535"/>
        <v>0</v>
      </c>
      <c r="AC142" s="306"/>
      <c r="AD142" s="306"/>
      <c r="AE142" s="446"/>
      <c r="AF142" s="427"/>
      <c r="AG142" s="305">
        <f t="shared" si="536"/>
        <v>0</v>
      </c>
      <c r="AH142" s="306"/>
      <c r="AI142" s="306"/>
      <c r="AJ142" s="446"/>
      <c r="AK142" s="427"/>
      <c r="AL142" s="305">
        <f t="shared" si="537"/>
        <v>0</v>
      </c>
      <c r="AM142" s="306"/>
      <c r="AN142" s="427"/>
      <c r="AO142" s="432"/>
      <c r="AP142" s="429"/>
      <c r="AQ142" s="431"/>
      <c r="AR142" s="561"/>
      <c r="AS142" s="561"/>
      <c r="AT142" s="47"/>
      <c r="AU142" s="47"/>
      <c r="AV142" s="169"/>
      <c r="AW142" s="227"/>
      <c r="AX142" s="97"/>
    </row>
    <row r="143" spans="1:50" ht="33" customHeight="1" x14ac:dyDescent="0.2">
      <c r="A143" s="399">
        <v>48</v>
      </c>
      <c r="B143" s="409"/>
      <c r="C143" s="410"/>
      <c r="D143" s="255"/>
      <c r="E143" s="255"/>
      <c r="F143" s="255"/>
      <c r="G143" s="475"/>
      <c r="H143" s="558"/>
      <c r="I143" s="469"/>
      <c r="J143" s="475"/>
      <c r="K143" s="503"/>
      <c r="L143" s="504">
        <f t="shared" ref="L143" si="583">IF(K143="ALTA",5,IF(K143="MEDIO ALTA",4,IF(K143="MEDIA",3,IF(K143="MEDIO BAJA",2,IF(K143="BAJA",1,0)))))</f>
        <v>0</v>
      </c>
      <c r="M143" s="503"/>
      <c r="N143" s="504">
        <f t="shared" ref="N143" si="584">IF(M143="ALTO",5,IF(M143="MEDIO ALTO",4,IF(M143="MEDIO",3,IF(M143="MEDIO BAJO",2,IF(M143="BAJO",1,0)))))</f>
        <v>0</v>
      </c>
      <c r="O143" s="504">
        <f t="shared" ref="O143" si="585">N143*L143</f>
        <v>0</v>
      </c>
      <c r="P143" s="256"/>
      <c r="Q143" s="257">
        <f t="shared" si="533"/>
        <v>0</v>
      </c>
      <c r="R143" s="426" t="e">
        <f t="shared" ref="R143" si="586">ROUND(AVERAGEIF(Q143:Q145,"&gt;0"),0)</f>
        <v>#DIV/0!</v>
      </c>
      <c r="S143" s="426" t="e">
        <f t="shared" si="344"/>
        <v>#DIV/0!</v>
      </c>
      <c r="T143" s="309"/>
      <c r="U143" s="459" t="e">
        <f t="shared" ref="U143" si="587">IF(P143="No_existen",5*$U$10,V143*$U$10)</f>
        <v>#DIV/0!</v>
      </c>
      <c r="V143" s="447" t="e">
        <f t="shared" ref="V143" si="588">ROUND(AVERAGEIF(W143:W145,"&gt;0"),0)</f>
        <v>#DIV/0!</v>
      </c>
      <c r="W143" s="303">
        <f t="shared" si="534"/>
        <v>0</v>
      </c>
      <c r="X143" s="309"/>
      <c r="Y143" s="309"/>
      <c r="Z143" s="447" t="e">
        <f t="shared" ref="Z143" si="589">IF(P143="No_existen",5*$Z$10,AA143*$Z$10)</f>
        <v>#DIV/0!</v>
      </c>
      <c r="AA143" s="426" t="e">
        <f t="shared" ref="AA143" si="590">ROUND(AVERAGEIF(AB143:AB145,"&gt;0"),0)</f>
        <v>#DIV/0!</v>
      </c>
      <c r="AB143" s="302">
        <f t="shared" si="535"/>
        <v>0</v>
      </c>
      <c r="AC143" s="309"/>
      <c r="AD143" s="309"/>
      <c r="AE143" s="447" t="e">
        <f t="shared" ref="AE143" si="591">IF(P143="No_existen",5*$AE$10,AF143*$AE$10)</f>
        <v>#DIV/0!</v>
      </c>
      <c r="AF143" s="426" t="e">
        <f t="shared" ref="AF143" si="592">ROUND(AVERAGEIF(AG143:AG145,"&gt;0"),0)</f>
        <v>#DIV/0!</v>
      </c>
      <c r="AG143" s="302">
        <f t="shared" si="536"/>
        <v>0</v>
      </c>
      <c r="AH143" s="309"/>
      <c r="AI143" s="309"/>
      <c r="AJ143" s="447" t="e">
        <f t="shared" ref="AJ143" si="593">IF(P143="No_existen",5*$AJ$10,AK143*$AJ$10)</f>
        <v>#DIV/0!</v>
      </c>
      <c r="AK143" s="426" t="e">
        <f t="shared" ref="AK143" si="594">ROUND(AVERAGEIF(AL143:AL145,"&gt;0"),0)</f>
        <v>#DIV/0!</v>
      </c>
      <c r="AL143" s="302">
        <f t="shared" si="537"/>
        <v>0</v>
      </c>
      <c r="AM143" s="309"/>
      <c r="AN143" s="426" t="e">
        <f t="shared" si="351"/>
        <v>#DIV/0!</v>
      </c>
      <c r="AO143" s="408" t="e">
        <f t="shared" ref="AO143" si="595">IF(AN143&lt;1.5,"FUERTE",IF(AND(AN143&gt;=1.5,AN143&lt;2.5),"ACEPTABLE",IF(AN143&gt;=5,"INEXISTENTE","DÉBIL")))</f>
        <v>#DIV/0!</v>
      </c>
      <c r="AP143" s="428">
        <f t="shared" ref="AP143" si="596">IF(O143=0,0,ROUND((O143*AN143),0))</f>
        <v>0</v>
      </c>
      <c r="AQ143" s="430" t="str">
        <f t="shared" ref="AQ143" si="597">IF(AP143&gt;=36,"GRAVE", IF(AP143&lt;=10, "LEVE", "MODERADO"))</f>
        <v>LEVE</v>
      </c>
      <c r="AR143" s="557"/>
      <c r="AS143" s="557"/>
      <c r="AT143" s="258"/>
      <c r="AU143" s="258"/>
      <c r="AV143" s="259"/>
      <c r="AW143" s="322"/>
      <c r="AX143" s="291"/>
    </row>
    <row r="144" spans="1:50" ht="33" customHeight="1" x14ac:dyDescent="0.2">
      <c r="A144" s="407"/>
      <c r="B144" s="411"/>
      <c r="C144" s="412"/>
      <c r="D144" s="311"/>
      <c r="E144" s="311"/>
      <c r="F144" s="311"/>
      <c r="G144" s="415"/>
      <c r="H144" s="416"/>
      <c r="I144" s="417"/>
      <c r="J144" s="415"/>
      <c r="K144" s="420"/>
      <c r="L144" s="423"/>
      <c r="M144" s="420"/>
      <c r="N144" s="423"/>
      <c r="O144" s="423"/>
      <c r="P144" s="144"/>
      <c r="Q144" s="145">
        <f t="shared" si="533"/>
        <v>0</v>
      </c>
      <c r="R144" s="396"/>
      <c r="S144" s="396"/>
      <c r="T144" s="312"/>
      <c r="U144" s="425"/>
      <c r="V144" s="395"/>
      <c r="W144" s="301">
        <f t="shared" si="534"/>
        <v>0</v>
      </c>
      <c r="X144" s="312"/>
      <c r="Y144" s="312"/>
      <c r="Z144" s="395"/>
      <c r="AA144" s="396"/>
      <c r="AB144" s="300">
        <f t="shared" si="535"/>
        <v>0</v>
      </c>
      <c r="AC144" s="312"/>
      <c r="AD144" s="312"/>
      <c r="AE144" s="395"/>
      <c r="AF144" s="396"/>
      <c r="AG144" s="300">
        <f t="shared" si="536"/>
        <v>0</v>
      </c>
      <c r="AH144" s="312"/>
      <c r="AI144" s="312"/>
      <c r="AJ144" s="395"/>
      <c r="AK144" s="396"/>
      <c r="AL144" s="300">
        <f t="shared" si="537"/>
        <v>0</v>
      </c>
      <c r="AM144" s="312"/>
      <c r="AN144" s="396"/>
      <c r="AO144" s="398"/>
      <c r="AP144" s="401"/>
      <c r="AQ144" s="404"/>
      <c r="AR144" s="406"/>
      <c r="AS144" s="406"/>
      <c r="AT144" s="46"/>
      <c r="AU144" s="46"/>
      <c r="AV144" s="94"/>
      <c r="AW144" s="221"/>
      <c r="AX144" s="96"/>
    </row>
    <row r="145" spans="1:50" ht="33" customHeight="1" thickBot="1" x14ac:dyDescent="0.25">
      <c r="A145" s="408"/>
      <c r="B145" s="413"/>
      <c r="C145" s="414"/>
      <c r="D145" s="90"/>
      <c r="E145" s="90"/>
      <c r="F145" s="90"/>
      <c r="G145" s="514"/>
      <c r="H145" s="559"/>
      <c r="I145" s="560"/>
      <c r="J145" s="514"/>
      <c r="K145" s="460"/>
      <c r="L145" s="457"/>
      <c r="M145" s="460"/>
      <c r="N145" s="457"/>
      <c r="O145" s="457"/>
      <c r="P145" s="19"/>
      <c r="Q145" s="102">
        <f t="shared" si="533"/>
        <v>0</v>
      </c>
      <c r="R145" s="427"/>
      <c r="S145" s="427"/>
      <c r="T145" s="306"/>
      <c r="U145" s="440"/>
      <c r="V145" s="446"/>
      <c r="W145" s="307">
        <f t="shared" si="534"/>
        <v>0</v>
      </c>
      <c r="X145" s="306"/>
      <c r="Y145" s="306"/>
      <c r="Z145" s="446"/>
      <c r="AA145" s="427"/>
      <c r="AB145" s="305">
        <f t="shared" si="535"/>
        <v>0</v>
      </c>
      <c r="AC145" s="306"/>
      <c r="AD145" s="306"/>
      <c r="AE145" s="446"/>
      <c r="AF145" s="427"/>
      <c r="AG145" s="305">
        <f t="shared" si="536"/>
        <v>0</v>
      </c>
      <c r="AH145" s="306"/>
      <c r="AI145" s="306"/>
      <c r="AJ145" s="446"/>
      <c r="AK145" s="427"/>
      <c r="AL145" s="305">
        <f t="shared" si="537"/>
        <v>0</v>
      </c>
      <c r="AM145" s="306"/>
      <c r="AN145" s="427"/>
      <c r="AO145" s="432"/>
      <c r="AP145" s="429"/>
      <c r="AQ145" s="431"/>
      <c r="AR145" s="561"/>
      <c r="AS145" s="561"/>
      <c r="AT145" s="47"/>
      <c r="AU145" s="47"/>
      <c r="AV145" s="169"/>
      <c r="AW145" s="227"/>
      <c r="AX145" s="97"/>
    </row>
    <row r="146" spans="1:50" ht="33" customHeight="1" x14ac:dyDescent="0.2">
      <c r="A146" s="399">
        <v>49</v>
      </c>
      <c r="B146" s="409"/>
      <c r="C146" s="410"/>
      <c r="D146" s="255"/>
      <c r="E146" s="255"/>
      <c r="F146" s="255"/>
      <c r="G146" s="475"/>
      <c r="H146" s="558"/>
      <c r="I146" s="469"/>
      <c r="J146" s="475"/>
      <c r="K146" s="503"/>
      <c r="L146" s="504">
        <f t="shared" ref="L146" si="598">IF(K146="ALTA",5,IF(K146="MEDIO ALTA",4,IF(K146="MEDIA",3,IF(K146="MEDIO BAJA",2,IF(K146="BAJA",1,0)))))</f>
        <v>0</v>
      </c>
      <c r="M146" s="503"/>
      <c r="N146" s="504">
        <f t="shared" ref="N146" si="599">IF(M146="ALTO",5,IF(M146="MEDIO ALTO",4,IF(M146="MEDIO",3,IF(M146="MEDIO BAJO",2,IF(M146="BAJO",1,0)))))</f>
        <v>0</v>
      </c>
      <c r="O146" s="504">
        <f t="shared" ref="O146" si="600">N146*L146</f>
        <v>0</v>
      </c>
      <c r="P146" s="256"/>
      <c r="Q146" s="257">
        <f t="shared" si="533"/>
        <v>0</v>
      </c>
      <c r="R146" s="426" t="e">
        <f t="shared" ref="R146" si="601">ROUND(AVERAGEIF(Q146:Q148,"&gt;0"),0)</f>
        <v>#DIV/0!</v>
      </c>
      <c r="S146" s="426" t="e">
        <f t="shared" si="344"/>
        <v>#DIV/0!</v>
      </c>
      <c r="T146" s="309"/>
      <c r="U146" s="459" t="e">
        <f t="shared" ref="U146" si="602">IF(P146="No_existen",5*$U$10,V146*$U$10)</f>
        <v>#DIV/0!</v>
      </c>
      <c r="V146" s="447" t="e">
        <f t="shared" ref="V146" si="603">ROUND(AVERAGEIF(W146:W148,"&gt;0"),0)</f>
        <v>#DIV/0!</v>
      </c>
      <c r="W146" s="303">
        <f t="shared" si="534"/>
        <v>0</v>
      </c>
      <c r="X146" s="309"/>
      <c r="Y146" s="309"/>
      <c r="Z146" s="447" t="e">
        <f t="shared" ref="Z146" si="604">IF(P146="No_existen",5*$Z$10,AA146*$Z$10)</f>
        <v>#DIV/0!</v>
      </c>
      <c r="AA146" s="426" t="e">
        <f t="shared" ref="AA146" si="605">ROUND(AVERAGEIF(AB146:AB148,"&gt;0"),0)</f>
        <v>#DIV/0!</v>
      </c>
      <c r="AB146" s="302">
        <f t="shared" si="535"/>
        <v>0</v>
      </c>
      <c r="AC146" s="309"/>
      <c r="AD146" s="309"/>
      <c r="AE146" s="447" t="e">
        <f t="shared" ref="AE146" si="606">IF(P146="No_existen",5*$AE$10,AF146*$AE$10)</f>
        <v>#DIV/0!</v>
      </c>
      <c r="AF146" s="426" t="e">
        <f t="shared" ref="AF146" si="607">ROUND(AVERAGEIF(AG146:AG148,"&gt;0"),0)</f>
        <v>#DIV/0!</v>
      </c>
      <c r="AG146" s="302">
        <f t="shared" si="536"/>
        <v>0</v>
      </c>
      <c r="AH146" s="309"/>
      <c r="AI146" s="309"/>
      <c r="AJ146" s="447" t="e">
        <f t="shared" ref="AJ146" si="608">IF(P146="No_existen",5*$AJ$10,AK146*$AJ$10)</f>
        <v>#DIV/0!</v>
      </c>
      <c r="AK146" s="426" t="e">
        <f t="shared" ref="AK146" si="609">ROUND(AVERAGEIF(AL146:AL148,"&gt;0"),0)</f>
        <v>#DIV/0!</v>
      </c>
      <c r="AL146" s="302">
        <f t="shared" si="537"/>
        <v>0</v>
      </c>
      <c r="AM146" s="309"/>
      <c r="AN146" s="426" t="e">
        <f t="shared" si="351"/>
        <v>#DIV/0!</v>
      </c>
      <c r="AO146" s="408" t="e">
        <f t="shared" ref="AO146" si="610">IF(AN146&lt;1.5,"FUERTE",IF(AND(AN146&gt;=1.5,AN146&lt;2.5),"ACEPTABLE",IF(AN146&gt;=5,"INEXISTENTE","DÉBIL")))</f>
        <v>#DIV/0!</v>
      </c>
      <c r="AP146" s="428">
        <f t="shared" ref="AP146" si="611">IF(O146=0,0,ROUND((O146*AN146),0))</f>
        <v>0</v>
      </c>
      <c r="AQ146" s="430" t="str">
        <f t="shared" ref="AQ146" si="612">IF(AP146&gt;=36,"GRAVE", IF(AP146&lt;=10, "LEVE", "MODERADO"))</f>
        <v>LEVE</v>
      </c>
      <c r="AR146" s="557"/>
      <c r="AS146" s="557"/>
      <c r="AT146" s="258"/>
      <c r="AU146" s="258"/>
      <c r="AV146" s="259"/>
      <c r="AW146" s="322"/>
      <c r="AX146" s="291"/>
    </row>
    <row r="147" spans="1:50" ht="33" customHeight="1" x14ac:dyDescent="0.2">
      <c r="A147" s="407"/>
      <c r="B147" s="411"/>
      <c r="C147" s="412"/>
      <c r="D147" s="311"/>
      <c r="E147" s="311"/>
      <c r="F147" s="311"/>
      <c r="G147" s="415"/>
      <c r="H147" s="416"/>
      <c r="I147" s="417"/>
      <c r="J147" s="415"/>
      <c r="K147" s="420"/>
      <c r="L147" s="423"/>
      <c r="M147" s="420"/>
      <c r="N147" s="423"/>
      <c r="O147" s="423"/>
      <c r="P147" s="144"/>
      <c r="Q147" s="145">
        <f t="shared" si="533"/>
        <v>0</v>
      </c>
      <c r="R147" s="396"/>
      <c r="S147" s="396"/>
      <c r="T147" s="312"/>
      <c r="U147" s="425"/>
      <c r="V147" s="395"/>
      <c r="W147" s="301">
        <f t="shared" si="534"/>
        <v>0</v>
      </c>
      <c r="X147" s="312"/>
      <c r="Y147" s="312"/>
      <c r="Z147" s="395"/>
      <c r="AA147" s="396"/>
      <c r="AB147" s="300">
        <f t="shared" si="535"/>
        <v>0</v>
      </c>
      <c r="AC147" s="312"/>
      <c r="AD147" s="312"/>
      <c r="AE147" s="395"/>
      <c r="AF147" s="396"/>
      <c r="AG147" s="300">
        <f t="shared" si="536"/>
        <v>0</v>
      </c>
      <c r="AH147" s="312"/>
      <c r="AI147" s="312"/>
      <c r="AJ147" s="395"/>
      <c r="AK147" s="396"/>
      <c r="AL147" s="300">
        <f t="shared" si="537"/>
        <v>0</v>
      </c>
      <c r="AM147" s="312"/>
      <c r="AN147" s="396"/>
      <c r="AO147" s="398"/>
      <c r="AP147" s="401"/>
      <c r="AQ147" s="404"/>
      <c r="AR147" s="406"/>
      <c r="AS147" s="406"/>
      <c r="AT147" s="46"/>
      <c r="AU147" s="46"/>
      <c r="AV147" s="94"/>
      <c r="AW147" s="221"/>
      <c r="AX147" s="96"/>
    </row>
    <row r="148" spans="1:50" ht="33" customHeight="1" thickBot="1" x14ac:dyDescent="0.25">
      <c r="A148" s="408"/>
      <c r="B148" s="413"/>
      <c r="C148" s="414"/>
      <c r="D148" s="90"/>
      <c r="E148" s="90"/>
      <c r="F148" s="90"/>
      <c r="G148" s="514"/>
      <c r="H148" s="559"/>
      <c r="I148" s="560"/>
      <c r="J148" s="514"/>
      <c r="K148" s="460"/>
      <c r="L148" s="457"/>
      <c r="M148" s="460"/>
      <c r="N148" s="457"/>
      <c r="O148" s="457"/>
      <c r="P148" s="19"/>
      <c r="Q148" s="102">
        <f t="shared" si="533"/>
        <v>0</v>
      </c>
      <c r="R148" s="427"/>
      <c r="S148" s="427"/>
      <c r="T148" s="306"/>
      <c r="U148" s="440"/>
      <c r="V148" s="446"/>
      <c r="W148" s="307">
        <f t="shared" si="534"/>
        <v>0</v>
      </c>
      <c r="X148" s="306"/>
      <c r="Y148" s="306"/>
      <c r="Z148" s="446"/>
      <c r="AA148" s="427"/>
      <c r="AB148" s="305">
        <f t="shared" si="535"/>
        <v>0</v>
      </c>
      <c r="AC148" s="306"/>
      <c r="AD148" s="306"/>
      <c r="AE148" s="446"/>
      <c r="AF148" s="427"/>
      <c r="AG148" s="305">
        <f t="shared" si="536"/>
        <v>0</v>
      </c>
      <c r="AH148" s="306"/>
      <c r="AI148" s="306"/>
      <c r="AJ148" s="446"/>
      <c r="AK148" s="427"/>
      <c r="AL148" s="305">
        <f t="shared" si="537"/>
        <v>0</v>
      </c>
      <c r="AM148" s="306"/>
      <c r="AN148" s="427"/>
      <c r="AO148" s="432"/>
      <c r="AP148" s="429"/>
      <c r="AQ148" s="431"/>
      <c r="AR148" s="561"/>
      <c r="AS148" s="561"/>
      <c r="AT148" s="47"/>
      <c r="AU148" s="47"/>
      <c r="AV148" s="169"/>
      <c r="AW148" s="227"/>
      <c r="AX148" s="97"/>
    </row>
    <row r="149" spans="1:50" ht="33" customHeight="1" x14ac:dyDescent="0.2">
      <c r="A149" s="399">
        <v>50</v>
      </c>
      <c r="B149" s="409"/>
      <c r="C149" s="410"/>
      <c r="D149" s="255"/>
      <c r="E149" s="255"/>
      <c r="F149" s="255"/>
      <c r="G149" s="475"/>
      <c r="H149" s="558"/>
      <c r="I149" s="469"/>
      <c r="J149" s="475"/>
      <c r="K149" s="503"/>
      <c r="L149" s="504">
        <f t="shared" ref="L149" si="613">IF(K149="ALTA",5,IF(K149="MEDIO ALTA",4,IF(K149="MEDIA",3,IF(K149="MEDIO BAJA",2,IF(K149="BAJA",1,0)))))</f>
        <v>0</v>
      </c>
      <c r="M149" s="503"/>
      <c r="N149" s="504">
        <f t="shared" ref="N149" si="614">IF(M149="ALTO",5,IF(M149="MEDIO ALTO",4,IF(M149="MEDIO",3,IF(M149="MEDIO BAJO",2,IF(M149="BAJO",1,0)))))</f>
        <v>0</v>
      </c>
      <c r="O149" s="504">
        <f t="shared" ref="O149" si="615">N149*L149</f>
        <v>0</v>
      </c>
      <c r="P149" s="256"/>
      <c r="Q149" s="257">
        <f t="shared" si="533"/>
        <v>0</v>
      </c>
      <c r="R149" s="426" t="e">
        <f t="shared" ref="R149" si="616">ROUND(AVERAGEIF(Q149:Q151,"&gt;0"),0)</f>
        <v>#DIV/0!</v>
      </c>
      <c r="S149" s="426" t="e">
        <f t="shared" si="344"/>
        <v>#DIV/0!</v>
      </c>
      <c r="T149" s="309"/>
      <c r="U149" s="459" t="e">
        <f t="shared" ref="U149" si="617">IF(P149="No_existen",5*$U$10,V149*$U$10)</f>
        <v>#DIV/0!</v>
      </c>
      <c r="V149" s="447" t="e">
        <f t="shared" ref="V149" si="618">ROUND(AVERAGEIF(W149:W151,"&gt;0"),0)</f>
        <v>#DIV/0!</v>
      </c>
      <c r="W149" s="303">
        <f t="shared" si="534"/>
        <v>0</v>
      </c>
      <c r="X149" s="309"/>
      <c r="Y149" s="309"/>
      <c r="Z149" s="447" t="e">
        <f t="shared" ref="Z149" si="619">IF(P149="No_existen",5*$Z$10,AA149*$Z$10)</f>
        <v>#DIV/0!</v>
      </c>
      <c r="AA149" s="426" t="e">
        <f t="shared" ref="AA149" si="620">ROUND(AVERAGEIF(AB149:AB151,"&gt;0"),0)</f>
        <v>#DIV/0!</v>
      </c>
      <c r="AB149" s="302">
        <f t="shared" si="535"/>
        <v>0</v>
      </c>
      <c r="AC149" s="309"/>
      <c r="AD149" s="309"/>
      <c r="AE149" s="447" t="e">
        <f t="shared" ref="AE149" si="621">IF(P149="No_existen",5*$AE$10,AF149*$AE$10)</f>
        <v>#DIV/0!</v>
      </c>
      <c r="AF149" s="426" t="e">
        <f t="shared" ref="AF149" si="622">ROUND(AVERAGEIF(AG149:AG151,"&gt;0"),0)</f>
        <v>#DIV/0!</v>
      </c>
      <c r="AG149" s="302">
        <f t="shared" si="536"/>
        <v>0</v>
      </c>
      <c r="AH149" s="309"/>
      <c r="AI149" s="309"/>
      <c r="AJ149" s="447" t="e">
        <f t="shared" ref="AJ149" si="623">IF(P149="No_existen",5*$AJ$10,AK149*$AJ$10)</f>
        <v>#DIV/0!</v>
      </c>
      <c r="AK149" s="426" t="e">
        <f t="shared" ref="AK149" si="624">ROUND(AVERAGEIF(AL149:AL151,"&gt;0"),0)</f>
        <v>#DIV/0!</v>
      </c>
      <c r="AL149" s="302">
        <f t="shared" si="537"/>
        <v>0</v>
      </c>
      <c r="AM149" s="309"/>
      <c r="AN149" s="426" t="e">
        <f t="shared" si="351"/>
        <v>#DIV/0!</v>
      </c>
      <c r="AO149" s="408" t="e">
        <f t="shared" ref="AO149" si="625">IF(AN149&lt;1.5,"FUERTE",IF(AND(AN149&gt;=1.5,AN149&lt;2.5),"ACEPTABLE",IF(AN149&gt;=5,"INEXISTENTE","DÉBIL")))</f>
        <v>#DIV/0!</v>
      </c>
      <c r="AP149" s="428">
        <f t="shared" ref="AP149" si="626">IF(O149=0,0,ROUND((O149*AN149),0))</f>
        <v>0</v>
      </c>
      <c r="AQ149" s="430" t="str">
        <f t="shared" ref="AQ149" si="627">IF(AP149&gt;=36,"GRAVE", IF(AP149&lt;=10, "LEVE", "MODERADO"))</f>
        <v>LEVE</v>
      </c>
      <c r="AR149" s="557"/>
      <c r="AS149" s="557"/>
      <c r="AT149" s="258"/>
      <c r="AU149" s="258"/>
      <c r="AV149" s="259"/>
      <c r="AW149" s="322"/>
      <c r="AX149" s="291"/>
    </row>
    <row r="150" spans="1:50" ht="33" customHeight="1" x14ac:dyDescent="0.2">
      <c r="A150" s="407"/>
      <c r="B150" s="411"/>
      <c r="C150" s="412"/>
      <c r="D150" s="311"/>
      <c r="E150" s="311"/>
      <c r="F150" s="311"/>
      <c r="G150" s="415"/>
      <c r="H150" s="416"/>
      <c r="I150" s="417"/>
      <c r="J150" s="415"/>
      <c r="K150" s="420"/>
      <c r="L150" s="423"/>
      <c r="M150" s="420"/>
      <c r="N150" s="423"/>
      <c r="O150" s="423"/>
      <c r="P150" s="144"/>
      <c r="Q150" s="145">
        <f t="shared" si="533"/>
        <v>0</v>
      </c>
      <c r="R150" s="396"/>
      <c r="S150" s="396"/>
      <c r="T150" s="312"/>
      <c r="U150" s="425"/>
      <c r="V150" s="395"/>
      <c r="W150" s="301">
        <f t="shared" si="534"/>
        <v>0</v>
      </c>
      <c r="X150" s="312"/>
      <c r="Y150" s="312"/>
      <c r="Z150" s="395"/>
      <c r="AA150" s="396"/>
      <c r="AB150" s="300">
        <f t="shared" si="535"/>
        <v>0</v>
      </c>
      <c r="AC150" s="312"/>
      <c r="AD150" s="312"/>
      <c r="AE150" s="395"/>
      <c r="AF150" s="396"/>
      <c r="AG150" s="300">
        <f t="shared" si="536"/>
        <v>0</v>
      </c>
      <c r="AH150" s="312"/>
      <c r="AI150" s="312"/>
      <c r="AJ150" s="395"/>
      <c r="AK150" s="396"/>
      <c r="AL150" s="300">
        <f t="shared" si="537"/>
        <v>0</v>
      </c>
      <c r="AM150" s="312"/>
      <c r="AN150" s="396"/>
      <c r="AO150" s="398"/>
      <c r="AP150" s="401"/>
      <c r="AQ150" s="404"/>
      <c r="AR150" s="406"/>
      <c r="AS150" s="406"/>
      <c r="AT150" s="46"/>
      <c r="AU150" s="46"/>
      <c r="AV150" s="94"/>
      <c r="AW150" s="221"/>
      <c r="AX150" s="96"/>
    </row>
    <row r="151" spans="1:50" ht="33" customHeight="1" thickBot="1" x14ac:dyDescent="0.25">
      <c r="A151" s="408"/>
      <c r="B151" s="413"/>
      <c r="C151" s="414"/>
      <c r="D151" s="90"/>
      <c r="E151" s="90"/>
      <c r="F151" s="90"/>
      <c r="G151" s="514"/>
      <c r="H151" s="559"/>
      <c r="I151" s="560"/>
      <c r="J151" s="514"/>
      <c r="K151" s="460"/>
      <c r="L151" s="457"/>
      <c r="M151" s="460"/>
      <c r="N151" s="457"/>
      <c r="O151" s="457"/>
      <c r="P151" s="19"/>
      <c r="Q151" s="102">
        <f t="shared" si="533"/>
        <v>0</v>
      </c>
      <c r="R151" s="427"/>
      <c r="S151" s="427"/>
      <c r="T151" s="306"/>
      <c r="U151" s="440"/>
      <c r="V151" s="446"/>
      <c r="W151" s="307">
        <f t="shared" si="534"/>
        <v>0</v>
      </c>
      <c r="X151" s="306"/>
      <c r="Y151" s="306"/>
      <c r="Z151" s="446"/>
      <c r="AA151" s="427"/>
      <c r="AB151" s="305">
        <f t="shared" si="535"/>
        <v>0</v>
      </c>
      <c r="AC151" s="306"/>
      <c r="AD151" s="306"/>
      <c r="AE151" s="446"/>
      <c r="AF151" s="427"/>
      <c r="AG151" s="305">
        <f t="shared" si="536"/>
        <v>0</v>
      </c>
      <c r="AH151" s="306"/>
      <c r="AI151" s="306"/>
      <c r="AJ151" s="446"/>
      <c r="AK151" s="427"/>
      <c r="AL151" s="305">
        <f t="shared" si="537"/>
        <v>0</v>
      </c>
      <c r="AM151" s="306"/>
      <c r="AN151" s="427"/>
      <c r="AO151" s="432"/>
      <c r="AP151" s="429"/>
      <c r="AQ151" s="431"/>
      <c r="AR151" s="561"/>
      <c r="AS151" s="561"/>
      <c r="AT151" s="47"/>
      <c r="AU151" s="47"/>
      <c r="AV151" s="169"/>
      <c r="AW151" s="227"/>
      <c r="AX151" s="97"/>
    </row>
    <row r="152" spans="1:50" ht="33" customHeight="1" x14ac:dyDescent="0.2">
      <c r="A152" s="399">
        <v>51</v>
      </c>
      <c r="B152" s="409"/>
      <c r="C152" s="410"/>
      <c r="D152" s="255"/>
      <c r="E152" s="255"/>
      <c r="F152" s="255"/>
      <c r="G152" s="475"/>
      <c r="H152" s="558"/>
      <c r="I152" s="469"/>
      <c r="J152" s="475"/>
      <c r="K152" s="503"/>
      <c r="L152" s="504">
        <f t="shared" ref="L152" si="628">IF(K152="ALTA",5,IF(K152="MEDIO ALTA",4,IF(K152="MEDIA",3,IF(K152="MEDIO BAJA",2,IF(K152="BAJA",1,0)))))</f>
        <v>0</v>
      </c>
      <c r="M152" s="503"/>
      <c r="N152" s="504">
        <f t="shared" ref="N152" si="629">IF(M152="ALTO",5,IF(M152="MEDIO ALTO",4,IF(M152="MEDIO",3,IF(M152="MEDIO BAJO",2,IF(M152="BAJO",1,0)))))</f>
        <v>0</v>
      </c>
      <c r="O152" s="504">
        <f t="shared" ref="O152" si="630">N152*L152</f>
        <v>0</v>
      </c>
      <c r="P152" s="256"/>
      <c r="Q152" s="257">
        <f t="shared" si="533"/>
        <v>0</v>
      </c>
      <c r="R152" s="426" t="e">
        <f t="shared" ref="R152" si="631">ROUND(AVERAGEIF(Q152:Q154,"&gt;0"),0)</f>
        <v>#DIV/0!</v>
      </c>
      <c r="S152" s="426" t="e">
        <f t="shared" ref="S152:S215" si="632">R152*0.6</f>
        <v>#DIV/0!</v>
      </c>
      <c r="T152" s="309"/>
      <c r="U152" s="459" t="e">
        <f t="shared" ref="U152" si="633">IF(P152="No_existen",5*$U$10,V152*$U$10)</f>
        <v>#DIV/0!</v>
      </c>
      <c r="V152" s="447" t="e">
        <f t="shared" ref="V152" si="634">ROUND(AVERAGEIF(W152:W154,"&gt;0"),0)</f>
        <v>#DIV/0!</v>
      </c>
      <c r="W152" s="303">
        <f t="shared" si="534"/>
        <v>0</v>
      </c>
      <c r="X152" s="309"/>
      <c r="Y152" s="309"/>
      <c r="Z152" s="447" t="e">
        <f t="shared" ref="Z152" si="635">IF(P152="No_existen",5*$Z$10,AA152*$Z$10)</f>
        <v>#DIV/0!</v>
      </c>
      <c r="AA152" s="426" t="e">
        <f t="shared" ref="AA152" si="636">ROUND(AVERAGEIF(AB152:AB154,"&gt;0"),0)</f>
        <v>#DIV/0!</v>
      </c>
      <c r="AB152" s="302">
        <f t="shared" si="535"/>
        <v>0</v>
      </c>
      <c r="AC152" s="309"/>
      <c r="AD152" s="309"/>
      <c r="AE152" s="447" t="e">
        <f t="shared" ref="AE152" si="637">IF(P152="No_existen",5*$AE$10,AF152*$AE$10)</f>
        <v>#DIV/0!</v>
      </c>
      <c r="AF152" s="426" t="e">
        <f t="shared" ref="AF152" si="638">ROUND(AVERAGEIF(AG152:AG154,"&gt;0"),0)</f>
        <v>#DIV/0!</v>
      </c>
      <c r="AG152" s="302">
        <f t="shared" si="536"/>
        <v>0</v>
      </c>
      <c r="AH152" s="309"/>
      <c r="AI152" s="309"/>
      <c r="AJ152" s="447" t="e">
        <f t="shared" ref="AJ152" si="639">IF(P152="No_existen",5*$AJ$10,AK152*$AJ$10)</f>
        <v>#DIV/0!</v>
      </c>
      <c r="AK152" s="426" t="e">
        <f t="shared" ref="AK152" si="640">ROUND(AVERAGEIF(AL152:AL154,"&gt;0"),0)</f>
        <v>#DIV/0!</v>
      </c>
      <c r="AL152" s="302">
        <f t="shared" si="537"/>
        <v>0</v>
      </c>
      <c r="AM152" s="309"/>
      <c r="AN152" s="426" t="e">
        <f t="shared" ref="AN152:AN215" si="641">ROUND(AVERAGE(R152,V152,AA152,AF152,AK152),0)</f>
        <v>#DIV/0!</v>
      </c>
      <c r="AO152" s="408" t="e">
        <f t="shared" ref="AO152" si="642">IF(AN152&lt;1.5,"FUERTE",IF(AND(AN152&gt;=1.5,AN152&lt;2.5),"ACEPTABLE",IF(AN152&gt;=5,"INEXISTENTE","DÉBIL")))</f>
        <v>#DIV/0!</v>
      </c>
      <c r="AP152" s="428">
        <f t="shared" ref="AP152" si="643">IF(O152=0,0,ROUND((O152*AN152),0))</f>
        <v>0</v>
      </c>
      <c r="AQ152" s="430" t="str">
        <f t="shared" ref="AQ152" si="644">IF(AP152&gt;=36,"GRAVE", IF(AP152&lt;=10, "LEVE", "MODERADO"))</f>
        <v>LEVE</v>
      </c>
      <c r="AR152" s="557"/>
      <c r="AS152" s="557"/>
      <c r="AT152" s="258"/>
      <c r="AU152" s="258"/>
      <c r="AV152" s="259"/>
      <c r="AW152" s="322"/>
      <c r="AX152" s="291"/>
    </row>
    <row r="153" spans="1:50" ht="33" customHeight="1" x14ac:dyDescent="0.2">
      <c r="A153" s="407"/>
      <c r="B153" s="411"/>
      <c r="C153" s="412"/>
      <c r="D153" s="311"/>
      <c r="E153" s="311"/>
      <c r="F153" s="311"/>
      <c r="G153" s="415"/>
      <c r="H153" s="416"/>
      <c r="I153" s="417"/>
      <c r="J153" s="415"/>
      <c r="K153" s="420"/>
      <c r="L153" s="423"/>
      <c r="M153" s="420"/>
      <c r="N153" s="423"/>
      <c r="O153" s="423"/>
      <c r="P153" s="144"/>
      <c r="Q153" s="145">
        <f t="shared" si="533"/>
        <v>0</v>
      </c>
      <c r="R153" s="396"/>
      <c r="S153" s="396"/>
      <c r="T153" s="312"/>
      <c r="U153" s="425"/>
      <c r="V153" s="395"/>
      <c r="W153" s="301">
        <f t="shared" si="534"/>
        <v>0</v>
      </c>
      <c r="X153" s="312"/>
      <c r="Y153" s="312"/>
      <c r="Z153" s="395"/>
      <c r="AA153" s="396"/>
      <c r="AB153" s="300">
        <f t="shared" si="535"/>
        <v>0</v>
      </c>
      <c r="AC153" s="312"/>
      <c r="AD153" s="312"/>
      <c r="AE153" s="395"/>
      <c r="AF153" s="396"/>
      <c r="AG153" s="300">
        <f t="shared" si="536"/>
        <v>0</v>
      </c>
      <c r="AH153" s="312"/>
      <c r="AI153" s="312"/>
      <c r="AJ153" s="395"/>
      <c r="AK153" s="396"/>
      <c r="AL153" s="300">
        <f t="shared" si="537"/>
        <v>0</v>
      </c>
      <c r="AM153" s="312"/>
      <c r="AN153" s="396"/>
      <c r="AO153" s="398"/>
      <c r="AP153" s="401"/>
      <c r="AQ153" s="404"/>
      <c r="AR153" s="406"/>
      <c r="AS153" s="406"/>
      <c r="AT153" s="46"/>
      <c r="AU153" s="46"/>
      <c r="AV153" s="94"/>
      <c r="AW153" s="221"/>
      <c r="AX153" s="96"/>
    </row>
    <row r="154" spans="1:50" ht="33" customHeight="1" thickBot="1" x14ac:dyDescent="0.25">
      <c r="A154" s="408"/>
      <c r="B154" s="413"/>
      <c r="C154" s="414"/>
      <c r="D154" s="90"/>
      <c r="E154" s="90"/>
      <c r="F154" s="90"/>
      <c r="G154" s="514"/>
      <c r="H154" s="559"/>
      <c r="I154" s="560"/>
      <c r="J154" s="514"/>
      <c r="K154" s="460"/>
      <c r="L154" s="457"/>
      <c r="M154" s="460"/>
      <c r="N154" s="457"/>
      <c r="O154" s="457"/>
      <c r="P154" s="19"/>
      <c r="Q154" s="102">
        <f t="shared" si="533"/>
        <v>0</v>
      </c>
      <c r="R154" s="427"/>
      <c r="S154" s="427"/>
      <c r="T154" s="306"/>
      <c r="U154" s="440"/>
      <c r="V154" s="446"/>
      <c r="W154" s="307">
        <f t="shared" si="534"/>
        <v>0</v>
      </c>
      <c r="X154" s="306"/>
      <c r="Y154" s="306"/>
      <c r="Z154" s="446"/>
      <c r="AA154" s="427"/>
      <c r="AB154" s="305">
        <f t="shared" si="535"/>
        <v>0</v>
      </c>
      <c r="AC154" s="306"/>
      <c r="AD154" s="306"/>
      <c r="AE154" s="446"/>
      <c r="AF154" s="427"/>
      <c r="AG154" s="305">
        <f t="shared" si="536"/>
        <v>0</v>
      </c>
      <c r="AH154" s="306"/>
      <c r="AI154" s="306"/>
      <c r="AJ154" s="446"/>
      <c r="AK154" s="427"/>
      <c r="AL154" s="305">
        <f t="shared" si="537"/>
        <v>0</v>
      </c>
      <c r="AM154" s="306"/>
      <c r="AN154" s="427"/>
      <c r="AO154" s="432"/>
      <c r="AP154" s="429"/>
      <c r="AQ154" s="431"/>
      <c r="AR154" s="561"/>
      <c r="AS154" s="561"/>
      <c r="AT154" s="47"/>
      <c r="AU154" s="47"/>
      <c r="AV154" s="169"/>
      <c r="AW154" s="227"/>
      <c r="AX154" s="97"/>
    </row>
    <row r="155" spans="1:50" ht="33" customHeight="1" x14ac:dyDescent="0.2">
      <c r="A155" s="399">
        <v>52</v>
      </c>
      <c r="B155" s="409"/>
      <c r="C155" s="410"/>
      <c r="D155" s="255"/>
      <c r="E155" s="255"/>
      <c r="F155" s="255"/>
      <c r="G155" s="475"/>
      <c r="H155" s="558"/>
      <c r="I155" s="469"/>
      <c r="J155" s="475"/>
      <c r="K155" s="503"/>
      <c r="L155" s="504">
        <f t="shared" ref="L155" si="645">IF(K155="ALTA",5,IF(K155="MEDIO ALTA",4,IF(K155="MEDIA",3,IF(K155="MEDIO BAJA",2,IF(K155="BAJA",1,0)))))</f>
        <v>0</v>
      </c>
      <c r="M155" s="503"/>
      <c r="N155" s="504">
        <f t="shared" ref="N155" si="646">IF(M155="ALTO",5,IF(M155="MEDIO ALTO",4,IF(M155="MEDIO",3,IF(M155="MEDIO BAJO",2,IF(M155="BAJO",1,0)))))</f>
        <v>0</v>
      </c>
      <c r="O155" s="504">
        <f t="shared" ref="O155" si="647">N155*L155</f>
        <v>0</v>
      </c>
      <c r="P155" s="256"/>
      <c r="Q155" s="257">
        <f t="shared" si="533"/>
        <v>0</v>
      </c>
      <c r="R155" s="426" t="e">
        <f t="shared" ref="R155" si="648">ROUND(AVERAGEIF(Q155:Q157,"&gt;0"),0)</f>
        <v>#DIV/0!</v>
      </c>
      <c r="S155" s="426" t="e">
        <f t="shared" si="632"/>
        <v>#DIV/0!</v>
      </c>
      <c r="T155" s="309"/>
      <c r="U155" s="459" t="e">
        <f t="shared" ref="U155" si="649">IF(P155="No_existen",5*$U$10,V155*$U$10)</f>
        <v>#DIV/0!</v>
      </c>
      <c r="V155" s="447" t="e">
        <f t="shared" ref="V155" si="650">ROUND(AVERAGEIF(W155:W157,"&gt;0"),0)</f>
        <v>#DIV/0!</v>
      </c>
      <c r="W155" s="303">
        <f t="shared" si="534"/>
        <v>0</v>
      </c>
      <c r="X155" s="309"/>
      <c r="Y155" s="309"/>
      <c r="Z155" s="447" t="e">
        <f t="shared" ref="Z155" si="651">IF(P155="No_existen",5*$Z$10,AA155*$Z$10)</f>
        <v>#DIV/0!</v>
      </c>
      <c r="AA155" s="426" t="e">
        <f t="shared" ref="AA155" si="652">ROUND(AVERAGEIF(AB155:AB157,"&gt;0"),0)</f>
        <v>#DIV/0!</v>
      </c>
      <c r="AB155" s="302">
        <f t="shared" si="535"/>
        <v>0</v>
      </c>
      <c r="AC155" s="309"/>
      <c r="AD155" s="309"/>
      <c r="AE155" s="447" t="e">
        <f t="shared" ref="AE155" si="653">IF(P155="No_existen",5*$AE$10,AF155*$AE$10)</f>
        <v>#DIV/0!</v>
      </c>
      <c r="AF155" s="426" t="e">
        <f t="shared" ref="AF155" si="654">ROUND(AVERAGEIF(AG155:AG157,"&gt;0"),0)</f>
        <v>#DIV/0!</v>
      </c>
      <c r="AG155" s="302">
        <f t="shared" si="536"/>
        <v>0</v>
      </c>
      <c r="AH155" s="309"/>
      <c r="AI155" s="309"/>
      <c r="AJ155" s="447" t="e">
        <f t="shared" ref="AJ155" si="655">IF(P155="No_existen",5*$AJ$10,AK155*$AJ$10)</f>
        <v>#DIV/0!</v>
      </c>
      <c r="AK155" s="426" t="e">
        <f t="shared" ref="AK155" si="656">ROUND(AVERAGEIF(AL155:AL157,"&gt;0"),0)</f>
        <v>#DIV/0!</v>
      </c>
      <c r="AL155" s="302">
        <f t="shared" si="537"/>
        <v>0</v>
      </c>
      <c r="AM155" s="309"/>
      <c r="AN155" s="426" t="e">
        <f t="shared" si="641"/>
        <v>#DIV/0!</v>
      </c>
      <c r="AO155" s="408" t="e">
        <f t="shared" ref="AO155" si="657">IF(AN155&lt;1.5,"FUERTE",IF(AND(AN155&gt;=1.5,AN155&lt;2.5),"ACEPTABLE",IF(AN155&gt;=5,"INEXISTENTE","DÉBIL")))</f>
        <v>#DIV/0!</v>
      </c>
      <c r="AP155" s="428">
        <f t="shared" ref="AP155" si="658">IF(O155=0,0,ROUND((O155*AN155),0))</f>
        <v>0</v>
      </c>
      <c r="AQ155" s="430" t="str">
        <f t="shared" ref="AQ155" si="659">IF(AP155&gt;=36,"GRAVE", IF(AP155&lt;=10, "LEVE", "MODERADO"))</f>
        <v>LEVE</v>
      </c>
      <c r="AR155" s="557"/>
      <c r="AS155" s="557"/>
      <c r="AT155" s="258"/>
      <c r="AU155" s="258"/>
      <c r="AV155" s="259"/>
      <c r="AW155" s="322"/>
      <c r="AX155" s="291"/>
    </row>
    <row r="156" spans="1:50" ht="33" customHeight="1" x14ac:dyDescent="0.2">
      <c r="A156" s="407"/>
      <c r="B156" s="411"/>
      <c r="C156" s="412"/>
      <c r="D156" s="311"/>
      <c r="E156" s="311"/>
      <c r="F156" s="311"/>
      <c r="G156" s="415"/>
      <c r="H156" s="416"/>
      <c r="I156" s="417"/>
      <c r="J156" s="415"/>
      <c r="K156" s="420"/>
      <c r="L156" s="423"/>
      <c r="M156" s="420"/>
      <c r="N156" s="423"/>
      <c r="O156" s="423"/>
      <c r="P156" s="144"/>
      <c r="Q156" s="145">
        <f t="shared" si="533"/>
        <v>0</v>
      </c>
      <c r="R156" s="396"/>
      <c r="S156" s="396"/>
      <c r="T156" s="312"/>
      <c r="U156" s="425"/>
      <c r="V156" s="395"/>
      <c r="W156" s="301">
        <f t="shared" si="534"/>
        <v>0</v>
      </c>
      <c r="X156" s="312"/>
      <c r="Y156" s="312"/>
      <c r="Z156" s="395"/>
      <c r="AA156" s="396"/>
      <c r="AB156" s="300">
        <f t="shared" si="535"/>
        <v>0</v>
      </c>
      <c r="AC156" s="312"/>
      <c r="AD156" s="312"/>
      <c r="AE156" s="395"/>
      <c r="AF156" s="396"/>
      <c r="AG156" s="300">
        <f t="shared" si="536"/>
        <v>0</v>
      </c>
      <c r="AH156" s="312"/>
      <c r="AI156" s="312"/>
      <c r="AJ156" s="395"/>
      <c r="AK156" s="396"/>
      <c r="AL156" s="300">
        <f t="shared" si="537"/>
        <v>0</v>
      </c>
      <c r="AM156" s="312"/>
      <c r="AN156" s="396"/>
      <c r="AO156" s="398"/>
      <c r="AP156" s="401"/>
      <c r="AQ156" s="404"/>
      <c r="AR156" s="406"/>
      <c r="AS156" s="406"/>
      <c r="AT156" s="46"/>
      <c r="AU156" s="46"/>
      <c r="AV156" s="94"/>
      <c r="AW156" s="221"/>
      <c r="AX156" s="96"/>
    </row>
    <row r="157" spans="1:50" ht="33" customHeight="1" thickBot="1" x14ac:dyDescent="0.25">
      <c r="A157" s="408"/>
      <c r="B157" s="413"/>
      <c r="C157" s="414"/>
      <c r="D157" s="90"/>
      <c r="E157" s="90"/>
      <c r="F157" s="90"/>
      <c r="G157" s="514"/>
      <c r="H157" s="559"/>
      <c r="I157" s="560"/>
      <c r="J157" s="514"/>
      <c r="K157" s="460"/>
      <c r="L157" s="457"/>
      <c r="M157" s="460"/>
      <c r="N157" s="457"/>
      <c r="O157" s="457"/>
      <c r="P157" s="19"/>
      <c r="Q157" s="102">
        <f t="shared" si="533"/>
        <v>0</v>
      </c>
      <c r="R157" s="427"/>
      <c r="S157" s="427"/>
      <c r="T157" s="306"/>
      <c r="U157" s="440"/>
      <c r="V157" s="446"/>
      <c r="W157" s="307">
        <f t="shared" si="534"/>
        <v>0</v>
      </c>
      <c r="X157" s="306"/>
      <c r="Y157" s="306"/>
      <c r="Z157" s="446"/>
      <c r="AA157" s="427"/>
      <c r="AB157" s="305">
        <f t="shared" si="535"/>
        <v>0</v>
      </c>
      <c r="AC157" s="306"/>
      <c r="AD157" s="306"/>
      <c r="AE157" s="446"/>
      <c r="AF157" s="427"/>
      <c r="AG157" s="305">
        <f t="shared" si="536"/>
        <v>0</v>
      </c>
      <c r="AH157" s="306"/>
      <c r="AI157" s="306"/>
      <c r="AJ157" s="446"/>
      <c r="AK157" s="427"/>
      <c r="AL157" s="305">
        <f t="shared" si="537"/>
        <v>0</v>
      </c>
      <c r="AM157" s="306"/>
      <c r="AN157" s="427"/>
      <c r="AO157" s="432"/>
      <c r="AP157" s="429"/>
      <c r="AQ157" s="431"/>
      <c r="AR157" s="561"/>
      <c r="AS157" s="561"/>
      <c r="AT157" s="47"/>
      <c r="AU157" s="47"/>
      <c r="AV157" s="169"/>
      <c r="AW157" s="227"/>
      <c r="AX157" s="97"/>
    </row>
    <row r="158" spans="1:50" ht="33" customHeight="1" x14ac:dyDescent="0.2">
      <c r="A158" s="399">
        <v>53</v>
      </c>
      <c r="B158" s="409"/>
      <c r="C158" s="410"/>
      <c r="D158" s="255"/>
      <c r="E158" s="255"/>
      <c r="F158" s="255"/>
      <c r="G158" s="475"/>
      <c r="H158" s="558"/>
      <c r="I158" s="469"/>
      <c r="J158" s="475"/>
      <c r="K158" s="503"/>
      <c r="L158" s="504">
        <f t="shared" ref="L158" si="660">IF(K158="ALTA",5,IF(K158="MEDIO ALTA",4,IF(K158="MEDIA",3,IF(K158="MEDIO BAJA",2,IF(K158="BAJA",1,0)))))</f>
        <v>0</v>
      </c>
      <c r="M158" s="503"/>
      <c r="N158" s="504">
        <f t="shared" ref="N158" si="661">IF(M158="ALTO",5,IF(M158="MEDIO ALTO",4,IF(M158="MEDIO",3,IF(M158="MEDIO BAJO",2,IF(M158="BAJO",1,0)))))</f>
        <v>0</v>
      </c>
      <c r="O158" s="504">
        <f t="shared" ref="O158" si="662">N158*L158</f>
        <v>0</v>
      </c>
      <c r="P158" s="256"/>
      <c r="Q158" s="257">
        <f t="shared" si="533"/>
        <v>0</v>
      </c>
      <c r="R158" s="426" t="e">
        <f t="shared" ref="R158" si="663">ROUND(AVERAGEIF(Q158:Q160,"&gt;0"),0)</f>
        <v>#DIV/0!</v>
      </c>
      <c r="S158" s="426" t="e">
        <f t="shared" si="632"/>
        <v>#DIV/0!</v>
      </c>
      <c r="T158" s="309"/>
      <c r="U158" s="459" t="e">
        <f t="shared" ref="U158" si="664">IF(P158="No_existen",5*$U$10,V158*$U$10)</f>
        <v>#DIV/0!</v>
      </c>
      <c r="V158" s="447" t="e">
        <f t="shared" ref="V158" si="665">ROUND(AVERAGEIF(W158:W160,"&gt;0"),0)</f>
        <v>#DIV/0!</v>
      </c>
      <c r="W158" s="303">
        <f t="shared" si="534"/>
        <v>0</v>
      </c>
      <c r="X158" s="309"/>
      <c r="Y158" s="309"/>
      <c r="Z158" s="447" t="e">
        <f t="shared" ref="Z158" si="666">IF(P158="No_existen",5*$Z$10,AA158*$Z$10)</f>
        <v>#DIV/0!</v>
      </c>
      <c r="AA158" s="426" t="e">
        <f t="shared" ref="AA158" si="667">ROUND(AVERAGEIF(AB158:AB160,"&gt;0"),0)</f>
        <v>#DIV/0!</v>
      </c>
      <c r="AB158" s="302">
        <f t="shared" si="535"/>
        <v>0</v>
      </c>
      <c r="AC158" s="309"/>
      <c r="AD158" s="309"/>
      <c r="AE158" s="447" t="e">
        <f t="shared" ref="AE158" si="668">IF(P158="No_existen",5*$AE$10,AF158*$AE$10)</f>
        <v>#DIV/0!</v>
      </c>
      <c r="AF158" s="426" t="e">
        <f t="shared" ref="AF158" si="669">ROUND(AVERAGEIF(AG158:AG160,"&gt;0"),0)</f>
        <v>#DIV/0!</v>
      </c>
      <c r="AG158" s="302">
        <f t="shared" si="536"/>
        <v>0</v>
      </c>
      <c r="AH158" s="309"/>
      <c r="AI158" s="309"/>
      <c r="AJ158" s="447" t="e">
        <f t="shared" ref="AJ158" si="670">IF(P158="No_existen",5*$AJ$10,AK158*$AJ$10)</f>
        <v>#DIV/0!</v>
      </c>
      <c r="AK158" s="426" t="e">
        <f t="shared" ref="AK158" si="671">ROUND(AVERAGEIF(AL158:AL160,"&gt;0"),0)</f>
        <v>#DIV/0!</v>
      </c>
      <c r="AL158" s="302">
        <f t="shared" si="537"/>
        <v>0</v>
      </c>
      <c r="AM158" s="309"/>
      <c r="AN158" s="426" t="e">
        <f t="shared" si="641"/>
        <v>#DIV/0!</v>
      </c>
      <c r="AO158" s="408" t="e">
        <f t="shared" ref="AO158" si="672">IF(AN158&lt;1.5,"FUERTE",IF(AND(AN158&gt;=1.5,AN158&lt;2.5),"ACEPTABLE",IF(AN158&gt;=5,"INEXISTENTE","DÉBIL")))</f>
        <v>#DIV/0!</v>
      </c>
      <c r="AP158" s="428">
        <f t="shared" ref="AP158" si="673">IF(O158=0,0,ROUND((O158*AN158),0))</f>
        <v>0</v>
      </c>
      <c r="AQ158" s="430" t="str">
        <f t="shared" ref="AQ158" si="674">IF(AP158&gt;=36,"GRAVE", IF(AP158&lt;=10, "LEVE", "MODERADO"))</f>
        <v>LEVE</v>
      </c>
      <c r="AR158" s="557"/>
      <c r="AS158" s="557"/>
      <c r="AT158" s="258"/>
      <c r="AU158" s="258"/>
      <c r="AV158" s="259"/>
      <c r="AW158" s="322"/>
      <c r="AX158" s="291"/>
    </row>
    <row r="159" spans="1:50" ht="33" customHeight="1" x14ac:dyDescent="0.2">
      <c r="A159" s="407"/>
      <c r="B159" s="411"/>
      <c r="C159" s="412"/>
      <c r="D159" s="311"/>
      <c r="E159" s="311"/>
      <c r="F159" s="311"/>
      <c r="G159" s="415"/>
      <c r="H159" s="416"/>
      <c r="I159" s="417"/>
      <c r="J159" s="415"/>
      <c r="K159" s="420"/>
      <c r="L159" s="423"/>
      <c r="M159" s="420"/>
      <c r="N159" s="423"/>
      <c r="O159" s="423"/>
      <c r="P159" s="144"/>
      <c r="Q159" s="145">
        <f t="shared" si="533"/>
        <v>0</v>
      </c>
      <c r="R159" s="396"/>
      <c r="S159" s="396"/>
      <c r="T159" s="312"/>
      <c r="U159" s="425"/>
      <c r="V159" s="395"/>
      <c r="W159" s="301">
        <f t="shared" si="534"/>
        <v>0</v>
      </c>
      <c r="X159" s="312"/>
      <c r="Y159" s="312"/>
      <c r="Z159" s="395"/>
      <c r="AA159" s="396"/>
      <c r="AB159" s="300">
        <f t="shared" si="535"/>
        <v>0</v>
      </c>
      <c r="AC159" s="312"/>
      <c r="AD159" s="312"/>
      <c r="AE159" s="395"/>
      <c r="AF159" s="396"/>
      <c r="AG159" s="300">
        <f t="shared" si="536"/>
        <v>0</v>
      </c>
      <c r="AH159" s="312"/>
      <c r="AI159" s="312"/>
      <c r="AJ159" s="395"/>
      <c r="AK159" s="396"/>
      <c r="AL159" s="300">
        <f t="shared" si="537"/>
        <v>0</v>
      </c>
      <c r="AM159" s="312"/>
      <c r="AN159" s="396"/>
      <c r="AO159" s="398"/>
      <c r="AP159" s="401"/>
      <c r="AQ159" s="404"/>
      <c r="AR159" s="406"/>
      <c r="AS159" s="406"/>
      <c r="AT159" s="46"/>
      <c r="AU159" s="46"/>
      <c r="AV159" s="94"/>
      <c r="AW159" s="221"/>
      <c r="AX159" s="96"/>
    </row>
    <row r="160" spans="1:50" ht="33" customHeight="1" thickBot="1" x14ac:dyDescent="0.25">
      <c r="A160" s="408"/>
      <c r="B160" s="413"/>
      <c r="C160" s="414"/>
      <c r="D160" s="90"/>
      <c r="E160" s="90"/>
      <c r="F160" s="90"/>
      <c r="G160" s="514"/>
      <c r="H160" s="559"/>
      <c r="I160" s="560"/>
      <c r="J160" s="514"/>
      <c r="K160" s="460"/>
      <c r="L160" s="457"/>
      <c r="M160" s="460"/>
      <c r="N160" s="457"/>
      <c r="O160" s="457"/>
      <c r="P160" s="19"/>
      <c r="Q160" s="102">
        <f t="shared" si="533"/>
        <v>0</v>
      </c>
      <c r="R160" s="427"/>
      <c r="S160" s="427"/>
      <c r="T160" s="306"/>
      <c r="U160" s="440"/>
      <c r="V160" s="446"/>
      <c r="W160" s="307">
        <f t="shared" si="534"/>
        <v>0</v>
      </c>
      <c r="X160" s="306"/>
      <c r="Y160" s="306"/>
      <c r="Z160" s="446"/>
      <c r="AA160" s="427"/>
      <c r="AB160" s="305">
        <f t="shared" si="535"/>
        <v>0</v>
      </c>
      <c r="AC160" s="306"/>
      <c r="AD160" s="306"/>
      <c r="AE160" s="446"/>
      <c r="AF160" s="427"/>
      <c r="AG160" s="305">
        <f t="shared" si="536"/>
        <v>0</v>
      </c>
      <c r="AH160" s="306"/>
      <c r="AI160" s="306"/>
      <c r="AJ160" s="446"/>
      <c r="AK160" s="427"/>
      <c r="AL160" s="305">
        <f t="shared" si="537"/>
        <v>0</v>
      </c>
      <c r="AM160" s="306"/>
      <c r="AN160" s="427"/>
      <c r="AO160" s="432"/>
      <c r="AP160" s="429"/>
      <c r="AQ160" s="431"/>
      <c r="AR160" s="561"/>
      <c r="AS160" s="561"/>
      <c r="AT160" s="47"/>
      <c r="AU160" s="47"/>
      <c r="AV160" s="169"/>
      <c r="AW160" s="227"/>
      <c r="AX160" s="97"/>
    </row>
    <row r="161" spans="1:50" ht="33" customHeight="1" x14ac:dyDescent="0.2">
      <c r="A161" s="399">
        <v>54</v>
      </c>
      <c r="B161" s="409"/>
      <c r="C161" s="410"/>
      <c r="D161" s="255"/>
      <c r="E161" s="255"/>
      <c r="F161" s="255"/>
      <c r="G161" s="475"/>
      <c r="H161" s="558"/>
      <c r="I161" s="469"/>
      <c r="J161" s="475"/>
      <c r="K161" s="503"/>
      <c r="L161" s="504">
        <f t="shared" ref="L161" si="675">IF(K161="ALTA",5,IF(K161="MEDIO ALTA",4,IF(K161="MEDIA",3,IF(K161="MEDIO BAJA",2,IF(K161="BAJA",1,0)))))</f>
        <v>0</v>
      </c>
      <c r="M161" s="503"/>
      <c r="N161" s="504">
        <f t="shared" ref="N161" si="676">IF(M161="ALTO",5,IF(M161="MEDIO ALTO",4,IF(M161="MEDIO",3,IF(M161="MEDIO BAJO",2,IF(M161="BAJO",1,0)))))</f>
        <v>0</v>
      </c>
      <c r="O161" s="504">
        <f t="shared" ref="O161" si="677">N161*L161</f>
        <v>0</v>
      </c>
      <c r="P161" s="256"/>
      <c r="Q161" s="257">
        <f t="shared" si="533"/>
        <v>0</v>
      </c>
      <c r="R161" s="426" t="e">
        <f t="shared" ref="R161" si="678">ROUND(AVERAGEIF(Q161:Q163,"&gt;0"),0)</f>
        <v>#DIV/0!</v>
      </c>
      <c r="S161" s="426" t="e">
        <f t="shared" si="632"/>
        <v>#DIV/0!</v>
      </c>
      <c r="T161" s="309"/>
      <c r="U161" s="459" t="e">
        <f t="shared" ref="U161" si="679">IF(P161="No_existen",5*$U$10,V161*$U$10)</f>
        <v>#DIV/0!</v>
      </c>
      <c r="V161" s="447" t="e">
        <f t="shared" ref="V161" si="680">ROUND(AVERAGEIF(W161:W163,"&gt;0"),0)</f>
        <v>#DIV/0!</v>
      </c>
      <c r="W161" s="303">
        <f t="shared" si="534"/>
        <v>0</v>
      </c>
      <c r="X161" s="309"/>
      <c r="Y161" s="309"/>
      <c r="Z161" s="447" t="e">
        <f t="shared" ref="Z161" si="681">IF(P161="No_existen",5*$Z$10,AA161*$Z$10)</f>
        <v>#DIV/0!</v>
      </c>
      <c r="AA161" s="426" t="e">
        <f t="shared" ref="AA161" si="682">ROUND(AVERAGEIF(AB161:AB163,"&gt;0"),0)</f>
        <v>#DIV/0!</v>
      </c>
      <c r="AB161" s="302">
        <f t="shared" si="535"/>
        <v>0</v>
      </c>
      <c r="AC161" s="309"/>
      <c r="AD161" s="309"/>
      <c r="AE161" s="447" t="e">
        <f t="shared" ref="AE161" si="683">IF(P161="No_existen",5*$AE$10,AF161*$AE$10)</f>
        <v>#DIV/0!</v>
      </c>
      <c r="AF161" s="426" t="e">
        <f t="shared" ref="AF161" si="684">ROUND(AVERAGEIF(AG161:AG163,"&gt;0"),0)</f>
        <v>#DIV/0!</v>
      </c>
      <c r="AG161" s="302">
        <f t="shared" si="536"/>
        <v>0</v>
      </c>
      <c r="AH161" s="309"/>
      <c r="AI161" s="309"/>
      <c r="AJ161" s="447" t="e">
        <f t="shared" ref="AJ161" si="685">IF(P161="No_existen",5*$AJ$10,AK161*$AJ$10)</f>
        <v>#DIV/0!</v>
      </c>
      <c r="AK161" s="426" t="e">
        <f t="shared" ref="AK161" si="686">ROUND(AVERAGEIF(AL161:AL163,"&gt;0"),0)</f>
        <v>#DIV/0!</v>
      </c>
      <c r="AL161" s="302">
        <f t="shared" si="537"/>
        <v>0</v>
      </c>
      <c r="AM161" s="309"/>
      <c r="AN161" s="426" t="e">
        <f t="shared" si="641"/>
        <v>#DIV/0!</v>
      </c>
      <c r="AO161" s="408" t="e">
        <f t="shared" ref="AO161" si="687">IF(AN161&lt;1.5,"FUERTE",IF(AND(AN161&gt;=1.5,AN161&lt;2.5),"ACEPTABLE",IF(AN161&gt;=5,"INEXISTENTE","DÉBIL")))</f>
        <v>#DIV/0!</v>
      </c>
      <c r="AP161" s="428">
        <f t="shared" ref="AP161" si="688">IF(O161=0,0,ROUND((O161*AN161),0))</f>
        <v>0</v>
      </c>
      <c r="AQ161" s="430" t="str">
        <f t="shared" ref="AQ161" si="689">IF(AP161&gt;=36,"GRAVE", IF(AP161&lt;=10, "LEVE", "MODERADO"))</f>
        <v>LEVE</v>
      </c>
      <c r="AR161" s="557"/>
      <c r="AS161" s="557"/>
      <c r="AT161" s="258"/>
      <c r="AU161" s="258"/>
      <c r="AV161" s="259"/>
      <c r="AW161" s="322"/>
      <c r="AX161" s="291"/>
    </row>
    <row r="162" spans="1:50" ht="33" customHeight="1" x14ac:dyDescent="0.2">
      <c r="A162" s="407"/>
      <c r="B162" s="411"/>
      <c r="C162" s="412"/>
      <c r="D162" s="311"/>
      <c r="E162" s="311"/>
      <c r="F162" s="311"/>
      <c r="G162" s="415"/>
      <c r="H162" s="416"/>
      <c r="I162" s="417"/>
      <c r="J162" s="415"/>
      <c r="K162" s="420"/>
      <c r="L162" s="423"/>
      <c r="M162" s="420"/>
      <c r="N162" s="423"/>
      <c r="O162" s="423"/>
      <c r="P162" s="144"/>
      <c r="Q162" s="145">
        <f t="shared" si="533"/>
        <v>0</v>
      </c>
      <c r="R162" s="396"/>
      <c r="S162" s="396"/>
      <c r="T162" s="312"/>
      <c r="U162" s="425"/>
      <c r="V162" s="395"/>
      <c r="W162" s="301">
        <f t="shared" si="534"/>
        <v>0</v>
      </c>
      <c r="X162" s="312"/>
      <c r="Y162" s="312"/>
      <c r="Z162" s="395"/>
      <c r="AA162" s="396"/>
      <c r="AB162" s="300">
        <f t="shared" si="535"/>
        <v>0</v>
      </c>
      <c r="AC162" s="312"/>
      <c r="AD162" s="312"/>
      <c r="AE162" s="395"/>
      <c r="AF162" s="396"/>
      <c r="AG162" s="300">
        <f t="shared" si="536"/>
        <v>0</v>
      </c>
      <c r="AH162" s="312"/>
      <c r="AI162" s="312"/>
      <c r="AJ162" s="395"/>
      <c r="AK162" s="396"/>
      <c r="AL162" s="300">
        <f t="shared" si="537"/>
        <v>0</v>
      </c>
      <c r="AM162" s="312"/>
      <c r="AN162" s="396"/>
      <c r="AO162" s="398"/>
      <c r="AP162" s="401"/>
      <c r="AQ162" s="404"/>
      <c r="AR162" s="406"/>
      <c r="AS162" s="406"/>
      <c r="AT162" s="46"/>
      <c r="AU162" s="46"/>
      <c r="AV162" s="94"/>
      <c r="AW162" s="221"/>
      <c r="AX162" s="96"/>
    </row>
    <row r="163" spans="1:50" ht="33" customHeight="1" thickBot="1" x14ac:dyDescent="0.25">
      <c r="A163" s="408"/>
      <c r="B163" s="413"/>
      <c r="C163" s="414"/>
      <c r="D163" s="90"/>
      <c r="E163" s="90"/>
      <c r="F163" s="90"/>
      <c r="G163" s="514"/>
      <c r="H163" s="559"/>
      <c r="I163" s="560"/>
      <c r="J163" s="514"/>
      <c r="K163" s="460"/>
      <c r="L163" s="457"/>
      <c r="M163" s="460"/>
      <c r="N163" s="457"/>
      <c r="O163" s="457"/>
      <c r="P163" s="19"/>
      <c r="Q163" s="102">
        <f t="shared" si="533"/>
        <v>0</v>
      </c>
      <c r="R163" s="427"/>
      <c r="S163" s="427"/>
      <c r="T163" s="306"/>
      <c r="U163" s="440"/>
      <c r="V163" s="446"/>
      <c r="W163" s="307">
        <f t="shared" si="534"/>
        <v>0</v>
      </c>
      <c r="X163" s="306"/>
      <c r="Y163" s="306"/>
      <c r="Z163" s="446"/>
      <c r="AA163" s="427"/>
      <c r="AB163" s="305">
        <f t="shared" si="535"/>
        <v>0</v>
      </c>
      <c r="AC163" s="306"/>
      <c r="AD163" s="306"/>
      <c r="AE163" s="446"/>
      <c r="AF163" s="427"/>
      <c r="AG163" s="305">
        <f t="shared" si="536"/>
        <v>0</v>
      </c>
      <c r="AH163" s="306"/>
      <c r="AI163" s="306"/>
      <c r="AJ163" s="446"/>
      <c r="AK163" s="427"/>
      <c r="AL163" s="305">
        <f t="shared" si="537"/>
        <v>0</v>
      </c>
      <c r="AM163" s="306"/>
      <c r="AN163" s="427"/>
      <c r="AO163" s="432"/>
      <c r="AP163" s="429"/>
      <c r="AQ163" s="431"/>
      <c r="AR163" s="561"/>
      <c r="AS163" s="561"/>
      <c r="AT163" s="47"/>
      <c r="AU163" s="47"/>
      <c r="AV163" s="169"/>
      <c r="AW163" s="227"/>
      <c r="AX163" s="97"/>
    </row>
    <row r="164" spans="1:50" ht="33" customHeight="1" x14ac:dyDescent="0.2">
      <c r="A164" s="399">
        <v>55</v>
      </c>
      <c r="B164" s="409"/>
      <c r="C164" s="410"/>
      <c r="D164" s="255"/>
      <c r="E164" s="255"/>
      <c r="F164" s="255"/>
      <c r="G164" s="475"/>
      <c r="H164" s="558"/>
      <c r="I164" s="469"/>
      <c r="J164" s="475"/>
      <c r="K164" s="503"/>
      <c r="L164" s="504">
        <f t="shared" ref="L164" si="690">IF(K164="ALTA",5,IF(K164="MEDIO ALTA",4,IF(K164="MEDIA",3,IF(K164="MEDIO BAJA",2,IF(K164="BAJA",1,0)))))</f>
        <v>0</v>
      </c>
      <c r="M164" s="503"/>
      <c r="N164" s="504">
        <f t="shared" ref="N164" si="691">IF(M164="ALTO",5,IF(M164="MEDIO ALTO",4,IF(M164="MEDIO",3,IF(M164="MEDIO BAJO",2,IF(M164="BAJO",1,0)))))</f>
        <v>0</v>
      </c>
      <c r="O164" s="504">
        <f t="shared" ref="O164" si="692">N164*L164</f>
        <v>0</v>
      </c>
      <c r="P164" s="256"/>
      <c r="Q164" s="257">
        <f t="shared" si="533"/>
        <v>0</v>
      </c>
      <c r="R164" s="426" t="e">
        <f t="shared" ref="R164" si="693">ROUND(AVERAGEIF(Q164:Q166,"&gt;0"),0)</f>
        <v>#DIV/0!</v>
      </c>
      <c r="S164" s="426" t="e">
        <f t="shared" si="632"/>
        <v>#DIV/0!</v>
      </c>
      <c r="T164" s="309"/>
      <c r="U164" s="459" t="e">
        <f t="shared" ref="U164" si="694">IF(P164="No_existen",5*$U$10,V164*$U$10)</f>
        <v>#DIV/0!</v>
      </c>
      <c r="V164" s="447" t="e">
        <f t="shared" ref="V164" si="695">ROUND(AVERAGEIF(W164:W166,"&gt;0"),0)</f>
        <v>#DIV/0!</v>
      </c>
      <c r="W164" s="303">
        <f t="shared" si="534"/>
        <v>0</v>
      </c>
      <c r="X164" s="309"/>
      <c r="Y164" s="309"/>
      <c r="Z164" s="447" t="e">
        <f t="shared" ref="Z164" si="696">IF(P164="No_existen",5*$Z$10,AA164*$Z$10)</f>
        <v>#DIV/0!</v>
      </c>
      <c r="AA164" s="426" t="e">
        <f t="shared" ref="AA164" si="697">ROUND(AVERAGEIF(AB164:AB166,"&gt;0"),0)</f>
        <v>#DIV/0!</v>
      </c>
      <c r="AB164" s="302">
        <f t="shared" si="535"/>
        <v>0</v>
      </c>
      <c r="AC164" s="309"/>
      <c r="AD164" s="309"/>
      <c r="AE164" s="447" t="e">
        <f t="shared" ref="AE164" si="698">IF(P164="No_existen",5*$AE$10,AF164*$AE$10)</f>
        <v>#DIV/0!</v>
      </c>
      <c r="AF164" s="426" t="e">
        <f t="shared" ref="AF164" si="699">ROUND(AVERAGEIF(AG164:AG166,"&gt;0"),0)</f>
        <v>#DIV/0!</v>
      </c>
      <c r="AG164" s="302">
        <f t="shared" si="536"/>
        <v>0</v>
      </c>
      <c r="AH164" s="309"/>
      <c r="AI164" s="309"/>
      <c r="AJ164" s="447" t="e">
        <f t="shared" ref="AJ164" si="700">IF(P164="No_existen",5*$AJ$10,AK164*$AJ$10)</f>
        <v>#DIV/0!</v>
      </c>
      <c r="AK164" s="426" t="e">
        <f t="shared" ref="AK164" si="701">ROUND(AVERAGEIF(AL164:AL166,"&gt;0"),0)</f>
        <v>#DIV/0!</v>
      </c>
      <c r="AL164" s="302">
        <f t="shared" si="537"/>
        <v>0</v>
      </c>
      <c r="AM164" s="309"/>
      <c r="AN164" s="426" t="e">
        <f t="shared" si="641"/>
        <v>#DIV/0!</v>
      </c>
      <c r="AO164" s="408" t="e">
        <f t="shared" ref="AO164" si="702">IF(AN164&lt;1.5,"FUERTE",IF(AND(AN164&gt;=1.5,AN164&lt;2.5),"ACEPTABLE",IF(AN164&gt;=5,"INEXISTENTE","DÉBIL")))</f>
        <v>#DIV/0!</v>
      </c>
      <c r="AP164" s="428">
        <f t="shared" ref="AP164" si="703">IF(O164=0,0,ROUND((O164*AN164),0))</f>
        <v>0</v>
      </c>
      <c r="AQ164" s="430" t="str">
        <f t="shared" ref="AQ164" si="704">IF(AP164&gt;=36,"GRAVE", IF(AP164&lt;=10, "LEVE", "MODERADO"))</f>
        <v>LEVE</v>
      </c>
      <c r="AR164" s="557"/>
      <c r="AS164" s="557"/>
      <c r="AT164" s="258"/>
      <c r="AU164" s="258"/>
      <c r="AV164" s="259"/>
      <c r="AW164" s="322"/>
      <c r="AX164" s="291"/>
    </row>
    <row r="165" spans="1:50" ht="33" customHeight="1" x14ac:dyDescent="0.2">
      <c r="A165" s="407"/>
      <c r="B165" s="411"/>
      <c r="C165" s="412"/>
      <c r="D165" s="311"/>
      <c r="E165" s="311"/>
      <c r="F165" s="311"/>
      <c r="G165" s="415"/>
      <c r="H165" s="416"/>
      <c r="I165" s="417"/>
      <c r="J165" s="415"/>
      <c r="K165" s="420"/>
      <c r="L165" s="423"/>
      <c r="M165" s="420"/>
      <c r="N165" s="423"/>
      <c r="O165" s="423"/>
      <c r="P165" s="144"/>
      <c r="Q165" s="145">
        <f t="shared" si="533"/>
        <v>0</v>
      </c>
      <c r="R165" s="396"/>
      <c r="S165" s="396"/>
      <c r="T165" s="312"/>
      <c r="U165" s="425"/>
      <c r="V165" s="395"/>
      <c r="W165" s="301">
        <f t="shared" si="534"/>
        <v>0</v>
      </c>
      <c r="X165" s="312"/>
      <c r="Y165" s="312"/>
      <c r="Z165" s="395"/>
      <c r="AA165" s="396"/>
      <c r="AB165" s="300">
        <f t="shared" si="535"/>
        <v>0</v>
      </c>
      <c r="AC165" s="312"/>
      <c r="AD165" s="312"/>
      <c r="AE165" s="395"/>
      <c r="AF165" s="396"/>
      <c r="AG165" s="300">
        <f t="shared" si="536"/>
        <v>0</v>
      </c>
      <c r="AH165" s="312"/>
      <c r="AI165" s="312"/>
      <c r="AJ165" s="395"/>
      <c r="AK165" s="396"/>
      <c r="AL165" s="300">
        <f t="shared" si="537"/>
        <v>0</v>
      </c>
      <c r="AM165" s="312"/>
      <c r="AN165" s="396"/>
      <c r="AO165" s="398"/>
      <c r="AP165" s="401"/>
      <c r="AQ165" s="404"/>
      <c r="AR165" s="406"/>
      <c r="AS165" s="406"/>
      <c r="AT165" s="46"/>
      <c r="AU165" s="46"/>
      <c r="AV165" s="94"/>
      <c r="AW165" s="221"/>
      <c r="AX165" s="96"/>
    </row>
    <row r="166" spans="1:50" ht="33" customHeight="1" thickBot="1" x14ac:dyDescent="0.25">
      <c r="A166" s="408"/>
      <c r="B166" s="413"/>
      <c r="C166" s="414"/>
      <c r="D166" s="90"/>
      <c r="E166" s="90"/>
      <c r="F166" s="90"/>
      <c r="G166" s="514"/>
      <c r="H166" s="559"/>
      <c r="I166" s="560"/>
      <c r="J166" s="514"/>
      <c r="K166" s="460"/>
      <c r="L166" s="457"/>
      <c r="M166" s="460"/>
      <c r="N166" s="457"/>
      <c r="O166" s="457"/>
      <c r="P166" s="19"/>
      <c r="Q166" s="102">
        <f t="shared" si="533"/>
        <v>0</v>
      </c>
      <c r="R166" s="427"/>
      <c r="S166" s="427"/>
      <c r="T166" s="306"/>
      <c r="U166" s="440"/>
      <c r="V166" s="446"/>
      <c r="W166" s="307">
        <f t="shared" si="534"/>
        <v>0</v>
      </c>
      <c r="X166" s="306"/>
      <c r="Y166" s="306"/>
      <c r="Z166" s="446"/>
      <c r="AA166" s="427"/>
      <c r="AB166" s="305">
        <f t="shared" si="535"/>
        <v>0</v>
      </c>
      <c r="AC166" s="306"/>
      <c r="AD166" s="306"/>
      <c r="AE166" s="446"/>
      <c r="AF166" s="427"/>
      <c r="AG166" s="305">
        <f t="shared" si="536"/>
        <v>0</v>
      </c>
      <c r="AH166" s="306"/>
      <c r="AI166" s="306"/>
      <c r="AJ166" s="446"/>
      <c r="AK166" s="427"/>
      <c r="AL166" s="305">
        <f t="shared" si="537"/>
        <v>0</v>
      </c>
      <c r="AM166" s="306"/>
      <c r="AN166" s="427"/>
      <c r="AO166" s="432"/>
      <c r="AP166" s="429"/>
      <c r="AQ166" s="431"/>
      <c r="AR166" s="561"/>
      <c r="AS166" s="561"/>
      <c r="AT166" s="47"/>
      <c r="AU166" s="47"/>
      <c r="AV166" s="169"/>
      <c r="AW166" s="227"/>
      <c r="AX166" s="97"/>
    </row>
    <row r="167" spans="1:50" ht="33" customHeight="1" x14ac:dyDescent="0.2">
      <c r="A167" s="399">
        <v>56</v>
      </c>
      <c r="B167" s="409"/>
      <c r="C167" s="410"/>
      <c r="D167" s="255"/>
      <c r="E167" s="255"/>
      <c r="F167" s="255"/>
      <c r="G167" s="475"/>
      <c r="H167" s="558"/>
      <c r="I167" s="469"/>
      <c r="J167" s="475"/>
      <c r="K167" s="503"/>
      <c r="L167" s="504">
        <f t="shared" ref="L167" si="705">IF(K167="ALTA",5,IF(K167="MEDIO ALTA",4,IF(K167="MEDIA",3,IF(K167="MEDIO BAJA",2,IF(K167="BAJA",1,0)))))</f>
        <v>0</v>
      </c>
      <c r="M167" s="503"/>
      <c r="N167" s="504">
        <f t="shared" ref="N167" si="706">IF(M167="ALTO",5,IF(M167="MEDIO ALTO",4,IF(M167="MEDIO",3,IF(M167="MEDIO BAJO",2,IF(M167="BAJO",1,0)))))</f>
        <v>0</v>
      </c>
      <c r="O167" s="504">
        <f t="shared" ref="O167" si="707">N167*L167</f>
        <v>0</v>
      </c>
      <c r="P167" s="256"/>
      <c r="Q167" s="257">
        <f t="shared" si="533"/>
        <v>0</v>
      </c>
      <c r="R167" s="426" t="e">
        <f t="shared" ref="R167" si="708">ROUND(AVERAGEIF(Q167:Q169,"&gt;0"),0)</f>
        <v>#DIV/0!</v>
      </c>
      <c r="S167" s="426" t="e">
        <f t="shared" si="632"/>
        <v>#DIV/0!</v>
      </c>
      <c r="T167" s="309"/>
      <c r="U167" s="459" t="e">
        <f t="shared" ref="U167" si="709">IF(P167="No_existen",5*$U$10,V167*$U$10)</f>
        <v>#DIV/0!</v>
      </c>
      <c r="V167" s="447" t="e">
        <f t="shared" ref="V167" si="710">ROUND(AVERAGEIF(W167:W169,"&gt;0"),0)</f>
        <v>#DIV/0!</v>
      </c>
      <c r="W167" s="303">
        <f t="shared" si="534"/>
        <v>0</v>
      </c>
      <c r="X167" s="309"/>
      <c r="Y167" s="309"/>
      <c r="Z167" s="447" t="e">
        <f t="shared" ref="Z167" si="711">IF(P167="No_existen",5*$Z$10,AA167*$Z$10)</f>
        <v>#DIV/0!</v>
      </c>
      <c r="AA167" s="426" t="e">
        <f t="shared" ref="AA167" si="712">ROUND(AVERAGEIF(AB167:AB169,"&gt;0"),0)</f>
        <v>#DIV/0!</v>
      </c>
      <c r="AB167" s="302">
        <f t="shared" si="535"/>
        <v>0</v>
      </c>
      <c r="AC167" s="309"/>
      <c r="AD167" s="309"/>
      <c r="AE167" s="447" t="e">
        <f t="shared" ref="AE167" si="713">IF(P167="No_existen",5*$AE$10,AF167*$AE$10)</f>
        <v>#DIV/0!</v>
      </c>
      <c r="AF167" s="426" t="e">
        <f t="shared" ref="AF167" si="714">ROUND(AVERAGEIF(AG167:AG169,"&gt;0"),0)</f>
        <v>#DIV/0!</v>
      </c>
      <c r="AG167" s="302">
        <f t="shared" si="536"/>
        <v>0</v>
      </c>
      <c r="AH167" s="309"/>
      <c r="AI167" s="309"/>
      <c r="AJ167" s="447" t="e">
        <f t="shared" ref="AJ167" si="715">IF(P167="No_existen",5*$AJ$10,AK167*$AJ$10)</f>
        <v>#DIV/0!</v>
      </c>
      <c r="AK167" s="426" t="e">
        <f t="shared" ref="AK167" si="716">ROUND(AVERAGEIF(AL167:AL169,"&gt;0"),0)</f>
        <v>#DIV/0!</v>
      </c>
      <c r="AL167" s="302">
        <f t="shared" si="537"/>
        <v>0</v>
      </c>
      <c r="AM167" s="309"/>
      <c r="AN167" s="426" t="e">
        <f t="shared" si="641"/>
        <v>#DIV/0!</v>
      </c>
      <c r="AO167" s="408" t="e">
        <f t="shared" ref="AO167" si="717">IF(AN167&lt;1.5,"FUERTE",IF(AND(AN167&gt;=1.5,AN167&lt;2.5),"ACEPTABLE",IF(AN167&gt;=5,"INEXISTENTE","DÉBIL")))</f>
        <v>#DIV/0!</v>
      </c>
      <c r="AP167" s="428">
        <f t="shared" ref="AP167" si="718">IF(O167=0,0,ROUND((O167*AN167),0))</f>
        <v>0</v>
      </c>
      <c r="AQ167" s="430" t="str">
        <f t="shared" ref="AQ167" si="719">IF(AP167&gt;=36,"GRAVE", IF(AP167&lt;=10, "LEVE", "MODERADO"))</f>
        <v>LEVE</v>
      </c>
      <c r="AR167" s="557"/>
      <c r="AS167" s="557"/>
      <c r="AT167" s="258"/>
      <c r="AU167" s="258"/>
      <c r="AV167" s="259"/>
      <c r="AW167" s="322"/>
      <c r="AX167" s="291"/>
    </row>
    <row r="168" spans="1:50" ht="33" customHeight="1" x14ac:dyDescent="0.2">
      <c r="A168" s="407"/>
      <c r="B168" s="411"/>
      <c r="C168" s="412"/>
      <c r="D168" s="311"/>
      <c r="E168" s="311"/>
      <c r="F168" s="311"/>
      <c r="G168" s="415"/>
      <c r="H168" s="416"/>
      <c r="I168" s="417"/>
      <c r="J168" s="415"/>
      <c r="K168" s="420"/>
      <c r="L168" s="423"/>
      <c r="M168" s="420"/>
      <c r="N168" s="423"/>
      <c r="O168" s="423"/>
      <c r="P168" s="144"/>
      <c r="Q168" s="145">
        <f t="shared" si="533"/>
        <v>0</v>
      </c>
      <c r="R168" s="396"/>
      <c r="S168" s="396"/>
      <c r="T168" s="312"/>
      <c r="U168" s="425"/>
      <c r="V168" s="395"/>
      <c r="W168" s="301">
        <f t="shared" si="534"/>
        <v>0</v>
      </c>
      <c r="X168" s="312"/>
      <c r="Y168" s="312"/>
      <c r="Z168" s="395"/>
      <c r="AA168" s="396"/>
      <c r="AB168" s="300">
        <f t="shared" si="535"/>
        <v>0</v>
      </c>
      <c r="AC168" s="312"/>
      <c r="AD168" s="312"/>
      <c r="AE168" s="395"/>
      <c r="AF168" s="396"/>
      <c r="AG168" s="300">
        <f t="shared" si="536"/>
        <v>0</v>
      </c>
      <c r="AH168" s="312"/>
      <c r="AI168" s="312"/>
      <c r="AJ168" s="395"/>
      <c r="AK168" s="396"/>
      <c r="AL168" s="300">
        <f t="shared" si="537"/>
        <v>0</v>
      </c>
      <c r="AM168" s="312"/>
      <c r="AN168" s="396"/>
      <c r="AO168" s="398"/>
      <c r="AP168" s="401"/>
      <c r="AQ168" s="404"/>
      <c r="AR168" s="406"/>
      <c r="AS168" s="406"/>
      <c r="AT168" s="46"/>
      <c r="AU168" s="46"/>
      <c r="AV168" s="94"/>
      <c r="AW168" s="221"/>
      <c r="AX168" s="96"/>
    </row>
    <row r="169" spans="1:50" ht="33" customHeight="1" thickBot="1" x14ac:dyDescent="0.25">
      <c r="A169" s="408"/>
      <c r="B169" s="413"/>
      <c r="C169" s="414"/>
      <c r="D169" s="90"/>
      <c r="E169" s="90"/>
      <c r="F169" s="90"/>
      <c r="G169" s="514"/>
      <c r="H169" s="559"/>
      <c r="I169" s="560"/>
      <c r="J169" s="514"/>
      <c r="K169" s="460"/>
      <c r="L169" s="457"/>
      <c r="M169" s="460"/>
      <c r="N169" s="457"/>
      <c r="O169" s="457"/>
      <c r="P169" s="19"/>
      <c r="Q169" s="102">
        <f t="shared" si="533"/>
        <v>0</v>
      </c>
      <c r="R169" s="427"/>
      <c r="S169" s="427"/>
      <c r="T169" s="306"/>
      <c r="U169" s="440"/>
      <c r="V169" s="446"/>
      <c r="W169" s="307">
        <f t="shared" si="534"/>
        <v>0</v>
      </c>
      <c r="X169" s="306"/>
      <c r="Y169" s="306"/>
      <c r="Z169" s="446"/>
      <c r="AA169" s="427"/>
      <c r="AB169" s="305">
        <f t="shared" si="535"/>
        <v>0</v>
      </c>
      <c r="AC169" s="306"/>
      <c r="AD169" s="306"/>
      <c r="AE169" s="446"/>
      <c r="AF169" s="427"/>
      <c r="AG169" s="305">
        <f t="shared" si="536"/>
        <v>0</v>
      </c>
      <c r="AH169" s="306"/>
      <c r="AI169" s="306"/>
      <c r="AJ169" s="446"/>
      <c r="AK169" s="427"/>
      <c r="AL169" s="305">
        <f t="shared" si="537"/>
        <v>0</v>
      </c>
      <c r="AM169" s="306"/>
      <c r="AN169" s="427"/>
      <c r="AO169" s="432"/>
      <c r="AP169" s="429"/>
      <c r="AQ169" s="431"/>
      <c r="AR169" s="561"/>
      <c r="AS169" s="561"/>
      <c r="AT169" s="47"/>
      <c r="AU169" s="47"/>
      <c r="AV169" s="169"/>
      <c r="AW169" s="227"/>
      <c r="AX169" s="97"/>
    </row>
    <row r="170" spans="1:50" ht="33" customHeight="1" x14ac:dyDescent="0.2">
      <c r="A170" s="399">
        <v>57</v>
      </c>
      <c r="B170" s="409"/>
      <c r="C170" s="410"/>
      <c r="D170" s="255"/>
      <c r="E170" s="255"/>
      <c r="F170" s="255"/>
      <c r="G170" s="475"/>
      <c r="H170" s="558"/>
      <c r="I170" s="469"/>
      <c r="J170" s="475"/>
      <c r="K170" s="503"/>
      <c r="L170" s="504">
        <f t="shared" ref="L170" si="720">IF(K170="ALTA",5,IF(K170="MEDIO ALTA",4,IF(K170="MEDIA",3,IF(K170="MEDIO BAJA",2,IF(K170="BAJA",1,0)))))</f>
        <v>0</v>
      </c>
      <c r="M170" s="503"/>
      <c r="N170" s="504">
        <f t="shared" ref="N170" si="721">IF(M170="ALTO",5,IF(M170="MEDIO ALTO",4,IF(M170="MEDIO",3,IF(M170="MEDIO BAJO",2,IF(M170="BAJO",1,0)))))</f>
        <v>0</v>
      </c>
      <c r="O170" s="504">
        <f t="shared" ref="O170" si="722">N170*L170</f>
        <v>0</v>
      </c>
      <c r="P170" s="256"/>
      <c r="Q170" s="257">
        <f t="shared" si="533"/>
        <v>0</v>
      </c>
      <c r="R170" s="426" t="e">
        <f t="shared" ref="R170" si="723">ROUND(AVERAGEIF(Q170:Q172,"&gt;0"),0)</f>
        <v>#DIV/0!</v>
      </c>
      <c r="S170" s="426" t="e">
        <f t="shared" si="632"/>
        <v>#DIV/0!</v>
      </c>
      <c r="T170" s="309"/>
      <c r="U170" s="459" t="e">
        <f t="shared" ref="U170" si="724">IF(P170="No_existen",5*$U$10,V170*$U$10)</f>
        <v>#DIV/0!</v>
      </c>
      <c r="V170" s="447" t="e">
        <f t="shared" ref="V170" si="725">ROUND(AVERAGEIF(W170:W172,"&gt;0"),0)</f>
        <v>#DIV/0!</v>
      </c>
      <c r="W170" s="303">
        <f t="shared" si="534"/>
        <v>0</v>
      </c>
      <c r="X170" s="309"/>
      <c r="Y170" s="309"/>
      <c r="Z170" s="447" t="e">
        <f t="shared" ref="Z170" si="726">IF(P170="No_existen",5*$Z$10,AA170*$Z$10)</f>
        <v>#DIV/0!</v>
      </c>
      <c r="AA170" s="426" t="e">
        <f t="shared" ref="AA170" si="727">ROUND(AVERAGEIF(AB170:AB172,"&gt;0"),0)</f>
        <v>#DIV/0!</v>
      </c>
      <c r="AB170" s="302">
        <f t="shared" si="535"/>
        <v>0</v>
      </c>
      <c r="AC170" s="309"/>
      <c r="AD170" s="309"/>
      <c r="AE170" s="447" t="e">
        <f t="shared" ref="AE170" si="728">IF(P170="No_existen",5*$AE$10,AF170*$AE$10)</f>
        <v>#DIV/0!</v>
      </c>
      <c r="AF170" s="426" t="e">
        <f t="shared" ref="AF170" si="729">ROUND(AVERAGEIF(AG170:AG172,"&gt;0"),0)</f>
        <v>#DIV/0!</v>
      </c>
      <c r="AG170" s="302">
        <f t="shared" si="536"/>
        <v>0</v>
      </c>
      <c r="AH170" s="309"/>
      <c r="AI170" s="309"/>
      <c r="AJ170" s="447" t="e">
        <f t="shared" ref="AJ170" si="730">IF(P170="No_existen",5*$AJ$10,AK170*$AJ$10)</f>
        <v>#DIV/0!</v>
      </c>
      <c r="AK170" s="426" t="e">
        <f t="shared" ref="AK170" si="731">ROUND(AVERAGEIF(AL170:AL172,"&gt;0"),0)</f>
        <v>#DIV/0!</v>
      </c>
      <c r="AL170" s="302">
        <f t="shared" si="537"/>
        <v>0</v>
      </c>
      <c r="AM170" s="309"/>
      <c r="AN170" s="426" t="e">
        <f t="shared" si="641"/>
        <v>#DIV/0!</v>
      </c>
      <c r="AO170" s="408" t="e">
        <f t="shared" ref="AO170" si="732">IF(AN170&lt;1.5,"FUERTE",IF(AND(AN170&gt;=1.5,AN170&lt;2.5),"ACEPTABLE",IF(AN170&gt;=5,"INEXISTENTE","DÉBIL")))</f>
        <v>#DIV/0!</v>
      </c>
      <c r="AP170" s="428">
        <f t="shared" ref="AP170" si="733">IF(O170=0,0,ROUND((O170*AN170),0))</f>
        <v>0</v>
      </c>
      <c r="AQ170" s="430" t="str">
        <f t="shared" ref="AQ170" si="734">IF(AP170&gt;=36,"GRAVE", IF(AP170&lt;=10, "LEVE", "MODERADO"))</f>
        <v>LEVE</v>
      </c>
      <c r="AR170" s="557"/>
      <c r="AS170" s="557"/>
      <c r="AT170" s="258"/>
      <c r="AU170" s="258"/>
      <c r="AV170" s="259"/>
      <c r="AW170" s="322"/>
      <c r="AX170" s="291"/>
    </row>
    <row r="171" spans="1:50" ht="33" customHeight="1" x14ac:dyDescent="0.2">
      <c r="A171" s="407"/>
      <c r="B171" s="411"/>
      <c r="C171" s="412"/>
      <c r="D171" s="311"/>
      <c r="E171" s="311"/>
      <c r="F171" s="311"/>
      <c r="G171" s="415"/>
      <c r="H171" s="416"/>
      <c r="I171" s="417"/>
      <c r="J171" s="415"/>
      <c r="K171" s="420"/>
      <c r="L171" s="423"/>
      <c r="M171" s="420"/>
      <c r="N171" s="423"/>
      <c r="O171" s="423"/>
      <c r="P171" s="144"/>
      <c r="Q171" s="145">
        <f t="shared" si="533"/>
        <v>0</v>
      </c>
      <c r="R171" s="396"/>
      <c r="S171" s="396"/>
      <c r="T171" s="312"/>
      <c r="U171" s="425"/>
      <c r="V171" s="395"/>
      <c r="W171" s="301">
        <f t="shared" si="534"/>
        <v>0</v>
      </c>
      <c r="X171" s="312"/>
      <c r="Y171" s="312"/>
      <c r="Z171" s="395"/>
      <c r="AA171" s="396"/>
      <c r="AB171" s="300">
        <f t="shared" si="535"/>
        <v>0</v>
      </c>
      <c r="AC171" s="312"/>
      <c r="AD171" s="312"/>
      <c r="AE171" s="395"/>
      <c r="AF171" s="396"/>
      <c r="AG171" s="300">
        <f t="shared" si="536"/>
        <v>0</v>
      </c>
      <c r="AH171" s="312"/>
      <c r="AI171" s="312"/>
      <c r="AJ171" s="395"/>
      <c r="AK171" s="396"/>
      <c r="AL171" s="300">
        <f t="shared" si="537"/>
        <v>0</v>
      </c>
      <c r="AM171" s="312"/>
      <c r="AN171" s="396"/>
      <c r="AO171" s="398"/>
      <c r="AP171" s="401"/>
      <c r="AQ171" s="404"/>
      <c r="AR171" s="406"/>
      <c r="AS171" s="406"/>
      <c r="AT171" s="46"/>
      <c r="AU171" s="46"/>
      <c r="AV171" s="94"/>
      <c r="AW171" s="221"/>
      <c r="AX171" s="96"/>
    </row>
    <row r="172" spans="1:50" ht="33" customHeight="1" thickBot="1" x14ac:dyDescent="0.25">
      <c r="A172" s="408"/>
      <c r="B172" s="413"/>
      <c r="C172" s="414"/>
      <c r="D172" s="90"/>
      <c r="E172" s="90"/>
      <c r="F172" s="90"/>
      <c r="G172" s="514"/>
      <c r="H172" s="559"/>
      <c r="I172" s="560"/>
      <c r="J172" s="514"/>
      <c r="K172" s="460"/>
      <c r="L172" s="457"/>
      <c r="M172" s="460"/>
      <c r="N172" s="457"/>
      <c r="O172" s="457"/>
      <c r="P172" s="19"/>
      <c r="Q172" s="102">
        <f t="shared" si="533"/>
        <v>0</v>
      </c>
      <c r="R172" s="427"/>
      <c r="S172" s="427"/>
      <c r="T172" s="306"/>
      <c r="U172" s="440"/>
      <c r="V172" s="446"/>
      <c r="W172" s="307">
        <f t="shared" si="534"/>
        <v>0</v>
      </c>
      <c r="X172" s="306"/>
      <c r="Y172" s="306"/>
      <c r="Z172" s="446"/>
      <c r="AA172" s="427"/>
      <c r="AB172" s="305">
        <f t="shared" si="535"/>
        <v>0</v>
      </c>
      <c r="AC172" s="306"/>
      <c r="AD172" s="306"/>
      <c r="AE172" s="446"/>
      <c r="AF172" s="427"/>
      <c r="AG172" s="305">
        <f t="shared" si="536"/>
        <v>0</v>
      </c>
      <c r="AH172" s="306"/>
      <c r="AI172" s="306"/>
      <c r="AJ172" s="446"/>
      <c r="AK172" s="427"/>
      <c r="AL172" s="305">
        <f t="shared" si="537"/>
        <v>0</v>
      </c>
      <c r="AM172" s="306"/>
      <c r="AN172" s="427"/>
      <c r="AO172" s="432"/>
      <c r="AP172" s="429"/>
      <c r="AQ172" s="431"/>
      <c r="AR172" s="561"/>
      <c r="AS172" s="561"/>
      <c r="AT172" s="47"/>
      <c r="AU172" s="47"/>
      <c r="AV172" s="169"/>
      <c r="AW172" s="227"/>
      <c r="AX172" s="97"/>
    </row>
    <row r="173" spans="1:50" ht="33" customHeight="1" x14ac:dyDescent="0.2">
      <c r="A173" s="399">
        <v>58</v>
      </c>
      <c r="B173" s="409"/>
      <c r="C173" s="410"/>
      <c r="D173" s="255"/>
      <c r="E173" s="255"/>
      <c r="F173" s="255"/>
      <c r="G173" s="475"/>
      <c r="H173" s="558"/>
      <c r="I173" s="469"/>
      <c r="J173" s="475"/>
      <c r="K173" s="503"/>
      <c r="L173" s="504">
        <f t="shared" ref="L173" si="735">IF(K173="ALTA",5,IF(K173="MEDIO ALTA",4,IF(K173="MEDIA",3,IF(K173="MEDIO BAJA",2,IF(K173="BAJA",1,0)))))</f>
        <v>0</v>
      </c>
      <c r="M173" s="503"/>
      <c r="N173" s="504">
        <f t="shared" ref="N173" si="736">IF(M173="ALTO",5,IF(M173="MEDIO ALTO",4,IF(M173="MEDIO",3,IF(M173="MEDIO BAJO",2,IF(M173="BAJO",1,0)))))</f>
        <v>0</v>
      </c>
      <c r="O173" s="504">
        <f t="shared" ref="O173" si="737">N173*L173</f>
        <v>0</v>
      </c>
      <c r="P173" s="256"/>
      <c r="Q173" s="257">
        <f t="shared" si="533"/>
        <v>0</v>
      </c>
      <c r="R173" s="426" t="e">
        <f t="shared" ref="R173" si="738">ROUND(AVERAGEIF(Q173:Q175,"&gt;0"),0)</f>
        <v>#DIV/0!</v>
      </c>
      <c r="S173" s="426" t="e">
        <f t="shared" si="632"/>
        <v>#DIV/0!</v>
      </c>
      <c r="T173" s="309"/>
      <c r="U173" s="459" t="e">
        <f t="shared" ref="U173" si="739">IF(P173="No_existen",5*$U$10,V173*$U$10)</f>
        <v>#DIV/0!</v>
      </c>
      <c r="V173" s="447" t="e">
        <f t="shared" ref="V173" si="740">ROUND(AVERAGEIF(W173:W175,"&gt;0"),0)</f>
        <v>#DIV/0!</v>
      </c>
      <c r="W173" s="303">
        <f t="shared" si="534"/>
        <v>0</v>
      </c>
      <c r="X173" s="309"/>
      <c r="Y173" s="309"/>
      <c r="Z173" s="447" t="e">
        <f t="shared" ref="Z173" si="741">IF(P173="No_existen",5*$Z$10,AA173*$Z$10)</f>
        <v>#DIV/0!</v>
      </c>
      <c r="AA173" s="426" t="e">
        <f t="shared" ref="AA173" si="742">ROUND(AVERAGEIF(AB173:AB175,"&gt;0"),0)</f>
        <v>#DIV/0!</v>
      </c>
      <c r="AB173" s="302">
        <f t="shared" si="535"/>
        <v>0</v>
      </c>
      <c r="AC173" s="309"/>
      <c r="AD173" s="309"/>
      <c r="AE173" s="447" t="e">
        <f t="shared" ref="AE173" si="743">IF(P173="No_existen",5*$AE$10,AF173*$AE$10)</f>
        <v>#DIV/0!</v>
      </c>
      <c r="AF173" s="426" t="e">
        <f t="shared" ref="AF173" si="744">ROUND(AVERAGEIF(AG173:AG175,"&gt;0"),0)</f>
        <v>#DIV/0!</v>
      </c>
      <c r="AG173" s="302">
        <f t="shared" si="536"/>
        <v>0</v>
      </c>
      <c r="AH173" s="309"/>
      <c r="AI173" s="309"/>
      <c r="AJ173" s="447" t="e">
        <f t="shared" ref="AJ173" si="745">IF(P173="No_existen",5*$AJ$10,AK173*$AJ$10)</f>
        <v>#DIV/0!</v>
      </c>
      <c r="AK173" s="426" t="e">
        <f t="shared" ref="AK173" si="746">ROUND(AVERAGEIF(AL173:AL175,"&gt;0"),0)</f>
        <v>#DIV/0!</v>
      </c>
      <c r="AL173" s="302">
        <f t="shared" si="537"/>
        <v>0</v>
      </c>
      <c r="AM173" s="309"/>
      <c r="AN173" s="426" t="e">
        <f t="shared" si="641"/>
        <v>#DIV/0!</v>
      </c>
      <c r="AO173" s="408" t="e">
        <f t="shared" ref="AO173" si="747">IF(AN173&lt;1.5,"FUERTE",IF(AND(AN173&gt;=1.5,AN173&lt;2.5),"ACEPTABLE",IF(AN173&gt;=5,"INEXISTENTE","DÉBIL")))</f>
        <v>#DIV/0!</v>
      </c>
      <c r="AP173" s="428">
        <f t="shared" ref="AP173" si="748">IF(O173=0,0,ROUND((O173*AN173),0))</f>
        <v>0</v>
      </c>
      <c r="AQ173" s="430" t="str">
        <f t="shared" ref="AQ173" si="749">IF(AP173&gt;=36,"GRAVE", IF(AP173&lt;=10, "LEVE", "MODERADO"))</f>
        <v>LEVE</v>
      </c>
      <c r="AR173" s="557"/>
      <c r="AS173" s="557"/>
      <c r="AT173" s="258"/>
      <c r="AU173" s="258"/>
      <c r="AV173" s="259"/>
      <c r="AW173" s="322"/>
      <c r="AX173" s="291"/>
    </row>
    <row r="174" spans="1:50" ht="33" customHeight="1" x14ac:dyDescent="0.2">
      <c r="A174" s="407"/>
      <c r="B174" s="411"/>
      <c r="C174" s="412"/>
      <c r="D174" s="311"/>
      <c r="E174" s="311"/>
      <c r="F174" s="311"/>
      <c r="G174" s="415"/>
      <c r="H174" s="416"/>
      <c r="I174" s="417"/>
      <c r="J174" s="415"/>
      <c r="K174" s="420"/>
      <c r="L174" s="423"/>
      <c r="M174" s="420"/>
      <c r="N174" s="423"/>
      <c r="O174" s="423"/>
      <c r="P174" s="144"/>
      <c r="Q174" s="145">
        <f t="shared" si="533"/>
        <v>0</v>
      </c>
      <c r="R174" s="396"/>
      <c r="S174" s="396"/>
      <c r="T174" s="312"/>
      <c r="U174" s="425"/>
      <c r="V174" s="395"/>
      <c r="W174" s="301">
        <f t="shared" si="534"/>
        <v>0</v>
      </c>
      <c r="X174" s="312"/>
      <c r="Y174" s="312"/>
      <c r="Z174" s="395"/>
      <c r="AA174" s="396"/>
      <c r="AB174" s="300">
        <f t="shared" si="535"/>
        <v>0</v>
      </c>
      <c r="AC174" s="312"/>
      <c r="AD174" s="312"/>
      <c r="AE174" s="395"/>
      <c r="AF174" s="396"/>
      <c r="AG174" s="300">
        <f t="shared" si="536"/>
        <v>0</v>
      </c>
      <c r="AH174" s="312"/>
      <c r="AI174" s="312"/>
      <c r="AJ174" s="395"/>
      <c r="AK174" s="396"/>
      <c r="AL174" s="300">
        <f t="shared" si="537"/>
        <v>0</v>
      </c>
      <c r="AM174" s="312"/>
      <c r="AN174" s="396"/>
      <c r="AO174" s="398"/>
      <c r="AP174" s="401"/>
      <c r="AQ174" s="404"/>
      <c r="AR174" s="406"/>
      <c r="AS174" s="406"/>
      <c r="AT174" s="46"/>
      <c r="AU174" s="46"/>
      <c r="AV174" s="94"/>
      <c r="AW174" s="221"/>
      <c r="AX174" s="96"/>
    </row>
    <row r="175" spans="1:50" ht="33" customHeight="1" thickBot="1" x14ac:dyDescent="0.25">
      <c r="A175" s="408"/>
      <c r="B175" s="413"/>
      <c r="C175" s="414"/>
      <c r="D175" s="90"/>
      <c r="E175" s="90"/>
      <c r="F175" s="90"/>
      <c r="G175" s="514"/>
      <c r="H175" s="559"/>
      <c r="I175" s="560"/>
      <c r="J175" s="514"/>
      <c r="K175" s="460"/>
      <c r="L175" s="457"/>
      <c r="M175" s="460"/>
      <c r="N175" s="457"/>
      <c r="O175" s="457"/>
      <c r="P175" s="19"/>
      <c r="Q175" s="102">
        <f t="shared" si="533"/>
        <v>0</v>
      </c>
      <c r="R175" s="427"/>
      <c r="S175" s="427"/>
      <c r="T175" s="306"/>
      <c r="U175" s="440"/>
      <c r="V175" s="446"/>
      <c r="W175" s="307">
        <f t="shared" si="534"/>
        <v>0</v>
      </c>
      <c r="X175" s="306"/>
      <c r="Y175" s="306"/>
      <c r="Z175" s="446"/>
      <c r="AA175" s="427"/>
      <c r="AB175" s="305">
        <f t="shared" si="535"/>
        <v>0</v>
      </c>
      <c r="AC175" s="306"/>
      <c r="AD175" s="306"/>
      <c r="AE175" s="446"/>
      <c r="AF175" s="427"/>
      <c r="AG175" s="305">
        <f t="shared" si="536"/>
        <v>0</v>
      </c>
      <c r="AH175" s="306"/>
      <c r="AI175" s="306"/>
      <c r="AJ175" s="446"/>
      <c r="AK175" s="427"/>
      <c r="AL175" s="305">
        <f t="shared" si="537"/>
        <v>0</v>
      </c>
      <c r="AM175" s="306"/>
      <c r="AN175" s="427"/>
      <c r="AO175" s="432"/>
      <c r="AP175" s="429"/>
      <c r="AQ175" s="431"/>
      <c r="AR175" s="561"/>
      <c r="AS175" s="561"/>
      <c r="AT175" s="47"/>
      <c r="AU175" s="47"/>
      <c r="AV175" s="169"/>
      <c r="AW175" s="227"/>
      <c r="AX175" s="97"/>
    </row>
    <row r="176" spans="1:50" ht="33" customHeight="1" x14ac:dyDescent="0.2">
      <c r="A176" s="399">
        <v>59</v>
      </c>
      <c r="B176" s="409"/>
      <c r="C176" s="410"/>
      <c r="D176" s="255"/>
      <c r="E176" s="255"/>
      <c r="F176" s="255"/>
      <c r="G176" s="475"/>
      <c r="H176" s="558"/>
      <c r="I176" s="469"/>
      <c r="J176" s="475"/>
      <c r="K176" s="503"/>
      <c r="L176" s="504">
        <f t="shared" ref="L176" si="750">IF(K176="ALTA",5,IF(K176="MEDIO ALTA",4,IF(K176="MEDIA",3,IF(K176="MEDIO BAJA",2,IF(K176="BAJA",1,0)))))</f>
        <v>0</v>
      </c>
      <c r="M176" s="503"/>
      <c r="N176" s="504">
        <f t="shared" ref="N176" si="751">IF(M176="ALTO",5,IF(M176="MEDIO ALTO",4,IF(M176="MEDIO",3,IF(M176="MEDIO BAJO",2,IF(M176="BAJO",1,0)))))</f>
        <v>0</v>
      </c>
      <c r="O176" s="504">
        <f t="shared" ref="O176" si="752">N176*L176</f>
        <v>0</v>
      </c>
      <c r="P176" s="256"/>
      <c r="Q176" s="257">
        <f t="shared" si="533"/>
        <v>0</v>
      </c>
      <c r="R176" s="426" t="e">
        <f t="shared" ref="R176" si="753">ROUND(AVERAGEIF(Q176:Q178,"&gt;0"),0)</f>
        <v>#DIV/0!</v>
      </c>
      <c r="S176" s="426" t="e">
        <f t="shared" si="632"/>
        <v>#DIV/0!</v>
      </c>
      <c r="T176" s="309"/>
      <c r="U176" s="459" t="e">
        <f t="shared" ref="U176" si="754">IF(P176="No_existen",5*$U$10,V176*$U$10)</f>
        <v>#DIV/0!</v>
      </c>
      <c r="V176" s="447" t="e">
        <f t="shared" ref="V176" si="755">ROUND(AVERAGEIF(W176:W178,"&gt;0"),0)</f>
        <v>#DIV/0!</v>
      </c>
      <c r="W176" s="303">
        <f t="shared" si="534"/>
        <v>0</v>
      </c>
      <c r="X176" s="309"/>
      <c r="Y176" s="309"/>
      <c r="Z176" s="447" t="e">
        <f t="shared" ref="Z176" si="756">IF(P176="No_existen",5*$Z$10,AA176*$Z$10)</f>
        <v>#DIV/0!</v>
      </c>
      <c r="AA176" s="426" t="e">
        <f t="shared" ref="AA176" si="757">ROUND(AVERAGEIF(AB176:AB178,"&gt;0"),0)</f>
        <v>#DIV/0!</v>
      </c>
      <c r="AB176" s="302">
        <f t="shared" si="535"/>
        <v>0</v>
      </c>
      <c r="AC176" s="309"/>
      <c r="AD176" s="309"/>
      <c r="AE176" s="447" t="e">
        <f t="shared" ref="AE176" si="758">IF(P176="No_existen",5*$AE$10,AF176*$AE$10)</f>
        <v>#DIV/0!</v>
      </c>
      <c r="AF176" s="426" t="e">
        <f t="shared" ref="AF176" si="759">ROUND(AVERAGEIF(AG176:AG178,"&gt;0"),0)</f>
        <v>#DIV/0!</v>
      </c>
      <c r="AG176" s="302">
        <f t="shared" si="536"/>
        <v>0</v>
      </c>
      <c r="AH176" s="309"/>
      <c r="AI176" s="309"/>
      <c r="AJ176" s="447" t="e">
        <f t="shared" ref="AJ176" si="760">IF(P176="No_existen",5*$AJ$10,AK176*$AJ$10)</f>
        <v>#DIV/0!</v>
      </c>
      <c r="AK176" s="426" t="e">
        <f t="shared" ref="AK176" si="761">ROUND(AVERAGEIF(AL176:AL178,"&gt;0"),0)</f>
        <v>#DIV/0!</v>
      </c>
      <c r="AL176" s="302">
        <f t="shared" si="537"/>
        <v>0</v>
      </c>
      <c r="AM176" s="309"/>
      <c r="AN176" s="426" t="e">
        <f t="shared" si="641"/>
        <v>#DIV/0!</v>
      </c>
      <c r="AO176" s="408" t="e">
        <f t="shared" ref="AO176" si="762">IF(AN176&lt;1.5,"FUERTE",IF(AND(AN176&gt;=1.5,AN176&lt;2.5),"ACEPTABLE",IF(AN176&gt;=5,"INEXISTENTE","DÉBIL")))</f>
        <v>#DIV/0!</v>
      </c>
      <c r="AP176" s="428">
        <f t="shared" ref="AP176" si="763">IF(O176=0,0,ROUND((O176*AN176),0))</f>
        <v>0</v>
      </c>
      <c r="AQ176" s="430" t="str">
        <f t="shared" ref="AQ176" si="764">IF(AP176&gt;=36,"GRAVE", IF(AP176&lt;=10, "LEVE", "MODERADO"))</f>
        <v>LEVE</v>
      </c>
      <c r="AR176" s="557"/>
      <c r="AS176" s="557"/>
      <c r="AT176" s="258"/>
      <c r="AU176" s="258"/>
      <c r="AV176" s="259"/>
      <c r="AW176" s="322"/>
      <c r="AX176" s="291"/>
    </row>
    <row r="177" spans="1:50" ht="33" customHeight="1" x14ac:dyDescent="0.2">
      <c r="A177" s="407"/>
      <c r="B177" s="411"/>
      <c r="C177" s="412"/>
      <c r="D177" s="311"/>
      <c r="E177" s="311"/>
      <c r="F177" s="311"/>
      <c r="G177" s="415"/>
      <c r="H177" s="416"/>
      <c r="I177" s="417"/>
      <c r="J177" s="415"/>
      <c r="K177" s="420"/>
      <c r="L177" s="423"/>
      <c r="M177" s="420"/>
      <c r="N177" s="423"/>
      <c r="O177" s="423"/>
      <c r="P177" s="144"/>
      <c r="Q177" s="145">
        <f t="shared" si="533"/>
        <v>0</v>
      </c>
      <c r="R177" s="396"/>
      <c r="S177" s="396"/>
      <c r="T177" s="312"/>
      <c r="U177" s="425"/>
      <c r="V177" s="395"/>
      <c r="W177" s="301">
        <f t="shared" si="534"/>
        <v>0</v>
      </c>
      <c r="X177" s="312"/>
      <c r="Y177" s="312"/>
      <c r="Z177" s="395"/>
      <c r="AA177" s="396"/>
      <c r="AB177" s="300">
        <f t="shared" si="535"/>
        <v>0</v>
      </c>
      <c r="AC177" s="312"/>
      <c r="AD177" s="312"/>
      <c r="AE177" s="395"/>
      <c r="AF177" s="396"/>
      <c r="AG177" s="300">
        <f t="shared" si="536"/>
        <v>0</v>
      </c>
      <c r="AH177" s="312"/>
      <c r="AI177" s="312"/>
      <c r="AJ177" s="395"/>
      <c r="AK177" s="396"/>
      <c r="AL177" s="300">
        <f t="shared" si="537"/>
        <v>0</v>
      </c>
      <c r="AM177" s="312"/>
      <c r="AN177" s="396"/>
      <c r="AO177" s="398"/>
      <c r="AP177" s="401"/>
      <c r="AQ177" s="404"/>
      <c r="AR177" s="406"/>
      <c r="AS177" s="406"/>
      <c r="AT177" s="46"/>
      <c r="AU177" s="46"/>
      <c r="AV177" s="94"/>
      <c r="AW177" s="221"/>
      <c r="AX177" s="96"/>
    </row>
    <row r="178" spans="1:50" ht="33" customHeight="1" thickBot="1" x14ac:dyDescent="0.25">
      <c r="A178" s="408"/>
      <c r="B178" s="413"/>
      <c r="C178" s="414"/>
      <c r="D178" s="90"/>
      <c r="E178" s="90"/>
      <c r="F178" s="90"/>
      <c r="G178" s="514"/>
      <c r="H178" s="559"/>
      <c r="I178" s="560"/>
      <c r="J178" s="514"/>
      <c r="K178" s="460"/>
      <c r="L178" s="457"/>
      <c r="M178" s="460"/>
      <c r="N178" s="457"/>
      <c r="O178" s="457"/>
      <c r="P178" s="19"/>
      <c r="Q178" s="102">
        <f t="shared" si="533"/>
        <v>0</v>
      </c>
      <c r="R178" s="427"/>
      <c r="S178" s="427"/>
      <c r="T178" s="306"/>
      <c r="U178" s="440"/>
      <c r="V178" s="446"/>
      <c r="W178" s="307">
        <f t="shared" si="534"/>
        <v>0</v>
      </c>
      <c r="X178" s="306"/>
      <c r="Y178" s="306"/>
      <c r="Z178" s="446"/>
      <c r="AA178" s="427"/>
      <c r="AB178" s="305">
        <f t="shared" si="535"/>
        <v>0</v>
      </c>
      <c r="AC178" s="306"/>
      <c r="AD178" s="306"/>
      <c r="AE178" s="446"/>
      <c r="AF178" s="427"/>
      <c r="AG178" s="305">
        <f t="shared" si="536"/>
        <v>0</v>
      </c>
      <c r="AH178" s="306"/>
      <c r="AI178" s="306"/>
      <c r="AJ178" s="446"/>
      <c r="AK178" s="427"/>
      <c r="AL178" s="305">
        <f t="shared" si="537"/>
        <v>0</v>
      </c>
      <c r="AM178" s="306"/>
      <c r="AN178" s="427"/>
      <c r="AO178" s="432"/>
      <c r="AP178" s="429"/>
      <c r="AQ178" s="431"/>
      <c r="AR178" s="561"/>
      <c r="AS178" s="561"/>
      <c r="AT178" s="47"/>
      <c r="AU178" s="47"/>
      <c r="AV178" s="169"/>
      <c r="AW178" s="227"/>
      <c r="AX178" s="97"/>
    </row>
    <row r="179" spans="1:50" ht="33" customHeight="1" x14ac:dyDescent="0.2">
      <c r="A179" s="399">
        <v>60</v>
      </c>
      <c r="B179" s="409"/>
      <c r="C179" s="410"/>
      <c r="D179" s="255"/>
      <c r="E179" s="255"/>
      <c r="F179" s="255"/>
      <c r="G179" s="475"/>
      <c r="H179" s="558"/>
      <c r="I179" s="469"/>
      <c r="J179" s="475"/>
      <c r="K179" s="503"/>
      <c r="L179" s="504">
        <f t="shared" ref="L179" si="765">IF(K179="ALTA",5,IF(K179="MEDIO ALTA",4,IF(K179="MEDIA",3,IF(K179="MEDIO BAJA",2,IF(K179="BAJA",1,0)))))</f>
        <v>0</v>
      </c>
      <c r="M179" s="503"/>
      <c r="N179" s="504">
        <f t="shared" ref="N179" si="766">IF(M179="ALTO",5,IF(M179="MEDIO ALTO",4,IF(M179="MEDIO",3,IF(M179="MEDIO BAJO",2,IF(M179="BAJO",1,0)))))</f>
        <v>0</v>
      </c>
      <c r="O179" s="504">
        <f t="shared" ref="O179" si="767">N179*L179</f>
        <v>0</v>
      </c>
      <c r="P179" s="256"/>
      <c r="Q179" s="257">
        <f t="shared" si="533"/>
        <v>0</v>
      </c>
      <c r="R179" s="426" t="e">
        <f t="shared" ref="R179" si="768">ROUND(AVERAGEIF(Q179:Q181,"&gt;0"),0)</f>
        <v>#DIV/0!</v>
      </c>
      <c r="S179" s="426" t="e">
        <f t="shared" si="632"/>
        <v>#DIV/0!</v>
      </c>
      <c r="T179" s="309"/>
      <c r="U179" s="459" t="e">
        <f t="shared" ref="U179" si="769">IF(P179="No_existen",5*$U$10,V179*$U$10)</f>
        <v>#DIV/0!</v>
      </c>
      <c r="V179" s="447" t="e">
        <f t="shared" ref="V179" si="770">ROUND(AVERAGEIF(W179:W181,"&gt;0"),0)</f>
        <v>#DIV/0!</v>
      </c>
      <c r="W179" s="303">
        <f t="shared" si="534"/>
        <v>0</v>
      </c>
      <c r="X179" s="309"/>
      <c r="Y179" s="309"/>
      <c r="Z179" s="447" t="e">
        <f t="shared" ref="Z179" si="771">IF(P179="No_existen",5*$Z$10,AA179*$Z$10)</f>
        <v>#DIV/0!</v>
      </c>
      <c r="AA179" s="426" t="e">
        <f t="shared" ref="AA179" si="772">ROUND(AVERAGEIF(AB179:AB181,"&gt;0"),0)</f>
        <v>#DIV/0!</v>
      </c>
      <c r="AB179" s="302">
        <f t="shared" si="535"/>
        <v>0</v>
      </c>
      <c r="AC179" s="309"/>
      <c r="AD179" s="309"/>
      <c r="AE179" s="447" t="e">
        <f t="shared" ref="AE179" si="773">IF(P179="No_existen",5*$AE$10,AF179*$AE$10)</f>
        <v>#DIV/0!</v>
      </c>
      <c r="AF179" s="426" t="e">
        <f t="shared" ref="AF179" si="774">ROUND(AVERAGEIF(AG179:AG181,"&gt;0"),0)</f>
        <v>#DIV/0!</v>
      </c>
      <c r="AG179" s="302">
        <f t="shared" si="536"/>
        <v>0</v>
      </c>
      <c r="AH179" s="309"/>
      <c r="AI179" s="309"/>
      <c r="AJ179" s="447" t="e">
        <f t="shared" ref="AJ179" si="775">IF(P179="No_existen",5*$AJ$10,AK179*$AJ$10)</f>
        <v>#DIV/0!</v>
      </c>
      <c r="AK179" s="426" t="e">
        <f t="shared" ref="AK179" si="776">ROUND(AVERAGEIF(AL179:AL181,"&gt;0"),0)</f>
        <v>#DIV/0!</v>
      </c>
      <c r="AL179" s="302">
        <f t="shared" si="537"/>
        <v>0</v>
      </c>
      <c r="AM179" s="309"/>
      <c r="AN179" s="426" t="e">
        <f t="shared" si="641"/>
        <v>#DIV/0!</v>
      </c>
      <c r="AO179" s="408" t="e">
        <f t="shared" ref="AO179" si="777">IF(AN179&lt;1.5,"FUERTE",IF(AND(AN179&gt;=1.5,AN179&lt;2.5),"ACEPTABLE",IF(AN179&gt;=5,"INEXISTENTE","DÉBIL")))</f>
        <v>#DIV/0!</v>
      </c>
      <c r="AP179" s="428">
        <f t="shared" ref="AP179" si="778">IF(O179=0,0,ROUND((O179*AN179),0))</f>
        <v>0</v>
      </c>
      <c r="AQ179" s="430" t="str">
        <f t="shared" ref="AQ179" si="779">IF(AP179&gt;=36,"GRAVE", IF(AP179&lt;=10, "LEVE", "MODERADO"))</f>
        <v>LEVE</v>
      </c>
      <c r="AR179" s="557"/>
      <c r="AS179" s="557"/>
      <c r="AT179" s="258"/>
      <c r="AU179" s="258"/>
      <c r="AV179" s="259"/>
      <c r="AW179" s="322"/>
      <c r="AX179" s="291"/>
    </row>
    <row r="180" spans="1:50" ht="33" customHeight="1" x14ac:dyDescent="0.2">
      <c r="A180" s="407"/>
      <c r="B180" s="411"/>
      <c r="C180" s="412"/>
      <c r="D180" s="311"/>
      <c r="E180" s="311"/>
      <c r="F180" s="311"/>
      <c r="G180" s="415"/>
      <c r="H180" s="416"/>
      <c r="I180" s="417"/>
      <c r="J180" s="415"/>
      <c r="K180" s="420"/>
      <c r="L180" s="423"/>
      <c r="M180" s="420"/>
      <c r="N180" s="423"/>
      <c r="O180" s="423"/>
      <c r="P180" s="144"/>
      <c r="Q180" s="145">
        <f t="shared" si="533"/>
        <v>0</v>
      </c>
      <c r="R180" s="396"/>
      <c r="S180" s="396"/>
      <c r="T180" s="312"/>
      <c r="U180" s="425"/>
      <c r="V180" s="395"/>
      <c r="W180" s="301">
        <f t="shared" si="534"/>
        <v>0</v>
      </c>
      <c r="X180" s="312"/>
      <c r="Y180" s="312"/>
      <c r="Z180" s="395"/>
      <c r="AA180" s="396"/>
      <c r="AB180" s="300">
        <f t="shared" si="535"/>
        <v>0</v>
      </c>
      <c r="AC180" s="312"/>
      <c r="AD180" s="312"/>
      <c r="AE180" s="395"/>
      <c r="AF180" s="396"/>
      <c r="AG180" s="300">
        <f t="shared" si="536"/>
        <v>0</v>
      </c>
      <c r="AH180" s="312"/>
      <c r="AI180" s="312"/>
      <c r="AJ180" s="395"/>
      <c r="AK180" s="396"/>
      <c r="AL180" s="300">
        <f t="shared" si="537"/>
        <v>0</v>
      </c>
      <c r="AM180" s="312"/>
      <c r="AN180" s="396"/>
      <c r="AO180" s="398"/>
      <c r="AP180" s="401"/>
      <c r="AQ180" s="404"/>
      <c r="AR180" s="406"/>
      <c r="AS180" s="406"/>
      <c r="AT180" s="46"/>
      <c r="AU180" s="46"/>
      <c r="AV180" s="94"/>
      <c r="AW180" s="221"/>
      <c r="AX180" s="96"/>
    </row>
    <row r="181" spans="1:50" ht="33" customHeight="1" thickBot="1" x14ac:dyDescent="0.25">
      <c r="A181" s="408"/>
      <c r="B181" s="413"/>
      <c r="C181" s="414"/>
      <c r="D181" s="90"/>
      <c r="E181" s="90"/>
      <c r="F181" s="90"/>
      <c r="G181" s="514"/>
      <c r="H181" s="559"/>
      <c r="I181" s="560"/>
      <c r="J181" s="514"/>
      <c r="K181" s="460"/>
      <c r="L181" s="457"/>
      <c r="M181" s="460"/>
      <c r="N181" s="457"/>
      <c r="O181" s="457"/>
      <c r="P181" s="19"/>
      <c r="Q181" s="102">
        <f t="shared" si="533"/>
        <v>0</v>
      </c>
      <c r="R181" s="427"/>
      <c r="S181" s="427"/>
      <c r="T181" s="306"/>
      <c r="U181" s="440"/>
      <c r="V181" s="446"/>
      <c r="W181" s="307">
        <f t="shared" si="534"/>
        <v>0</v>
      </c>
      <c r="X181" s="306"/>
      <c r="Y181" s="306"/>
      <c r="Z181" s="446"/>
      <c r="AA181" s="427"/>
      <c r="AB181" s="305">
        <f t="shared" si="535"/>
        <v>0</v>
      </c>
      <c r="AC181" s="306"/>
      <c r="AD181" s="306"/>
      <c r="AE181" s="446"/>
      <c r="AF181" s="427"/>
      <c r="AG181" s="305">
        <f t="shared" si="536"/>
        <v>0</v>
      </c>
      <c r="AH181" s="306"/>
      <c r="AI181" s="306"/>
      <c r="AJ181" s="446"/>
      <c r="AK181" s="427"/>
      <c r="AL181" s="305">
        <f t="shared" si="537"/>
        <v>0</v>
      </c>
      <c r="AM181" s="306"/>
      <c r="AN181" s="427"/>
      <c r="AO181" s="432"/>
      <c r="AP181" s="429"/>
      <c r="AQ181" s="431"/>
      <c r="AR181" s="561"/>
      <c r="AS181" s="561"/>
      <c r="AT181" s="47"/>
      <c r="AU181" s="47"/>
      <c r="AV181" s="169"/>
      <c r="AW181" s="227"/>
      <c r="AX181" s="97"/>
    </row>
    <row r="182" spans="1:50" ht="33" customHeight="1" x14ac:dyDescent="0.2">
      <c r="A182" s="399">
        <v>61</v>
      </c>
      <c r="B182" s="409"/>
      <c r="C182" s="410"/>
      <c r="D182" s="255"/>
      <c r="E182" s="255"/>
      <c r="F182" s="255"/>
      <c r="G182" s="475"/>
      <c r="H182" s="558"/>
      <c r="I182" s="469"/>
      <c r="J182" s="475"/>
      <c r="K182" s="503"/>
      <c r="L182" s="504">
        <f t="shared" ref="L182" si="780">IF(K182="ALTA",5,IF(K182="MEDIO ALTA",4,IF(K182="MEDIA",3,IF(K182="MEDIO BAJA",2,IF(K182="BAJA",1,0)))))</f>
        <v>0</v>
      </c>
      <c r="M182" s="503"/>
      <c r="N182" s="504">
        <f t="shared" ref="N182" si="781">IF(M182="ALTO",5,IF(M182="MEDIO ALTO",4,IF(M182="MEDIO",3,IF(M182="MEDIO BAJO",2,IF(M182="BAJO",1,0)))))</f>
        <v>0</v>
      </c>
      <c r="O182" s="504">
        <f t="shared" ref="O182" si="782">N182*L182</f>
        <v>0</v>
      </c>
      <c r="P182" s="256"/>
      <c r="Q182" s="257">
        <f t="shared" si="533"/>
        <v>0</v>
      </c>
      <c r="R182" s="426" t="e">
        <f t="shared" ref="R182" si="783">ROUND(AVERAGEIF(Q182:Q184,"&gt;0"),0)</f>
        <v>#DIV/0!</v>
      </c>
      <c r="S182" s="426" t="e">
        <f t="shared" si="632"/>
        <v>#DIV/0!</v>
      </c>
      <c r="T182" s="309"/>
      <c r="U182" s="459" t="e">
        <f t="shared" ref="U182" si="784">IF(P182="No_existen",5*$U$10,V182*$U$10)</f>
        <v>#DIV/0!</v>
      </c>
      <c r="V182" s="447" t="e">
        <f t="shared" ref="V182" si="785">ROUND(AVERAGEIF(W182:W184,"&gt;0"),0)</f>
        <v>#DIV/0!</v>
      </c>
      <c r="W182" s="303">
        <f t="shared" si="534"/>
        <v>0</v>
      </c>
      <c r="X182" s="309"/>
      <c r="Y182" s="309"/>
      <c r="Z182" s="447" t="e">
        <f t="shared" ref="Z182" si="786">IF(P182="No_existen",5*$Z$10,AA182*$Z$10)</f>
        <v>#DIV/0!</v>
      </c>
      <c r="AA182" s="426" t="e">
        <f t="shared" ref="AA182" si="787">ROUND(AVERAGEIF(AB182:AB184,"&gt;0"),0)</f>
        <v>#DIV/0!</v>
      </c>
      <c r="AB182" s="302">
        <f t="shared" si="535"/>
        <v>0</v>
      </c>
      <c r="AC182" s="309"/>
      <c r="AD182" s="309"/>
      <c r="AE182" s="447" t="e">
        <f t="shared" ref="AE182" si="788">IF(P182="No_existen",5*$AE$10,AF182*$AE$10)</f>
        <v>#DIV/0!</v>
      </c>
      <c r="AF182" s="426" t="e">
        <f t="shared" ref="AF182" si="789">ROUND(AVERAGEIF(AG182:AG184,"&gt;0"),0)</f>
        <v>#DIV/0!</v>
      </c>
      <c r="AG182" s="302">
        <f t="shared" si="536"/>
        <v>0</v>
      </c>
      <c r="AH182" s="309"/>
      <c r="AI182" s="309"/>
      <c r="AJ182" s="447" t="e">
        <f t="shared" ref="AJ182" si="790">IF(P182="No_existen",5*$AJ$10,AK182*$AJ$10)</f>
        <v>#DIV/0!</v>
      </c>
      <c r="AK182" s="426" t="e">
        <f t="shared" ref="AK182" si="791">ROUND(AVERAGEIF(AL182:AL184,"&gt;0"),0)</f>
        <v>#DIV/0!</v>
      </c>
      <c r="AL182" s="302">
        <f t="shared" si="537"/>
        <v>0</v>
      </c>
      <c r="AM182" s="309"/>
      <c r="AN182" s="426" t="e">
        <f t="shared" si="641"/>
        <v>#DIV/0!</v>
      </c>
      <c r="AO182" s="408" t="e">
        <f t="shared" ref="AO182" si="792">IF(AN182&lt;1.5,"FUERTE",IF(AND(AN182&gt;=1.5,AN182&lt;2.5),"ACEPTABLE",IF(AN182&gt;=5,"INEXISTENTE","DÉBIL")))</f>
        <v>#DIV/0!</v>
      </c>
      <c r="AP182" s="428">
        <f t="shared" ref="AP182" si="793">IF(O182=0,0,ROUND((O182*AN182),0))</f>
        <v>0</v>
      </c>
      <c r="AQ182" s="430" t="str">
        <f t="shared" ref="AQ182" si="794">IF(AP182&gt;=36,"GRAVE", IF(AP182&lt;=10, "LEVE", "MODERADO"))</f>
        <v>LEVE</v>
      </c>
      <c r="AR182" s="557"/>
      <c r="AS182" s="557"/>
      <c r="AT182" s="258"/>
      <c r="AU182" s="258"/>
      <c r="AV182" s="259"/>
      <c r="AW182" s="322"/>
      <c r="AX182" s="291"/>
    </row>
    <row r="183" spans="1:50" ht="33" customHeight="1" x14ac:dyDescent="0.2">
      <c r="A183" s="407"/>
      <c r="B183" s="411"/>
      <c r="C183" s="412"/>
      <c r="D183" s="311"/>
      <c r="E183" s="311"/>
      <c r="F183" s="311"/>
      <c r="G183" s="415"/>
      <c r="H183" s="416"/>
      <c r="I183" s="417"/>
      <c r="J183" s="415"/>
      <c r="K183" s="420"/>
      <c r="L183" s="423"/>
      <c r="M183" s="420"/>
      <c r="N183" s="423"/>
      <c r="O183" s="423"/>
      <c r="P183" s="144"/>
      <c r="Q183" s="145">
        <f t="shared" si="533"/>
        <v>0</v>
      </c>
      <c r="R183" s="396"/>
      <c r="S183" s="396"/>
      <c r="T183" s="312"/>
      <c r="U183" s="425"/>
      <c r="V183" s="395"/>
      <c r="W183" s="301">
        <f t="shared" si="534"/>
        <v>0</v>
      </c>
      <c r="X183" s="312"/>
      <c r="Y183" s="312"/>
      <c r="Z183" s="395"/>
      <c r="AA183" s="396"/>
      <c r="AB183" s="300">
        <f t="shared" si="535"/>
        <v>0</v>
      </c>
      <c r="AC183" s="312"/>
      <c r="AD183" s="312"/>
      <c r="AE183" s="395"/>
      <c r="AF183" s="396"/>
      <c r="AG183" s="300">
        <f t="shared" si="536"/>
        <v>0</v>
      </c>
      <c r="AH183" s="312"/>
      <c r="AI183" s="312"/>
      <c r="AJ183" s="395"/>
      <c r="AK183" s="396"/>
      <c r="AL183" s="300">
        <f t="shared" si="537"/>
        <v>0</v>
      </c>
      <c r="AM183" s="312"/>
      <c r="AN183" s="396"/>
      <c r="AO183" s="398"/>
      <c r="AP183" s="401"/>
      <c r="AQ183" s="404"/>
      <c r="AR183" s="406"/>
      <c r="AS183" s="406"/>
      <c r="AT183" s="46"/>
      <c r="AU183" s="46"/>
      <c r="AV183" s="94"/>
      <c r="AW183" s="221"/>
      <c r="AX183" s="96"/>
    </row>
    <row r="184" spans="1:50" ht="33" customHeight="1" thickBot="1" x14ac:dyDescent="0.25">
      <c r="A184" s="408"/>
      <c r="B184" s="413"/>
      <c r="C184" s="414"/>
      <c r="D184" s="90"/>
      <c r="E184" s="90"/>
      <c r="F184" s="90"/>
      <c r="G184" s="514"/>
      <c r="H184" s="559"/>
      <c r="I184" s="560"/>
      <c r="J184" s="514"/>
      <c r="K184" s="460"/>
      <c r="L184" s="457"/>
      <c r="M184" s="460"/>
      <c r="N184" s="457"/>
      <c r="O184" s="457"/>
      <c r="P184" s="19"/>
      <c r="Q184" s="102">
        <f t="shared" si="533"/>
        <v>0</v>
      </c>
      <c r="R184" s="427"/>
      <c r="S184" s="427"/>
      <c r="T184" s="306"/>
      <c r="U184" s="440"/>
      <c r="V184" s="446"/>
      <c r="W184" s="307">
        <f t="shared" si="534"/>
        <v>0</v>
      </c>
      <c r="X184" s="306"/>
      <c r="Y184" s="306"/>
      <c r="Z184" s="446"/>
      <c r="AA184" s="427"/>
      <c r="AB184" s="305">
        <f t="shared" si="535"/>
        <v>0</v>
      </c>
      <c r="AC184" s="306"/>
      <c r="AD184" s="306"/>
      <c r="AE184" s="446"/>
      <c r="AF184" s="427"/>
      <c r="AG184" s="305">
        <f t="shared" si="536"/>
        <v>0</v>
      </c>
      <c r="AH184" s="306"/>
      <c r="AI184" s="306"/>
      <c r="AJ184" s="446"/>
      <c r="AK184" s="427"/>
      <c r="AL184" s="305">
        <f t="shared" si="537"/>
        <v>0</v>
      </c>
      <c r="AM184" s="306"/>
      <c r="AN184" s="427"/>
      <c r="AO184" s="432"/>
      <c r="AP184" s="429"/>
      <c r="AQ184" s="431"/>
      <c r="AR184" s="561"/>
      <c r="AS184" s="561"/>
      <c r="AT184" s="47"/>
      <c r="AU184" s="47"/>
      <c r="AV184" s="169"/>
      <c r="AW184" s="227"/>
      <c r="AX184" s="97"/>
    </row>
    <row r="185" spans="1:50" ht="33" customHeight="1" x14ac:dyDescent="0.2">
      <c r="A185" s="399">
        <v>62</v>
      </c>
      <c r="B185" s="409"/>
      <c r="C185" s="410"/>
      <c r="D185" s="255"/>
      <c r="E185" s="255"/>
      <c r="F185" s="255"/>
      <c r="G185" s="475"/>
      <c r="H185" s="558"/>
      <c r="I185" s="469"/>
      <c r="J185" s="475"/>
      <c r="K185" s="503"/>
      <c r="L185" s="504">
        <f t="shared" ref="L185" si="795">IF(K185="ALTA",5,IF(K185="MEDIO ALTA",4,IF(K185="MEDIA",3,IF(K185="MEDIO BAJA",2,IF(K185="BAJA",1,0)))))</f>
        <v>0</v>
      </c>
      <c r="M185" s="503"/>
      <c r="N185" s="504">
        <f t="shared" ref="N185" si="796">IF(M185="ALTO",5,IF(M185="MEDIO ALTO",4,IF(M185="MEDIO",3,IF(M185="MEDIO BAJO",2,IF(M185="BAJO",1,0)))))</f>
        <v>0</v>
      </c>
      <c r="O185" s="504">
        <f t="shared" ref="O185" si="797">N185*L185</f>
        <v>0</v>
      </c>
      <c r="P185" s="256"/>
      <c r="Q185" s="257">
        <f t="shared" si="533"/>
        <v>0</v>
      </c>
      <c r="R185" s="426" t="e">
        <f t="shared" ref="R185" si="798">ROUND(AVERAGEIF(Q185:Q187,"&gt;0"),0)</f>
        <v>#DIV/0!</v>
      </c>
      <c r="S185" s="426" t="e">
        <f t="shared" si="632"/>
        <v>#DIV/0!</v>
      </c>
      <c r="T185" s="309"/>
      <c r="U185" s="459" t="e">
        <f t="shared" ref="U185" si="799">IF(P185="No_existen",5*$U$10,V185*$U$10)</f>
        <v>#DIV/0!</v>
      </c>
      <c r="V185" s="447" t="e">
        <f t="shared" ref="V185" si="800">ROUND(AVERAGEIF(W185:W187,"&gt;0"),0)</f>
        <v>#DIV/0!</v>
      </c>
      <c r="W185" s="303">
        <f t="shared" si="534"/>
        <v>0</v>
      </c>
      <c r="X185" s="309"/>
      <c r="Y185" s="309"/>
      <c r="Z185" s="447" t="e">
        <f t="shared" ref="Z185" si="801">IF(P185="No_existen",5*$Z$10,AA185*$Z$10)</f>
        <v>#DIV/0!</v>
      </c>
      <c r="AA185" s="426" t="e">
        <f t="shared" ref="AA185" si="802">ROUND(AVERAGEIF(AB185:AB187,"&gt;0"),0)</f>
        <v>#DIV/0!</v>
      </c>
      <c r="AB185" s="302">
        <f t="shared" si="535"/>
        <v>0</v>
      </c>
      <c r="AC185" s="309"/>
      <c r="AD185" s="309"/>
      <c r="AE185" s="447" t="e">
        <f t="shared" ref="AE185" si="803">IF(P185="No_existen",5*$AE$10,AF185*$AE$10)</f>
        <v>#DIV/0!</v>
      </c>
      <c r="AF185" s="426" t="e">
        <f t="shared" ref="AF185" si="804">ROUND(AVERAGEIF(AG185:AG187,"&gt;0"),0)</f>
        <v>#DIV/0!</v>
      </c>
      <c r="AG185" s="302">
        <f t="shared" si="536"/>
        <v>0</v>
      </c>
      <c r="AH185" s="309"/>
      <c r="AI185" s="309"/>
      <c r="AJ185" s="447" t="e">
        <f t="shared" ref="AJ185" si="805">IF(P185="No_existen",5*$AJ$10,AK185*$AJ$10)</f>
        <v>#DIV/0!</v>
      </c>
      <c r="AK185" s="426" t="e">
        <f t="shared" ref="AK185" si="806">ROUND(AVERAGEIF(AL185:AL187,"&gt;0"),0)</f>
        <v>#DIV/0!</v>
      </c>
      <c r="AL185" s="302">
        <f t="shared" si="537"/>
        <v>0</v>
      </c>
      <c r="AM185" s="309"/>
      <c r="AN185" s="426" t="e">
        <f t="shared" si="641"/>
        <v>#DIV/0!</v>
      </c>
      <c r="AO185" s="408" t="e">
        <f t="shared" ref="AO185" si="807">IF(AN185&lt;1.5,"FUERTE",IF(AND(AN185&gt;=1.5,AN185&lt;2.5),"ACEPTABLE",IF(AN185&gt;=5,"INEXISTENTE","DÉBIL")))</f>
        <v>#DIV/0!</v>
      </c>
      <c r="AP185" s="428">
        <f t="shared" ref="AP185" si="808">IF(O185=0,0,ROUND((O185*AN185),0))</f>
        <v>0</v>
      </c>
      <c r="AQ185" s="430" t="str">
        <f t="shared" ref="AQ185" si="809">IF(AP185&gt;=36,"GRAVE", IF(AP185&lt;=10, "LEVE", "MODERADO"))</f>
        <v>LEVE</v>
      </c>
      <c r="AR185" s="557"/>
      <c r="AS185" s="557"/>
      <c r="AT185" s="258"/>
      <c r="AU185" s="258"/>
      <c r="AV185" s="259"/>
      <c r="AW185" s="322"/>
      <c r="AX185" s="291"/>
    </row>
    <row r="186" spans="1:50" ht="33" customHeight="1" x14ac:dyDescent="0.2">
      <c r="A186" s="407"/>
      <c r="B186" s="411"/>
      <c r="C186" s="412"/>
      <c r="D186" s="311"/>
      <c r="E186" s="311"/>
      <c r="F186" s="311"/>
      <c r="G186" s="415"/>
      <c r="H186" s="416"/>
      <c r="I186" s="417"/>
      <c r="J186" s="415"/>
      <c r="K186" s="420"/>
      <c r="L186" s="423"/>
      <c r="M186" s="420"/>
      <c r="N186" s="423"/>
      <c r="O186" s="423"/>
      <c r="P186" s="144"/>
      <c r="Q186" s="145">
        <f t="shared" si="533"/>
        <v>0</v>
      </c>
      <c r="R186" s="396"/>
      <c r="S186" s="396"/>
      <c r="T186" s="312"/>
      <c r="U186" s="425"/>
      <c r="V186" s="395"/>
      <c r="W186" s="301">
        <f t="shared" si="534"/>
        <v>0</v>
      </c>
      <c r="X186" s="312"/>
      <c r="Y186" s="312"/>
      <c r="Z186" s="395"/>
      <c r="AA186" s="396"/>
      <c r="AB186" s="300">
        <f t="shared" si="535"/>
        <v>0</v>
      </c>
      <c r="AC186" s="312"/>
      <c r="AD186" s="312"/>
      <c r="AE186" s="395"/>
      <c r="AF186" s="396"/>
      <c r="AG186" s="300">
        <f t="shared" si="536"/>
        <v>0</v>
      </c>
      <c r="AH186" s="312"/>
      <c r="AI186" s="312"/>
      <c r="AJ186" s="395"/>
      <c r="AK186" s="396"/>
      <c r="AL186" s="300">
        <f t="shared" si="537"/>
        <v>0</v>
      </c>
      <c r="AM186" s="312"/>
      <c r="AN186" s="396"/>
      <c r="AO186" s="398"/>
      <c r="AP186" s="401"/>
      <c r="AQ186" s="404"/>
      <c r="AR186" s="406"/>
      <c r="AS186" s="406"/>
      <c r="AT186" s="46"/>
      <c r="AU186" s="46"/>
      <c r="AV186" s="94"/>
      <c r="AW186" s="221"/>
      <c r="AX186" s="96"/>
    </row>
    <row r="187" spans="1:50" ht="33" customHeight="1" thickBot="1" x14ac:dyDescent="0.25">
      <c r="A187" s="408"/>
      <c r="B187" s="413"/>
      <c r="C187" s="414"/>
      <c r="D187" s="90"/>
      <c r="E187" s="90"/>
      <c r="F187" s="90"/>
      <c r="G187" s="514"/>
      <c r="H187" s="559"/>
      <c r="I187" s="560"/>
      <c r="J187" s="514"/>
      <c r="K187" s="460"/>
      <c r="L187" s="457"/>
      <c r="M187" s="460"/>
      <c r="N187" s="457"/>
      <c r="O187" s="457"/>
      <c r="P187" s="19"/>
      <c r="Q187" s="102">
        <f t="shared" si="533"/>
        <v>0</v>
      </c>
      <c r="R187" s="427"/>
      <c r="S187" s="427"/>
      <c r="T187" s="306"/>
      <c r="U187" s="440"/>
      <c r="V187" s="446"/>
      <c r="W187" s="307">
        <f t="shared" si="534"/>
        <v>0</v>
      </c>
      <c r="X187" s="306"/>
      <c r="Y187" s="306"/>
      <c r="Z187" s="446"/>
      <c r="AA187" s="427"/>
      <c r="AB187" s="305">
        <f t="shared" si="535"/>
        <v>0</v>
      </c>
      <c r="AC187" s="306"/>
      <c r="AD187" s="306"/>
      <c r="AE187" s="446"/>
      <c r="AF187" s="427"/>
      <c r="AG187" s="305">
        <f t="shared" si="536"/>
        <v>0</v>
      </c>
      <c r="AH187" s="306"/>
      <c r="AI187" s="306"/>
      <c r="AJ187" s="446"/>
      <c r="AK187" s="427"/>
      <c r="AL187" s="305">
        <f t="shared" si="537"/>
        <v>0</v>
      </c>
      <c r="AM187" s="306"/>
      <c r="AN187" s="427"/>
      <c r="AO187" s="432"/>
      <c r="AP187" s="429"/>
      <c r="AQ187" s="431"/>
      <c r="AR187" s="561"/>
      <c r="AS187" s="561"/>
      <c r="AT187" s="47"/>
      <c r="AU187" s="47"/>
      <c r="AV187" s="169"/>
      <c r="AW187" s="227"/>
      <c r="AX187" s="97"/>
    </row>
    <row r="188" spans="1:50" ht="33" customHeight="1" x14ac:dyDescent="0.2">
      <c r="A188" s="399">
        <v>63</v>
      </c>
      <c r="B188" s="409"/>
      <c r="C188" s="410"/>
      <c r="D188" s="255"/>
      <c r="E188" s="255"/>
      <c r="F188" s="255"/>
      <c r="G188" s="475"/>
      <c r="H188" s="558"/>
      <c r="I188" s="469"/>
      <c r="J188" s="475"/>
      <c r="K188" s="503"/>
      <c r="L188" s="504">
        <f t="shared" ref="L188" si="810">IF(K188="ALTA",5,IF(K188="MEDIO ALTA",4,IF(K188="MEDIA",3,IF(K188="MEDIO BAJA",2,IF(K188="BAJA",1,0)))))</f>
        <v>0</v>
      </c>
      <c r="M188" s="503"/>
      <c r="N188" s="504">
        <f t="shared" ref="N188" si="811">IF(M188="ALTO",5,IF(M188="MEDIO ALTO",4,IF(M188="MEDIO",3,IF(M188="MEDIO BAJO",2,IF(M188="BAJO",1,0)))))</f>
        <v>0</v>
      </c>
      <c r="O188" s="504">
        <f t="shared" ref="O188" si="812">N188*L188</f>
        <v>0</v>
      </c>
      <c r="P188" s="256"/>
      <c r="Q188" s="257">
        <f t="shared" si="533"/>
        <v>0</v>
      </c>
      <c r="R188" s="426" t="e">
        <f t="shared" ref="R188" si="813">ROUND(AVERAGEIF(Q188:Q190,"&gt;0"),0)</f>
        <v>#DIV/0!</v>
      </c>
      <c r="S188" s="426" t="e">
        <f t="shared" si="632"/>
        <v>#DIV/0!</v>
      </c>
      <c r="T188" s="309"/>
      <c r="U188" s="459" t="e">
        <f t="shared" ref="U188" si="814">IF(P188="No_existen",5*$U$10,V188*$U$10)</f>
        <v>#DIV/0!</v>
      </c>
      <c r="V188" s="447" t="e">
        <f t="shared" ref="V188" si="815">ROUND(AVERAGEIF(W188:W190,"&gt;0"),0)</f>
        <v>#DIV/0!</v>
      </c>
      <c r="W188" s="303">
        <f t="shared" si="534"/>
        <v>0</v>
      </c>
      <c r="X188" s="309"/>
      <c r="Y188" s="309"/>
      <c r="Z188" s="447" t="e">
        <f t="shared" ref="Z188" si="816">IF(P188="No_existen",5*$Z$10,AA188*$Z$10)</f>
        <v>#DIV/0!</v>
      </c>
      <c r="AA188" s="426" t="e">
        <f t="shared" ref="AA188" si="817">ROUND(AVERAGEIF(AB188:AB190,"&gt;0"),0)</f>
        <v>#DIV/0!</v>
      </c>
      <c r="AB188" s="302">
        <f t="shared" si="535"/>
        <v>0</v>
      </c>
      <c r="AC188" s="309"/>
      <c r="AD188" s="309"/>
      <c r="AE188" s="447" t="e">
        <f t="shared" ref="AE188" si="818">IF(P188="No_existen",5*$AE$10,AF188*$AE$10)</f>
        <v>#DIV/0!</v>
      </c>
      <c r="AF188" s="426" t="e">
        <f t="shared" ref="AF188" si="819">ROUND(AVERAGEIF(AG188:AG190,"&gt;0"),0)</f>
        <v>#DIV/0!</v>
      </c>
      <c r="AG188" s="302">
        <f t="shared" si="536"/>
        <v>0</v>
      </c>
      <c r="AH188" s="309"/>
      <c r="AI188" s="309"/>
      <c r="AJ188" s="447" t="e">
        <f t="shared" ref="AJ188" si="820">IF(P188="No_existen",5*$AJ$10,AK188*$AJ$10)</f>
        <v>#DIV/0!</v>
      </c>
      <c r="AK188" s="426" t="e">
        <f t="shared" ref="AK188" si="821">ROUND(AVERAGEIF(AL188:AL190,"&gt;0"),0)</f>
        <v>#DIV/0!</v>
      </c>
      <c r="AL188" s="302">
        <f t="shared" si="537"/>
        <v>0</v>
      </c>
      <c r="AM188" s="309"/>
      <c r="AN188" s="426" t="e">
        <f t="shared" si="641"/>
        <v>#DIV/0!</v>
      </c>
      <c r="AO188" s="408" t="e">
        <f t="shared" ref="AO188" si="822">IF(AN188&lt;1.5,"FUERTE",IF(AND(AN188&gt;=1.5,AN188&lt;2.5),"ACEPTABLE",IF(AN188&gt;=5,"INEXISTENTE","DÉBIL")))</f>
        <v>#DIV/0!</v>
      </c>
      <c r="AP188" s="428">
        <f t="shared" ref="AP188" si="823">IF(O188=0,0,ROUND((O188*AN188),0))</f>
        <v>0</v>
      </c>
      <c r="AQ188" s="430" t="str">
        <f t="shared" ref="AQ188" si="824">IF(AP188&gt;=36,"GRAVE", IF(AP188&lt;=10, "LEVE", "MODERADO"))</f>
        <v>LEVE</v>
      </c>
      <c r="AR188" s="557"/>
      <c r="AS188" s="557"/>
      <c r="AT188" s="258"/>
      <c r="AU188" s="258"/>
      <c r="AV188" s="259"/>
      <c r="AW188" s="322"/>
      <c r="AX188" s="291"/>
    </row>
    <row r="189" spans="1:50" ht="33" customHeight="1" x14ac:dyDescent="0.2">
      <c r="A189" s="407"/>
      <c r="B189" s="411"/>
      <c r="C189" s="412"/>
      <c r="D189" s="311"/>
      <c r="E189" s="311"/>
      <c r="F189" s="311"/>
      <c r="G189" s="415"/>
      <c r="H189" s="416"/>
      <c r="I189" s="417"/>
      <c r="J189" s="415"/>
      <c r="K189" s="420"/>
      <c r="L189" s="423"/>
      <c r="M189" s="420"/>
      <c r="N189" s="423"/>
      <c r="O189" s="423"/>
      <c r="P189" s="144"/>
      <c r="Q189" s="145">
        <f t="shared" si="533"/>
        <v>0</v>
      </c>
      <c r="R189" s="396"/>
      <c r="S189" s="396"/>
      <c r="T189" s="312"/>
      <c r="U189" s="425"/>
      <c r="V189" s="395"/>
      <c r="W189" s="301">
        <f t="shared" si="534"/>
        <v>0</v>
      </c>
      <c r="X189" s="312"/>
      <c r="Y189" s="312"/>
      <c r="Z189" s="395"/>
      <c r="AA189" s="396"/>
      <c r="AB189" s="300">
        <f t="shared" si="535"/>
        <v>0</v>
      </c>
      <c r="AC189" s="312"/>
      <c r="AD189" s="312"/>
      <c r="AE189" s="395"/>
      <c r="AF189" s="396"/>
      <c r="AG189" s="300">
        <f t="shared" si="536"/>
        <v>0</v>
      </c>
      <c r="AH189" s="312"/>
      <c r="AI189" s="312"/>
      <c r="AJ189" s="395"/>
      <c r="AK189" s="396"/>
      <c r="AL189" s="300">
        <f t="shared" si="537"/>
        <v>0</v>
      </c>
      <c r="AM189" s="312"/>
      <c r="AN189" s="396"/>
      <c r="AO189" s="398"/>
      <c r="AP189" s="401"/>
      <c r="AQ189" s="404"/>
      <c r="AR189" s="406"/>
      <c r="AS189" s="406"/>
      <c r="AT189" s="46"/>
      <c r="AU189" s="46"/>
      <c r="AV189" s="94"/>
      <c r="AW189" s="221"/>
      <c r="AX189" s="96"/>
    </row>
    <row r="190" spans="1:50" ht="33" customHeight="1" thickBot="1" x14ac:dyDescent="0.25">
      <c r="A190" s="408"/>
      <c r="B190" s="413"/>
      <c r="C190" s="414"/>
      <c r="D190" s="90"/>
      <c r="E190" s="90"/>
      <c r="F190" s="90"/>
      <c r="G190" s="514"/>
      <c r="H190" s="559"/>
      <c r="I190" s="560"/>
      <c r="J190" s="514"/>
      <c r="K190" s="460"/>
      <c r="L190" s="457"/>
      <c r="M190" s="460"/>
      <c r="N190" s="457"/>
      <c r="O190" s="457"/>
      <c r="P190" s="19"/>
      <c r="Q190" s="102">
        <f t="shared" si="533"/>
        <v>0</v>
      </c>
      <c r="R190" s="427"/>
      <c r="S190" s="427"/>
      <c r="T190" s="306"/>
      <c r="U190" s="440"/>
      <c r="V190" s="446"/>
      <c r="W190" s="307">
        <f t="shared" si="534"/>
        <v>0</v>
      </c>
      <c r="X190" s="306"/>
      <c r="Y190" s="306"/>
      <c r="Z190" s="446"/>
      <c r="AA190" s="427"/>
      <c r="AB190" s="305">
        <f t="shared" si="535"/>
        <v>0</v>
      </c>
      <c r="AC190" s="306"/>
      <c r="AD190" s="306"/>
      <c r="AE190" s="446"/>
      <c r="AF190" s="427"/>
      <c r="AG190" s="305">
        <f t="shared" si="536"/>
        <v>0</v>
      </c>
      <c r="AH190" s="306"/>
      <c r="AI190" s="306"/>
      <c r="AJ190" s="446"/>
      <c r="AK190" s="427"/>
      <c r="AL190" s="305">
        <f t="shared" si="537"/>
        <v>0</v>
      </c>
      <c r="AM190" s="306"/>
      <c r="AN190" s="427"/>
      <c r="AO190" s="432"/>
      <c r="AP190" s="429"/>
      <c r="AQ190" s="431"/>
      <c r="AR190" s="561"/>
      <c r="AS190" s="561"/>
      <c r="AT190" s="47"/>
      <c r="AU190" s="47"/>
      <c r="AV190" s="169"/>
      <c r="AW190" s="227"/>
      <c r="AX190" s="97"/>
    </row>
    <row r="191" spans="1:50" ht="33" customHeight="1" x14ac:dyDescent="0.2">
      <c r="A191" s="399">
        <v>64</v>
      </c>
      <c r="B191" s="409"/>
      <c r="C191" s="410"/>
      <c r="D191" s="255"/>
      <c r="E191" s="255"/>
      <c r="F191" s="255"/>
      <c r="G191" s="475"/>
      <c r="H191" s="558"/>
      <c r="I191" s="469"/>
      <c r="J191" s="475"/>
      <c r="K191" s="503"/>
      <c r="L191" s="504">
        <f t="shared" ref="L191" si="825">IF(K191="ALTA",5,IF(K191="MEDIO ALTA",4,IF(K191="MEDIA",3,IF(K191="MEDIO BAJA",2,IF(K191="BAJA",1,0)))))</f>
        <v>0</v>
      </c>
      <c r="M191" s="503"/>
      <c r="N191" s="504">
        <f t="shared" ref="N191" si="826">IF(M191="ALTO",5,IF(M191="MEDIO ALTO",4,IF(M191="MEDIO",3,IF(M191="MEDIO BAJO",2,IF(M191="BAJO",1,0)))))</f>
        <v>0</v>
      </c>
      <c r="O191" s="504">
        <f t="shared" ref="O191" si="827">N191*L191</f>
        <v>0</v>
      </c>
      <c r="P191" s="256"/>
      <c r="Q191" s="257">
        <f t="shared" si="533"/>
        <v>0</v>
      </c>
      <c r="R191" s="426" t="e">
        <f t="shared" ref="R191" si="828">ROUND(AVERAGEIF(Q191:Q193,"&gt;0"),0)</f>
        <v>#DIV/0!</v>
      </c>
      <c r="S191" s="426" t="e">
        <f t="shared" si="632"/>
        <v>#DIV/0!</v>
      </c>
      <c r="T191" s="309"/>
      <c r="U191" s="459" t="e">
        <f t="shared" ref="U191" si="829">IF(P191="No_existen",5*$U$10,V191*$U$10)</f>
        <v>#DIV/0!</v>
      </c>
      <c r="V191" s="447" t="e">
        <f t="shared" ref="V191" si="830">ROUND(AVERAGEIF(W191:W193,"&gt;0"),0)</f>
        <v>#DIV/0!</v>
      </c>
      <c r="W191" s="303">
        <f t="shared" si="534"/>
        <v>0</v>
      </c>
      <c r="X191" s="309"/>
      <c r="Y191" s="309"/>
      <c r="Z191" s="447" t="e">
        <f t="shared" ref="Z191" si="831">IF(P191="No_existen",5*$Z$10,AA191*$Z$10)</f>
        <v>#DIV/0!</v>
      </c>
      <c r="AA191" s="426" t="e">
        <f t="shared" ref="AA191" si="832">ROUND(AVERAGEIF(AB191:AB193,"&gt;0"),0)</f>
        <v>#DIV/0!</v>
      </c>
      <c r="AB191" s="302">
        <f t="shared" si="535"/>
        <v>0</v>
      </c>
      <c r="AC191" s="309"/>
      <c r="AD191" s="309"/>
      <c r="AE191" s="447" t="e">
        <f t="shared" ref="AE191" si="833">IF(P191="No_existen",5*$AE$10,AF191*$AE$10)</f>
        <v>#DIV/0!</v>
      </c>
      <c r="AF191" s="426" t="e">
        <f t="shared" ref="AF191" si="834">ROUND(AVERAGEIF(AG191:AG193,"&gt;0"),0)</f>
        <v>#DIV/0!</v>
      </c>
      <c r="AG191" s="302">
        <f t="shared" si="536"/>
        <v>0</v>
      </c>
      <c r="AH191" s="309"/>
      <c r="AI191" s="309"/>
      <c r="AJ191" s="447" t="e">
        <f t="shared" ref="AJ191" si="835">IF(P191="No_existen",5*$AJ$10,AK191*$AJ$10)</f>
        <v>#DIV/0!</v>
      </c>
      <c r="AK191" s="426" t="e">
        <f t="shared" ref="AK191" si="836">ROUND(AVERAGEIF(AL191:AL193,"&gt;0"),0)</f>
        <v>#DIV/0!</v>
      </c>
      <c r="AL191" s="302">
        <f t="shared" si="537"/>
        <v>0</v>
      </c>
      <c r="AM191" s="309"/>
      <c r="AN191" s="426" t="e">
        <f t="shared" si="641"/>
        <v>#DIV/0!</v>
      </c>
      <c r="AO191" s="408" t="e">
        <f t="shared" ref="AO191" si="837">IF(AN191&lt;1.5,"FUERTE",IF(AND(AN191&gt;=1.5,AN191&lt;2.5),"ACEPTABLE",IF(AN191&gt;=5,"INEXISTENTE","DÉBIL")))</f>
        <v>#DIV/0!</v>
      </c>
      <c r="AP191" s="428">
        <f t="shared" ref="AP191" si="838">IF(O191=0,0,ROUND((O191*AN191),0))</f>
        <v>0</v>
      </c>
      <c r="AQ191" s="430" t="str">
        <f t="shared" ref="AQ191" si="839">IF(AP191&gt;=36,"GRAVE", IF(AP191&lt;=10, "LEVE", "MODERADO"))</f>
        <v>LEVE</v>
      </c>
      <c r="AR191" s="557"/>
      <c r="AS191" s="557"/>
      <c r="AT191" s="258"/>
      <c r="AU191" s="258"/>
      <c r="AV191" s="259"/>
      <c r="AW191" s="322"/>
      <c r="AX191" s="291"/>
    </row>
    <row r="192" spans="1:50" ht="33" customHeight="1" x14ac:dyDescent="0.2">
      <c r="A192" s="407"/>
      <c r="B192" s="411"/>
      <c r="C192" s="412"/>
      <c r="D192" s="311"/>
      <c r="E192" s="311"/>
      <c r="F192" s="311"/>
      <c r="G192" s="415"/>
      <c r="H192" s="416"/>
      <c r="I192" s="417"/>
      <c r="J192" s="415"/>
      <c r="K192" s="420"/>
      <c r="L192" s="423"/>
      <c r="M192" s="420"/>
      <c r="N192" s="423"/>
      <c r="O192" s="423"/>
      <c r="P192" s="144"/>
      <c r="Q192" s="145">
        <f t="shared" si="533"/>
        <v>0</v>
      </c>
      <c r="R192" s="396"/>
      <c r="S192" s="396"/>
      <c r="T192" s="312"/>
      <c r="U192" s="425"/>
      <c r="V192" s="395"/>
      <c r="W192" s="301">
        <f t="shared" si="534"/>
        <v>0</v>
      </c>
      <c r="X192" s="312"/>
      <c r="Y192" s="312"/>
      <c r="Z192" s="395"/>
      <c r="AA192" s="396"/>
      <c r="AB192" s="300">
        <f t="shared" si="535"/>
        <v>0</v>
      </c>
      <c r="AC192" s="312"/>
      <c r="AD192" s="312"/>
      <c r="AE192" s="395"/>
      <c r="AF192" s="396"/>
      <c r="AG192" s="300">
        <f t="shared" si="536"/>
        <v>0</v>
      </c>
      <c r="AH192" s="312"/>
      <c r="AI192" s="312"/>
      <c r="AJ192" s="395"/>
      <c r="AK192" s="396"/>
      <c r="AL192" s="300">
        <f t="shared" si="537"/>
        <v>0</v>
      </c>
      <c r="AM192" s="312"/>
      <c r="AN192" s="396"/>
      <c r="AO192" s="398"/>
      <c r="AP192" s="401"/>
      <c r="AQ192" s="404"/>
      <c r="AR192" s="406"/>
      <c r="AS192" s="406"/>
      <c r="AT192" s="46"/>
      <c r="AU192" s="46"/>
      <c r="AV192" s="94"/>
      <c r="AW192" s="221"/>
      <c r="AX192" s="96"/>
    </row>
    <row r="193" spans="1:50" ht="33" customHeight="1" thickBot="1" x14ac:dyDescent="0.25">
      <c r="A193" s="408"/>
      <c r="B193" s="413"/>
      <c r="C193" s="414"/>
      <c r="D193" s="90"/>
      <c r="E193" s="90"/>
      <c r="F193" s="90"/>
      <c r="G193" s="514"/>
      <c r="H193" s="559"/>
      <c r="I193" s="560"/>
      <c r="J193" s="514"/>
      <c r="K193" s="460"/>
      <c r="L193" s="457"/>
      <c r="M193" s="460"/>
      <c r="N193" s="457"/>
      <c r="O193" s="457"/>
      <c r="P193" s="19"/>
      <c r="Q193" s="102">
        <f t="shared" si="533"/>
        <v>0</v>
      </c>
      <c r="R193" s="427"/>
      <c r="S193" s="427"/>
      <c r="T193" s="306"/>
      <c r="U193" s="440"/>
      <c r="V193" s="446"/>
      <c r="W193" s="307">
        <f t="shared" si="534"/>
        <v>0</v>
      </c>
      <c r="X193" s="306"/>
      <c r="Y193" s="306"/>
      <c r="Z193" s="446"/>
      <c r="AA193" s="427"/>
      <c r="AB193" s="305">
        <f t="shared" si="535"/>
        <v>0</v>
      </c>
      <c r="AC193" s="306"/>
      <c r="AD193" s="306"/>
      <c r="AE193" s="446"/>
      <c r="AF193" s="427"/>
      <c r="AG193" s="305">
        <f t="shared" si="536"/>
        <v>0</v>
      </c>
      <c r="AH193" s="306"/>
      <c r="AI193" s="306"/>
      <c r="AJ193" s="446"/>
      <c r="AK193" s="427"/>
      <c r="AL193" s="305">
        <f t="shared" si="537"/>
        <v>0</v>
      </c>
      <c r="AM193" s="306"/>
      <c r="AN193" s="427"/>
      <c r="AO193" s="432"/>
      <c r="AP193" s="429"/>
      <c r="AQ193" s="431"/>
      <c r="AR193" s="561"/>
      <c r="AS193" s="561"/>
      <c r="AT193" s="47"/>
      <c r="AU193" s="47"/>
      <c r="AV193" s="169"/>
      <c r="AW193" s="227"/>
      <c r="AX193" s="97"/>
    </row>
    <row r="194" spans="1:50" ht="33" customHeight="1" x14ac:dyDescent="0.2">
      <c r="A194" s="399">
        <v>65</v>
      </c>
      <c r="B194" s="409"/>
      <c r="C194" s="410"/>
      <c r="D194" s="255"/>
      <c r="E194" s="255"/>
      <c r="F194" s="255"/>
      <c r="G194" s="475"/>
      <c r="H194" s="558"/>
      <c r="I194" s="469"/>
      <c r="J194" s="475"/>
      <c r="K194" s="503"/>
      <c r="L194" s="504">
        <f t="shared" ref="L194" si="840">IF(K194="ALTA",5,IF(K194="MEDIO ALTA",4,IF(K194="MEDIA",3,IF(K194="MEDIO BAJA",2,IF(K194="BAJA",1,0)))))</f>
        <v>0</v>
      </c>
      <c r="M194" s="503"/>
      <c r="N194" s="504">
        <f t="shared" ref="N194" si="841">IF(M194="ALTO",5,IF(M194="MEDIO ALTO",4,IF(M194="MEDIO",3,IF(M194="MEDIO BAJO",2,IF(M194="BAJO",1,0)))))</f>
        <v>0</v>
      </c>
      <c r="O194" s="504">
        <f t="shared" ref="O194" si="842">N194*L194</f>
        <v>0</v>
      </c>
      <c r="P194" s="256"/>
      <c r="Q194" s="257">
        <f t="shared" si="533"/>
        <v>0</v>
      </c>
      <c r="R194" s="426" t="e">
        <f t="shared" ref="R194" si="843">ROUND(AVERAGEIF(Q194:Q196,"&gt;0"),0)</f>
        <v>#DIV/0!</v>
      </c>
      <c r="S194" s="426" t="e">
        <f t="shared" si="632"/>
        <v>#DIV/0!</v>
      </c>
      <c r="T194" s="309"/>
      <c r="U194" s="459" t="e">
        <f t="shared" ref="U194" si="844">IF(P194="No_existen",5*$U$10,V194*$U$10)</f>
        <v>#DIV/0!</v>
      </c>
      <c r="V194" s="447" t="e">
        <f t="shared" ref="V194" si="845">ROUND(AVERAGEIF(W194:W196,"&gt;0"),0)</f>
        <v>#DIV/0!</v>
      </c>
      <c r="W194" s="303">
        <f t="shared" si="534"/>
        <v>0</v>
      </c>
      <c r="X194" s="309"/>
      <c r="Y194" s="309"/>
      <c r="Z194" s="447" t="e">
        <f t="shared" ref="Z194" si="846">IF(P194="No_existen",5*$Z$10,AA194*$Z$10)</f>
        <v>#DIV/0!</v>
      </c>
      <c r="AA194" s="426" t="e">
        <f t="shared" ref="AA194" si="847">ROUND(AVERAGEIF(AB194:AB196,"&gt;0"),0)</f>
        <v>#DIV/0!</v>
      </c>
      <c r="AB194" s="302">
        <f t="shared" si="535"/>
        <v>0</v>
      </c>
      <c r="AC194" s="309"/>
      <c r="AD194" s="309"/>
      <c r="AE194" s="447" t="e">
        <f t="shared" ref="AE194" si="848">IF(P194="No_existen",5*$AE$10,AF194*$AE$10)</f>
        <v>#DIV/0!</v>
      </c>
      <c r="AF194" s="426" t="e">
        <f t="shared" ref="AF194" si="849">ROUND(AVERAGEIF(AG194:AG196,"&gt;0"),0)</f>
        <v>#DIV/0!</v>
      </c>
      <c r="AG194" s="302">
        <f t="shared" si="536"/>
        <v>0</v>
      </c>
      <c r="AH194" s="309"/>
      <c r="AI194" s="309"/>
      <c r="AJ194" s="447" t="e">
        <f t="shared" ref="AJ194" si="850">IF(P194="No_existen",5*$AJ$10,AK194*$AJ$10)</f>
        <v>#DIV/0!</v>
      </c>
      <c r="AK194" s="426" t="e">
        <f t="shared" ref="AK194" si="851">ROUND(AVERAGEIF(AL194:AL196,"&gt;0"),0)</f>
        <v>#DIV/0!</v>
      </c>
      <c r="AL194" s="302">
        <f t="shared" si="537"/>
        <v>0</v>
      </c>
      <c r="AM194" s="309"/>
      <c r="AN194" s="426" t="e">
        <f t="shared" si="641"/>
        <v>#DIV/0!</v>
      </c>
      <c r="AO194" s="408" t="e">
        <f t="shared" ref="AO194" si="852">IF(AN194&lt;1.5,"FUERTE",IF(AND(AN194&gt;=1.5,AN194&lt;2.5),"ACEPTABLE",IF(AN194&gt;=5,"INEXISTENTE","DÉBIL")))</f>
        <v>#DIV/0!</v>
      </c>
      <c r="AP194" s="428">
        <f t="shared" ref="AP194" si="853">IF(O194=0,0,ROUND((O194*AN194),0))</f>
        <v>0</v>
      </c>
      <c r="AQ194" s="430" t="str">
        <f t="shared" ref="AQ194" si="854">IF(AP194&gt;=36,"GRAVE", IF(AP194&lt;=10, "LEVE", "MODERADO"))</f>
        <v>LEVE</v>
      </c>
      <c r="AR194" s="557"/>
      <c r="AS194" s="557"/>
      <c r="AT194" s="258"/>
      <c r="AU194" s="258"/>
      <c r="AV194" s="259"/>
      <c r="AW194" s="322"/>
      <c r="AX194" s="291"/>
    </row>
    <row r="195" spans="1:50" ht="33" customHeight="1" x14ac:dyDescent="0.2">
      <c r="A195" s="407"/>
      <c r="B195" s="411"/>
      <c r="C195" s="412"/>
      <c r="D195" s="311"/>
      <c r="E195" s="311"/>
      <c r="F195" s="311"/>
      <c r="G195" s="415"/>
      <c r="H195" s="416"/>
      <c r="I195" s="417"/>
      <c r="J195" s="415"/>
      <c r="K195" s="420"/>
      <c r="L195" s="423"/>
      <c r="M195" s="420"/>
      <c r="N195" s="423"/>
      <c r="O195" s="423"/>
      <c r="P195" s="144"/>
      <c r="Q195" s="145">
        <f t="shared" si="533"/>
        <v>0</v>
      </c>
      <c r="R195" s="396"/>
      <c r="S195" s="396"/>
      <c r="T195" s="312"/>
      <c r="U195" s="425"/>
      <c r="V195" s="395"/>
      <c r="W195" s="301">
        <f t="shared" si="534"/>
        <v>0</v>
      </c>
      <c r="X195" s="312"/>
      <c r="Y195" s="312"/>
      <c r="Z195" s="395"/>
      <c r="AA195" s="396"/>
      <c r="AB195" s="300">
        <f t="shared" si="535"/>
        <v>0</v>
      </c>
      <c r="AC195" s="312"/>
      <c r="AD195" s="312"/>
      <c r="AE195" s="395"/>
      <c r="AF195" s="396"/>
      <c r="AG195" s="300">
        <f t="shared" si="536"/>
        <v>0</v>
      </c>
      <c r="AH195" s="312"/>
      <c r="AI195" s="312"/>
      <c r="AJ195" s="395"/>
      <c r="AK195" s="396"/>
      <c r="AL195" s="300">
        <f t="shared" si="537"/>
        <v>0</v>
      </c>
      <c r="AM195" s="312"/>
      <c r="AN195" s="396"/>
      <c r="AO195" s="398"/>
      <c r="AP195" s="401"/>
      <c r="AQ195" s="404"/>
      <c r="AR195" s="406"/>
      <c r="AS195" s="406"/>
      <c r="AT195" s="46"/>
      <c r="AU195" s="46"/>
      <c r="AV195" s="94"/>
      <c r="AW195" s="221"/>
      <c r="AX195" s="96"/>
    </row>
    <row r="196" spans="1:50" ht="33" customHeight="1" thickBot="1" x14ac:dyDescent="0.25">
      <c r="A196" s="408"/>
      <c r="B196" s="413"/>
      <c r="C196" s="414"/>
      <c r="D196" s="90"/>
      <c r="E196" s="90"/>
      <c r="F196" s="90"/>
      <c r="G196" s="514"/>
      <c r="H196" s="559"/>
      <c r="I196" s="560"/>
      <c r="J196" s="514"/>
      <c r="K196" s="460"/>
      <c r="L196" s="457"/>
      <c r="M196" s="460"/>
      <c r="N196" s="457"/>
      <c r="O196" s="457"/>
      <c r="P196" s="19"/>
      <c r="Q196" s="102">
        <f t="shared" ref="Q196:Q259" si="855">IF(P196=$P$1048314,1,IF(P196=$P$1048310,5,IF(P196=$P$1048311,4,IF(P196=$P$1048312,3,IF(P196=$P$1048313,2,0)))))</f>
        <v>0</v>
      </c>
      <c r="R196" s="427"/>
      <c r="S196" s="427"/>
      <c r="T196" s="306"/>
      <c r="U196" s="440"/>
      <c r="V196" s="446"/>
      <c r="W196" s="307">
        <f t="shared" ref="W196:W259" si="856">IF(X196=$X$1048312,1,IF(X196=$X$1048311,2,IF(X196=$X$1048310,4,IF(P196="No_existen",5,0))))</f>
        <v>0</v>
      </c>
      <c r="X196" s="306"/>
      <c r="Y196" s="306"/>
      <c r="Z196" s="446"/>
      <c r="AA196" s="427"/>
      <c r="AB196" s="305">
        <f t="shared" ref="AB196:AB259" si="857">IF(AC196=$AD$1048311,1,IF(AC196=$AD$1048310,4,IF(P196="No_existen",5,0)))</f>
        <v>0</v>
      </c>
      <c r="AC196" s="306"/>
      <c r="AD196" s="306"/>
      <c r="AE196" s="446"/>
      <c r="AF196" s="427"/>
      <c r="AG196" s="305">
        <f t="shared" ref="AG196:AG259" si="858">IF(AH196=$AH$1048310,1,IF(AH196=$AH$1048311,4,IF(P196="No_existen",5,0)))</f>
        <v>0</v>
      </c>
      <c r="AH196" s="306"/>
      <c r="AI196" s="306"/>
      <c r="AJ196" s="446"/>
      <c r="AK196" s="427"/>
      <c r="AL196" s="305">
        <f t="shared" ref="AL196:AL259" si="859">IF(AM196="Preventivo",1,IF(AM196="Detectivo",4, IF(P196="No_existen",5,0)))</f>
        <v>0</v>
      </c>
      <c r="AM196" s="306"/>
      <c r="AN196" s="427"/>
      <c r="AO196" s="432"/>
      <c r="AP196" s="429"/>
      <c r="AQ196" s="431"/>
      <c r="AR196" s="561"/>
      <c r="AS196" s="561"/>
      <c r="AT196" s="47"/>
      <c r="AU196" s="47"/>
      <c r="AV196" s="169"/>
      <c r="AW196" s="227"/>
      <c r="AX196" s="97"/>
    </row>
    <row r="197" spans="1:50" ht="33" customHeight="1" x14ac:dyDescent="0.2">
      <c r="A197" s="399">
        <v>66</v>
      </c>
      <c r="B197" s="409"/>
      <c r="C197" s="410"/>
      <c r="D197" s="255"/>
      <c r="E197" s="255"/>
      <c r="F197" s="255"/>
      <c r="G197" s="475"/>
      <c r="H197" s="558"/>
      <c r="I197" s="469"/>
      <c r="J197" s="475"/>
      <c r="K197" s="503"/>
      <c r="L197" s="504">
        <f t="shared" ref="L197" si="860">IF(K197="ALTA",5,IF(K197="MEDIO ALTA",4,IF(K197="MEDIA",3,IF(K197="MEDIO BAJA",2,IF(K197="BAJA",1,0)))))</f>
        <v>0</v>
      </c>
      <c r="M197" s="503"/>
      <c r="N197" s="504">
        <f t="shared" ref="N197" si="861">IF(M197="ALTO",5,IF(M197="MEDIO ALTO",4,IF(M197="MEDIO",3,IF(M197="MEDIO BAJO",2,IF(M197="BAJO",1,0)))))</f>
        <v>0</v>
      </c>
      <c r="O197" s="504">
        <f t="shared" ref="O197" si="862">N197*L197</f>
        <v>0</v>
      </c>
      <c r="P197" s="256"/>
      <c r="Q197" s="257">
        <f t="shared" si="855"/>
        <v>0</v>
      </c>
      <c r="R197" s="426" t="e">
        <f t="shared" ref="R197" si="863">ROUND(AVERAGEIF(Q197:Q199,"&gt;0"),0)</f>
        <v>#DIV/0!</v>
      </c>
      <c r="S197" s="426" t="e">
        <f t="shared" si="632"/>
        <v>#DIV/0!</v>
      </c>
      <c r="T197" s="309"/>
      <c r="U197" s="459" t="e">
        <f t="shared" ref="U197" si="864">IF(P197="No_existen",5*$U$10,V197*$U$10)</f>
        <v>#DIV/0!</v>
      </c>
      <c r="V197" s="447" t="e">
        <f t="shared" ref="V197" si="865">ROUND(AVERAGEIF(W197:W199,"&gt;0"),0)</f>
        <v>#DIV/0!</v>
      </c>
      <c r="W197" s="303">
        <f t="shared" si="856"/>
        <v>0</v>
      </c>
      <c r="X197" s="309"/>
      <c r="Y197" s="309"/>
      <c r="Z197" s="447" t="e">
        <f t="shared" ref="Z197" si="866">IF(P197="No_existen",5*$Z$10,AA197*$Z$10)</f>
        <v>#DIV/0!</v>
      </c>
      <c r="AA197" s="426" t="e">
        <f t="shared" ref="AA197" si="867">ROUND(AVERAGEIF(AB197:AB199,"&gt;0"),0)</f>
        <v>#DIV/0!</v>
      </c>
      <c r="AB197" s="302">
        <f t="shared" si="857"/>
        <v>0</v>
      </c>
      <c r="AC197" s="309"/>
      <c r="AD197" s="309"/>
      <c r="AE197" s="447" t="e">
        <f t="shared" ref="AE197" si="868">IF(P197="No_existen",5*$AE$10,AF197*$AE$10)</f>
        <v>#DIV/0!</v>
      </c>
      <c r="AF197" s="426" t="e">
        <f t="shared" ref="AF197" si="869">ROUND(AVERAGEIF(AG197:AG199,"&gt;0"),0)</f>
        <v>#DIV/0!</v>
      </c>
      <c r="AG197" s="302">
        <f t="shared" si="858"/>
        <v>0</v>
      </c>
      <c r="AH197" s="309"/>
      <c r="AI197" s="309"/>
      <c r="AJ197" s="447" t="e">
        <f t="shared" ref="AJ197" si="870">IF(P197="No_existen",5*$AJ$10,AK197*$AJ$10)</f>
        <v>#DIV/0!</v>
      </c>
      <c r="AK197" s="426" t="e">
        <f t="shared" ref="AK197" si="871">ROUND(AVERAGEIF(AL197:AL199,"&gt;0"),0)</f>
        <v>#DIV/0!</v>
      </c>
      <c r="AL197" s="302">
        <f t="shared" si="859"/>
        <v>0</v>
      </c>
      <c r="AM197" s="309"/>
      <c r="AN197" s="426" t="e">
        <f t="shared" si="641"/>
        <v>#DIV/0!</v>
      </c>
      <c r="AO197" s="408" t="e">
        <f t="shared" ref="AO197" si="872">IF(AN197&lt;1.5,"FUERTE",IF(AND(AN197&gt;=1.5,AN197&lt;2.5),"ACEPTABLE",IF(AN197&gt;=5,"INEXISTENTE","DÉBIL")))</f>
        <v>#DIV/0!</v>
      </c>
      <c r="AP197" s="428">
        <f t="shared" ref="AP197" si="873">IF(O197=0,0,ROUND((O197*AN197),0))</f>
        <v>0</v>
      </c>
      <c r="AQ197" s="430" t="str">
        <f t="shared" ref="AQ197" si="874">IF(AP197&gt;=36,"GRAVE", IF(AP197&lt;=10, "LEVE", "MODERADO"))</f>
        <v>LEVE</v>
      </c>
      <c r="AR197" s="557"/>
      <c r="AS197" s="557"/>
      <c r="AT197" s="258"/>
      <c r="AU197" s="258"/>
      <c r="AV197" s="259"/>
      <c r="AW197" s="322"/>
      <c r="AX197" s="291"/>
    </row>
    <row r="198" spans="1:50" ht="33" customHeight="1" x14ac:dyDescent="0.2">
      <c r="A198" s="407"/>
      <c r="B198" s="411"/>
      <c r="C198" s="412"/>
      <c r="D198" s="311"/>
      <c r="E198" s="311"/>
      <c r="F198" s="311"/>
      <c r="G198" s="415"/>
      <c r="H198" s="416"/>
      <c r="I198" s="417"/>
      <c r="J198" s="415"/>
      <c r="K198" s="420"/>
      <c r="L198" s="423"/>
      <c r="M198" s="420"/>
      <c r="N198" s="423"/>
      <c r="O198" s="423"/>
      <c r="P198" s="144"/>
      <c r="Q198" s="145">
        <f t="shared" si="855"/>
        <v>0</v>
      </c>
      <c r="R198" s="396"/>
      <c r="S198" s="396"/>
      <c r="T198" s="312"/>
      <c r="U198" s="425"/>
      <c r="V198" s="395"/>
      <c r="W198" s="301">
        <f t="shared" si="856"/>
        <v>0</v>
      </c>
      <c r="X198" s="312"/>
      <c r="Y198" s="312"/>
      <c r="Z198" s="395"/>
      <c r="AA198" s="396"/>
      <c r="AB198" s="300">
        <f t="shared" si="857"/>
        <v>0</v>
      </c>
      <c r="AC198" s="312"/>
      <c r="AD198" s="312"/>
      <c r="AE198" s="395"/>
      <c r="AF198" s="396"/>
      <c r="AG198" s="300">
        <f t="shared" si="858"/>
        <v>0</v>
      </c>
      <c r="AH198" s="312"/>
      <c r="AI198" s="312"/>
      <c r="AJ198" s="395"/>
      <c r="AK198" s="396"/>
      <c r="AL198" s="300">
        <f t="shared" si="859"/>
        <v>0</v>
      </c>
      <c r="AM198" s="312"/>
      <c r="AN198" s="396"/>
      <c r="AO198" s="398"/>
      <c r="AP198" s="401"/>
      <c r="AQ198" s="404"/>
      <c r="AR198" s="406"/>
      <c r="AS198" s="406"/>
      <c r="AT198" s="46"/>
      <c r="AU198" s="46"/>
      <c r="AV198" s="94"/>
      <c r="AW198" s="221"/>
      <c r="AX198" s="96"/>
    </row>
    <row r="199" spans="1:50" ht="33" customHeight="1" thickBot="1" x14ac:dyDescent="0.25">
      <c r="A199" s="408"/>
      <c r="B199" s="413"/>
      <c r="C199" s="414"/>
      <c r="D199" s="90"/>
      <c r="E199" s="90"/>
      <c r="F199" s="90"/>
      <c r="G199" s="514"/>
      <c r="H199" s="559"/>
      <c r="I199" s="560"/>
      <c r="J199" s="514"/>
      <c r="K199" s="460"/>
      <c r="L199" s="457"/>
      <c r="M199" s="460"/>
      <c r="N199" s="457"/>
      <c r="O199" s="457"/>
      <c r="P199" s="19"/>
      <c r="Q199" s="102">
        <f t="shared" si="855"/>
        <v>0</v>
      </c>
      <c r="R199" s="427"/>
      <c r="S199" s="427"/>
      <c r="T199" s="306"/>
      <c r="U199" s="440"/>
      <c r="V199" s="446"/>
      <c r="W199" s="307">
        <f t="shared" si="856"/>
        <v>0</v>
      </c>
      <c r="X199" s="306"/>
      <c r="Y199" s="306"/>
      <c r="Z199" s="446"/>
      <c r="AA199" s="427"/>
      <c r="AB199" s="305">
        <f t="shared" si="857"/>
        <v>0</v>
      </c>
      <c r="AC199" s="306"/>
      <c r="AD199" s="306"/>
      <c r="AE199" s="446"/>
      <c r="AF199" s="427"/>
      <c r="AG199" s="305">
        <f t="shared" si="858"/>
        <v>0</v>
      </c>
      <c r="AH199" s="306"/>
      <c r="AI199" s="306"/>
      <c r="AJ199" s="446"/>
      <c r="AK199" s="427"/>
      <c r="AL199" s="305">
        <f t="shared" si="859"/>
        <v>0</v>
      </c>
      <c r="AM199" s="306"/>
      <c r="AN199" s="427"/>
      <c r="AO199" s="432"/>
      <c r="AP199" s="429"/>
      <c r="AQ199" s="431"/>
      <c r="AR199" s="561"/>
      <c r="AS199" s="561"/>
      <c r="AT199" s="47"/>
      <c r="AU199" s="47"/>
      <c r="AV199" s="169"/>
      <c r="AW199" s="227"/>
      <c r="AX199" s="97"/>
    </row>
    <row r="200" spans="1:50" ht="33" customHeight="1" x14ac:dyDescent="0.2">
      <c r="A200" s="399">
        <v>67</v>
      </c>
      <c r="B200" s="409"/>
      <c r="C200" s="410"/>
      <c r="D200" s="255"/>
      <c r="E200" s="255"/>
      <c r="F200" s="255"/>
      <c r="G200" s="475"/>
      <c r="H200" s="558"/>
      <c r="I200" s="469"/>
      <c r="J200" s="475"/>
      <c r="K200" s="503"/>
      <c r="L200" s="504">
        <f t="shared" ref="L200" si="875">IF(K200="ALTA",5,IF(K200="MEDIO ALTA",4,IF(K200="MEDIA",3,IF(K200="MEDIO BAJA",2,IF(K200="BAJA",1,0)))))</f>
        <v>0</v>
      </c>
      <c r="M200" s="503"/>
      <c r="N200" s="504">
        <f t="shared" ref="N200" si="876">IF(M200="ALTO",5,IF(M200="MEDIO ALTO",4,IF(M200="MEDIO",3,IF(M200="MEDIO BAJO",2,IF(M200="BAJO",1,0)))))</f>
        <v>0</v>
      </c>
      <c r="O200" s="504">
        <f t="shared" ref="O200" si="877">N200*L200</f>
        <v>0</v>
      </c>
      <c r="P200" s="256"/>
      <c r="Q200" s="257">
        <f t="shared" si="855"/>
        <v>0</v>
      </c>
      <c r="R200" s="426" t="e">
        <f t="shared" ref="R200" si="878">ROUND(AVERAGEIF(Q200:Q202,"&gt;0"),0)</f>
        <v>#DIV/0!</v>
      </c>
      <c r="S200" s="426" t="e">
        <f t="shared" si="632"/>
        <v>#DIV/0!</v>
      </c>
      <c r="T200" s="309"/>
      <c r="U200" s="459" t="e">
        <f t="shared" ref="U200" si="879">IF(P200="No_existen",5*$U$10,V200*$U$10)</f>
        <v>#DIV/0!</v>
      </c>
      <c r="V200" s="447" t="e">
        <f t="shared" ref="V200" si="880">ROUND(AVERAGEIF(W200:W202,"&gt;0"),0)</f>
        <v>#DIV/0!</v>
      </c>
      <c r="W200" s="303">
        <f t="shared" si="856"/>
        <v>0</v>
      </c>
      <c r="X200" s="309"/>
      <c r="Y200" s="309"/>
      <c r="Z200" s="447" t="e">
        <f t="shared" ref="Z200" si="881">IF(P200="No_existen",5*$Z$10,AA200*$Z$10)</f>
        <v>#DIV/0!</v>
      </c>
      <c r="AA200" s="426" t="e">
        <f t="shared" ref="AA200" si="882">ROUND(AVERAGEIF(AB200:AB202,"&gt;0"),0)</f>
        <v>#DIV/0!</v>
      </c>
      <c r="AB200" s="302">
        <f t="shared" si="857"/>
        <v>0</v>
      </c>
      <c r="AC200" s="309"/>
      <c r="AD200" s="309"/>
      <c r="AE200" s="447" t="e">
        <f t="shared" ref="AE200" si="883">IF(P200="No_existen",5*$AE$10,AF200*$AE$10)</f>
        <v>#DIV/0!</v>
      </c>
      <c r="AF200" s="426" t="e">
        <f t="shared" ref="AF200" si="884">ROUND(AVERAGEIF(AG200:AG202,"&gt;0"),0)</f>
        <v>#DIV/0!</v>
      </c>
      <c r="AG200" s="302">
        <f t="shared" si="858"/>
        <v>0</v>
      </c>
      <c r="AH200" s="309"/>
      <c r="AI200" s="309"/>
      <c r="AJ200" s="447" t="e">
        <f t="shared" ref="AJ200" si="885">IF(P200="No_existen",5*$AJ$10,AK200*$AJ$10)</f>
        <v>#DIV/0!</v>
      </c>
      <c r="AK200" s="426" t="e">
        <f t="shared" ref="AK200" si="886">ROUND(AVERAGEIF(AL200:AL202,"&gt;0"),0)</f>
        <v>#DIV/0!</v>
      </c>
      <c r="AL200" s="302">
        <f t="shared" si="859"/>
        <v>0</v>
      </c>
      <c r="AM200" s="309"/>
      <c r="AN200" s="426" t="e">
        <f t="shared" si="641"/>
        <v>#DIV/0!</v>
      </c>
      <c r="AO200" s="408" t="e">
        <f t="shared" ref="AO200" si="887">IF(AN200&lt;1.5,"FUERTE",IF(AND(AN200&gt;=1.5,AN200&lt;2.5),"ACEPTABLE",IF(AN200&gt;=5,"INEXISTENTE","DÉBIL")))</f>
        <v>#DIV/0!</v>
      </c>
      <c r="AP200" s="428">
        <f t="shared" ref="AP200" si="888">IF(O200=0,0,ROUND((O200*AN200),0))</f>
        <v>0</v>
      </c>
      <c r="AQ200" s="430" t="str">
        <f t="shared" ref="AQ200" si="889">IF(AP200&gt;=36,"GRAVE", IF(AP200&lt;=10, "LEVE", "MODERADO"))</f>
        <v>LEVE</v>
      </c>
      <c r="AR200" s="557"/>
      <c r="AS200" s="557"/>
      <c r="AT200" s="258"/>
      <c r="AU200" s="258"/>
      <c r="AV200" s="259"/>
      <c r="AW200" s="322"/>
      <c r="AX200" s="291"/>
    </row>
    <row r="201" spans="1:50" ht="33" customHeight="1" x14ac:dyDescent="0.2">
      <c r="A201" s="407"/>
      <c r="B201" s="411"/>
      <c r="C201" s="412"/>
      <c r="D201" s="311"/>
      <c r="E201" s="311"/>
      <c r="F201" s="311"/>
      <c r="G201" s="415"/>
      <c r="H201" s="416"/>
      <c r="I201" s="417"/>
      <c r="J201" s="415"/>
      <c r="K201" s="420"/>
      <c r="L201" s="423"/>
      <c r="M201" s="420"/>
      <c r="N201" s="423"/>
      <c r="O201" s="423"/>
      <c r="P201" s="144"/>
      <c r="Q201" s="145">
        <f t="shared" si="855"/>
        <v>0</v>
      </c>
      <c r="R201" s="396"/>
      <c r="S201" s="396"/>
      <c r="T201" s="312"/>
      <c r="U201" s="425"/>
      <c r="V201" s="395"/>
      <c r="W201" s="301">
        <f t="shared" si="856"/>
        <v>0</v>
      </c>
      <c r="X201" s="312"/>
      <c r="Y201" s="312"/>
      <c r="Z201" s="395"/>
      <c r="AA201" s="396"/>
      <c r="AB201" s="300">
        <f t="shared" si="857"/>
        <v>0</v>
      </c>
      <c r="AC201" s="312"/>
      <c r="AD201" s="312"/>
      <c r="AE201" s="395"/>
      <c r="AF201" s="396"/>
      <c r="AG201" s="300">
        <f t="shared" si="858"/>
        <v>0</v>
      </c>
      <c r="AH201" s="312"/>
      <c r="AI201" s="312"/>
      <c r="AJ201" s="395"/>
      <c r="AK201" s="396"/>
      <c r="AL201" s="300">
        <f t="shared" si="859"/>
        <v>0</v>
      </c>
      <c r="AM201" s="312"/>
      <c r="AN201" s="396"/>
      <c r="AO201" s="398"/>
      <c r="AP201" s="401"/>
      <c r="AQ201" s="404"/>
      <c r="AR201" s="406"/>
      <c r="AS201" s="406"/>
      <c r="AT201" s="46"/>
      <c r="AU201" s="46"/>
      <c r="AV201" s="94"/>
      <c r="AW201" s="221"/>
      <c r="AX201" s="96"/>
    </row>
    <row r="202" spans="1:50" ht="33" customHeight="1" thickBot="1" x14ac:dyDescent="0.25">
      <c r="A202" s="408"/>
      <c r="B202" s="413"/>
      <c r="C202" s="414"/>
      <c r="D202" s="90"/>
      <c r="E202" s="90"/>
      <c r="F202" s="90"/>
      <c r="G202" s="514"/>
      <c r="H202" s="559"/>
      <c r="I202" s="560"/>
      <c r="J202" s="514"/>
      <c r="K202" s="460"/>
      <c r="L202" s="457"/>
      <c r="M202" s="460"/>
      <c r="N202" s="457"/>
      <c r="O202" s="457"/>
      <c r="P202" s="19"/>
      <c r="Q202" s="102">
        <f t="shared" si="855"/>
        <v>0</v>
      </c>
      <c r="R202" s="427"/>
      <c r="S202" s="427"/>
      <c r="T202" s="306"/>
      <c r="U202" s="440"/>
      <c r="V202" s="446"/>
      <c r="W202" s="307">
        <f t="shared" si="856"/>
        <v>0</v>
      </c>
      <c r="X202" s="306"/>
      <c r="Y202" s="306"/>
      <c r="Z202" s="446"/>
      <c r="AA202" s="427"/>
      <c r="AB202" s="305">
        <f t="shared" si="857"/>
        <v>0</v>
      </c>
      <c r="AC202" s="306"/>
      <c r="AD202" s="306"/>
      <c r="AE202" s="446"/>
      <c r="AF202" s="427"/>
      <c r="AG202" s="305">
        <f t="shared" si="858"/>
        <v>0</v>
      </c>
      <c r="AH202" s="306"/>
      <c r="AI202" s="306"/>
      <c r="AJ202" s="446"/>
      <c r="AK202" s="427"/>
      <c r="AL202" s="305">
        <f t="shared" si="859"/>
        <v>0</v>
      </c>
      <c r="AM202" s="306"/>
      <c r="AN202" s="427"/>
      <c r="AO202" s="432"/>
      <c r="AP202" s="429"/>
      <c r="AQ202" s="431"/>
      <c r="AR202" s="561"/>
      <c r="AS202" s="561"/>
      <c r="AT202" s="47"/>
      <c r="AU202" s="47"/>
      <c r="AV202" s="169"/>
      <c r="AW202" s="227"/>
      <c r="AX202" s="97"/>
    </row>
    <row r="203" spans="1:50" ht="33" customHeight="1" x14ac:dyDescent="0.2">
      <c r="A203" s="399">
        <v>68</v>
      </c>
      <c r="B203" s="409"/>
      <c r="C203" s="410"/>
      <c r="D203" s="255"/>
      <c r="E203" s="255"/>
      <c r="F203" s="255"/>
      <c r="G203" s="475"/>
      <c r="H203" s="558"/>
      <c r="I203" s="469"/>
      <c r="J203" s="475"/>
      <c r="K203" s="503"/>
      <c r="L203" s="504">
        <f t="shared" ref="L203" si="890">IF(K203="ALTA",5,IF(K203="MEDIO ALTA",4,IF(K203="MEDIA",3,IF(K203="MEDIO BAJA",2,IF(K203="BAJA",1,0)))))</f>
        <v>0</v>
      </c>
      <c r="M203" s="503"/>
      <c r="N203" s="504">
        <f t="shared" ref="N203" si="891">IF(M203="ALTO",5,IF(M203="MEDIO ALTO",4,IF(M203="MEDIO",3,IF(M203="MEDIO BAJO",2,IF(M203="BAJO",1,0)))))</f>
        <v>0</v>
      </c>
      <c r="O203" s="504">
        <f t="shared" ref="O203" si="892">N203*L203</f>
        <v>0</v>
      </c>
      <c r="P203" s="256"/>
      <c r="Q203" s="257">
        <f t="shared" si="855"/>
        <v>0</v>
      </c>
      <c r="R203" s="426" t="e">
        <f t="shared" ref="R203" si="893">ROUND(AVERAGEIF(Q203:Q205,"&gt;0"),0)</f>
        <v>#DIV/0!</v>
      </c>
      <c r="S203" s="426" t="e">
        <f t="shared" si="632"/>
        <v>#DIV/0!</v>
      </c>
      <c r="T203" s="309"/>
      <c r="U203" s="459" t="e">
        <f t="shared" ref="U203" si="894">IF(P203="No_existen",5*$U$10,V203*$U$10)</f>
        <v>#DIV/0!</v>
      </c>
      <c r="V203" s="447" t="e">
        <f t="shared" ref="V203" si="895">ROUND(AVERAGEIF(W203:W205,"&gt;0"),0)</f>
        <v>#DIV/0!</v>
      </c>
      <c r="W203" s="303">
        <f t="shared" si="856"/>
        <v>0</v>
      </c>
      <c r="X203" s="309"/>
      <c r="Y203" s="309"/>
      <c r="Z203" s="447" t="e">
        <f t="shared" ref="Z203" si="896">IF(P203="No_existen",5*$Z$10,AA203*$Z$10)</f>
        <v>#DIV/0!</v>
      </c>
      <c r="AA203" s="426" t="e">
        <f t="shared" ref="AA203" si="897">ROUND(AVERAGEIF(AB203:AB205,"&gt;0"),0)</f>
        <v>#DIV/0!</v>
      </c>
      <c r="AB203" s="302">
        <f t="shared" si="857"/>
        <v>0</v>
      </c>
      <c r="AC203" s="309"/>
      <c r="AD203" s="309"/>
      <c r="AE203" s="447" t="e">
        <f t="shared" ref="AE203" si="898">IF(P203="No_existen",5*$AE$10,AF203*$AE$10)</f>
        <v>#DIV/0!</v>
      </c>
      <c r="AF203" s="426" t="e">
        <f t="shared" ref="AF203" si="899">ROUND(AVERAGEIF(AG203:AG205,"&gt;0"),0)</f>
        <v>#DIV/0!</v>
      </c>
      <c r="AG203" s="302">
        <f t="shared" si="858"/>
        <v>0</v>
      </c>
      <c r="AH203" s="309"/>
      <c r="AI203" s="309"/>
      <c r="AJ203" s="447" t="e">
        <f t="shared" ref="AJ203" si="900">IF(P203="No_existen",5*$AJ$10,AK203*$AJ$10)</f>
        <v>#DIV/0!</v>
      </c>
      <c r="AK203" s="426" t="e">
        <f t="shared" ref="AK203" si="901">ROUND(AVERAGEIF(AL203:AL205,"&gt;0"),0)</f>
        <v>#DIV/0!</v>
      </c>
      <c r="AL203" s="302">
        <f t="shared" si="859"/>
        <v>0</v>
      </c>
      <c r="AM203" s="309"/>
      <c r="AN203" s="426" t="e">
        <f t="shared" si="641"/>
        <v>#DIV/0!</v>
      </c>
      <c r="AO203" s="408" t="e">
        <f t="shared" ref="AO203" si="902">IF(AN203&lt;1.5,"FUERTE",IF(AND(AN203&gt;=1.5,AN203&lt;2.5),"ACEPTABLE",IF(AN203&gt;=5,"INEXISTENTE","DÉBIL")))</f>
        <v>#DIV/0!</v>
      </c>
      <c r="AP203" s="428">
        <f t="shared" ref="AP203" si="903">IF(O203=0,0,ROUND((O203*AN203),0))</f>
        <v>0</v>
      </c>
      <c r="AQ203" s="430" t="str">
        <f t="shared" ref="AQ203" si="904">IF(AP203&gt;=36,"GRAVE", IF(AP203&lt;=10, "LEVE", "MODERADO"))</f>
        <v>LEVE</v>
      </c>
      <c r="AR203" s="557"/>
      <c r="AS203" s="557"/>
      <c r="AT203" s="258"/>
      <c r="AU203" s="258"/>
      <c r="AV203" s="259"/>
      <c r="AW203" s="322"/>
      <c r="AX203" s="291"/>
    </row>
    <row r="204" spans="1:50" ht="33" customHeight="1" x14ac:dyDescent="0.2">
      <c r="A204" s="407"/>
      <c r="B204" s="411"/>
      <c r="C204" s="412"/>
      <c r="D204" s="311"/>
      <c r="E204" s="311"/>
      <c r="F204" s="311"/>
      <c r="G204" s="415"/>
      <c r="H204" s="416"/>
      <c r="I204" s="417"/>
      <c r="J204" s="415"/>
      <c r="K204" s="420"/>
      <c r="L204" s="423"/>
      <c r="M204" s="420"/>
      <c r="N204" s="423"/>
      <c r="O204" s="423"/>
      <c r="P204" s="144"/>
      <c r="Q204" s="145">
        <f t="shared" si="855"/>
        <v>0</v>
      </c>
      <c r="R204" s="396"/>
      <c r="S204" s="396"/>
      <c r="T204" s="312"/>
      <c r="U204" s="425"/>
      <c r="V204" s="395"/>
      <c r="W204" s="301">
        <f t="shared" si="856"/>
        <v>0</v>
      </c>
      <c r="X204" s="312"/>
      <c r="Y204" s="312"/>
      <c r="Z204" s="395"/>
      <c r="AA204" s="396"/>
      <c r="AB204" s="300">
        <f t="shared" si="857"/>
        <v>0</v>
      </c>
      <c r="AC204" s="312"/>
      <c r="AD204" s="312"/>
      <c r="AE204" s="395"/>
      <c r="AF204" s="396"/>
      <c r="AG204" s="300">
        <f t="shared" si="858"/>
        <v>0</v>
      </c>
      <c r="AH204" s="312"/>
      <c r="AI204" s="312"/>
      <c r="AJ204" s="395"/>
      <c r="AK204" s="396"/>
      <c r="AL204" s="300">
        <f t="shared" si="859"/>
        <v>0</v>
      </c>
      <c r="AM204" s="312"/>
      <c r="AN204" s="396"/>
      <c r="AO204" s="398"/>
      <c r="AP204" s="401"/>
      <c r="AQ204" s="404"/>
      <c r="AR204" s="406"/>
      <c r="AS204" s="406"/>
      <c r="AT204" s="46"/>
      <c r="AU204" s="46"/>
      <c r="AV204" s="94"/>
      <c r="AW204" s="221"/>
      <c r="AX204" s="96"/>
    </row>
    <row r="205" spans="1:50" ht="33" customHeight="1" thickBot="1" x14ac:dyDescent="0.25">
      <c r="A205" s="408"/>
      <c r="B205" s="413"/>
      <c r="C205" s="414"/>
      <c r="D205" s="90"/>
      <c r="E205" s="90"/>
      <c r="F205" s="90"/>
      <c r="G205" s="514"/>
      <c r="H205" s="559"/>
      <c r="I205" s="560"/>
      <c r="J205" s="514"/>
      <c r="K205" s="460"/>
      <c r="L205" s="457"/>
      <c r="M205" s="460"/>
      <c r="N205" s="457"/>
      <c r="O205" s="457"/>
      <c r="P205" s="19"/>
      <c r="Q205" s="102">
        <f t="shared" si="855"/>
        <v>0</v>
      </c>
      <c r="R205" s="427"/>
      <c r="S205" s="427"/>
      <c r="T205" s="306"/>
      <c r="U205" s="440"/>
      <c r="V205" s="446"/>
      <c r="W205" s="307">
        <f t="shared" si="856"/>
        <v>0</v>
      </c>
      <c r="X205" s="306"/>
      <c r="Y205" s="306"/>
      <c r="Z205" s="446"/>
      <c r="AA205" s="427"/>
      <c r="AB205" s="305">
        <f t="shared" si="857"/>
        <v>0</v>
      </c>
      <c r="AC205" s="306"/>
      <c r="AD205" s="306"/>
      <c r="AE205" s="446"/>
      <c r="AF205" s="427"/>
      <c r="AG205" s="305">
        <f t="shared" si="858"/>
        <v>0</v>
      </c>
      <c r="AH205" s="306"/>
      <c r="AI205" s="306"/>
      <c r="AJ205" s="446"/>
      <c r="AK205" s="427"/>
      <c r="AL205" s="305">
        <f t="shared" si="859"/>
        <v>0</v>
      </c>
      <c r="AM205" s="306"/>
      <c r="AN205" s="427"/>
      <c r="AO205" s="432"/>
      <c r="AP205" s="429"/>
      <c r="AQ205" s="431"/>
      <c r="AR205" s="561"/>
      <c r="AS205" s="561"/>
      <c r="AT205" s="47"/>
      <c r="AU205" s="47"/>
      <c r="AV205" s="169"/>
      <c r="AW205" s="227"/>
      <c r="AX205" s="97"/>
    </row>
    <row r="206" spans="1:50" ht="33" customHeight="1" x14ac:dyDescent="0.2">
      <c r="A206" s="399">
        <v>69</v>
      </c>
      <c r="B206" s="409"/>
      <c r="C206" s="410"/>
      <c r="D206" s="255"/>
      <c r="E206" s="255"/>
      <c r="F206" s="255"/>
      <c r="G206" s="475"/>
      <c r="H206" s="558"/>
      <c r="I206" s="469"/>
      <c r="J206" s="475"/>
      <c r="K206" s="503"/>
      <c r="L206" s="504">
        <f t="shared" ref="L206" si="905">IF(K206="ALTA",5,IF(K206="MEDIO ALTA",4,IF(K206="MEDIA",3,IF(K206="MEDIO BAJA",2,IF(K206="BAJA",1,0)))))</f>
        <v>0</v>
      </c>
      <c r="M206" s="503"/>
      <c r="N206" s="504">
        <f t="shared" ref="N206" si="906">IF(M206="ALTO",5,IF(M206="MEDIO ALTO",4,IF(M206="MEDIO",3,IF(M206="MEDIO BAJO",2,IF(M206="BAJO",1,0)))))</f>
        <v>0</v>
      </c>
      <c r="O206" s="504">
        <f t="shared" ref="O206" si="907">N206*L206</f>
        <v>0</v>
      </c>
      <c r="P206" s="256"/>
      <c r="Q206" s="257">
        <f t="shared" si="855"/>
        <v>0</v>
      </c>
      <c r="R206" s="426" t="e">
        <f t="shared" ref="R206" si="908">ROUND(AVERAGEIF(Q206:Q208,"&gt;0"),0)</f>
        <v>#DIV/0!</v>
      </c>
      <c r="S206" s="426" t="e">
        <f t="shared" si="632"/>
        <v>#DIV/0!</v>
      </c>
      <c r="T206" s="309"/>
      <c r="U206" s="459" t="e">
        <f t="shared" ref="U206" si="909">IF(P206="No_existen",5*$U$10,V206*$U$10)</f>
        <v>#DIV/0!</v>
      </c>
      <c r="V206" s="447" t="e">
        <f t="shared" ref="V206" si="910">ROUND(AVERAGEIF(W206:W208,"&gt;0"),0)</f>
        <v>#DIV/0!</v>
      </c>
      <c r="W206" s="303">
        <f t="shared" si="856"/>
        <v>0</v>
      </c>
      <c r="X206" s="309"/>
      <c r="Y206" s="309"/>
      <c r="Z206" s="447" t="e">
        <f t="shared" ref="Z206" si="911">IF(P206="No_existen",5*$Z$10,AA206*$Z$10)</f>
        <v>#DIV/0!</v>
      </c>
      <c r="AA206" s="426" t="e">
        <f t="shared" ref="AA206" si="912">ROUND(AVERAGEIF(AB206:AB208,"&gt;0"),0)</f>
        <v>#DIV/0!</v>
      </c>
      <c r="AB206" s="302">
        <f t="shared" si="857"/>
        <v>0</v>
      </c>
      <c r="AC206" s="309"/>
      <c r="AD206" s="309"/>
      <c r="AE206" s="447" t="e">
        <f t="shared" ref="AE206" si="913">IF(P206="No_existen",5*$AE$10,AF206*$AE$10)</f>
        <v>#DIV/0!</v>
      </c>
      <c r="AF206" s="426" t="e">
        <f t="shared" ref="AF206" si="914">ROUND(AVERAGEIF(AG206:AG208,"&gt;0"),0)</f>
        <v>#DIV/0!</v>
      </c>
      <c r="AG206" s="302">
        <f t="shared" si="858"/>
        <v>0</v>
      </c>
      <c r="AH206" s="309"/>
      <c r="AI206" s="309"/>
      <c r="AJ206" s="447" t="e">
        <f t="shared" ref="AJ206" si="915">IF(P206="No_existen",5*$AJ$10,AK206*$AJ$10)</f>
        <v>#DIV/0!</v>
      </c>
      <c r="AK206" s="426" t="e">
        <f t="shared" ref="AK206" si="916">ROUND(AVERAGEIF(AL206:AL208,"&gt;0"),0)</f>
        <v>#DIV/0!</v>
      </c>
      <c r="AL206" s="302">
        <f t="shared" si="859"/>
        <v>0</v>
      </c>
      <c r="AM206" s="309"/>
      <c r="AN206" s="426" t="e">
        <f t="shared" si="641"/>
        <v>#DIV/0!</v>
      </c>
      <c r="AO206" s="408" t="e">
        <f t="shared" ref="AO206" si="917">IF(AN206&lt;1.5,"FUERTE",IF(AND(AN206&gt;=1.5,AN206&lt;2.5),"ACEPTABLE",IF(AN206&gt;=5,"INEXISTENTE","DÉBIL")))</f>
        <v>#DIV/0!</v>
      </c>
      <c r="AP206" s="428">
        <f t="shared" ref="AP206" si="918">IF(O206=0,0,ROUND((O206*AN206),0))</f>
        <v>0</v>
      </c>
      <c r="AQ206" s="430" t="str">
        <f t="shared" ref="AQ206" si="919">IF(AP206&gt;=36,"GRAVE", IF(AP206&lt;=10, "LEVE", "MODERADO"))</f>
        <v>LEVE</v>
      </c>
      <c r="AR206" s="557"/>
      <c r="AS206" s="557"/>
      <c r="AT206" s="258"/>
      <c r="AU206" s="258"/>
      <c r="AV206" s="259"/>
      <c r="AW206" s="322"/>
      <c r="AX206" s="291"/>
    </row>
    <row r="207" spans="1:50" ht="33" customHeight="1" x14ac:dyDescent="0.2">
      <c r="A207" s="407"/>
      <c r="B207" s="411"/>
      <c r="C207" s="412"/>
      <c r="D207" s="311"/>
      <c r="E207" s="311"/>
      <c r="F207" s="311"/>
      <c r="G207" s="415"/>
      <c r="H207" s="416"/>
      <c r="I207" s="417"/>
      <c r="J207" s="415"/>
      <c r="K207" s="420"/>
      <c r="L207" s="423"/>
      <c r="M207" s="420"/>
      <c r="N207" s="423"/>
      <c r="O207" s="423"/>
      <c r="P207" s="144"/>
      <c r="Q207" s="145">
        <f t="shared" si="855"/>
        <v>0</v>
      </c>
      <c r="R207" s="396"/>
      <c r="S207" s="396"/>
      <c r="T207" s="312"/>
      <c r="U207" s="425"/>
      <c r="V207" s="395"/>
      <c r="W207" s="301">
        <f t="shared" si="856"/>
        <v>0</v>
      </c>
      <c r="X207" s="312"/>
      <c r="Y207" s="312"/>
      <c r="Z207" s="395"/>
      <c r="AA207" s="396"/>
      <c r="AB207" s="300">
        <f t="shared" si="857"/>
        <v>0</v>
      </c>
      <c r="AC207" s="312"/>
      <c r="AD207" s="312"/>
      <c r="AE207" s="395"/>
      <c r="AF207" s="396"/>
      <c r="AG207" s="300">
        <f t="shared" si="858"/>
        <v>0</v>
      </c>
      <c r="AH207" s="312"/>
      <c r="AI207" s="312"/>
      <c r="AJ207" s="395"/>
      <c r="AK207" s="396"/>
      <c r="AL207" s="300">
        <f t="shared" si="859"/>
        <v>0</v>
      </c>
      <c r="AM207" s="312"/>
      <c r="AN207" s="396"/>
      <c r="AO207" s="398"/>
      <c r="AP207" s="401"/>
      <c r="AQ207" s="404"/>
      <c r="AR207" s="406"/>
      <c r="AS207" s="406"/>
      <c r="AT207" s="46"/>
      <c r="AU207" s="46"/>
      <c r="AV207" s="94"/>
      <c r="AW207" s="221"/>
      <c r="AX207" s="96"/>
    </row>
    <row r="208" spans="1:50" ht="33" customHeight="1" thickBot="1" x14ac:dyDescent="0.25">
      <c r="A208" s="408"/>
      <c r="B208" s="413"/>
      <c r="C208" s="414"/>
      <c r="D208" s="90"/>
      <c r="E208" s="90"/>
      <c r="F208" s="90"/>
      <c r="G208" s="514"/>
      <c r="H208" s="559"/>
      <c r="I208" s="560"/>
      <c r="J208" s="514"/>
      <c r="K208" s="460"/>
      <c r="L208" s="457"/>
      <c r="M208" s="460"/>
      <c r="N208" s="457"/>
      <c r="O208" s="457"/>
      <c r="P208" s="19"/>
      <c r="Q208" s="102">
        <f t="shared" si="855"/>
        <v>0</v>
      </c>
      <c r="R208" s="427"/>
      <c r="S208" s="427"/>
      <c r="T208" s="306"/>
      <c r="U208" s="440"/>
      <c r="V208" s="446"/>
      <c r="W208" s="307">
        <f t="shared" si="856"/>
        <v>0</v>
      </c>
      <c r="X208" s="306"/>
      <c r="Y208" s="306"/>
      <c r="Z208" s="446"/>
      <c r="AA208" s="427"/>
      <c r="AB208" s="305">
        <f t="shared" si="857"/>
        <v>0</v>
      </c>
      <c r="AC208" s="306"/>
      <c r="AD208" s="306"/>
      <c r="AE208" s="446"/>
      <c r="AF208" s="427"/>
      <c r="AG208" s="305">
        <f t="shared" si="858"/>
        <v>0</v>
      </c>
      <c r="AH208" s="306"/>
      <c r="AI208" s="306"/>
      <c r="AJ208" s="446"/>
      <c r="AK208" s="427"/>
      <c r="AL208" s="305">
        <f t="shared" si="859"/>
        <v>0</v>
      </c>
      <c r="AM208" s="306"/>
      <c r="AN208" s="427"/>
      <c r="AO208" s="432"/>
      <c r="AP208" s="429"/>
      <c r="AQ208" s="431"/>
      <c r="AR208" s="561"/>
      <c r="AS208" s="561"/>
      <c r="AT208" s="47"/>
      <c r="AU208" s="47"/>
      <c r="AV208" s="169"/>
      <c r="AW208" s="227"/>
      <c r="AX208" s="97"/>
    </row>
    <row r="209" spans="1:50" ht="33" customHeight="1" x14ac:dyDescent="0.2">
      <c r="A209" s="399">
        <v>70</v>
      </c>
      <c r="B209" s="409"/>
      <c r="C209" s="410"/>
      <c r="D209" s="255"/>
      <c r="E209" s="255"/>
      <c r="F209" s="255"/>
      <c r="G209" s="475"/>
      <c r="H209" s="558"/>
      <c r="I209" s="469"/>
      <c r="J209" s="475"/>
      <c r="K209" s="503"/>
      <c r="L209" s="504">
        <f t="shared" ref="L209" si="920">IF(K209="ALTA",5,IF(K209="MEDIO ALTA",4,IF(K209="MEDIA",3,IF(K209="MEDIO BAJA",2,IF(K209="BAJA",1,0)))))</f>
        <v>0</v>
      </c>
      <c r="M209" s="503"/>
      <c r="N209" s="504">
        <f t="shared" ref="N209" si="921">IF(M209="ALTO",5,IF(M209="MEDIO ALTO",4,IF(M209="MEDIO",3,IF(M209="MEDIO BAJO",2,IF(M209="BAJO",1,0)))))</f>
        <v>0</v>
      </c>
      <c r="O209" s="504">
        <f t="shared" ref="O209" si="922">N209*L209</f>
        <v>0</v>
      </c>
      <c r="P209" s="256"/>
      <c r="Q209" s="257">
        <f t="shared" si="855"/>
        <v>0</v>
      </c>
      <c r="R209" s="426" t="e">
        <f t="shared" ref="R209" si="923">ROUND(AVERAGEIF(Q209:Q211,"&gt;0"),0)</f>
        <v>#DIV/0!</v>
      </c>
      <c r="S209" s="426" t="e">
        <f t="shared" si="632"/>
        <v>#DIV/0!</v>
      </c>
      <c r="T209" s="309"/>
      <c r="U209" s="459" t="e">
        <f t="shared" ref="U209" si="924">IF(P209="No_existen",5*$U$10,V209*$U$10)</f>
        <v>#DIV/0!</v>
      </c>
      <c r="V209" s="447" t="e">
        <f t="shared" ref="V209" si="925">ROUND(AVERAGEIF(W209:W211,"&gt;0"),0)</f>
        <v>#DIV/0!</v>
      </c>
      <c r="W209" s="303">
        <f t="shared" si="856"/>
        <v>0</v>
      </c>
      <c r="X209" s="309"/>
      <c r="Y209" s="309"/>
      <c r="Z209" s="447" t="e">
        <f t="shared" ref="Z209" si="926">IF(P209="No_existen",5*$Z$10,AA209*$Z$10)</f>
        <v>#DIV/0!</v>
      </c>
      <c r="AA209" s="426" t="e">
        <f t="shared" ref="AA209" si="927">ROUND(AVERAGEIF(AB209:AB211,"&gt;0"),0)</f>
        <v>#DIV/0!</v>
      </c>
      <c r="AB209" s="302">
        <f t="shared" si="857"/>
        <v>0</v>
      </c>
      <c r="AC209" s="309"/>
      <c r="AD209" s="309"/>
      <c r="AE209" s="447" t="e">
        <f t="shared" ref="AE209" si="928">IF(P209="No_existen",5*$AE$10,AF209*$AE$10)</f>
        <v>#DIV/0!</v>
      </c>
      <c r="AF209" s="426" t="e">
        <f t="shared" ref="AF209" si="929">ROUND(AVERAGEIF(AG209:AG211,"&gt;0"),0)</f>
        <v>#DIV/0!</v>
      </c>
      <c r="AG209" s="302">
        <f t="shared" si="858"/>
        <v>0</v>
      </c>
      <c r="AH209" s="309"/>
      <c r="AI209" s="309"/>
      <c r="AJ209" s="447" t="e">
        <f t="shared" ref="AJ209" si="930">IF(P209="No_existen",5*$AJ$10,AK209*$AJ$10)</f>
        <v>#DIV/0!</v>
      </c>
      <c r="AK209" s="426" t="e">
        <f t="shared" ref="AK209" si="931">ROUND(AVERAGEIF(AL209:AL211,"&gt;0"),0)</f>
        <v>#DIV/0!</v>
      </c>
      <c r="AL209" s="302">
        <f t="shared" si="859"/>
        <v>0</v>
      </c>
      <c r="AM209" s="309"/>
      <c r="AN209" s="426" t="e">
        <f t="shared" si="641"/>
        <v>#DIV/0!</v>
      </c>
      <c r="AO209" s="408" t="e">
        <f t="shared" ref="AO209" si="932">IF(AN209&lt;1.5,"FUERTE",IF(AND(AN209&gt;=1.5,AN209&lt;2.5),"ACEPTABLE",IF(AN209&gt;=5,"INEXISTENTE","DÉBIL")))</f>
        <v>#DIV/0!</v>
      </c>
      <c r="AP209" s="428">
        <f t="shared" ref="AP209" si="933">IF(O209=0,0,ROUND((O209*AN209),0))</f>
        <v>0</v>
      </c>
      <c r="AQ209" s="430" t="str">
        <f t="shared" ref="AQ209" si="934">IF(AP209&gt;=36,"GRAVE", IF(AP209&lt;=10, "LEVE", "MODERADO"))</f>
        <v>LEVE</v>
      </c>
      <c r="AR209" s="557"/>
      <c r="AS209" s="557"/>
      <c r="AT209" s="258"/>
      <c r="AU209" s="258"/>
      <c r="AV209" s="259"/>
      <c r="AW209" s="322"/>
      <c r="AX209" s="291"/>
    </row>
    <row r="210" spans="1:50" ht="33" customHeight="1" x14ac:dyDescent="0.2">
      <c r="A210" s="407"/>
      <c r="B210" s="411"/>
      <c r="C210" s="412"/>
      <c r="D210" s="311"/>
      <c r="E210" s="311"/>
      <c r="F210" s="311"/>
      <c r="G210" s="415"/>
      <c r="H210" s="416"/>
      <c r="I210" s="417"/>
      <c r="J210" s="415"/>
      <c r="K210" s="420"/>
      <c r="L210" s="423"/>
      <c r="M210" s="420"/>
      <c r="N210" s="423"/>
      <c r="O210" s="423"/>
      <c r="P210" s="144"/>
      <c r="Q210" s="145">
        <f t="shared" si="855"/>
        <v>0</v>
      </c>
      <c r="R210" s="396"/>
      <c r="S210" s="396"/>
      <c r="T210" s="312"/>
      <c r="U210" s="425"/>
      <c r="V210" s="395"/>
      <c r="W210" s="301">
        <f t="shared" si="856"/>
        <v>0</v>
      </c>
      <c r="X210" s="312"/>
      <c r="Y210" s="312"/>
      <c r="Z210" s="395"/>
      <c r="AA210" s="396"/>
      <c r="AB210" s="300">
        <f t="shared" si="857"/>
        <v>0</v>
      </c>
      <c r="AC210" s="312"/>
      <c r="AD210" s="312"/>
      <c r="AE210" s="395"/>
      <c r="AF210" s="396"/>
      <c r="AG210" s="300">
        <f t="shared" si="858"/>
        <v>0</v>
      </c>
      <c r="AH210" s="312"/>
      <c r="AI210" s="312"/>
      <c r="AJ210" s="395"/>
      <c r="AK210" s="396"/>
      <c r="AL210" s="300">
        <f t="shared" si="859"/>
        <v>0</v>
      </c>
      <c r="AM210" s="312"/>
      <c r="AN210" s="396"/>
      <c r="AO210" s="398"/>
      <c r="AP210" s="401"/>
      <c r="AQ210" s="404"/>
      <c r="AR210" s="406"/>
      <c r="AS210" s="406"/>
      <c r="AT210" s="46"/>
      <c r="AU210" s="46"/>
      <c r="AV210" s="94"/>
      <c r="AW210" s="221"/>
      <c r="AX210" s="96"/>
    </row>
    <row r="211" spans="1:50" ht="33" customHeight="1" thickBot="1" x14ac:dyDescent="0.25">
      <c r="A211" s="408"/>
      <c r="B211" s="413"/>
      <c r="C211" s="414"/>
      <c r="D211" s="90"/>
      <c r="E211" s="90"/>
      <c r="F211" s="90"/>
      <c r="G211" s="514"/>
      <c r="H211" s="559"/>
      <c r="I211" s="560"/>
      <c r="J211" s="514"/>
      <c r="K211" s="460"/>
      <c r="L211" s="457"/>
      <c r="M211" s="460"/>
      <c r="N211" s="457"/>
      <c r="O211" s="457"/>
      <c r="P211" s="19"/>
      <c r="Q211" s="102">
        <f t="shared" si="855"/>
        <v>0</v>
      </c>
      <c r="R211" s="427"/>
      <c r="S211" s="427"/>
      <c r="T211" s="306"/>
      <c r="U211" s="440"/>
      <c r="V211" s="446"/>
      <c r="W211" s="307">
        <f t="shared" si="856"/>
        <v>0</v>
      </c>
      <c r="X211" s="306"/>
      <c r="Y211" s="306"/>
      <c r="Z211" s="446"/>
      <c r="AA211" s="427"/>
      <c r="AB211" s="305">
        <f t="shared" si="857"/>
        <v>0</v>
      </c>
      <c r="AC211" s="306"/>
      <c r="AD211" s="306"/>
      <c r="AE211" s="446"/>
      <c r="AF211" s="427"/>
      <c r="AG211" s="305">
        <f t="shared" si="858"/>
        <v>0</v>
      </c>
      <c r="AH211" s="306"/>
      <c r="AI211" s="306"/>
      <c r="AJ211" s="446"/>
      <c r="AK211" s="427"/>
      <c r="AL211" s="305">
        <f t="shared" si="859"/>
        <v>0</v>
      </c>
      <c r="AM211" s="306"/>
      <c r="AN211" s="427"/>
      <c r="AO211" s="432"/>
      <c r="AP211" s="429"/>
      <c r="AQ211" s="431"/>
      <c r="AR211" s="561"/>
      <c r="AS211" s="561"/>
      <c r="AT211" s="47"/>
      <c r="AU211" s="47"/>
      <c r="AV211" s="169"/>
      <c r="AW211" s="227"/>
      <c r="AX211" s="97"/>
    </row>
    <row r="212" spans="1:50" ht="33" customHeight="1" x14ac:dyDescent="0.2">
      <c r="A212" s="399">
        <v>71</v>
      </c>
      <c r="B212" s="409"/>
      <c r="C212" s="410"/>
      <c r="D212" s="255"/>
      <c r="E212" s="255"/>
      <c r="F212" s="255"/>
      <c r="G212" s="475"/>
      <c r="H212" s="558"/>
      <c r="I212" s="469"/>
      <c r="J212" s="475"/>
      <c r="K212" s="503"/>
      <c r="L212" s="504">
        <f t="shared" ref="L212" si="935">IF(K212="ALTA",5,IF(K212="MEDIO ALTA",4,IF(K212="MEDIA",3,IF(K212="MEDIO BAJA",2,IF(K212="BAJA",1,0)))))</f>
        <v>0</v>
      </c>
      <c r="M212" s="503"/>
      <c r="N212" s="504">
        <f t="shared" ref="N212" si="936">IF(M212="ALTO",5,IF(M212="MEDIO ALTO",4,IF(M212="MEDIO",3,IF(M212="MEDIO BAJO",2,IF(M212="BAJO",1,0)))))</f>
        <v>0</v>
      </c>
      <c r="O212" s="504">
        <f t="shared" ref="O212" si="937">N212*L212</f>
        <v>0</v>
      </c>
      <c r="P212" s="256"/>
      <c r="Q212" s="257">
        <f t="shared" si="855"/>
        <v>0</v>
      </c>
      <c r="R212" s="426" t="e">
        <f t="shared" ref="R212" si="938">ROUND(AVERAGEIF(Q212:Q214,"&gt;0"),0)</f>
        <v>#DIV/0!</v>
      </c>
      <c r="S212" s="426" t="e">
        <f t="shared" si="632"/>
        <v>#DIV/0!</v>
      </c>
      <c r="T212" s="309"/>
      <c r="U212" s="459" t="e">
        <f t="shared" ref="U212" si="939">IF(P212="No_existen",5*$U$10,V212*$U$10)</f>
        <v>#DIV/0!</v>
      </c>
      <c r="V212" s="447" t="e">
        <f t="shared" ref="V212" si="940">ROUND(AVERAGEIF(W212:W214,"&gt;0"),0)</f>
        <v>#DIV/0!</v>
      </c>
      <c r="W212" s="303">
        <f t="shared" si="856"/>
        <v>0</v>
      </c>
      <c r="X212" s="309"/>
      <c r="Y212" s="309"/>
      <c r="Z212" s="447" t="e">
        <f t="shared" ref="Z212" si="941">IF(P212="No_existen",5*$Z$10,AA212*$Z$10)</f>
        <v>#DIV/0!</v>
      </c>
      <c r="AA212" s="426" t="e">
        <f t="shared" ref="AA212" si="942">ROUND(AVERAGEIF(AB212:AB214,"&gt;0"),0)</f>
        <v>#DIV/0!</v>
      </c>
      <c r="AB212" s="302">
        <f t="shared" si="857"/>
        <v>0</v>
      </c>
      <c r="AC212" s="309"/>
      <c r="AD212" s="309"/>
      <c r="AE212" s="447" t="e">
        <f t="shared" ref="AE212" si="943">IF(P212="No_existen",5*$AE$10,AF212*$AE$10)</f>
        <v>#DIV/0!</v>
      </c>
      <c r="AF212" s="426" t="e">
        <f t="shared" ref="AF212" si="944">ROUND(AVERAGEIF(AG212:AG214,"&gt;0"),0)</f>
        <v>#DIV/0!</v>
      </c>
      <c r="AG212" s="302">
        <f t="shared" si="858"/>
        <v>0</v>
      </c>
      <c r="AH212" s="309"/>
      <c r="AI212" s="309"/>
      <c r="AJ212" s="447" t="e">
        <f t="shared" ref="AJ212" si="945">IF(P212="No_existen",5*$AJ$10,AK212*$AJ$10)</f>
        <v>#DIV/0!</v>
      </c>
      <c r="AK212" s="426" t="e">
        <f t="shared" ref="AK212" si="946">ROUND(AVERAGEIF(AL212:AL214,"&gt;0"),0)</f>
        <v>#DIV/0!</v>
      </c>
      <c r="AL212" s="302">
        <f t="shared" si="859"/>
        <v>0</v>
      </c>
      <c r="AM212" s="309"/>
      <c r="AN212" s="426" t="e">
        <f t="shared" si="641"/>
        <v>#DIV/0!</v>
      </c>
      <c r="AO212" s="408" t="e">
        <f t="shared" ref="AO212" si="947">IF(AN212&lt;1.5,"FUERTE",IF(AND(AN212&gt;=1.5,AN212&lt;2.5),"ACEPTABLE",IF(AN212&gt;=5,"INEXISTENTE","DÉBIL")))</f>
        <v>#DIV/0!</v>
      </c>
      <c r="AP212" s="428">
        <f t="shared" ref="AP212" si="948">IF(O212=0,0,ROUND((O212*AN212),0))</f>
        <v>0</v>
      </c>
      <c r="AQ212" s="430" t="str">
        <f t="shared" ref="AQ212" si="949">IF(AP212&gt;=36,"GRAVE", IF(AP212&lt;=10, "LEVE", "MODERADO"))</f>
        <v>LEVE</v>
      </c>
      <c r="AR212" s="557"/>
      <c r="AS212" s="557"/>
      <c r="AT212" s="258"/>
      <c r="AU212" s="258"/>
      <c r="AV212" s="259"/>
      <c r="AW212" s="322"/>
      <c r="AX212" s="291"/>
    </row>
    <row r="213" spans="1:50" ht="33" customHeight="1" x14ac:dyDescent="0.2">
      <c r="A213" s="407"/>
      <c r="B213" s="411"/>
      <c r="C213" s="412"/>
      <c r="D213" s="311"/>
      <c r="E213" s="311"/>
      <c r="F213" s="311"/>
      <c r="G213" s="415"/>
      <c r="H213" s="416"/>
      <c r="I213" s="417"/>
      <c r="J213" s="415"/>
      <c r="K213" s="420"/>
      <c r="L213" s="423"/>
      <c r="M213" s="420"/>
      <c r="N213" s="423"/>
      <c r="O213" s="423"/>
      <c r="P213" s="144"/>
      <c r="Q213" s="145">
        <f t="shared" si="855"/>
        <v>0</v>
      </c>
      <c r="R213" s="396"/>
      <c r="S213" s="396"/>
      <c r="T213" s="312"/>
      <c r="U213" s="425"/>
      <c r="V213" s="395"/>
      <c r="W213" s="301">
        <f t="shared" si="856"/>
        <v>0</v>
      </c>
      <c r="X213" s="312"/>
      <c r="Y213" s="312"/>
      <c r="Z213" s="395"/>
      <c r="AA213" s="396"/>
      <c r="AB213" s="300">
        <f t="shared" si="857"/>
        <v>0</v>
      </c>
      <c r="AC213" s="312"/>
      <c r="AD213" s="312"/>
      <c r="AE213" s="395"/>
      <c r="AF213" s="396"/>
      <c r="AG213" s="300">
        <f t="shared" si="858"/>
        <v>0</v>
      </c>
      <c r="AH213" s="312"/>
      <c r="AI213" s="312"/>
      <c r="AJ213" s="395"/>
      <c r="AK213" s="396"/>
      <c r="AL213" s="300">
        <f t="shared" si="859"/>
        <v>0</v>
      </c>
      <c r="AM213" s="312"/>
      <c r="AN213" s="396"/>
      <c r="AO213" s="398"/>
      <c r="AP213" s="401"/>
      <c r="AQ213" s="404"/>
      <c r="AR213" s="406"/>
      <c r="AS213" s="406"/>
      <c r="AT213" s="46"/>
      <c r="AU213" s="46"/>
      <c r="AV213" s="94"/>
      <c r="AW213" s="221"/>
      <c r="AX213" s="96"/>
    </row>
    <row r="214" spans="1:50" ht="33" customHeight="1" thickBot="1" x14ac:dyDescent="0.25">
      <c r="A214" s="408"/>
      <c r="B214" s="413"/>
      <c r="C214" s="414"/>
      <c r="D214" s="90"/>
      <c r="E214" s="90"/>
      <c r="F214" s="90"/>
      <c r="G214" s="514"/>
      <c r="H214" s="559"/>
      <c r="I214" s="560"/>
      <c r="J214" s="514"/>
      <c r="K214" s="460"/>
      <c r="L214" s="457"/>
      <c r="M214" s="460"/>
      <c r="N214" s="457"/>
      <c r="O214" s="457"/>
      <c r="P214" s="19"/>
      <c r="Q214" s="102">
        <f t="shared" si="855"/>
        <v>0</v>
      </c>
      <c r="R214" s="427"/>
      <c r="S214" s="427"/>
      <c r="T214" s="306"/>
      <c r="U214" s="440"/>
      <c r="V214" s="446"/>
      <c r="W214" s="307">
        <f t="shared" si="856"/>
        <v>0</v>
      </c>
      <c r="X214" s="306"/>
      <c r="Y214" s="306"/>
      <c r="Z214" s="446"/>
      <c r="AA214" s="427"/>
      <c r="AB214" s="305">
        <f t="shared" si="857"/>
        <v>0</v>
      </c>
      <c r="AC214" s="306"/>
      <c r="AD214" s="306"/>
      <c r="AE214" s="446"/>
      <c r="AF214" s="427"/>
      <c r="AG214" s="305">
        <f t="shared" si="858"/>
        <v>0</v>
      </c>
      <c r="AH214" s="306"/>
      <c r="AI214" s="306"/>
      <c r="AJ214" s="446"/>
      <c r="AK214" s="427"/>
      <c r="AL214" s="305">
        <f t="shared" si="859"/>
        <v>0</v>
      </c>
      <c r="AM214" s="306"/>
      <c r="AN214" s="427"/>
      <c r="AO214" s="432"/>
      <c r="AP214" s="429"/>
      <c r="AQ214" s="431"/>
      <c r="AR214" s="561"/>
      <c r="AS214" s="561"/>
      <c r="AT214" s="47"/>
      <c r="AU214" s="47"/>
      <c r="AV214" s="169"/>
      <c r="AW214" s="227"/>
      <c r="AX214" s="97"/>
    </row>
    <row r="215" spans="1:50" ht="33" customHeight="1" x14ac:dyDescent="0.2">
      <c r="A215" s="399">
        <v>72</v>
      </c>
      <c r="B215" s="409"/>
      <c r="C215" s="410"/>
      <c r="D215" s="255"/>
      <c r="E215" s="255"/>
      <c r="F215" s="255"/>
      <c r="G215" s="475"/>
      <c r="H215" s="558"/>
      <c r="I215" s="469"/>
      <c r="J215" s="475"/>
      <c r="K215" s="503"/>
      <c r="L215" s="504">
        <f t="shared" ref="L215" si="950">IF(K215="ALTA",5,IF(K215="MEDIO ALTA",4,IF(K215="MEDIA",3,IF(K215="MEDIO BAJA",2,IF(K215="BAJA",1,0)))))</f>
        <v>0</v>
      </c>
      <c r="M215" s="503"/>
      <c r="N215" s="504">
        <f t="shared" ref="N215" si="951">IF(M215="ALTO",5,IF(M215="MEDIO ALTO",4,IF(M215="MEDIO",3,IF(M215="MEDIO BAJO",2,IF(M215="BAJO",1,0)))))</f>
        <v>0</v>
      </c>
      <c r="O215" s="504">
        <f t="shared" ref="O215" si="952">N215*L215</f>
        <v>0</v>
      </c>
      <c r="P215" s="256"/>
      <c r="Q215" s="257">
        <f t="shared" si="855"/>
        <v>0</v>
      </c>
      <c r="R215" s="426" t="e">
        <f t="shared" ref="R215" si="953">ROUND(AVERAGEIF(Q215:Q217,"&gt;0"),0)</f>
        <v>#DIV/0!</v>
      </c>
      <c r="S215" s="426" t="e">
        <f t="shared" si="632"/>
        <v>#DIV/0!</v>
      </c>
      <c r="T215" s="309"/>
      <c r="U215" s="459" t="e">
        <f t="shared" ref="U215" si="954">IF(P215="No_existen",5*$U$10,V215*$U$10)</f>
        <v>#DIV/0!</v>
      </c>
      <c r="V215" s="447" t="e">
        <f t="shared" ref="V215" si="955">ROUND(AVERAGEIF(W215:W217,"&gt;0"),0)</f>
        <v>#DIV/0!</v>
      </c>
      <c r="W215" s="303">
        <f t="shared" si="856"/>
        <v>0</v>
      </c>
      <c r="X215" s="309"/>
      <c r="Y215" s="309"/>
      <c r="Z215" s="447" t="e">
        <f t="shared" ref="Z215" si="956">IF(P215="No_existen",5*$Z$10,AA215*$Z$10)</f>
        <v>#DIV/0!</v>
      </c>
      <c r="AA215" s="426" t="e">
        <f t="shared" ref="AA215" si="957">ROUND(AVERAGEIF(AB215:AB217,"&gt;0"),0)</f>
        <v>#DIV/0!</v>
      </c>
      <c r="AB215" s="302">
        <f t="shared" si="857"/>
        <v>0</v>
      </c>
      <c r="AC215" s="309"/>
      <c r="AD215" s="309"/>
      <c r="AE215" s="447" t="e">
        <f t="shared" ref="AE215" si="958">IF(P215="No_existen",5*$AE$10,AF215*$AE$10)</f>
        <v>#DIV/0!</v>
      </c>
      <c r="AF215" s="426" t="e">
        <f t="shared" ref="AF215" si="959">ROUND(AVERAGEIF(AG215:AG217,"&gt;0"),0)</f>
        <v>#DIV/0!</v>
      </c>
      <c r="AG215" s="302">
        <f t="shared" si="858"/>
        <v>0</v>
      </c>
      <c r="AH215" s="309"/>
      <c r="AI215" s="309"/>
      <c r="AJ215" s="447" t="e">
        <f t="shared" ref="AJ215" si="960">IF(P215="No_existen",5*$AJ$10,AK215*$AJ$10)</f>
        <v>#DIV/0!</v>
      </c>
      <c r="AK215" s="426" t="e">
        <f t="shared" ref="AK215" si="961">ROUND(AVERAGEIF(AL215:AL217,"&gt;0"),0)</f>
        <v>#DIV/0!</v>
      </c>
      <c r="AL215" s="302">
        <f t="shared" si="859"/>
        <v>0</v>
      </c>
      <c r="AM215" s="309"/>
      <c r="AN215" s="426" t="e">
        <f t="shared" si="641"/>
        <v>#DIV/0!</v>
      </c>
      <c r="AO215" s="408" t="e">
        <f t="shared" ref="AO215" si="962">IF(AN215&lt;1.5,"FUERTE",IF(AND(AN215&gt;=1.5,AN215&lt;2.5),"ACEPTABLE",IF(AN215&gt;=5,"INEXISTENTE","DÉBIL")))</f>
        <v>#DIV/0!</v>
      </c>
      <c r="AP215" s="428">
        <f t="shared" ref="AP215" si="963">IF(O215=0,0,ROUND((O215*AN215),0))</f>
        <v>0</v>
      </c>
      <c r="AQ215" s="430" t="str">
        <f t="shared" ref="AQ215" si="964">IF(AP215&gt;=36,"GRAVE", IF(AP215&lt;=10, "LEVE", "MODERADO"))</f>
        <v>LEVE</v>
      </c>
      <c r="AR215" s="557"/>
      <c r="AS215" s="557"/>
      <c r="AT215" s="258"/>
      <c r="AU215" s="258"/>
      <c r="AV215" s="259"/>
      <c r="AW215" s="322"/>
      <c r="AX215" s="291"/>
    </row>
    <row r="216" spans="1:50" ht="33" customHeight="1" x14ac:dyDescent="0.2">
      <c r="A216" s="407"/>
      <c r="B216" s="411"/>
      <c r="C216" s="412"/>
      <c r="D216" s="311"/>
      <c r="E216" s="311"/>
      <c r="F216" s="311"/>
      <c r="G216" s="415"/>
      <c r="H216" s="416"/>
      <c r="I216" s="417"/>
      <c r="J216" s="415"/>
      <c r="K216" s="420"/>
      <c r="L216" s="423"/>
      <c r="M216" s="420"/>
      <c r="N216" s="423"/>
      <c r="O216" s="423"/>
      <c r="P216" s="144"/>
      <c r="Q216" s="145">
        <f t="shared" si="855"/>
        <v>0</v>
      </c>
      <c r="R216" s="396"/>
      <c r="S216" s="396"/>
      <c r="T216" s="312"/>
      <c r="U216" s="425"/>
      <c r="V216" s="395"/>
      <c r="W216" s="301">
        <f t="shared" si="856"/>
        <v>0</v>
      </c>
      <c r="X216" s="312"/>
      <c r="Y216" s="312"/>
      <c r="Z216" s="395"/>
      <c r="AA216" s="396"/>
      <c r="AB216" s="300">
        <f t="shared" si="857"/>
        <v>0</v>
      </c>
      <c r="AC216" s="312"/>
      <c r="AD216" s="312"/>
      <c r="AE216" s="395"/>
      <c r="AF216" s="396"/>
      <c r="AG216" s="300">
        <f t="shared" si="858"/>
        <v>0</v>
      </c>
      <c r="AH216" s="312"/>
      <c r="AI216" s="312"/>
      <c r="AJ216" s="395"/>
      <c r="AK216" s="396"/>
      <c r="AL216" s="300">
        <f t="shared" si="859"/>
        <v>0</v>
      </c>
      <c r="AM216" s="312"/>
      <c r="AN216" s="396"/>
      <c r="AO216" s="398"/>
      <c r="AP216" s="401"/>
      <c r="AQ216" s="404"/>
      <c r="AR216" s="406"/>
      <c r="AS216" s="406"/>
      <c r="AT216" s="46"/>
      <c r="AU216" s="46"/>
      <c r="AV216" s="94"/>
      <c r="AW216" s="221"/>
      <c r="AX216" s="96"/>
    </row>
    <row r="217" spans="1:50" ht="33" customHeight="1" thickBot="1" x14ac:dyDescent="0.25">
      <c r="A217" s="408"/>
      <c r="B217" s="413"/>
      <c r="C217" s="414"/>
      <c r="D217" s="90"/>
      <c r="E217" s="90"/>
      <c r="F217" s="90"/>
      <c r="G217" s="514"/>
      <c r="H217" s="559"/>
      <c r="I217" s="560"/>
      <c r="J217" s="514"/>
      <c r="K217" s="460"/>
      <c r="L217" s="457"/>
      <c r="M217" s="460"/>
      <c r="N217" s="457"/>
      <c r="O217" s="457"/>
      <c r="P217" s="19"/>
      <c r="Q217" s="102">
        <f t="shared" si="855"/>
        <v>0</v>
      </c>
      <c r="R217" s="427"/>
      <c r="S217" s="427"/>
      <c r="T217" s="306"/>
      <c r="U217" s="440"/>
      <c r="V217" s="446"/>
      <c r="W217" s="307">
        <f t="shared" si="856"/>
        <v>0</v>
      </c>
      <c r="X217" s="306"/>
      <c r="Y217" s="306"/>
      <c r="Z217" s="446"/>
      <c r="AA217" s="427"/>
      <c r="AB217" s="305">
        <f t="shared" si="857"/>
        <v>0</v>
      </c>
      <c r="AC217" s="306"/>
      <c r="AD217" s="306"/>
      <c r="AE217" s="446"/>
      <c r="AF217" s="427"/>
      <c r="AG217" s="305">
        <f t="shared" si="858"/>
        <v>0</v>
      </c>
      <c r="AH217" s="306"/>
      <c r="AI217" s="306"/>
      <c r="AJ217" s="446"/>
      <c r="AK217" s="427"/>
      <c r="AL217" s="305">
        <f t="shared" si="859"/>
        <v>0</v>
      </c>
      <c r="AM217" s="306"/>
      <c r="AN217" s="427"/>
      <c r="AO217" s="432"/>
      <c r="AP217" s="429"/>
      <c r="AQ217" s="431"/>
      <c r="AR217" s="561"/>
      <c r="AS217" s="561"/>
      <c r="AT217" s="47"/>
      <c r="AU217" s="47"/>
      <c r="AV217" s="169"/>
      <c r="AW217" s="227"/>
      <c r="AX217" s="97"/>
    </row>
    <row r="218" spans="1:50" ht="33" customHeight="1" x14ac:dyDescent="0.2">
      <c r="A218" s="399">
        <v>73</v>
      </c>
      <c r="B218" s="409"/>
      <c r="C218" s="410"/>
      <c r="D218" s="255"/>
      <c r="E218" s="255"/>
      <c r="F218" s="255"/>
      <c r="G218" s="475"/>
      <c r="H218" s="558"/>
      <c r="I218" s="469"/>
      <c r="J218" s="475"/>
      <c r="K218" s="503"/>
      <c r="L218" s="504">
        <f t="shared" ref="L218" si="965">IF(K218="ALTA",5,IF(K218="MEDIO ALTA",4,IF(K218="MEDIA",3,IF(K218="MEDIO BAJA",2,IF(K218="BAJA",1,0)))))</f>
        <v>0</v>
      </c>
      <c r="M218" s="503"/>
      <c r="N218" s="504">
        <f t="shared" ref="N218" si="966">IF(M218="ALTO",5,IF(M218="MEDIO ALTO",4,IF(M218="MEDIO",3,IF(M218="MEDIO BAJO",2,IF(M218="BAJO",1,0)))))</f>
        <v>0</v>
      </c>
      <c r="O218" s="504">
        <f t="shared" ref="O218" si="967">N218*L218</f>
        <v>0</v>
      </c>
      <c r="P218" s="256"/>
      <c r="Q218" s="257">
        <f t="shared" si="855"/>
        <v>0</v>
      </c>
      <c r="R218" s="426" t="e">
        <f t="shared" ref="R218" si="968">ROUND(AVERAGEIF(Q218:Q220,"&gt;0"),0)</f>
        <v>#DIV/0!</v>
      </c>
      <c r="S218" s="426" t="e">
        <f t="shared" ref="S218:S281" si="969">R218*0.6</f>
        <v>#DIV/0!</v>
      </c>
      <c r="T218" s="309"/>
      <c r="U218" s="459" t="e">
        <f t="shared" ref="U218" si="970">IF(P218="No_existen",5*$U$10,V218*$U$10)</f>
        <v>#DIV/0!</v>
      </c>
      <c r="V218" s="447" t="e">
        <f t="shared" ref="V218" si="971">ROUND(AVERAGEIF(W218:W220,"&gt;0"),0)</f>
        <v>#DIV/0!</v>
      </c>
      <c r="W218" s="303">
        <f t="shared" si="856"/>
        <v>0</v>
      </c>
      <c r="X218" s="309"/>
      <c r="Y218" s="309"/>
      <c r="Z218" s="447" t="e">
        <f t="shared" ref="Z218" si="972">IF(P218="No_existen",5*$Z$10,AA218*$Z$10)</f>
        <v>#DIV/0!</v>
      </c>
      <c r="AA218" s="426" t="e">
        <f t="shared" ref="AA218" si="973">ROUND(AVERAGEIF(AB218:AB220,"&gt;0"),0)</f>
        <v>#DIV/0!</v>
      </c>
      <c r="AB218" s="302">
        <f t="shared" si="857"/>
        <v>0</v>
      </c>
      <c r="AC218" s="309"/>
      <c r="AD218" s="309"/>
      <c r="AE218" s="447" t="e">
        <f t="shared" ref="AE218" si="974">IF(P218="No_existen",5*$AE$10,AF218*$AE$10)</f>
        <v>#DIV/0!</v>
      </c>
      <c r="AF218" s="426" t="e">
        <f t="shared" ref="AF218" si="975">ROUND(AVERAGEIF(AG218:AG220,"&gt;0"),0)</f>
        <v>#DIV/0!</v>
      </c>
      <c r="AG218" s="302">
        <f t="shared" si="858"/>
        <v>0</v>
      </c>
      <c r="AH218" s="309"/>
      <c r="AI218" s="309"/>
      <c r="AJ218" s="447" t="e">
        <f t="shared" ref="AJ218" si="976">IF(P218="No_existen",5*$AJ$10,AK218*$AJ$10)</f>
        <v>#DIV/0!</v>
      </c>
      <c r="AK218" s="426" t="e">
        <f t="shared" ref="AK218" si="977">ROUND(AVERAGEIF(AL218:AL220,"&gt;0"),0)</f>
        <v>#DIV/0!</v>
      </c>
      <c r="AL218" s="302">
        <f t="shared" si="859"/>
        <v>0</v>
      </c>
      <c r="AM218" s="309"/>
      <c r="AN218" s="426" t="e">
        <f t="shared" ref="AN218:AN224" si="978">ROUND(AVERAGE(R218,V218,AA218,AF218,AK218),0)</f>
        <v>#DIV/0!</v>
      </c>
      <c r="AO218" s="408" t="e">
        <f t="shared" ref="AO218" si="979">IF(AN218&lt;1.5,"FUERTE",IF(AND(AN218&gt;=1.5,AN218&lt;2.5),"ACEPTABLE",IF(AN218&gt;=5,"INEXISTENTE","DÉBIL")))</f>
        <v>#DIV/0!</v>
      </c>
      <c r="AP218" s="428">
        <f t="shared" ref="AP218" si="980">IF(O218=0,0,ROUND((O218*AN218),0))</f>
        <v>0</v>
      </c>
      <c r="AQ218" s="430" t="str">
        <f t="shared" ref="AQ218" si="981">IF(AP218&gt;=36,"GRAVE", IF(AP218&lt;=10, "LEVE", "MODERADO"))</f>
        <v>LEVE</v>
      </c>
      <c r="AR218" s="557"/>
      <c r="AS218" s="557"/>
      <c r="AT218" s="258"/>
      <c r="AU218" s="258"/>
      <c r="AV218" s="259"/>
      <c r="AW218" s="322"/>
      <c r="AX218" s="291"/>
    </row>
    <row r="219" spans="1:50" ht="33" customHeight="1" x14ac:dyDescent="0.2">
      <c r="A219" s="407"/>
      <c r="B219" s="411"/>
      <c r="C219" s="412"/>
      <c r="D219" s="311"/>
      <c r="E219" s="311"/>
      <c r="F219" s="311"/>
      <c r="G219" s="415"/>
      <c r="H219" s="416"/>
      <c r="I219" s="417"/>
      <c r="J219" s="415"/>
      <c r="K219" s="420"/>
      <c r="L219" s="423"/>
      <c r="M219" s="420"/>
      <c r="N219" s="423"/>
      <c r="O219" s="423"/>
      <c r="P219" s="144"/>
      <c r="Q219" s="145">
        <f t="shared" si="855"/>
        <v>0</v>
      </c>
      <c r="R219" s="396"/>
      <c r="S219" s="396"/>
      <c r="T219" s="312"/>
      <c r="U219" s="425"/>
      <c r="V219" s="395"/>
      <c r="W219" s="301">
        <f t="shared" si="856"/>
        <v>0</v>
      </c>
      <c r="X219" s="312"/>
      <c r="Y219" s="312"/>
      <c r="Z219" s="395"/>
      <c r="AA219" s="396"/>
      <c r="AB219" s="300">
        <f t="shared" si="857"/>
        <v>0</v>
      </c>
      <c r="AC219" s="312"/>
      <c r="AD219" s="312"/>
      <c r="AE219" s="395"/>
      <c r="AF219" s="396"/>
      <c r="AG219" s="300">
        <f t="shared" si="858"/>
        <v>0</v>
      </c>
      <c r="AH219" s="312"/>
      <c r="AI219" s="312"/>
      <c r="AJ219" s="395"/>
      <c r="AK219" s="396"/>
      <c r="AL219" s="300">
        <f t="shared" si="859"/>
        <v>0</v>
      </c>
      <c r="AM219" s="312"/>
      <c r="AN219" s="396"/>
      <c r="AO219" s="398"/>
      <c r="AP219" s="401"/>
      <c r="AQ219" s="404"/>
      <c r="AR219" s="406"/>
      <c r="AS219" s="406"/>
      <c r="AT219" s="46"/>
      <c r="AU219" s="46"/>
      <c r="AV219" s="94"/>
      <c r="AW219" s="221"/>
      <c r="AX219" s="96"/>
    </row>
    <row r="220" spans="1:50" ht="33" customHeight="1" thickBot="1" x14ac:dyDescent="0.25">
      <c r="A220" s="408"/>
      <c r="B220" s="413"/>
      <c r="C220" s="414"/>
      <c r="D220" s="90"/>
      <c r="E220" s="90"/>
      <c r="F220" s="90"/>
      <c r="G220" s="514"/>
      <c r="H220" s="559"/>
      <c r="I220" s="560"/>
      <c r="J220" s="514"/>
      <c r="K220" s="460"/>
      <c r="L220" s="457"/>
      <c r="M220" s="460"/>
      <c r="N220" s="457"/>
      <c r="O220" s="457"/>
      <c r="P220" s="19"/>
      <c r="Q220" s="102">
        <f t="shared" si="855"/>
        <v>0</v>
      </c>
      <c r="R220" s="427"/>
      <c r="S220" s="427"/>
      <c r="T220" s="306"/>
      <c r="U220" s="440"/>
      <c r="V220" s="446"/>
      <c r="W220" s="307">
        <f t="shared" si="856"/>
        <v>0</v>
      </c>
      <c r="X220" s="306"/>
      <c r="Y220" s="306"/>
      <c r="Z220" s="446"/>
      <c r="AA220" s="427"/>
      <c r="AB220" s="305">
        <f t="shared" si="857"/>
        <v>0</v>
      </c>
      <c r="AC220" s="306"/>
      <c r="AD220" s="306"/>
      <c r="AE220" s="446"/>
      <c r="AF220" s="427"/>
      <c r="AG220" s="305">
        <f t="shared" si="858"/>
        <v>0</v>
      </c>
      <c r="AH220" s="306"/>
      <c r="AI220" s="306"/>
      <c r="AJ220" s="446"/>
      <c r="AK220" s="427"/>
      <c r="AL220" s="305">
        <f t="shared" si="859"/>
        <v>0</v>
      </c>
      <c r="AM220" s="306"/>
      <c r="AN220" s="427"/>
      <c r="AO220" s="432"/>
      <c r="AP220" s="429"/>
      <c r="AQ220" s="431"/>
      <c r="AR220" s="561"/>
      <c r="AS220" s="561"/>
      <c r="AT220" s="47"/>
      <c r="AU220" s="47"/>
      <c r="AV220" s="169"/>
      <c r="AW220" s="227"/>
      <c r="AX220" s="97"/>
    </row>
    <row r="221" spans="1:50" ht="33" customHeight="1" x14ac:dyDescent="0.2">
      <c r="A221" s="399">
        <v>74</v>
      </c>
      <c r="B221" s="409"/>
      <c r="C221" s="410"/>
      <c r="D221" s="255"/>
      <c r="E221" s="255"/>
      <c r="F221" s="255"/>
      <c r="G221" s="475"/>
      <c r="H221" s="558"/>
      <c r="I221" s="469"/>
      <c r="J221" s="475"/>
      <c r="K221" s="503"/>
      <c r="L221" s="504">
        <f t="shared" ref="L221" si="982">IF(K221="ALTA",5,IF(K221="MEDIO ALTA",4,IF(K221="MEDIA",3,IF(K221="MEDIO BAJA",2,IF(K221="BAJA",1,0)))))</f>
        <v>0</v>
      </c>
      <c r="M221" s="503"/>
      <c r="N221" s="504">
        <f t="shared" ref="N221" si="983">IF(M221="ALTO",5,IF(M221="MEDIO ALTO",4,IF(M221="MEDIO",3,IF(M221="MEDIO BAJO",2,IF(M221="BAJO",1,0)))))</f>
        <v>0</v>
      </c>
      <c r="O221" s="504">
        <f t="shared" ref="O221" si="984">N221*L221</f>
        <v>0</v>
      </c>
      <c r="P221" s="256"/>
      <c r="Q221" s="257">
        <f t="shared" si="855"/>
        <v>0</v>
      </c>
      <c r="R221" s="426" t="e">
        <f t="shared" ref="R221" si="985">ROUND(AVERAGEIF(Q221:Q223,"&gt;0"),0)</f>
        <v>#DIV/0!</v>
      </c>
      <c r="S221" s="426" t="e">
        <f t="shared" si="969"/>
        <v>#DIV/0!</v>
      </c>
      <c r="T221" s="309"/>
      <c r="U221" s="459" t="e">
        <f t="shared" ref="U221" si="986">IF(P221="No_existen",5*$U$10,V221*$U$10)</f>
        <v>#DIV/0!</v>
      </c>
      <c r="V221" s="447" t="e">
        <f t="shared" ref="V221" si="987">ROUND(AVERAGEIF(W221:W223,"&gt;0"),0)</f>
        <v>#DIV/0!</v>
      </c>
      <c r="W221" s="303">
        <f t="shared" si="856"/>
        <v>0</v>
      </c>
      <c r="X221" s="309"/>
      <c r="Y221" s="309"/>
      <c r="Z221" s="447" t="e">
        <f t="shared" ref="Z221" si="988">IF(P221="No_existen",5*$Z$10,AA221*$Z$10)</f>
        <v>#DIV/0!</v>
      </c>
      <c r="AA221" s="426" t="e">
        <f t="shared" ref="AA221" si="989">ROUND(AVERAGEIF(AB221:AB223,"&gt;0"),0)</f>
        <v>#DIV/0!</v>
      </c>
      <c r="AB221" s="302">
        <f t="shared" si="857"/>
        <v>0</v>
      </c>
      <c r="AC221" s="309"/>
      <c r="AD221" s="309"/>
      <c r="AE221" s="447" t="e">
        <f t="shared" ref="AE221" si="990">IF(P221="No_existen",5*$AE$10,AF221*$AE$10)</f>
        <v>#DIV/0!</v>
      </c>
      <c r="AF221" s="426" t="e">
        <f t="shared" ref="AF221" si="991">ROUND(AVERAGEIF(AG221:AG223,"&gt;0"),0)</f>
        <v>#DIV/0!</v>
      </c>
      <c r="AG221" s="302">
        <f t="shared" si="858"/>
        <v>0</v>
      </c>
      <c r="AH221" s="309"/>
      <c r="AI221" s="309"/>
      <c r="AJ221" s="447" t="e">
        <f t="shared" ref="AJ221" si="992">IF(P221="No_existen",5*$AJ$10,AK221*$AJ$10)</f>
        <v>#DIV/0!</v>
      </c>
      <c r="AK221" s="426" t="e">
        <f t="shared" ref="AK221" si="993">ROUND(AVERAGEIF(AL221:AL223,"&gt;0"),0)</f>
        <v>#DIV/0!</v>
      </c>
      <c r="AL221" s="302">
        <f t="shared" si="859"/>
        <v>0</v>
      </c>
      <c r="AM221" s="309"/>
      <c r="AN221" s="426" t="e">
        <f t="shared" si="978"/>
        <v>#DIV/0!</v>
      </c>
      <c r="AO221" s="408" t="e">
        <f t="shared" ref="AO221" si="994">IF(AN221&lt;1.5,"FUERTE",IF(AND(AN221&gt;=1.5,AN221&lt;2.5),"ACEPTABLE",IF(AN221&gt;=5,"INEXISTENTE","DÉBIL")))</f>
        <v>#DIV/0!</v>
      </c>
      <c r="AP221" s="428">
        <f t="shared" ref="AP221" si="995">IF(O221=0,0,ROUND((O221*AN221),0))</f>
        <v>0</v>
      </c>
      <c r="AQ221" s="430" t="str">
        <f t="shared" ref="AQ221" si="996">IF(AP221&gt;=36,"GRAVE", IF(AP221&lt;=10, "LEVE", "MODERADO"))</f>
        <v>LEVE</v>
      </c>
      <c r="AR221" s="557"/>
      <c r="AS221" s="557"/>
      <c r="AT221" s="258"/>
      <c r="AU221" s="258"/>
      <c r="AV221" s="259"/>
      <c r="AW221" s="322"/>
      <c r="AX221" s="291"/>
    </row>
    <row r="222" spans="1:50" ht="33" customHeight="1" x14ac:dyDescent="0.2">
      <c r="A222" s="407"/>
      <c r="B222" s="411"/>
      <c r="C222" s="412"/>
      <c r="D222" s="311"/>
      <c r="E222" s="311"/>
      <c r="F222" s="311"/>
      <c r="G222" s="415"/>
      <c r="H222" s="416"/>
      <c r="I222" s="417"/>
      <c r="J222" s="415"/>
      <c r="K222" s="420"/>
      <c r="L222" s="423"/>
      <c r="M222" s="420"/>
      <c r="N222" s="423"/>
      <c r="O222" s="423"/>
      <c r="P222" s="144"/>
      <c r="Q222" s="145">
        <f t="shared" si="855"/>
        <v>0</v>
      </c>
      <c r="R222" s="396"/>
      <c r="S222" s="396"/>
      <c r="T222" s="312"/>
      <c r="U222" s="425"/>
      <c r="V222" s="395"/>
      <c r="W222" s="301">
        <f t="shared" si="856"/>
        <v>0</v>
      </c>
      <c r="X222" s="312"/>
      <c r="Y222" s="312"/>
      <c r="Z222" s="395"/>
      <c r="AA222" s="396"/>
      <c r="AB222" s="300">
        <f t="shared" si="857"/>
        <v>0</v>
      </c>
      <c r="AC222" s="312"/>
      <c r="AD222" s="312"/>
      <c r="AE222" s="395"/>
      <c r="AF222" s="396"/>
      <c r="AG222" s="300">
        <f t="shared" si="858"/>
        <v>0</v>
      </c>
      <c r="AH222" s="312"/>
      <c r="AI222" s="312"/>
      <c r="AJ222" s="395"/>
      <c r="AK222" s="396"/>
      <c r="AL222" s="300">
        <f t="shared" si="859"/>
        <v>0</v>
      </c>
      <c r="AM222" s="312"/>
      <c r="AN222" s="396"/>
      <c r="AO222" s="398"/>
      <c r="AP222" s="401"/>
      <c r="AQ222" s="404"/>
      <c r="AR222" s="406"/>
      <c r="AS222" s="406"/>
      <c r="AT222" s="46"/>
      <c r="AU222" s="46"/>
      <c r="AV222" s="94"/>
      <c r="AW222" s="221"/>
      <c r="AX222" s="96"/>
    </row>
    <row r="223" spans="1:50" ht="33" customHeight="1" thickBot="1" x14ac:dyDescent="0.25">
      <c r="A223" s="408"/>
      <c r="B223" s="413"/>
      <c r="C223" s="414"/>
      <c r="D223" s="90"/>
      <c r="E223" s="90"/>
      <c r="F223" s="90"/>
      <c r="G223" s="514"/>
      <c r="H223" s="559"/>
      <c r="I223" s="560"/>
      <c r="J223" s="514"/>
      <c r="K223" s="460"/>
      <c r="L223" s="457"/>
      <c r="M223" s="460"/>
      <c r="N223" s="457"/>
      <c r="O223" s="457"/>
      <c r="P223" s="19"/>
      <c r="Q223" s="102">
        <f t="shared" si="855"/>
        <v>0</v>
      </c>
      <c r="R223" s="427"/>
      <c r="S223" s="427"/>
      <c r="T223" s="306"/>
      <c r="U223" s="440"/>
      <c r="V223" s="446"/>
      <c r="W223" s="307">
        <f t="shared" si="856"/>
        <v>0</v>
      </c>
      <c r="X223" s="306"/>
      <c r="Y223" s="306"/>
      <c r="Z223" s="446"/>
      <c r="AA223" s="427"/>
      <c r="AB223" s="305">
        <f t="shared" si="857"/>
        <v>0</v>
      </c>
      <c r="AC223" s="306"/>
      <c r="AD223" s="306"/>
      <c r="AE223" s="446"/>
      <c r="AF223" s="427"/>
      <c r="AG223" s="305">
        <f t="shared" si="858"/>
        <v>0</v>
      </c>
      <c r="AH223" s="306"/>
      <c r="AI223" s="306"/>
      <c r="AJ223" s="446"/>
      <c r="AK223" s="427"/>
      <c r="AL223" s="305">
        <f t="shared" si="859"/>
        <v>0</v>
      </c>
      <c r="AM223" s="306"/>
      <c r="AN223" s="427"/>
      <c r="AO223" s="432"/>
      <c r="AP223" s="429"/>
      <c r="AQ223" s="431"/>
      <c r="AR223" s="561"/>
      <c r="AS223" s="561"/>
      <c r="AT223" s="47"/>
      <c r="AU223" s="47"/>
      <c r="AV223" s="169"/>
      <c r="AW223" s="227"/>
      <c r="AX223" s="97"/>
    </row>
    <row r="224" spans="1:50" ht="33" customHeight="1" x14ac:dyDescent="0.2">
      <c r="A224" s="399">
        <v>75</v>
      </c>
      <c r="B224" s="409"/>
      <c r="C224" s="410"/>
      <c r="D224" s="255"/>
      <c r="E224" s="255"/>
      <c r="F224" s="255"/>
      <c r="G224" s="475"/>
      <c r="H224" s="558"/>
      <c r="I224" s="469"/>
      <c r="J224" s="475"/>
      <c r="K224" s="503"/>
      <c r="L224" s="504">
        <f t="shared" ref="L224" si="997">IF(K224="ALTA",5,IF(K224="MEDIO ALTA",4,IF(K224="MEDIA",3,IF(K224="MEDIO BAJA",2,IF(K224="BAJA",1,0)))))</f>
        <v>0</v>
      </c>
      <c r="M224" s="503"/>
      <c r="N224" s="504">
        <f t="shared" ref="N224" si="998">IF(M224="ALTO",5,IF(M224="MEDIO ALTO",4,IF(M224="MEDIO",3,IF(M224="MEDIO BAJO",2,IF(M224="BAJO",1,0)))))</f>
        <v>0</v>
      </c>
      <c r="O224" s="504">
        <f t="shared" ref="O224" si="999">N224*L224</f>
        <v>0</v>
      </c>
      <c r="P224" s="256"/>
      <c r="Q224" s="257">
        <f t="shared" si="855"/>
        <v>0</v>
      </c>
      <c r="R224" s="426" t="e">
        <f t="shared" ref="R224" si="1000">ROUND(AVERAGEIF(Q224:Q226,"&gt;0"),0)</f>
        <v>#DIV/0!</v>
      </c>
      <c r="S224" s="426" t="e">
        <f t="shared" si="969"/>
        <v>#DIV/0!</v>
      </c>
      <c r="T224" s="309"/>
      <c r="U224" s="459" t="e">
        <f t="shared" ref="U224" si="1001">IF(P224="No_existen",5*$U$10,V224*$U$10)</f>
        <v>#DIV/0!</v>
      </c>
      <c r="V224" s="447" t="e">
        <f t="shared" ref="V224" si="1002">ROUND(AVERAGEIF(W224:W226,"&gt;0"),0)</f>
        <v>#DIV/0!</v>
      </c>
      <c r="W224" s="303">
        <f t="shared" si="856"/>
        <v>0</v>
      </c>
      <c r="X224" s="309"/>
      <c r="Y224" s="309"/>
      <c r="Z224" s="447" t="e">
        <f t="shared" ref="Z224" si="1003">IF(P224="No_existen",5*$Z$10,AA224*$Z$10)</f>
        <v>#DIV/0!</v>
      </c>
      <c r="AA224" s="426" t="e">
        <f t="shared" ref="AA224" si="1004">ROUND(AVERAGEIF(AB224:AB226,"&gt;0"),0)</f>
        <v>#DIV/0!</v>
      </c>
      <c r="AB224" s="302">
        <f t="shared" si="857"/>
        <v>0</v>
      </c>
      <c r="AC224" s="309"/>
      <c r="AD224" s="309"/>
      <c r="AE224" s="447" t="e">
        <f t="shared" ref="AE224" si="1005">IF(P224="No_existen",5*$AE$10,AF224*$AE$10)</f>
        <v>#DIV/0!</v>
      </c>
      <c r="AF224" s="426" t="e">
        <f t="shared" ref="AF224" si="1006">ROUND(AVERAGEIF(AG224:AG226,"&gt;0"),0)</f>
        <v>#DIV/0!</v>
      </c>
      <c r="AG224" s="302">
        <f t="shared" si="858"/>
        <v>0</v>
      </c>
      <c r="AH224" s="309"/>
      <c r="AI224" s="309"/>
      <c r="AJ224" s="447" t="e">
        <f t="shared" ref="AJ224" si="1007">IF(P224="No_existen",5*$AJ$10,AK224*$AJ$10)</f>
        <v>#DIV/0!</v>
      </c>
      <c r="AK224" s="426" t="e">
        <f t="shared" ref="AK224" si="1008">ROUND(AVERAGEIF(AL224:AL226,"&gt;0"),0)</f>
        <v>#DIV/0!</v>
      </c>
      <c r="AL224" s="302">
        <f t="shared" si="859"/>
        <v>0</v>
      </c>
      <c r="AM224" s="309"/>
      <c r="AN224" s="426" t="e">
        <f t="shared" si="978"/>
        <v>#DIV/0!</v>
      </c>
      <c r="AO224" s="408" t="e">
        <f t="shared" ref="AO224" si="1009">IF(AN224&lt;1.5,"FUERTE",IF(AND(AN224&gt;=1.5,AN224&lt;2.5),"ACEPTABLE",IF(AN224&gt;=5,"INEXISTENTE","DÉBIL")))</f>
        <v>#DIV/0!</v>
      </c>
      <c r="AP224" s="428">
        <f t="shared" ref="AP224" si="1010">IF(O224=0,0,ROUND((O224*AN224),0))</f>
        <v>0</v>
      </c>
      <c r="AQ224" s="430" t="str">
        <f t="shared" ref="AQ224" si="1011">IF(AP224&gt;=36,"GRAVE", IF(AP224&lt;=10, "LEVE", "MODERADO"))</f>
        <v>LEVE</v>
      </c>
      <c r="AR224" s="557"/>
      <c r="AS224" s="557"/>
      <c r="AT224" s="258"/>
      <c r="AU224" s="258"/>
      <c r="AV224" s="259"/>
      <c r="AW224" s="322"/>
      <c r="AX224" s="291"/>
    </row>
    <row r="225" spans="1:50" ht="33" customHeight="1" x14ac:dyDescent="0.2">
      <c r="A225" s="407"/>
      <c r="B225" s="411"/>
      <c r="C225" s="412"/>
      <c r="D225" s="311"/>
      <c r="E225" s="311"/>
      <c r="F225" s="311"/>
      <c r="G225" s="415"/>
      <c r="H225" s="416"/>
      <c r="I225" s="417"/>
      <c r="J225" s="415"/>
      <c r="K225" s="420"/>
      <c r="L225" s="423"/>
      <c r="M225" s="420"/>
      <c r="N225" s="423"/>
      <c r="O225" s="423"/>
      <c r="P225" s="144"/>
      <c r="Q225" s="145">
        <f t="shared" si="855"/>
        <v>0</v>
      </c>
      <c r="R225" s="396"/>
      <c r="S225" s="396"/>
      <c r="T225" s="312"/>
      <c r="U225" s="425"/>
      <c r="V225" s="395"/>
      <c r="W225" s="301">
        <f t="shared" si="856"/>
        <v>0</v>
      </c>
      <c r="X225" s="312"/>
      <c r="Y225" s="312"/>
      <c r="Z225" s="395"/>
      <c r="AA225" s="396"/>
      <c r="AB225" s="300">
        <f t="shared" si="857"/>
        <v>0</v>
      </c>
      <c r="AC225" s="312"/>
      <c r="AD225" s="312"/>
      <c r="AE225" s="395"/>
      <c r="AF225" s="396"/>
      <c r="AG225" s="300">
        <f t="shared" si="858"/>
        <v>0</v>
      </c>
      <c r="AH225" s="312"/>
      <c r="AI225" s="312"/>
      <c r="AJ225" s="395"/>
      <c r="AK225" s="396"/>
      <c r="AL225" s="300">
        <f t="shared" si="859"/>
        <v>0</v>
      </c>
      <c r="AM225" s="312"/>
      <c r="AN225" s="396"/>
      <c r="AO225" s="398"/>
      <c r="AP225" s="401"/>
      <c r="AQ225" s="404"/>
      <c r="AR225" s="406"/>
      <c r="AS225" s="406"/>
      <c r="AT225" s="46"/>
      <c r="AU225" s="46"/>
      <c r="AV225" s="94"/>
      <c r="AW225" s="221"/>
      <c r="AX225" s="96"/>
    </row>
    <row r="226" spans="1:50" ht="33" customHeight="1" thickBot="1" x14ac:dyDescent="0.25">
      <c r="A226" s="408"/>
      <c r="B226" s="413"/>
      <c r="C226" s="414"/>
      <c r="D226" s="90"/>
      <c r="E226" s="90"/>
      <c r="F226" s="90"/>
      <c r="G226" s="514"/>
      <c r="H226" s="559"/>
      <c r="I226" s="560"/>
      <c r="J226" s="514"/>
      <c r="K226" s="460"/>
      <c r="L226" s="457"/>
      <c r="M226" s="460"/>
      <c r="N226" s="457"/>
      <c r="O226" s="457"/>
      <c r="P226" s="19"/>
      <c r="Q226" s="102">
        <f t="shared" si="855"/>
        <v>0</v>
      </c>
      <c r="R226" s="427"/>
      <c r="S226" s="427"/>
      <c r="T226" s="306"/>
      <c r="U226" s="440"/>
      <c r="V226" s="446"/>
      <c r="W226" s="307">
        <f t="shared" si="856"/>
        <v>0</v>
      </c>
      <c r="X226" s="306"/>
      <c r="Y226" s="306"/>
      <c r="Z226" s="446"/>
      <c r="AA226" s="427"/>
      <c r="AB226" s="305">
        <f t="shared" si="857"/>
        <v>0</v>
      </c>
      <c r="AC226" s="306"/>
      <c r="AD226" s="306"/>
      <c r="AE226" s="446"/>
      <c r="AF226" s="427"/>
      <c r="AG226" s="305">
        <f t="shared" si="858"/>
        <v>0</v>
      </c>
      <c r="AH226" s="306"/>
      <c r="AI226" s="306"/>
      <c r="AJ226" s="446"/>
      <c r="AK226" s="427"/>
      <c r="AL226" s="305">
        <f t="shared" si="859"/>
        <v>0</v>
      </c>
      <c r="AM226" s="306"/>
      <c r="AN226" s="427"/>
      <c r="AO226" s="432"/>
      <c r="AP226" s="429"/>
      <c r="AQ226" s="431"/>
      <c r="AR226" s="561"/>
      <c r="AS226" s="561"/>
      <c r="AT226" s="47"/>
      <c r="AU226" s="47"/>
      <c r="AV226" s="169"/>
      <c r="AW226" s="227"/>
      <c r="AX226" s="97"/>
    </row>
    <row r="227" spans="1:50" ht="33" customHeight="1" x14ac:dyDescent="0.2">
      <c r="A227" s="399">
        <v>76</v>
      </c>
      <c r="B227" s="409"/>
      <c r="C227" s="410"/>
      <c r="D227" s="255"/>
      <c r="E227" s="255"/>
      <c r="F227" s="255"/>
      <c r="G227" s="475"/>
      <c r="H227" s="558"/>
      <c r="I227" s="469"/>
      <c r="J227" s="475"/>
      <c r="K227" s="503"/>
      <c r="L227" s="504">
        <f t="shared" ref="L227" si="1012">IF(K227="ALTA",5,IF(K227="MEDIO ALTA",4,IF(K227="MEDIA",3,IF(K227="MEDIO BAJA",2,IF(K227="BAJA",1,0)))))</f>
        <v>0</v>
      </c>
      <c r="M227" s="503"/>
      <c r="N227" s="504">
        <f t="shared" ref="N227" si="1013">IF(M227="ALTO",5,IF(M227="MEDIO ALTO",4,IF(M227="MEDIO",3,IF(M227="MEDIO BAJO",2,IF(M227="BAJO",1,0)))))</f>
        <v>0</v>
      </c>
      <c r="O227" s="504">
        <f t="shared" ref="O227" si="1014">N227*L227</f>
        <v>0</v>
      </c>
      <c r="P227" s="256"/>
      <c r="Q227" s="257">
        <f t="shared" si="855"/>
        <v>0</v>
      </c>
      <c r="R227" s="426" t="e">
        <f t="shared" ref="R227" si="1015">ROUND(AVERAGEIF(Q227:Q229,"&gt;0"),0)</f>
        <v>#DIV/0!</v>
      </c>
      <c r="S227" s="426" t="e">
        <f t="shared" si="969"/>
        <v>#DIV/0!</v>
      </c>
      <c r="T227" s="309"/>
      <c r="U227" s="459" t="e">
        <f t="shared" ref="U227" si="1016">IF(P227="No_existen",5*$U$10,V227*$U$10)</f>
        <v>#DIV/0!</v>
      </c>
      <c r="V227" s="447" t="e">
        <f t="shared" ref="V227" si="1017">ROUND(AVERAGEIF(W227:W229,"&gt;0"),0)</f>
        <v>#DIV/0!</v>
      </c>
      <c r="W227" s="303">
        <f t="shared" si="856"/>
        <v>0</v>
      </c>
      <c r="X227" s="309"/>
      <c r="Y227" s="309"/>
      <c r="Z227" s="447" t="e">
        <f t="shared" ref="Z227" si="1018">IF(P227="No_existen",5*$Z$10,AA227*$Z$10)</f>
        <v>#DIV/0!</v>
      </c>
      <c r="AA227" s="426" t="e">
        <f t="shared" ref="AA227" si="1019">ROUND(AVERAGEIF(AB227:AB229,"&gt;0"),0)</f>
        <v>#DIV/0!</v>
      </c>
      <c r="AB227" s="302">
        <f t="shared" si="857"/>
        <v>0</v>
      </c>
      <c r="AC227" s="309"/>
      <c r="AD227" s="309"/>
      <c r="AE227" s="447" t="e">
        <f t="shared" ref="AE227" si="1020">IF(P227="No_existen",5*$AE$10,AF227*$AE$10)</f>
        <v>#DIV/0!</v>
      </c>
      <c r="AF227" s="426" t="e">
        <f t="shared" ref="AF227" si="1021">ROUND(AVERAGEIF(AG227:AG229,"&gt;0"),0)</f>
        <v>#DIV/0!</v>
      </c>
      <c r="AG227" s="302">
        <f t="shared" si="858"/>
        <v>0</v>
      </c>
      <c r="AH227" s="309"/>
      <c r="AI227" s="309"/>
      <c r="AJ227" s="447" t="e">
        <f t="shared" ref="AJ227" si="1022">IF(P227="No_existen",5*$AJ$10,AK227*$AJ$10)</f>
        <v>#DIV/0!</v>
      </c>
      <c r="AK227" s="426" t="e">
        <f t="shared" ref="AK227" si="1023">ROUND(AVERAGEIF(AL227:AL229,"&gt;0"),0)</f>
        <v>#DIV/0!</v>
      </c>
      <c r="AL227" s="302">
        <f t="shared" si="859"/>
        <v>0</v>
      </c>
      <c r="AM227" s="309"/>
      <c r="AN227" s="426" t="e">
        <f t="shared" ref="AN227" si="1024">ROUND(AVERAGE(R227,V227,AA227,AF227,AK227),0)</f>
        <v>#DIV/0!</v>
      </c>
      <c r="AO227" s="408" t="e">
        <f t="shared" ref="AO227" si="1025">IF(AN227&lt;1.5,"FUERTE",IF(AND(AN227&gt;=1.5,AN227&lt;2.5),"ACEPTABLE",IF(AN227&gt;=5,"INEXISTENTE","DÉBIL")))</f>
        <v>#DIV/0!</v>
      </c>
      <c r="AP227" s="428">
        <f t="shared" ref="AP227" si="1026">IF(O227=0,0,ROUND((O227*AN227),0))</f>
        <v>0</v>
      </c>
      <c r="AQ227" s="430" t="str">
        <f t="shared" ref="AQ227" si="1027">IF(AP227&gt;=36,"GRAVE", IF(AP227&lt;=10, "LEVE", "MODERADO"))</f>
        <v>LEVE</v>
      </c>
      <c r="AR227" s="557"/>
      <c r="AS227" s="557"/>
      <c r="AT227" s="258"/>
      <c r="AU227" s="258"/>
      <c r="AV227" s="259"/>
      <c r="AW227" s="322"/>
      <c r="AX227" s="291"/>
    </row>
    <row r="228" spans="1:50" ht="33" customHeight="1" x14ac:dyDescent="0.2">
      <c r="A228" s="407"/>
      <c r="B228" s="411"/>
      <c r="C228" s="412"/>
      <c r="D228" s="311"/>
      <c r="E228" s="311"/>
      <c r="F228" s="311"/>
      <c r="G228" s="415"/>
      <c r="H228" s="416"/>
      <c r="I228" s="417"/>
      <c r="J228" s="415"/>
      <c r="K228" s="420"/>
      <c r="L228" s="423"/>
      <c r="M228" s="420"/>
      <c r="N228" s="423"/>
      <c r="O228" s="423"/>
      <c r="P228" s="144"/>
      <c r="Q228" s="145">
        <f t="shared" si="855"/>
        <v>0</v>
      </c>
      <c r="R228" s="396"/>
      <c r="S228" s="396"/>
      <c r="T228" s="312"/>
      <c r="U228" s="425"/>
      <c r="V228" s="395"/>
      <c r="W228" s="301">
        <f t="shared" si="856"/>
        <v>0</v>
      </c>
      <c r="X228" s="312"/>
      <c r="Y228" s="312"/>
      <c r="Z228" s="395"/>
      <c r="AA228" s="396"/>
      <c r="AB228" s="300">
        <f t="shared" si="857"/>
        <v>0</v>
      </c>
      <c r="AC228" s="312"/>
      <c r="AD228" s="312"/>
      <c r="AE228" s="395"/>
      <c r="AF228" s="396"/>
      <c r="AG228" s="300">
        <f t="shared" si="858"/>
        <v>0</v>
      </c>
      <c r="AH228" s="312"/>
      <c r="AI228" s="312"/>
      <c r="AJ228" s="395"/>
      <c r="AK228" s="396"/>
      <c r="AL228" s="300">
        <f t="shared" si="859"/>
        <v>0</v>
      </c>
      <c r="AM228" s="312"/>
      <c r="AN228" s="396"/>
      <c r="AO228" s="398"/>
      <c r="AP228" s="401"/>
      <c r="AQ228" s="404"/>
      <c r="AR228" s="406"/>
      <c r="AS228" s="406"/>
      <c r="AT228" s="46"/>
      <c r="AU228" s="46"/>
      <c r="AV228" s="94"/>
      <c r="AW228" s="221"/>
      <c r="AX228" s="96"/>
    </row>
    <row r="229" spans="1:50" ht="33" customHeight="1" thickBot="1" x14ac:dyDescent="0.25">
      <c r="A229" s="408"/>
      <c r="B229" s="413"/>
      <c r="C229" s="414"/>
      <c r="D229" s="90"/>
      <c r="E229" s="90"/>
      <c r="F229" s="90"/>
      <c r="G229" s="514"/>
      <c r="H229" s="559"/>
      <c r="I229" s="560"/>
      <c r="J229" s="514"/>
      <c r="K229" s="460"/>
      <c r="L229" s="457"/>
      <c r="M229" s="460"/>
      <c r="N229" s="457"/>
      <c r="O229" s="457"/>
      <c r="P229" s="19"/>
      <c r="Q229" s="102">
        <f t="shared" si="855"/>
        <v>0</v>
      </c>
      <c r="R229" s="427"/>
      <c r="S229" s="427"/>
      <c r="T229" s="306"/>
      <c r="U229" s="440"/>
      <c r="V229" s="446"/>
      <c r="W229" s="307">
        <f t="shared" si="856"/>
        <v>0</v>
      </c>
      <c r="X229" s="306"/>
      <c r="Y229" s="306"/>
      <c r="Z229" s="446"/>
      <c r="AA229" s="427"/>
      <c r="AB229" s="305">
        <f t="shared" si="857"/>
        <v>0</v>
      </c>
      <c r="AC229" s="306"/>
      <c r="AD229" s="306"/>
      <c r="AE229" s="446"/>
      <c r="AF229" s="427"/>
      <c r="AG229" s="305">
        <f t="shared" si="858"/>
        <v>0</v>
      </c>
      <c r="AH229" s="306"/>
      <c r="AI229" s="306"/>
      <c r="AJ229" s="446"/>
      <c r="AK229" s="427"/>
      <c r="AL229" s="305">
        <f t="shared" si="859"/>
        <v>0</v>
      </c>
      <c r="AM229" s="306"/>
      <c r="AN229" s="427"/>
      <c r="AO229" s="432"/>
      <c r="AP229" s="429"/>
      <c r="AQ229" s="431"/>
      <c r="AR229" s="561"/>
      <c r="AS229" s="561"/>
      <c r="AT229" s="47"/>
      <c r="AU229" s="47"/>
      <c r="AV229" s="169"/>
      <c r="AW229" s="227"/>
      <c r="AX229" s="97"/>
    </row>
    <row r="230" spans="1:50" ht="33" customHeight="1" x14ac:dyDescent="0.2">
      <c r="A230" s="399">
        <v>77</v>
      </c>
      <c r="B230" s="409"/>
      <c r="C230" s="410"/>
      <c r="D230" s="255"/>
      <c r="E230" s="255"/>
      <c r="F230" s="255"/>
      <c r="G230" s="475"/>
      <c r="H230" s="558"/>
      <c r="I230" s="469"/>
      <c r="J230" s="475"/>
      <c r="K230" s="503"/>
      <c r="L230" s="504">
        <f t="shared" ref="L230" si="1028">IF(K230="ALTA",5,IF(K230="MEDIO ALTA",4,IF(K230="MEDIA",3,IF(K230="MEDIO BAJA",2,IF(K230="BAJA",1,0)))))</f>
        <v>0</v>
      </c>
      <c r="M230" s="503"/>
      <c r="N230" s="504">
        <f t="shared" ref="N230" si="1029">IF(M230="ALTO",5,IF(M230="MEDIO ALTO",4,IF(M230="MEDIO",3,IF(M230="MEDIO BAJO",2,IF(M230="BAJO",1,0)))))</f>
        <v>0</v>
      </c>
      <c r="O230" s="504">
        <f t="shared" ref="O230" si="1030">N230*L230</f>
        <v>0</v>
      </c>
      <c r="P230" s="256"/>
      <c r="Q230" s="257">
        <f t="shared" si="855"/>
        <v>0</v>
      </c>
      <c r="R230" s="426" t="e">
        <f t="shared" ref="R230" si="1031">ROUND(AVERAGEIF(Q230:Q232,"&gt;0"),0)</f>
        <v>#DIV/0!</v>
      </c>
      <c r="S230" s="426" t="e">
        <f t="shared" si="969"/>
        <v>#DIV/0!</v>
      </c>
      <c r="T230" s="309"/>
      <c r="U230" s="459" t="e">
        <f t="shared" ref="U230" si="1032">IF(P230="No_existen",5*$U$10,V230*$U$10)</f>
        <v>#DIV/0!</v>
      </c>
      <c r="V230" s="447" t="e">
        <f t="shared" ref="V230" si="1033">ROUND(AVERAGEIF(W230:W232,"&gt;0"),0)</f>
        <v>#DIV/0!</v>
      </c>
      <c r="W230" s="303">
        <f t="shared" si="856"/>
        <v>0</v>
      </c>
      <c r="X230" s="309"/>
      <c r="Y230" s="309"/>
      <c r="Z230" s="447" t="e">
        <f t="shared" ref="Z230" si="1034">IF(P230="No_existen",5*$Z$10,AA230*$Z$10)</f>
        <v>#DIV/0!</v>
      </c>
      <c r="AA230" s="426" t="e">
        <f t="shared" ref="AA230" si="1035">ROUND(AVERAGEIF(AB230:AB232,"&gt;0"),0)</f>
        <v>#DIV/0!</v>
      </c>
      <c r="AB230" s="302">
        <f t="shared" si="857"/>
        <v>0</v>
      </c>
      <c r="AC230" s="309"/>
      <c r="AD230" s="309"/>
      <c r="AE230" s="447" t="e">
        <f t="shared" ref="AE230" si="1036">IF(P230="No_existen",5*$AE$10,AF230*$AE$10)</f>
        <v>#DIV/0!</v>
      </c>
      <c r="AF230" s="426" t="e">
        <f t="shared" ref="AF230" si="1037">ROUND(AVERAGEIF(AG230:AG232,"&gt;0"),0)</f>
        <v>#DIV/0!</v>
      </c>
      <c r="AG230" s="302">
        <f t="shared" si="858"/>
        <v>0</v>
      </c>
      <c r="AH230" s="309"/>
      <c r="AI230" s="309"/>
      <c r="AJ230" s="447" t="e">
        <f t="shared" ref="AJ230" si="1038">IF(P230="No_existen",5*$AJ$10,AK230*$AJ$10)</f>
        <v>#DIV/0!</v>
      </c>
      <c r="AK230" s="426" t="e">
        <f t="shared" ref="AK230" si="1039">ROUND(AVERAGEIF(AL230:AL232,"&gt;0"),0)</f>
        <v>#DIV/0!</v>
      </c>
      <c r="AL230" s="302">
        <f t="shared" si="859"/>
        <v>0</v>
      </c>
      <c r="AM230" s="309"/>
      <c r="AN230" s="426" t="e">
        <f t="shared" ref="AN230" si="1040">ROUND(AVERAGE(R230,V230,AA230,AF230,AK230),0)</f>
        <v>#DIV/0!</v>
      </c>
      <c r="AO230" s="408" t="e">
        <f t="shared" ref="AO230" si="1041">IF(AN230&lt;1.5,"FUERTE",IF(AND(AN230&gt;=1.5,AN230&lt;2.5),"ACEPTABLE",IF(AN230&gt;=5,"INEXISTENTE","DÉBIL")))</f>
        <v>#DIV/0!</v>
      </c>
      <c r="AP230" s="428">
        <f t="shared" ref="AP230" si="1042">IF(O230=0,0,ROUND((O230*AN230),0))</f>
        <v>0</v>
      </c>
      <c r="AQ230" s="430" t="str">
        <f t="shared" ref="AQ230" si="1043">IF(AP230&gt;=36,"GRAVE", IF(AP230&lt;=10, "LEVE", "MODERADO"))</f>
        <v>LEVE</v>
      </c>
      <c r="AR230" s="557"/>
      <c r="AS230" s="557"/>
      <c r="AT230" s="258"/>
      <c r="AU230" s="258"/>
      <c r="AV230" s="259"/>
      <c r="AW230" s="322"/>
      <c r="AX230" s="291"/>
    </row>
    <row r="231" spans="1:50" ht="33" customHeight="1" x14ac:dyDescent="0.2">
      <c r="A231" s="407"/>
      <c r="B231" s="411"/>
      <c r="C231" s="412"/>
      <c r="D231" s="311"/>
      <c r="E231" s="311"/>
      <c r="F231" s="311"/>
      <c r="G231" s="415"/>
      <c r="H231" s="416"/>
      <c r="I231" s="417"/>
      <c r="J231" s="415"/>
      <c r="K231" s="420"/>
      <c r="L231" s="423"/>
      <c r="M231" s="420"/>
      <c r="N231" s="423"/>
      <c r="O231" s="423"/>
      <c r="P231" s="144"/>
      <c r="Q231" s="145">
        <f t="shared" si="855"/>
        <v>0</v>
      </c>
      <c r="R231" s="396"/>
      <c r="S231" s="396"/>
      <c r="T231" s="312"/>
      <c r="U231" s="425"/>
      <c r="V231" s="395"/>
      <c r="W231" s="301">
        <f t="shared" si="856"/>
        <v>0</v>
      </c>
      <c r="X231" s="312"/>
      <c r="Y231" s="312"/>
      <c r="Z231" s="395"/>
      <c r="AA231" s="396"/>
      <c r="AB231" s="300">
        <f t="shared" si="857"/>
        <v>0</v>
      </c>
      <c r="AC231" s="312"/>
      <c r="AD231" s="312"/>
      <c r="AE231" s="395"/>
      <c r="AF231" s="396"/>
      <c r="AG231" s="300">
        <f t="shared" si="858"/>
        <v>0</v>
      </c>
      <c r="AH231" s="312"/>
      <c r="AI231" s="312"/>
      <c r="AJ231" s="395"/>
      <c r="AK231" s="396"/>
      <c r="AL231" s="300">
        <f t="shared" si="859"/>
        <v>0</v>
      </c>
      <c r="AM231" s="312"/>
      <c r="AN231" s="396"/>
      <c r="AO231" s="398"/>
      <c r="AP231" s="401"/>
      <c r="AQ231" s="404"/>
      <c r="AR231" s="406"/>
      <c r="AS231" s="406"/>
      <c r="AT231" s="46"/>
      <c r="AU231" s="46"/>
      <c r="AV231" s="94"/>
      <c r="AW231" s="221"/>
      <c r="AX231" s="96"/>
    </row>
    <row r="232" spans="1:50" ht="33" customHeight="1" thickBot="1" x14ac:dyDescent="0.25">
      <c r="A232" s="408"/>
      <c r="B232" s="413"/>
      <c r="C232" s="414"/>
      <c r="D232" s="90"/>
      <c r="E232" s="90"/>
      <c r="F232" s="90"/>
      <c r="G232" s="514"/>
      <c r="H232" s="559"/>
      <c r="I232" s="560"/>
      <c r="J232" s="514"/>
      <c r="K232" s="460"/>
      <c r="L232" s="457"/>
      <c r="M232" s="460"/>
      <c r="N232" s="457"/>
      <c r="O232" s="457"/>
      <c r="P232" s="19"/>
      <c r="Q232" s="102">
        <f t="shared" si="855"/>
        <v>0</v>
      </c>
      <c r="R232" s="427"/>
      <c r="S232" s="427"/>
      <c r="T232" s="306"/>
      <c r="U232" s="440"/>
      <c r="V232" s="446"/>
      <c r="W232" s="307">
        <f t="shared" si="856"/>
        <v>0</v>
      </c>
      <c r="X232" s="306"/>
      <c r="Y232" s="306"/>
      <c r="Z232" s="446"/>
      <c r="AA232" s="427"/>
      <c r="AB232" s="305">
        <f t="shared" si="857"/>
        <v>0</v>
      </c>
      <c r="AC232" s="306"/>
      <c r="AD232" s="306"/>
      <c r="AE232" s="446"/>
      <c r="AF232" s="427"/>
      <c r="AG232" s="305">
        <f t="shared" si="858"/>
        <v>0</v>
      </c>
      <c r="AH232" s="306"/>
      <c r="AI232" s="306"/>
      <c r="AJ232" s="446"/>
      <c r="AK232" s="427"/>
      <c r="AL232" s="305">
        <f t="shared" si="859"/>
        <v>0</v>
      </c>
      <c r="AM232" s="306"/>
      <c r="AN232" s="427"/>
      <c r="AO232" s="432"/>
      <c r="AP232" s="429"/>
      <c r="AQ232" s="431"/>
      <c r="AR232" s="561"/>
      <c r="AS232" s="561"/>
      <c r="AT232" s="47"/>
      <c r="AU232" s="47"/>
      <c r="AV232" s="169"/>
      <c r="AW232" s="227"/>
      <c r="AX232" s="97"/>
    </row>
    <row r="233" spans="1:50" ht="33" customHeight="1" x14ac:dyDescent="0.2">
      <c r="A233" s="399">
        <v>78</v>
      </c>
      <c r="B233" s="409"/>
      <c r="C233" s="410"/>
      <c r="D233" s="255"/>
      <c r="E233" s="255"/>
      <c r="F233" s="255"/>
      <c r="G233" s="475"/>
      <c r="H233" s="558"/>
      <c r="I233" s="469"/>
      <c r="J233" s="475"/>
      <c r="K233" s="503"/>
      <c r="L233" s="504">
        <f t="shared" ref="L233" si="1044">IF(K233="ALTA",5,IF(K233="MEDIO ALTA",4,IF(K233="MEDIA",3,IF(K233="MEDIO BAJA",2,IF(K233="BAJA",1,0)))))</f>
        <v>0</v>
      </c>
      <c r="M233" s="503"/>
      <c r="N233" s="504">
        <f t="shared" ref="N233" si="1045">IF(M233="ALTO",5,IF(M233="MEDIO ALTO",4,IF(M233="MEDIO",3,IF(M233="MEDIO BAJO",2,IF(M233="BAJO",1,0)))))</f>
        <v>0</v>
      </c>
      <c r="O233" s="504">
        <f t="shared" ref="O233" si="1046">N233*L233</f>
        <v>0</v>
      </c>
      <c r="P233" s="256"/>
      <c r="Q233" s="257">
        <f t="shared" si="855"/>
        <v>0</v>
      </c>
      <c r="R233" s="426" t="e">
        <f t="shared" ref="R233" si="1047">ROUND(AVERAGEIF(Q233:Q235,"&gt;0"),0)</f>
        <v>#DIV/0!</v>
      </c>
      <c r="S233" s="426" t="e">
        <f t="shared" si="969"/>
        <v>#DIV/0!</v>
      </c>
      <c r="T233" s="309"/>
      <c r="U233" s="459" t="e">
        <f t="shared" ref="U233" si="1048">IF(P233="No_existen",5*$U$10,V233*$U$10)</f>
        <v>#DIV/0!</v>
      </c>
      <c r="V233" s="447" t="e">
        <f t="shared" ref="V233" si="1049">ROUND(AVERAGEIF(W233:W235,"&gt;0"),0)</f>
        <v>#DIV/0!</v>
      </c>
      <c r="W233" s="303">
        <f t="shared" si="856"/>
        <v>0</v>
      </c>
      <c r="X233" s="309"/>
      <c r="Y233" s="309"/>
      <c r="Z233" s="447" t="e">
        <f t="shared" ref="Z233" si="1050">IF(P233="No_existen",5*$Z$10,AA233*$Z$10)</f>
        <v>#DIV/0!</v>
      </c>
      <c r="AA233" s="426" t="e">
        <f t="shared" ref="AA233" si="1051">ROUND(AVERAGEIF(AB233:AB235,"&gt;0"),0)</f>
        <v>#DIV/0!</v>
      </c>
      <c r="AB233" s="302">
        <f t="shared" si="857"/>
        <v>0</v>
      </c>
      <c r="AC233" s="309"/>
      <c r="AD233" s="309"/>
      <c r="AE233" s="447" t="e">
        <f t="shared" ref="AE233" si="1052">IF(P233="No_existen",5*$AE$10,AF233*$AE$10)</f>
        <v>#DIV/0!</v>
      </c>
      <c r="AF233" s="426" t="e">
        <f t="shared" ref="AF233" si="1053">ROUND(AVERAGEIF(AG233:AG235,"&gt;0"),0)</f>
        <v>#DIV/0!</v>
      </c>
      <c r="AG233" s="302">
        <f t="shared" si="858"/>
        <v>0</v>
      </c>
      <c r="AH233" s="309"/>
      <c r="AI233" s="309"/>
      <c r="AJ233" s="447" t="e">
        <f t="shared" ref="AJ233" si="1054">IF(P233="No_existen",5*$AJ$10,AK233*$AJ$10)</f>
        <v>#DIV/0!</v>
      </c>
      <c r="AK233" s="426" t="e">
        <f t="shared" ref="AK233" si="1055">ROUND(AVERAGEIF(AL233:AL235,"&gt;0"),0)</f>
        <v>#DIV/0!</v>
      </c>
      <c r="AL233" s="302">
        <f t="shared" si="859"/>
        <v>0</v>
      </c>
      <c r="AM233" s="309"/>
      <c r="AN233" s="426" t="e">
        <f t="shared" ref="AN233" si="1056">ROUND(AVERAGE(R233,V233,AA233,AF233,AK233),0)</f>
        <v>#DIV/0!</v>
      </c>
      <c r="AO233" s="408" t="e">
        <f t="shared" ref="AO233" si="1057">IF(AN233&lt;1.5,"FUERTE",IF(AND(AN233&gt;=1.5,AN233&lt;2.5),"ACEPTABLE",IF(AN233&gt;=5,"INEXISTENTE","DÉBIL")))</f>
        <v>#DIV/0!</v>
      </c>
      <c r="AP233" s="428">
        <f t="shared" ref="AP233" si="1058">IF(O233=0,0,ROUND((O233*AN233),0))</f>
        <v>0</v>
      </c>
      <c r="AQ233" s="430" t="str">
        <f t="shared" ref="AQ233" si="1059">IF(AP233&gt;=36,"GRAVE", IF(AP233&lt;=10, "LEVE", "MODERADO"))</f>
        <v>LEVE</v>
      </c>
      <c r="AR233" s="557"/>
      <c r="AS233" s="557"/>
      <c r="AT233" s="258"/>
      <c r="AU233" s="258"/>
      <c r="AV233" s="259"/>
      <c r="AW233" s="322"/>
      <c r="AX233" s="291"/>
    </row>
    <row r="234" spans="1:50" ht="33" customHeight="1" x14ac:dyDescent="0.2">
      <c r="A234" s="407"/>
      <c r="B234" s="411"/>
      <c r="C234" s="412"/>
      <c r="D234" s="311"/>
      <c r="E234" s="311"/>
      <c r="F234" s="311"/>
      <c r="G234" s="415"/>
      <c r="H234" s="416"/>
      <c r="I234" s="417"/>
      <c r="J234" s="415"/>
      <c r="K234" s="420"/>
      <c r="L234" s="423"/>
      <c r="M234" s="420"/>
      <c r="N234" s="423"/>
      <c r="O234" s="423"/>
      <c r="P234" s="144"/>
      <c r="Q234" s="145">
        <f t="shared" si="855"/>
        <v>0</v>
      </c>
      <c r="R234" s="396"/>
      <c r="S234" s="396"/>
      <c r="T234" s="312"/>
      <c r="U234" s="425"/>
      <c r="V234" s="395"/>
      <c r="W234" s="301">
        <f t="shared" si="856"/>
        <v>0</v>
      </c>
      <c r="X234" s="312"/>
      <c r="Y234" s="312"/>
      <c r="Z234" s="395"/>
      <c r="AA234" s="396"/>
      <c r="AB234" s="300">
        <f t="shared" si="857"/>
        <v>0</v>
      </c>
      <c r="AC234" s="312"/>
      <c r="AD234" s="312"/>
      <c r="AE234" s="395"/>
      <c r="AF234" s="396"/>
      <c r="AG234" s="300">
        <f t="shared" si="858"/>
        <v>0</v>
      </c>
      <c r="AH234" s="312"/>
      <c r="AI234" s="312"/>
      <c r="AJ234" s="395"/>
      <c r="AK234" s="396"/>
      <c r="AL234" s="300">
        <f t="shared" si="859"/>
        <v>0</v>
      </c>
      <c r="AM234" s="312"/>
      <c r="AN234" s="396"/>
      <c r="AO234" s="398"/>
      <c r="AP234" s="401"/>
      <c r="AQ234" s="404"/>
      <c r="AR234" s="406"/>
      <c r="AS234" s="406"/>
      <c r="AT234" s="46"/>
      <c r="AU234" s="46"/>
      <c r="AV234" s="94"/>
      <c r="AW234" s="221"/>
      <c r="AX234" s="96"/>
    </row>
    <row r="235" spans="1:50" ht="33" customHeight="1" thickBot="1" x14ac:dyDescent="0.25">
      <c r="A235" s="408"/>
      <c r="B235" s="413"/>
      <c r="C235" s="414"/>
      <c r="D235" s="90"/>
      <c r="E235" s="90"/>
      <c r="F235" s="90"/>
      <c r="G235" s="514"/>
      <c r="H235" s="559"/>
      <c r="I235" s="560"/>
      <c r="J235" s="514"/>
      <c r="K235" s="460"/>
      <c r="L235" s="457"/>
      <c r="M235" s="460"/>
      <c r="N235" s="457"/>
      <c r="O235" s="457"/>
      <c r="P235" s="19"/>
      <c r="Q235" s="102">
        <f t="shared" si="855"/>
        <v>0</v>
      </c>
      <c r="R235" s="427"/>
      <c r="S235" s="427"/>
      <c r="T235" s="306"/>
      <c r="U235" s="440"/>
      <c r="V235" s="446"/>
      <c r="W235" s="307">
        <f t="shared" si="856"/>
        <v>0</v>
      </c>
      <c r="X235" s="306"/>
      <c r="Y235" s="306"/>
      <c r="Z235" s="446"/>
      <c r="AA235" s="427"/>
      <c r="AB235" s="305">
        <f t="shared" si="857"/>
        <v>0</v>
      </c>
      <c r="AC235" s="306"/>
      <c r="AD235" s="306"/>
      <c r="AE235" s="446"/>
      <c r="AF235" s="427"/>
      <c r="AG235" s="305">
        <f t="shared" si="858"/>
        <v>0</v>
      </c>
      <c r="AH235" s="306"/>
      <c r="AI235" s="306"/>
      <c r="AJ235" s="446"/>
      <c r="AK235" s="427"/>
      <c r="AL235" s="305">
        <f t="shared" si="859"/>
        <v>0</v>
      </c>
      <c r="AM235" s="306"/>
      <c r="AN235" s="427"/>
      <c r="AO235" s="432"/>
      <c r="AP235" s="429"/>
      <c r="AQ235" s="431"/>
      <c r="AR235" s="561"/>
      <c r="AS235" s="561"/>
      <c r="AT235" s="47"/>
      <c r="AU235" s="47"/>
      <c r="AV235" s="169"/>
      <c r="AW235" s="227"/>
      <c r="AX235" s="97"/>
    </row>
    <row r="236" spans="1:50" ht="33" customHeight="1" x14ac:dyDescent="0.2">
      <c r="A236" s="399">
        <v>79</v>
      </c>
      <c r="B236" s="409"/>
      <c r="C236" s="410"/>
      <c r="D236" s="255"/>
      <c r="E236" s="255"/>
      <c r="F236" s="255"/>
      <c r="G236" s="475"/>
      <c r="H236" s="558"/>
      <c r="I236" s="469"/>
      <c r="J236" s="475"/>
      <c r="K236" s="503"/>
      <c r="L236" s="504">
        <f t="shared" ref="L236" si="1060">IF(K236="ALTA",5,IF(K236="MEDIO ALTA",4,IF(K236="MEDIA",3,IF(K236="MEDIO BAJA",2,IF(K236="BAJA",1,0)))))</f>
        <v>0</v>
      </c>
      <c r="M236" s="503"/>
      <c r="N236" s="504">
        <f t="shared" ref="N236" si="1061">IF(M236="ALTO",5,IF(M236="MEDIO ALTO",4,IF(M236="MEDIO",3,IF(M236="MEDIO BAJO",2,IF(M236="BAJO",1,0)))))</f>
        <v>0</v>
      </c>
      <c r="O236" s="504">
        <f t="shared" ref="O236" si="1062">N236*L236</f>
        <v>0</v>
      </c>
      <c r="P236" s="256"/>
      <c r="Q236" s="257">
        <f t="shared" si="855"/>
        <v>0</v>
      </c>
      <c r="R236" s="426" t="e">
        <f t="shared" ref="R236" si="1063">ROUND(AVERAGEIF(Q236:Q238,"&gt;0"),0)</f>
        <v>#DIV/0!</v>
      </c>
      <c r="S236" s="426" t="e">
        <f t="shared" si="969"/>
        <v>#DIV/0!</v>
      </c>
      <c r="T236" s="309"/>
      <c r="U236" s="459" t="e">
        <f t="shared" ref="U236" si="1064">IF(P236="No_existen",5*$U$10,V236*$U$10)</f>
        <v>#DIV/0!</v>
      </c>
      <c r="V236" s="447" t="e">
        <f t="shared" ref="V236" si="1065">ROUND(AVERAGEIF(W236:W238,"&gt;0"),0)</f>
        <v>#DIV/0!</v>
      </c>
      <c r="W236" s="303">
        <f t="shared" si="856"/>
        <v>0</v>
      </c>
      <c r="X236" s="309"/>
      <c r="Y236" s="309"/>
      <c r="Z236" s="447" t="e">
        <f t="shared" ref="Z236" si="1066">IF(P236="No_existen",5*$Z$10,AA236*$Z$10)</f>
        <v>#DIV/0!</v>
      </c>
      <c r="AA236" s="426" t="e">
        <f t="shared" ref="AA236" si="1067">ROUND(AVERAGEIF(AB236:AB238,"&gt;0"),0)</f>
        <v>#DIV/0!</v>
      </c>
      <c r="AB236" s="302">
        <f t="shared" si="857"/>
        <v>0</v>
      </c>
      <c r="AC236" s="309"/>
      <c r="AD236" s="309"/>
      <c r="AE236" s="447" t="e">
        <f t="shared" ref="AE236" si="1068">IF(P236="No_existen",5*$AE$10,AF236*$AE$10)</f>
        <v>#DIV/0!</v>
      </c>
      <c r="AF236" s="426" t="e">
        <f t="shared" ref="AF236" si="1069">ROUND(AVERAGEIF(AG236:AG238,"&gt;0"),0)</f>
        <v>#DIV/0!</v>
      </c>
      <c r="AG236" s="302">
        <f t="shared" si="858"/>
        <v>0</v>
      </c>
      <c r="AH236" s="309"/>
      <c r="AI236" s="309"/>
      <c r="AJ236" s="447" t="e">
        <f t="shared" ref="AJ236" si="1070">IF(P236="No_existen",5*$AJ$10,AK236*$AJ$10)</f>
        <v>#DIV/0!</v>
      </c>
      <c r="AK236" s="426" t="e">
        <f t="shared" ref="AK236" si="1071">ROUND(AVERAGEIF(AL236:AL238,"&gt;0"),0)</f>
        <v>#DIV/0!</v>
      </c>
      <c r="AL236" s="302">
        <f t="shared" si="859"/>
        <v>0</v>
      </c>
      <c r="AM236" s="309"/>
      <c r="AN236" s="426" t="e">
        <f t="shared" ref="AN236" si="1072">ROUND(AVERAGE(R236,V236,AA236,AF236,AK236),0)</f>
        <v>#DIV/0!</v>
      </c>
      <c r="AO236" s="408" t="e">
        <f t="shared" ref="AO236" si="1073">IF(AN236&lt;1.5,"FUERTE",IF(AND(AN236&gt;=1.5,AN236&lt;2.5),"ACEPTABLE",IF(AN236&gt;=5,"INEXISTENTE","DÉBIL")))</f>
        <v>#DIV/0!</v>
      </c>
      <c r="AP236" s="428">
        <f t="shared" ref="AP236" si="1074">IF(O236=0,0,ROUND((O236*AN236),0))</f>
        <v>0</v>
      </c>
      <c r="AQ236" s="430" t="str">
        <f t="shared" ref="AQ236" si="1075">IF(AP236&gt;=36,"GRAVE", IF(AP236&lt;=10, "LEVE", "MODERADO"))</f>
        <v>LEVE</v>
      </c>
      <c r="AR236" s="557"/>
      <c r="AS236" s="557"/>
      <c r="AT236" s="258"/>
      <c r="AU236" s="258"/>
      <c r="AV236" s="259"/>
      <c r="AW236" s="322"/>
      <c r="AX236" s="291"/>
    </row>
    <row r="237" spans="1:50" ht="33" customHeight="1" x14ac:dyDescent="0.2">
      <c r="A237" s="407"/>
      <c r="B237" s="411"/>
      <c r="C237" s="412"/>
      <c r="D237" s="311"/>
      <c r="E237" s="311"/>
      <c r="F237" s="311"/>
      <c r="G237" s="415"/>
      <c r="H237" s="416"/>
      <c r="I237" s="417"/>
      <c r="J237" s="415"/>
      <c r="K237" s="420"/>
      <c r="L237" s="423"/>
      <c r="M237" s="420"/>
      <c r="N237" s="423"/>
      <c r="O237" s="423"/>
      <c r="P237" s="144"/>
      <c r="Q237" s="145">
        <f t="shared" si="855"/>
        <v>0</v>
      </c>
      <c r="R237" s="396"/>
      <c r="S237" s="396"/>
      <c r="T237" s="312"/>
      <c r="U237" s="425"/>
      <c r="V237" s="395"/>
      <c r="W237" s="301">
        <f t="shared" si="856"/>
        <v>0</v>
      </c>
      <c r="X237" s="312"/>
      <c r="Y237" s="312"/>
      <c r="Z237" s="395"/>
      <c r="AA237" s="396"/>
      <c r="AB237" s="300">
        <f t="shared" si="857"/>
        <v>0</v>
      </c>
      <c r="AC237" s="312"/>
      <c r="AD237" s="312"/>
      <c r="AE237" s="395"/>
      <c r="AF237" s="396"/>
      <c r="AG237" s="300">
        <f t="shared" si="858"/>
        <v>0</v>
      </c>
      <c r="AH237" s="312"/>
      <c r="AI237" s="312"/>
      <c r="AJ237" s="395"/>
      <c r="AK237" s="396"/>
      <c r="AL237" s="300">
        <f t="shared" si="859"/>
        <v>0</v>
      </c>
      <c r="AM237" s="312"/>
      <c r="AN237" s="396"/>
      <c r="AO237" s="398"/>
      <c r="AP237" s="401"/>
      <c r="AQ237" s="404"/>
      <c r="AR237" s="406"/>
      <c r="AS237" s="406"/>
      <c r="AT237" s="46"/>
      <c r="AU237" s="46"/>
      <c r="AV237" s="94"/>
      <c r="AW237" s="221"/>
      <c r="AX237" s="96"/>
    </row>
    <row r="238" spans="1:50" ht="33" customHeight="1" thickBot="1" x14ac:dyDescent="0.25">
      <c r="A238" s="408"/>
      <c r="B238" s="413"/>
      <c r="C238" s="414"/>
      <c r="D238" s="90"/>
      <c r="E238" s="90"/>
      <c r="F238" s="90"/>
      <c r="G238" s="514"/>
      <c r="H238" s="559"/>
      <c r="I238" s="560"/>
      <c r="J238" s="514"/>
      <c r="K238" s="460"/>
      <c r="L238" s="457"/>
      <c r="M238" s="460"/>
      <c r="N238" s="457"/>
      <c r="O238" s="457"/>
      <c r="P238" s="19"/>
      <c r="Q238" s="102">
        <f t="shared" si="855"/>
        <v>0</v>
      </c>
      <c r="R238" s="427"/>
      <c r="S238" s="427"/>
      <c r="T238" s="306"/>
      <c r="U238" s="440"/>
      <c r="V238" s="446"/>
      <c r="W238" s="307">
        <f t="shared" si="856"/>
        <v>0</v>
      </c>
      <c r="X238" s="306"/>
      <c r="Y238" s="306"/>
      <c r="Z238" s="446"/>
      <c r="AA238" s="427"/>
      <c r="AB238" s="305">
        <f t="shared" si="857"/>
        <v>0</v>
      </c>
      <c r="AC238" s="306"/>
      <c r="AD238" s="306"/>
      <c r="AE238" s="446"/>
      <c r="AF238" s="427"/>
      <c r="AG238" s="305">
        <f t="shared" si="858"/>
        <v>0</v>
      </c>
      <c r="AH238" s="306"/>
      <c r="AI238" s="306"/>
      <c r="AJ238" s="446"/>
      <c r="AK238" s="427"/>
      <c r="AL238" s="305">
        <f t="shared" si="859"/>
        <v>0</v>
      </c>
      <c r="AM238" s="306"/>
      <c r="AN238" s="427"/>
      <c r="AO238" s="432"/>
      <c r="AP238" s="429"/>
      <c r="AQ238" s="431"/>
      <c r="AR238" s="561"/>
      <c r="AS238" s="561"/>
      <c r="AT238" s="47"/>
      <c r="AU238" s="47"/>
      <c r="AV238" s="169"/>
      <c r="AW238" s="227"/>
      <c r="AX238" s="97"/>
    </row>
    <row r="239" spans="1:50" ht="33" customHeight="1" x14ac:dyDescent="0.2">
      <c r="A239" s="399">
        <v>80</v>
      </c>
      <c r="B239" s="409"/>
      <c r="C239" s="410"/>
      <c r="D239" s="255"/>
      <c r="E239" s="255"/>
      <c r="F239" s="255"/>
      <c r="G239" s="475"/>
      <c r="H239" s="558"/>
      <c r="I239" s="469"/>
      <c r="J239" s="475"/>
      <c r="K239" s="503"/>
      <c r="L239" s="504">
        <f t="shared" ref="L239" si="1076">IF(K239="ALTA",5,IF(K239="MEDIO ALTA",4,IF(K239="MEDIA",3,IF(K239="MEDIO BAJA",2,IF(K239="BAJA",1,0)))))</f>
        <v>0</v>
      </c>
      <c r="M239" s="503"/>
      <c r="N239" s="504">
        <f t="shared" ref="N239" si="1077">IF(M239="ALTO",5,IF(M239="MEDIO ALTO",4,IF(M239="MEDIO",3,IF(M239="MEDIO BAJO",2,IF(M239="BAJO",1,0)))))</f>
        <v>0</v>
      </c>
      <c r="O239" s="504">
        <f t="shared" ref="O239" si="1078">N239*L239</f>
        <v>0</v>
      </c>
      <c r="P239" s="256"/>
      <c r="Q239" s="257">
        <f t="shared" si="855"/>
        <v>0</v>
      </c>
      <c r="R239" s="426" t="e">
        <f t="shared" ref="R239" si="1079">ROUND(AVERAGEIF(Q239:Q241,"&gt;0"),0)</f>
        <v>#DIV/0!</v>
      </c>
      <c r="S239" s="426" t="e">
        <f t="shared" si="969"/>
        <v>#DIV/0!</v>
      </c>
      <c r="T239" s="309"/>
      <c r="U239" s="459" t="e">
        <f t="shared" ref="U239" si="1080">IF(P239="No_existen",5*$U$10,V239*$U$10)</f>
        <v>#DIV/0!</v>
      </c>
      <c r="V239" s="447" t="e">
        <f t="shared" ref="V239" si="1081">ROUND(AVERAGEIF(W239:W241,"&gt;0"),0)</f>
        <v>#DIV/0!</v>
      </c>
      <c r="W239" s="303">
        <f t="shared" si="856"/>
        <v>0</v>
      </c>
      <c r="X239" s="309"/>
      <c r="Y239" s="309"/>
      <c r="Z239" s="447" t="e">
        <f t="shared" ref="Z239" si="1082">IF(P239="No_existen",5*$Z$10,AA239*$Z$10)</f>
        <v>#DIV/0!</v>
      </c>
      <c r="AA239" s="426" t="e">
        <f t="shared" ref="AA239" si="1083">ROUND(AVERAGEIF(AB239:AB241,"&gt;0"),0)</f>
        <v>#DIV/0!</v>
      </c>
      <c r="AB239" s="302">
        <f t="shared" si="857"/>
        <v>0</v>
      </c>
      <c r="AC239" s="309"/>
      <c r="AD239" s="309"/>
      <c r="AE239" s="447" t="e">
        <f t="shared" ref="AE239" si="1084">IF(P239="No_existen",5*$AE$10,AF239*$AE$10)</f>
        <v>#DIV/0!</v>
      </c>
      <c r="AF239" s="426" t="e">
        <f t="shared" ref="AF239" si="1085">ROUND(AVERAGEIF(AG239:AG241,"&gt;0"),0)</f>
        <v>#DIV/0!</v>
      </c>
      <c r="AG239" s="302">
        <f t="shared" si="858"/>
        <v>0</v>
      </c>
      <c r="AH239" s="309"/>
      <c r="AI239" s="309"/>
      <c r="AJ239" s="447" t="e">
        <f t="shared" ref="AJ239" si="1086">IF(P239="No_existen",5*$AJ$10,AK239*$AJ$10)</f>
        <v>#DIV/0!</v>
      </c>
      <c r="AK239" s="426" t="e">
        <f t="shared" ref="AK239" si="1087">ROUND(AVERAGEIF(AL239:AL241,"&gt;0"),0)</f>
        <v>#DIV/0!</v>
      </c>
      <c r="AL239" s="302">
        <f t="shared" si="859"/>
        <v>0</v>
      </c>
      <c r="AM239" s="309"/>
      <c r="AN239" s="426" t="e">
        <f t="shared" ref="AN239" si="1088">ROUND(AVERAGE(R239,V239,AA239,AF239,AK239),0)</f>
        <v>#DIV/0!</v>
      </c>
      <c r="AO239" s="408" t="e">
        <f t="shared" ref="AO239" si="1089">IF(AN239&lt;1.5,"FUERTE",IF(AND(AN239&gt;=1.5,AN239&lt;2.5),"ACEPTABLE",IF(AN239&gt;=5,"INEXISTENTE","DÉBIL")))</f>
        <v>#DIV/0!</v>
      </c>
      <c r="AP239" s="428">
        <f t="shared" ref="AP239" si="1090">IF(O239=0,0,ROUND((O239*AN239),0))</f>
        <v>0</v>
      </c>
      <c r="AQ239" s="430" t="str">
        <f t="shared" ref="AQ239" si="1091">IF(AP239&gt;=36,"GRAVE", IF(AP239&lt;=10, "LEVE", "MODERADO"))</f>
        <v>LEVE</v>
      </c>
      <c r="AR239" s="557"/>
      <c r="AS239" s="557"/>
      <c r="AT239" s="258"/>
      <c r="AU239" s="258"/>
      <c r="AV239" s="259"/>
      <c r="AW239" s="322"/>
      <c r="AX239" s="291"/>
    </row>
    <row r="240" spans="1:50" ht="33" customHeight="1" x14ac:dyDescent="0.2">
      <c r="A240" s="407"/>
      <c r="B240" s="411"/>
      <c r="C240" s="412"/>
      <c r="D240" s="311"/>
      <c r="E240" s="311"/>
      <c r="F240" s="311"/>
      <c r="G240" s="415"/>
      <c r="H240" s="416"/>
      <c r="I240" s="417"/>
      <c r="J240" s="415"/>
      <c r="K240" s="420"/>
      <c r="L240" s="423"/>
      <c r="M240" s="420"/>
      <c r="N240" s="423"/>
      <c r="O240" s="423"/>
      <c r="P240" s="144"/>
      <c r="Q240" s="145">
        <f t="shared" si="855"/>
        <v>0</v>
      </c>
      <c r="R240" s="396"/>
      <c r="S240" s="396"/>
      <c r="T240" s="312"/>
      <c r="U240" s="425"/>
      <c r="V240" s="395"/>
      <c r="W240" s="301">
        <f t="shared" si="856"/>
        <v>0</v>
      </c>
      <c r="X240" s="312"/>
      <c r="Y240" s="312"/>
      <c r="Z240" s="395"/>
      <c r="AA240" s="396"/>
      <c r="AB240" s="300">
        <f t="shared" si="857"/>
        <v>0</v>
      </c>
      <c r="AC240" s="312"/>
      <c r="AD240" s="312"/>
      <c r="AE240" s="395"/>
      <c r="AF240" s="396"/>
      <c r="AG240" s="300">
        <f t="shared" si="858"/>
        <v>0</v>
      </c>
      <c r="AH240" s="312"/>
      <c r="AI240" s="312"/>
      <c r="AJ240" s="395"/>
      <c r="AK240" s="396"/>
      <c r="AL240" s="300">
        <f t="shared" si="859"/>
        <v>0</v>
      </c>
      <c r="AM240" s="312"/>
      <c r="AN240" s="396"/>
      <c r="AO240" s="398"/>
      <c r="AP240" s="401"/>
      <c r="AQ240" s="404"/>
      <c r="AR240" s="406"/>
      <c r="AS240" s="406"/>
      <c r="AT240" s="46"/>
      <c r="AU240" s="46"/>
      <c r="AV240" s="94"/>
      <c r="AW240" s="221"/>
      <c r="AX240" s="96"/>
    </row>
    <row r="241" spans="1:50" ht="33" customHeight="1" thickBot="1" x14ac:dyDescent="0.25">
      <c r="A241" s="408"/>
      <c r="B241" s="413"/>
      <c r="C241" s="414"/>
      <c r="D241" s="90"/>
      <c r="E241" s="90"/>
      <c r="F241" s="90"/>
      <c r="G241" s="514"/>
      <c r="H241" s="559"/>
      <c r="I241" s="560"/>
      <c r="J241" s="514"/>
      <c r="K241" s="460"/>
      <c r="L241" s="457"/>
      <c r="M241" s="460"/>
      <c r="N241" s="457"/>
      <c r="O241" s="457"/>
      <c r="P241" s="19"/>
      <c r="Q241" s="102">
        <f t="shared" si="855"/>
        <v>0</v>
      </c>
      <c r="R241" s="427"/>
      <c r="S241" s="427"/>
      <c r="T241" s="306"/>
      <c r="U241" s="440"/>
      <c r="V241" s="446"/>
      <c r="W241" s="307">
        <f t="shared" si="856"/>
        <v>0</v>
      </c>
      <c r="X241" s="306"/>
      <c r="Y241" s="306"/>
      <c r="Z241" s="446"/>
      <c r="AA241" s="427"/>
      <c r="AB241" s="305">
        <f t="shared" si="857"/>
        <v>0</v>
      </c>
      <c r="AC241" s="306"/>
      <c r="AD241" s="306"/>
      <c r="AE241" s="446"/>
      <c r="AF241" s="427"/>
      <c r="AG241" s="305">
        <f t="shared" si="858"/>
        <v>0</v>
      </c>
      <c r="AH241" s="306"/>
      <c r="AI241" s="306"/>
      <c r="AJ241" s="446"/>
      <c r="AK241" s="427"/>
      <c r="AL241" s="305">
        <f t="shared" si="859"/>
        <v>0</v>
      </c>
      <c r="AM241" s="306"/>
      <c r="AN241" s="427"/>
      <c r="AO241" s="432"/>
      <c r="AP241" s="429"/>
      <c r="AQ241" s="431"/>
      <c r="AR241" s="561"/>
      <c r="AS241" s="561"/>
      <c r="AT241" s="47"/>
      <c r="AU241" s="47"/>
      <c r="AV241" s="169"/>
      <c r="AW241" s="227"/>
      <c r="AX241" s="97"/>
    </row>
    <row r="242" spans="1:50" ht="33" customHeight="1" x14ac:dyDescent="0.2">
      <c r="A242" s="399">
        <v>81</v>
      </c>
      <c r="B242" s="409"/>
      <c r="C242" s="410"/>
      <c r="D242" s="255"/>
      <c r="E242" s="255"/>
      <c r="F242" s="255"/>
      <c r="G242" s="475"/>
      <c r="H242" s="558"/>
      <c r="I242" s="469"/>
      <c r="J242" s="475"/>
      <c r="K242" s="503"/>
      <c r="L242" s="504">
        <f t="shared" ref="L242" si="1092">IF(K242="ALTA",5,IF(K242="MEDIO ALTA",4,IF(K242="MEDIA",3,IF(K242="MEDIO BAJA",2,IF(K242="BAJA",1,0)))))</f>
        <v>0</v>
      </c>
      <c r="M242" s="503"/>
      <c r="N242" s="504">
        <f t="shared" ref="N242" si="1093">IF(M242="ALTO",5,IF(M242="MEDIO ALTO",4,IF(M242="MEDIO",3,IF(M242="MEDIO BAJO",2,IF(M242="BAJO",1,0)))))</f>
        <v>0</v>
      </c>
      <c r="O242" s="504">
        <f t="shared" ref="O242" si="1094">N242*L242</f>
        <v>0</v>
      </c>
      <c r="P242" s="256"/>
      <c r="Q242" s="257">
        <f t="shared" si="855"/>
        <v>0</v>
      </c>
      <c r="R242" s="426" t="e">
        <f t="shared" ref="R242" si="1095">ROUND(AVERAGEIF(Q242:Q244,"&gt;0"),0)</f>
        <v>#DIV/0!</v>
      </c>
      <c r="S242" s="426" t="e">
        <f t="shared" si="969"/>
        <v>#DIV/0!</v>
      </c>
      <c r="T242" s="309"/>
      <c r="U242" s="459" t="e">
        <f t="shared" ref="U242" si="1096">IF(P242="No_existen",5*$U$10,V242*$U$10)</f>
        <v>#DIV/0!</v>
      </c>
      <c r="V242" s="447" t="e">
        <f t="shared" ref="V242" si="1097">ROUND(AVERAGEIF(W242:W244,"&gt;0"),0)</f>
        <v>#DIV/0!</v>
      </c>
      <c r="W242" s="303">
        <f t="shared" si="856"/>
        <v>0</v>
      </c>
      <c r="X242" s="309"/>
      <c r="Y242" s="309"/>
      <c r="Z242" s="447" t="e">
        <f t="shared" ref="Z242" si="1098">IF(P242="No_existen",5*$Z$10,AA242*$Z$10)</f>
        <v>#DIV/0!</v>
      </c>
      <c r="AA242" s="426" t="e">
        <f t="shared" ref="AA242" si="1099">ROUND(AVERAGEIF(AB242:AB244,"&gt;0"),0)</f>
        <v>#DIV/0!</v>
      </c>
      <c r="AB242" s="302">
        <f t="shared" si="857"/>
        <v>0</v>
      </c>
      <c r="AC242" s="309"/>
      <c r="AD242" s="309"/>
      <c r="AE242" s="447" t="e">
        <f t="shared" ref="AE242" si="1100">IF(P242="No_existen",5*$AE$10,AF242*$AE$10)</f>
        <v>#DIV/0!</v>
      </c>
      <c r="AF242" s="426" t="e">
        <f t="shared" ref="AF242" si="1101">ROUND(AVERAGEIF(AG242:AG244,"&gt;0"),0)</f>
        <v>#DIV/0!</v>
      </c>
      <c r="AG242" s="302">
        <f t="shared" si="858"/>
        <v>0</v>
      </c>
      <c r="AH242" s="309"/>
      <c r="AI242" s="309"/>
      <c r="AJ242" s="447" t="e">
        <f t="shared" ref="AJ242" si="1102">IF(P242="No_existen",5*$AJ$10,AK242*$AJ$10)</f>
        <v>#DIV/0!</v>
      </c>
      <c r="AK242" s="426" t="e">
        <f t="shared" ref="AK242" si="1103">ROUND(AVERAGEIF(AL242:AL244,"&gt;0"),0)</f>
        <v>#DIV/0!</v>
      </c>
      <c r="AL242" s="302">
        <f t="shared" si="859"/>
        <v>0</v>
      </c>
      <c r="AM242" s="309"/>
      <c r="AN242" s="426" t="e">
        <f t="shared" ref="AN242" si="1104">ROUND(AVERAGE(R242,V242,AA242,AF242,AK242),0)</f>
        <v>#DIV/0!</v>
      </c>
      <c r="AO242" s="408" t="e">
        <f t="shared" ref="AO242" si="1105">IF(AN242&lt;1.5,"FUERTE",IF(AND(AN242&gt;=1.5,AN242&lt;2.5),"ACEPTABLE",IF(AN242&gt;=5,"INEXISTENTE","DÉBIL")))</f>
        <v>#DIV/0!</v>
      </c>
      <c r="AP242" s="428">
        <f t="shared" ref="AP242" si="1106">IF(O242=0,0,ROUND((O242*AN242),0))</f>
        <v>0</v>
      </c>
      <c r="AQ242" s="430" t="str">
        <f t="shared" ref="AQ242" si="1107">IF(AP242&gt;=36,"GRAVE", IF(AP242&lt;=10, "LEVE", "MODERADO"))</f>
        <v>LEVE</v>
      </c>
      <c r="AR242" s="557"/>
      <c r="AS242" s="557"/>
      <c r="AT242" s="258"/>
      <c r="AU242" s="258"/>
      <c r="AV242" s="259"/>
      <c r="AW242" s="322"/>
      <c r="AX242" s="291"/>
    </row>
    <row r="243" spans="1:50" ht="33" customHeight="1" x14ac:dyDescent="0.2">
      <c r="A243" s="407"/>
      <c r="B243" s="411"/>
      <c r="C243" s="412"/>
      <c r="D243" s="311"/>
      <c r="E243" s="311"/>
      <c r="F243" s="311"/>
      <c r="G243" s="415"/>
      <c r="H243" s="416"/>
      <c r="I243" s="417"/>
      <c r="J243" s="415"/>
      <c r="K243" s="420"/>
      <c r="L243" s="423"/>
      <c r="M243" s="420"/>
      <c r="N243" s="423"/>
      <c r="O243" s="423"/>
      <c r="P243" s="144"/>
      <c r="Q243" s="145">
        <f t="shared" si="855"/>
        <v>0</v>
      </c>
      <c r="R243" s="396"/>
      <c r="S243" s="396"/>
      <c r="T243" s="312"/>
      <c r="U243" s="425"/>
      <c r="V243" s="395"/>
      <c r="W243" s="301">
        <f t="shared" si="856"/>
        <v>0</v>
      </c>
      <c r="X243" s="312"/>
      <c r="Y243" s="312"/>
      <c r="Z243" s="395"/>
      <c r="AA243" s="396"/>
      <c r="AB243" s="300">
        <f t="shared" si="857"/>
        <v>0</v>
      </c>
      <c r="AC243" s="312"/>
      <c r="AD243" s="312"/>
      <c r="AE243" s="395"/>
      <c r="AF243" s="396"/>
      <c r="AG243" s="300">
        <f t="shared" si="858"/>
        <v>0</v>
      </c>
      <c r="AH243" s="312"/>
      <c r="AI243" s="312"/>
      <c r="AJ243" s="395"/>
      <c r="AK243" s="396"/>
      <c r="AL243" s="300">
        <f t="shared" si="859"/>
        <v>0</v>
      </c>
      <c r="AM243" s="312"/>
      <c r="AN243" s="396"/>
      <c r="AO243" s="398"/>
      <c r="AP243" s="401"/>
      <c r="AQ243" s="404"/>
      <c r="AR243" s="406"/>
      <c r="AS243" s="406"/>
      <c r="AT243" s="46"/>
      <c r="AU243" s="46"/>
      <c r="AV243" s="94"/>
      <c r="AW243" s="221"/>
      <c r="AX243" s="96"/>
    </row>
    <row r="244" spans="1:50" ht="33" customHeight="1" thickBot="1" x14ac:dyDescent="0.25">
      <c r="A244" s="408"/>
      <c r="B244" s="413"/>
      <c r="C244" s="414"/>
      <c r="D244" s="90"/>
      <c r="E244" s="90"/>
      <c r="F244" s="90"/>
      <c r="G244" s="514"/>
      <c r="H244" s="559"/>
      <c r="I244" s="560"/>
      <c r="J244" s="514"/>
      <c r="K244" s="460"/>
      <c r="L244" s="457"/>
      <c r="M244" s="460"/>
      <c r="N244" s="457"/>
      <c r="O244" s="457"/>
      <c r="P244" s="19"/>
      <c r="Q244" s="102">
        <f t="shared" si="855"/>
        <v>0</v>
      </c>
      <c r="R244" s="427"/>
      <c r="S244" s="427"/>
      <c r="T244" s="306"/>
      <c r="U244" s="440"/>
      <c r="V244" s="446"/>
      <c r="W244" s="307">
        <f t="shared" si="856"/>
        <v>0</v>
      </c>
      <c r="X244" s="306"/>
      <c r="Y244" s="306"/>
      <c r="Z244" s="446"/>
      <c r="AA244" s="427"/>
      <c r="AB244" s="305">
        <f t="shared" si="857"/>
        <v>0</v>
      </c>
      <c r="AC244" s="306"/>
      <c r="AD244" s="306"/>
      <c r="AE244" s="446"/>
      <c r="AF244" s="427"/>
      <c r="AG244" s="305">
        <f t="shared" si="858"/>
        <v>0</v>
      </c>
      <c r="AH244" s="306"/>
      <c r="AI244" s="306"/>
      <c r="AJ244" s="446"/>
      <c r="AK244" s="427"/>
      <c r="AL244" s="305">
        <f t="shared" si="859"/>
        <v>0</v>
      </c>
      <c r="AM244" s="306"/>
      <c r="AN244" s="427"/>
      <c r="AO244" s="432"/>
      <c r="AP244" s="429"/>
      <c r="AQ244" s="431"/>
      <c r="AR244" s="561"/>
      <c r="AS244" s="561"/>
      <c r="AT244" s="47"/>
      <c r="AU244" s="47"/>
      <c r="AV244" s="169"/>
      <c r="AW244" s="227"/>
      <c r="AX244" s="97"/>
    </row>
    <row r="245" spans="1:50" ht="33" customHeight="1" x14ac:dyDescent="0.2">
      <c r="A245" s="399">
        <v>82</v>
      </c>
      <c r="B245" s="409"/>
      <c r="C245" s="410"/>
      <c r="D245" s="255"/>
      <c r="E245" s="255"/>
      <c r="F245" s="255"/>
      <c r="G245" s="475"/>
      <c r="H245" s="558"/>
      <c r="I245" s="469"/>
      <c r="J245" s="475"/>
      <c r="K245" s="503"/>
      <c r="L245" s="504">
        <f t="shared" ref="L245" si="1108">IF(K245="ALTA",5,IF(K245="MEDIO ALTA",4,IF(K245="MEDIA",3,IF(K245="MEDIO BAJA",2,IF(K245="BAJA",1,0)))))</f>
        <v>0</v>
      </c>
      <c r="M245" s="503"/>
      <c r="N245" s="504">
        <f t="shared" ref="N245" si="1109">IF(M245="ALTO",5,IF(M245="MEDIO ALTO",4,IF(M245="MEDIO",3,IF(M245="MEDIO BAJO",2,IF(M245="BAJO",1,0)))))</f>
        <v>0</v>
      </c>
      <c r="O245" s="504">
        <f t="shared" ref="O245" si="1110">N245*L245</f>
        <v>0</v>
      </c>
      <c r="P245" s="256"/>
      <c r="Q245" s="257">
        <f t="shared" si="855"/>
        <v>0</v>
      </c>
      <c r="R245" s="426" t="e">
        <f t="shared" ref="R245" si="1111">ROUND(AVERAGEIF(Q245:Q247,"&gt;0"),0)</f>
        <v>#DIV/0!</v>
      </c>
      <c r="S245" s="426" t="e">
        <f t="shared" si="969"/>
        <v>#DIV/0!</v>
      </c>
      <c r="T245" s="309"/>
      <c r="U245" s="459" t="e">
        <f t="shared" ref="U245" si="1112">IF(P245="No_existen",5*$U$10,V245*$U$10)</f>
        <v>#DIV/0!</v>
      </c>
      <c r="V245" s="447" t="e">
        <f t="shared" ref="V245" si="1113">ROUND(AVERAGEIF(W245:W247,"&gt;0"),0)</f>
        <v>#DIV/0!</v>
      </c>
      <c r="W245" s="303">
        <f t="shared" si="856"/>
        <v>0</v>
      </c>
      <c r="X245" s="309"/>
      <c r="Y245" s="309"/>
      <c r="Z245" s="447" t="e">
        <f t="shared" ref="Z245" si="1114">IF(P245="No_existen",5*$Z$10,AA245*$Z$10)</f>
        <v>#DIV/0!</v>
      </c>
      <c r="AA245" s="426" t="e">
        <f t="shared" ref="AA245" si="1115">ROUND(AVERAGEIF(AB245:AB247,"&gt;0"),0)</f>
        <v>#DIV/0!</v>
      </c>
      <c r="AB245" s="302">
        <f t="shared" si="857"/>
        <v>0</v>
      </c>
      <c r="AC245" s="309"/>
      <c r="AD245" s="309"/>
      <c r="AE245" s="447" t="e">
        <f t="shared" ref="AE245" si="1116">IF(P245="No_existen",5*$AE$10,AF245*$AE$10)</f>
        <v>#DIV/0!</v>
      </c>
      <c r="AF245" s="426" t="e">
        <f t="shared" ref="AF245" si="1117">ROUND(AVERAGEIF(AG245:AG247,"&gt;0"),0)</f>
        <v>#DIV/0!</v>
      </c>
      <c r="AG245" s="302">
        <f t="shared" si="858"/>
        <v>0</v>
      </c>
      <c r="AH245" s="309"/>
      <c r="AI245" s="309"/>
      <c r="AJ245" s="447" t="e">
        <f t="shared" ref="AJ245" si="1118">IF(P245="No_existen",5*$AJ$10,AK245*$AJ$10)</f>
        <v>#DIV/0!</v>
      </c>
      <c r="AK245" s="426" t="e">
        <f t="shared" ref="AK245" si="1119">ROUND(AVERAGEIF(AL245:AL247,"&gt;0"),0)</f>
        <v>#DIV/0!</v>
      </c>
      <c r="AL245" s="302">
        <f t="shared" si="859"/>
        <v>0</v>
      </c>
      <c r="AM245" s="309"/>
      <c r="AN245" s="426" t="e">
        <f t="shared" ref="AN245" si="1120">ROUND(AVERAGE(R245,V245,AA245,AF245,AK245),0)</f>
        <v>#DIV/0!</v>
      </c>
      <c r="AO245" s="408" t="e">
        <f t="shared" ref="AO245" si="1121">IF(AN245&lt;1.5,"FUERTE",IF(AND(AN245&gt;=1.5,AN245&lt;2.5),"ACEPTABLE",IF(AN245&gt;=5,"INEXISTENTE","DÉBIL")))</f>
        <v>#DIV/0!</v>
      </c>
      <c r="AP245" s="428">
        <f t="shared" ref="AP245" si="1122">IF(O245=0,0,ROUND((O245*AN245),0))</f>
        <v>0</v>
      </c>
      <c r="AQ245" s="430" t="str">
        <f t="shared" ref="AQ245" si="1123">IF(AP245&gt;=36,"GRAVE", IF(AP245&lt;=10, "LEVE", "MODERADO"))</f>
        <v>LEVE</v>
      </c>
      <c r="AR245" s="557"/>
      <c r="AS245" s="557"/>
      <c r="AT245" s="258"/>
      <c r="AU245" s="258"/>
      <c r="AV245" s="259"/>
      <c r="AW245" s="322"/>
      <c r="AX245" s="291"/>
    </row>
    <row r="246" spans="1:50" ht="33" customHeight="1" x14ac:dyDescent="0.2">
      <c r="A246" s="407"/>
      <c r="B246" s="411"/>
      <c r="C246" s="412"/>
      <c r="D246" s="311"/>
      <c r="E246" s="311"/>
      <c r="F246" s="311"/>
      <c r="G246" s="415"/>
      <c r="H246" s="416"/>
      <c r="I246" s="417"/>
      <c r="J246" s="415"/>
      <c r="K246" s="420"/>
      <c r="L246" s="423"/>
      <c r="M246" s="420"/>
      <c r="N246" s="423"/>
      <c r="O246" s="423"/>
      <c r="P246" s="144"/>
      <c r="Q246" s="145">
        <f t="shared" si="855"/>
        <v>0</v>
      </c>
      <c r="R246" s="396"/>
      <c r="S246" s="396"/>
      <c r="T246" s="312"/>
      <c r="U246" s="425"/>
      <c r="V246" s="395"/>
      <c r="W246" s="301">
        <f t="shared" si="856"/>
        <v>0</v>
      </c>
      <c r="X246" s="312"/>
      <c r="Y246" s="312"/>
      <c r="Z246" s="395"/>
      <c r="AA246" s="396"/>
      <c r="AB246" s="300">
        <f t="shared" si="857"/>
        <v>0</v>
      </c>
      <c r="AC246" s="312"/>
      <c r="AD246" s="312"/>
      <c r="AE246" s="395"/>
      <c r="AF246" s="396"/>
      <c r="AG246" s="300">
        <f t="shared" si="858"/>
        <v>0</v>
      </c>
      <c r="AH246" s="312"/>
      <c r="AI246" s="312"/>
      <c r="AJ246" s="395"/>
      <c r="AK246" s="396"/>
      <c r="AL246" s="300">
        <f t="shared" si="859"/>
        <v>0</v>
      </c>
      <c r="AM246" s="312"/>
      <c r="AN246" s="396"/>
      <c r="AO246" s="398"/>
      <c r="AP246" s="401"/>
      <c r="AQ246" s="404"/>
      <c r="AR246" s="406"/>
      <c r="AS246" s="406"/>
      <c r="AT246" s="46"/>
      <c r="AU246" s="46"/>
      <c r="AV246" s="94"/>
      <c r="AW246" s="221"/>
      <c r="AX246" s="96"/>
    </row>
    <row r="247" spans="1:50" ht="33" customHeight="1" thickBot="1" x14ac:dyDescent="0.25">
      <c r="A247" s="408"/>
      <c r="B247" s="413"/>
      <c r="C247" s="414"/>
      <c r="D247" s="90"/>
      <c r="E247" s="90"/>
      <c r="F247" s="90"/>
      <c r="G247" s="514"/>
      <c r="H247" s="559"/>
      <c r="I247" s="560"/>
      <c r="J247" s="514"/>
      <c r="K247" s="460"/>
      <c r="L247" s="457"/>
      <c r="M247" s="460"/>
      <c r="N247" s="457"/>
      <c r="O247" s="457"/>
      <c r="P247" s="19"/>
      <c r="Q247" s="102">
        <f t="shared" si="855"/>
        <v>0</v>
      </c>
      <c r="R247" s="427"/>
      <c r="S247" s="427"/>
      <c r="T247" s="306"/>
      <c r="U247" s="440"/>
      <c r="V247" s="446"/>
      <c r="W247" s="307">
        <f t="shared" si="856"/>
        <v>0</v>
      </c>
      <c r="X247" s="306"/>
      <c r="Y247" s="306"/>
      <c r="Z247" s="446"/>
      <c r="AA247" s="427"/>
      <c r="AB247" s="305">
        <f t="shared" si="857"/>
        <v>0</v>
      </c>
      <c r="AC247" s="306"/>
      <c r="AD247" s="306"/>
      <c r="AE247" s="446"/>
      <c r="AF247" s="427"/>
      <c r="AG247" s="305">
        <f t="shared" si="858"/>
        <v>0</v>
      </c>
      <c r="AH247" s="306"/>
      <c r="AI247" s="306"/>
      <c r="AJ247" s="446"/>
      <c r="AK247" s="427"/>
      <c r="AL247" s="305">
        <f t="shared" si="859"/>
        <v>0</v>
      </c>
      <c r="AM247" s="306"/>
      <c r="AN247" s="427"/>
      <c r="AO247" s="432"/>
      <c r="AP247" s="429"/>
      <c r="AQ247" s="431"/>
      <c r="AR247" s="561"/>
      <c r="AS247" s="561"/>
      <c r="AT247" s="47"/>
      <c r="AU247" s="47"/>
      <c r="AV247" s="169"/>
      <c r="AW247" s="227"/>
      <c r="AX247" s="97"/>
    </row>
    <row r="248" spans="1:50" ht="33" customHeight="1" x14ac:dyDescent="0.2">
      <c r="A248" s="399">
        <v>83</v>
      </c>
      <c r="B248" s="409"/>
      <c r="C248" s="410"/>
      <c r="D248" s="255"/>
      <c r="E248" s="255"/>
      <c r="F248" s="255"/>
      <c r="G248" s="475"/>
      <c r="H248" s="558"/>
      <c r="I248" s="469"/>
      <c r="J248" s="475"/>
      <c r="K248" s="503"/>
      <c r="L248" s="504">
        <f t="shared" ref="L248" si="1124">IF(K248="ALTA",5,IF(K248="MEDIO ALTA",4,IF(K248="MEDIA",3,IF(K248="MEDIO BAJA",2,IF(K248="BAJA",1,0)))))</f>
        <v>0</v>
      </c>
      <c r="M248" s="503"/>
      <c r="N248" s="504">
        <f t="shared" ref="N248" si="1125">IF(M248="ALTO",5,IF(M248="MEDIO ALTO",4,IF(M248="MEDIO",3,IF(M248="MEDIO BAJO",2,IF(M248="BAJO",1,0)))))</f>
        <v>0</v>
      </c>
      <c r="O248" s="504">
        <f t="shared" ref="O248" si="1126">N248*L248</f>
        <v>0</v>
      </c>
      <c r="P248" s="256"/>
      <c r="Q248" s="257">
        <f t="shared" si="855"/>
        <v>0</v>
      </c>
      <c r="R248" s="426" t="e">
        <f t="shared" ref="R248" si="1127">ROUND(AVERAGEIF(Q248:Q250,"&gt;0"),0)</f>
        <v>#DIV/0!</v>
      </c>
      <c r="S248" s="426" t="e">
        <f t="shared" si="969"/>
        <v>#DIV/0!</v>
      </c>
      <c r="T248" s="309"/>
      <c r="U248" s="459" t="e">
        <f t="shared" ref="U248" si="1128">IF(P248="No_existen",5*$U$10,V248*$U$10)</f>
        <v>#DIV/0!</v>
      </c>
      <c r="V248" s="447" t="e">
        <f t="shared" ref="V248" si="1129">ROUND(AVERAGEIF(W248:W250,"&gt;0"),0)</f>
        <v>#DIV/0!</v>
      </c>
      <c r="W248" s="303">
        <f t="shared" si="856"/>
        <v>0</v>
      </c>
      <c r="X248" s="309"/>
      <c r="Y248" s="309"/>
      <c r="Z248" s="447" t="e">
        <f t="shared" ref="Z248" si="1130">IF(P248="No_existen",5*$Z$10,AA248*$Z$10)</f>
        <v>#DIV/0!</v>
      </c>
      <c r="AA248" s="426" t="e">
        <f t="shared" ref="AA248" si="1131">ROUND(AVERAGEIF(AB248:AB250,"&gt;0"),0)</f>
        <v>#DIV/0!</v>
      </c>
      <c r="AB248" s="302">
        <f t="shared" si="857"/>
        <v>0</v>
      </c>
      <c r="AC248" s="309"/>
      <c r="AD248" s="309"/>
      <c r="AE248" s="447" t="e">
        <f t="shared" ref="AE248" si="1132">IF(P248="No_existen",5*$AE$10,AF248*$AE$10)</f>
        <v>#DIV/0!</v>
      </c>
      <c r="AF248" s="426" t="e">
        <f t="shared" ref="AF248" si="1133">ROUND(AVERAGEIF(AG248:AG250,"&gt;0"),0)</f>
        <v>#DIV/0!</v>
      </c>
      <c r="AG248" s="302">
        <f t="shared" si="858"/>
        <v>0</v>
      </c>
      <c r="AH248" s="309"/>
      <c r="AI248" s="309"/>
      <c r="AJ248" s="447" t="e">
        <f t="shared" ref="AJ248" si="1134">IF(P248="No_existen",5*$AJ$10,AK248*$AJ$10)</f>
        <v>#DIV/0!</v>
      </c>
      <c r="AK248" s="426" t="e">
        <f t="shared" ref="AK248" si="1135">ROUND(AVERAGEIF(AL248:AL250,"&gt;0"),0)</f>
        <v>#DIV/0!</v>
      </c>
      <c r="AL248" s="302">
        <f t="shared" si="859"/>
        <v>0</v>
      </c>
      <c r="AM248" s="309"/>
      <c r="AN248" s="426" t="e">
        <f t="shared" ref="AN248" si="1136">ROUND(AVERAGE(R248,V248,AA248,AF248,AK248),0)</f>
        <v>#DIV/0!</v>
      </c>
      <c r="AO248" s="408" t="e">
        <f t="shared" ref="AO248" si="1137">IF(AN248&lt;1.5,"FUERTE",IF(AND(AN248&gt;=1.5,AN248&lt;2.5),"ACEPTABLE",IF(AN248&gt;=5,"INEXISTENTE","DÉBIL")))</f>
        <v>#DIV/0!</v>
      </c>
      <c r="AP248" s="428">
        <f t="shared" ref="AP248" si="1138">IF(O248=0,0,ROUND((O248*AN248),0))</f>
        <v>0</v>
      </c>
      <c r="AQ248" s="430" t="str">
        <f t="shared" ref="AQ248" si="1139">IF(AP248&gt;=36,"GRAVE", IF(AP248&lt;=10, "LEVE", "MODERADO"))</f>
        <v>LEVE</v>
      </c>
      <c r="AR248" s="557"/>
      <c r="AS248" s="557"/>
      <c r="AT248" s="258"/>
      <c r="AU248" s="258"/>
      <c r="AV248" s="259"/>
      <c r="AW248" s="322"/>
      <c r="AX248" s="291"/>
    </row>
    <row r="249" spans="1:50" ht="33" customHeight="1" x14ac:dyDescent="0.2">
      <c r="A249" s="407"/>
      <c r="B249" s="411"/>
      <c r="C249" s="412"/>
      <c r="D249" s="311"/>
      <c r="E249" s="311"/>
      <c r="F249" s="311"/>
      <c r="G249" s="415"/>
      <c r="H249" s="416"/>
      <c r="I249" s="417"/>
      <c r="J249" s="415"/>
      <c r="K249" s="420"/>
      <c r="L249" s="423"/>
      <c r="M249" s="420"/>
      <c r="N249" s="423"/>
      <c r="O249" s="423"/>
      <c r="P249" s="144"/>
      <c r="Q249" s="145">
        <f t="shared" si="855"/>
        <v>0</v>
      </c>
      <c r="R249" s="396"/>
      <c r="S249" s="396"/>
      <c r="T249" s="312"/>
      <c r="U249" s="425"/>
      <c r="V249" s="395"/>
      <c r="W249" s="301">
        <f t="shared" si="856"/>
        <v>0</v>
      </c>
      <c r="X249" s="312"/>
      <c r="Y249" s="312"/>
      <c r="Z249" s="395"/>
      <c r="AA249" s="396"/>
      <c r="AB249" s="300">
        <f t="shared" si="857"/>
        <v>0</v>
      </c>
      <c r="AC249" s="312"/>
      <c r="AD249" s="312"/>
      <c r="AE249" s="395"/>
      <c r="AF249" s="396"/>
      <c r="AG249" s="300">
        <f t="shared" si="858"/>
        <v>0</v>
      </c>
      <c r="AH249" s="312"/>
      <c r="AI249" s="312"/>
      <c r="AJ249" s="395"/>
      <c r="AK249" s="396"/>
      <c r="AL249" s="300">
        <f t="shared" si="859"/>
        <v>0</v>
      </c>
      <c r="AM249" s="312"/>
      <c r="AN249" s="396"/>
      <c r="AO249" s="398"/>
      <c r="AP249" s="401"/>
      <c r="AQ249" s="404"/>
      <c r="AR249" s="406"/>
      <c r="AS249" s="406"/>
      <c r="AT249" s="46"/>
      <c r="AU249" s="46"/>
      <c r="AV249" s="94"/>
      <c r="AW249" s="221"/>
      <c r="AX249" s="96"/>
    </row>
    <row r="250" spans="1:50" ht="33" customHeight="1" thickBot="1" x14ac:dyDescent="0.25">
      <c r="A250" s="408"/>
      <c r="B250" s="413"/>
      <c r="C250" s="414"/>
      <c r="D250" s="90"/>
      <c r="E250" s="90"/>
      <c r="F250" s="90"/>
      <c r="G250" s="514"/>
      <c r="H250" s="559"/>
      <c r="I250" s="560"/>
      <c r="J250" s="514"/>
      <c r="K250" s="460"/>
      <c r="L250" s="457"/>
      <c r="M250" s="460"/>
      <c r="N250" s="457"/>
      <c r="O250" s="457"/>
      <c r="P250" s="19"/>
      <c r="Q250" s="102">
        <f t="shared" si="855"/>
        <v>0</v>
      </c>
      <c r="R250" s="427"/>
      <c r="S250" s="427"/>
      <c r="T250" s="306"/>
      <c r="U250" s="440"/>
      <c r="V250" s="446"/>
      <c r="W250" s="307">
        <f t="shared" si="856"/>
        <v>0</v>
      </c>
      <c r="X250" s="306"/>
      <c r="Y250" s="306"/>
      <c r="Z250" s="446"/>
      <c r="AA250" s="427"/>
      <c r="AB250" s="305">
        <f t="shared" si="857"/>
        <v>0</v>
      </c>
      <c r="AC250" s="306"/>
      <c r="AD250" s="306"/>
      <c r="AE250" s="446"/>
      <c r="AF250" s="427"/>
      <c r="AG250" s="305">
        <f t="shared" si="858"/>
        <v>0</v>
      </c>
      <c r="AH250" s="306"/>
      <c r="AI250" s="306"/>
      <c r="AJ250" s="446"/>
      <c r="AK250" s="427"/>
      <c r="AL250" s="305">
        <f t="shared" si="859"/>
        <v>0</v>
      </c>
      <c r="AM250" s="306"/>
      <c r="AN250" s="427"/>
      <c r="AO250" s="432"/>
      <c r="AP250" s="429"/>
      <c r="AQ250" s="431"/>
      <c r="AR250" s="561"/>
      <c r="AS250" s="561"/>
      <c r="AT250" s="47"/>
      <c r="AU250" s="47"/>
      <c r="AV250" s="169"/>
      <c r="AW250" s="227"/>
      <c r="AX250" s="97"/>
    </row>
    <row r="251" spans="1:50" ht="33" customHeight="1" x14ac:dyDescent="0.2">
      <c r="A251" s="399">
        <v>84</v>
      </c>
      <c r="B251" s="409"/>
      <c r="C251" s="410"/>
      <c r="D251" s="255"/>
      <c r="E251" s="255"/>
      <c r="F251" s="255"/>
      <c r="G251" s="475"/>
      <c r="H251" s="558"/>
      <c r="I251" s="469"/>
      <c r="J251" s="475"/>
      <c r="K251" s="503"/>
      <c r="L251" s="504">
        <f t="shared" ref="L251" si="1140">IF(K251="ALTA",5,IF(K251="MEDIO ALTA",4,IF(K251="MEDIA",3,IF(K251="MEDIO BAJA",2,IF(K251="BAJA",1,0)))))</f>
        <v>0</v>
      </c>
      <c r="M251" s="503"/>
      <c r="N251" s="504">
        <f t="shared" ref="N251" si="1141">IF(M251="ALTO",5,IF(M251="MEDIO ALTO",4,IF(M251="MEDIO",3,IF(M251="MEDIO BAJO",2,IF(M251="BAJO",1,0)))))</f>
        <v>0</v>
      </c>
      <c r="O251" s="504">
        <f t="shared" ref="O251" si="1142">N251*L251</f>
        <v>0</v>
      </c>
      <c r="P251" s="256"/>
      <c r="Q251" s="257">
        <f t="shared" si="855"/>
        <v>0</v>
      </c>
      <c r="R251" s="426" t="e">
        <f t="shared" ref="R251" si="1143">ROUND(AVERAGEIF(Q251:Q253,"&gt;0"),0)</f>
        <v>#DIV/0!</v>
      </c>
      <c r="S251" s="426" t="e">
        <f t="shared" si="969"/>
        <v>#DIV/0!</v>
      </c>
      <c r="T251" s="309"/>
      <c r="U251" s="459" t="e">
        <f t="shared" ref="U251" si="1144">IF(P251="No_existen",5*$U$10,V251*$U$10)</f>
        <v>#DIV/0!</v>
      </c>
      <c r="V251" s="447" t="e">
        <f t="shared" ref="V251" si="1145">ROUND(AVERAGEIF(W251:W253,"&gt;0"),0)</f>
        <v>#DIV/0!</v>
      </c>
      <c r="W251" s="303">
        <f t="shared" si="856"/>
        <v>0</v>
      </c>
      <c r="X251" s="309"/>
      <c r="Y251" s="309"/>
      <c r="Z251" s="447" t="e">
        <f t="shared" ref="Z251" si="1146">IF(P251="No_existen",5*$Z$10,AA251*$Z$10)</f>
        <v>#DIV/0!</v>
      </c>
      <c r="AA251" s="426" t="e">
        <f t="shared" ref="AA251" si="1147">ROUND(AVERAGEIF(AB251:AB253,"&gt;0"),0)</f>
        <v>#DIV/0!</v>
      </c>
      <c r="AB251" s="302">
        <f t="shared" si="857"/>
        <v>0</v>
      </c>
      <c r="AC251" s="309"/>
      <c r="AD251" s="309"/>
      <c r="AE251" s="447" t="e">
        <f t="shared" ref="AE251" si="1148">IF(P251="No_existen",5*$AE$10,AF251*$AE$10)</f>
        <v>#DIV/0!</v>
      </c>
      <c r="AF251" s="426" t="e">
        <f t="shared" ref="AF251" si="1149">ROUND(AVERAGEIF(AG251:AG253,"&gt;0"),0)</f>
        <v>#DIV/0!</v>
      </c>
      <c r="AG251" s="302">
        <f t="shared" si="858"/>
        <v>0</v>
      </c>
      <c r="AH251" s="309"/>
      <c r="AI251" s="309"/>
      <c r="AJ251" s="447" t="e">
        <f t="shared" ref="AJ251" si="1150">IF(P251="No_existen",5*$AJ$10,AK251*$AJ$10)</f>
        <v>#DIV/0!</v>
      </c>
      <c r="AK251" s="426" t="e">
        <f t="shared" ref="AK251" si="1151">ROUND(AVERAGEIF(AL251:AL253,"&gt;0"),0)</f>
        <v>#DIV/0!</v>
      </c>
      <c r="AL251" s="302">
        <f t="shared" si="859"/>
        <v>0</v>
      </c>
      <c r="AM251" s="309"/>
      <c r="AN251" s="426" t="e">
        <f t="shared" ref="AN251" si="1152">ROUND(AVERAGE(R251,V251,AA251,AF251,AK251),0)</f>
        <v>#DIV/0!</v>
      </c>
      <c r="AO251" s="408" t="e">
        <f t="shared" ref="AO251" si="1153">IF(AN251&lt;1.5,"FUERTE",IF(AND(AN251&gt;=1.5,AN251&lt;2.5),"ACEPTABLE",IF(AN251&gt;=5,"INEXISTENTE","DÉBIL")))</f>
        <v>#DIV/0!</v>
      </c>
      <c r="AP251" s="428">
        <f t="shared" ref="AP251" si="1154">IF(O251=0,0,ROUND((O251*AN251),0))</f>
        <v>0</v>
      </c>
      <c r="AQ251" s="430" t="str">
        <f t="shared" ref="AQ251" si="1155">IF(AP251&gt;=36,"GRAVE", IF(AP251&lt;=10, "LEVE", "MODERADO"))</f>
        <v>LEVE</v>
      </c>
      <c r="AR251" s="557"/>
      <c r="AS251" s="557"/>
      <c r="AT251" s="258"/>
      <c r="AU251" s="258"/>
      <c r="AV251" s="259"/>
      <c r="AW251" s="322"/>
      <c r="AX251" s="291"/>
    </row>
    <row r="252" spans="1:50" ht="33" customHeight="1" x14ac:dyDescent="0.2">
      <c r="A252" s="407"/>
      <c r="B252" s="411"/>
      <c r="C252" s="412"/>
      <c r="D252" s="311"/>
      <c r="E252" s="311"/>
      <c r="F252" s="311"/>
      <c r="G252" s="415"/>
      <c r="H252" s="416"/>
      <c r="I252" s="417"/>
      <c r="J252" s="415"/>
      <c r="K252" s="420"/>
      <c r="L252" s="423"/>
      <c r="M252" s="420"/>
      <c r="N252" s="423"/>
      <c r="O252" s="423"/>
      <c r="P252" s="144"/>
      <c r="Q252" s="145">
        <f t="shared" si="855"/>
        <v>0</v>
      </c>
      <c r="R252" s="396"/>
      <c r="S252" s="396"/>
      <c r="T252" s="312"/>
      <c r="U252" s="425"/>
      <c r="V252" s="395"/>
      <c r="W252" s="301">
        <f t="shared" si="856"/>
        <v>0</v>
      </c>
      <c r="X252" s="312"/>
      <c r="Y252" s="312"/>
      <c r="Z252" s="395"/>
      <c r="AA252" s="396"/>
      <c r="AB252" s="300">
        <f t="shared" si="857"/>
        <v>0</v>
      </c>
      <c r="AC252" s="312"/>
      <c r="AD252" s="312"/>
      <c r="AE252" s="395"/>
      <c r="AF252" s="396"/>
      <c r="AG252" s="300">
        <f t="shared" si="858"/>
        <v>0</v>
      </c>
      <c r="AH252" s="312"/>
      <c r="AI252" s="312"/>
      <c r="AJ252" s="395"/>
      <c r="AK252" s="396"/>
      <c r="AL252" s="300">
        <f t="shared" si="859"/>
        <v>0</v>
      </c>
      <c r="AM252" s="312"/>
      <c r="AN252" s="396"/>
      <c r="AO252" s="398"/>
      <c r="AP252" s="401"/>
      <c r="AQ252" s="404"/>
      <c r="AR252" s="406"/>
      <c r="AS252" s="406"/>
      <c r="AT252" s="46"/>
      <c r="AU252" s="46"/>
      <c r="AV252" s="94"/>
      <c r="AW252" s="221"/>
      <c r="AX252" s="96"/>
    </row>
    <row r="253" spans="1:50" ht="33" customHeight="1" thickBot="1" x14ac:dyDescent="0.25">
      <c r="A253" s="408"/>
      <c r="B253" s="413"/>
      <c r="C253" s="414"/>
      <c r="D253" s="90"/>
      <c r="E253" s="90"/>
      <c r="F253" s="90"/>
      <c r="G253" s="514"/>
      <c r="H253" s="559"/>
      <c r="I253" s="560"/>
      <c r="J253" s="514"/>
      <c r="K253" s="460"/>
      <c r="L253" s="457"/>
      <c r="M253" s="460"/>
      <c r="N253" s="457"/>
      <c r="O253" s="457"/>
      <c r="P253" s="19"/>
      <c r="Q253" s="102">
        <f t="shared" si="855"/>
        <v>0</v>
      </c>
      <c r="R253" s="427"/>
      <c r="S253" s="427"/>
      <c r="T253" s="306"/>
      <c r="U253" s="440"/>
      <c r="V253" s="446"/>
      <c r="W253" s="307">
        <f t="shared" si="856"/>
        <v>0</v>
      </c>
      <c r="X253" s="306"/>
      <c r="Y253" s="306"/>
      <c r="Z253" s="446"/>
      <c r="AA253" s="427"/>
      <c r="AB253" s="305">
        <f t="shared" si="857"/>
        <v>0</v>
      </c>
      <c r="AC253" s="306"/>
      <c r="AD253" s="306"/>
      <c r="AE253" s="446"/>
      <c r="AF253" s="427"/>
      <c r="AG253" s="305">
        <f t="shared" si="858"/>
        <v>0</v>
      </c>
      <c r="AH253" s="306"/>
      <c r="AI253" s="306"/>
      <c r="AJ253" s="446"/>
      <c r="AK253" s="427"/>
      <c r="AL253" s="305">
        <f t="shared" si="859"/>
        <v>0</v>
      </c>
      <c r="AM253" s="306"/>
      <c r="AN253" s="427"/>
      <c r="AO253" s="432"/>
      <c r="AP253" s="429"/>
      <c r="AQ253" s="431"/>
      <c r="AR253" s="561"/>
      <c r="AS253" s="561"/>
      <c r="AT253" s="47"/>
      <c r="AU253" s="47"/>
      <c r="AV253" s="169"/>
      <c r="AW253" s="227"/>
      <c r="AX253" s="97"/>
    </row>
    <row r="254" spans="1:50" ht="33" customHeight="1" x14ac:dyDescent="0.2">
      <c r="A254" s="399">
        <v>85</v>
      </c>
      <c r="B254" s="409"/>
      <c r="C254" s="410"/>
      <c r="D254" s="255"/>
      <c r="E254" s="255"/>
      <c r="F254" s="255"/>
      <c r="G254" s="475"/>
      <c r="H254" s="558"/>
      <c r="I254" s="469"/>
      <c r="J254" s="475"/>
      <c r="K254" s="503"/>
      <c r="L254" s="504">
        <f t="shared" ref="L254" si="1156">IF(K254="ALTA",5,IF(K254="MEDIO ALTA",4,IF(K254="MEDIA",3,IF(K254="MEDIO BAJA",2,IF(K254="BAJA",1,0)))))</f>
        <v>0</v>
      </c>
      <c r="M254" s="503"/>
      <c r="N254" s="504">
        <f t="shared" ref="N254" si="1157">IF(M254="ALTO",5,IF(M254="MEDIO ALTO",4,IF(M254="MEDIO",3,IF(M254="MEDIO BAJO",2,IF(M254="BAJO",1,0)))))</f>
        <v>0</v>
      </c>
      <c r="O254" s="504">
        <f t="shared" ref="O254" si="1158">N254*L254</f>
        <v>0</v>
      </c>
      <c r="P254" s="256"/>
      <c r="Q254" s="257">
        <f t="shared" si="855"/>
        <v>0</v>
      </c>
      <c r="R254" s="426" t="e">
        <f t="shared" ref="R254" si="1159">ROUND(AVERAGEIF(Q254:Q256,"&gt;0"),0)</f>
        <v>#DIV/0!</v>
      </c>
      <c r="S254" s="426" t="e">
        <f t="shared" si="969"/>
        <v>#DIV/0!</v>
      </c>
      <c r="T254" s="309"/>
      <c r="U254" s="459" t="e">
        <f t="shared" ref="U254" si="1160">IF(P254="No_existen",5*$U$10,V254*$U$10)</f>
        <v>#DIV/0!</v>
      </c>
      <c r="V254" s="447" t="e">
        <f t="shared" ref="V254" si="1161">ROUND(AVERAGEIF(W254:W256,"&gt;0"),0)</f>
        <v>#DIV/0!</v>
      </c>
      <c r="W254" s="303">
        <f t="shared" si="856"/>
        <v>0</v>
      </c>
      <c r="X254" s="309"/>
      <c r="Y254" s="309"/>
      <c r="Z254" s="447" t="e">
        <f t="shared" ref="Z254" si="1162">IF(P254="No_existen",5*$Z$10,AA254*$Z$10)</f>
        <v>#DIV/0!</v>
      </c>
      <c r="AA254" s="426" t="e">
        <f t="shared" ref="AA254" si="1163">ROUND(AVERAGEIF(AB254:AB256,"&gt;0"),0)</f>
        <v>#DIV/0!</v>
      </c>
      <c r="AB254" s="302">
        <f t="shared" si="857"/>
        <v>0</v>
      </c>
      <c r="AC254" s="309"/>
      <c r="AD254" s="309"/>
      <c r="AE254" s="447" t="e">
        <f t="shared" ref="AE254" si="1164">IF(P254="No_existen",5*$AE$10,AF254*$AE$10)</f>
        <v>#DIV/0!</v>
      </c>
      <c r="AF254" s="426" t="e">
        <f t="shared" ref="AF254" si="1165">ROUND(AVERAGEIF(AG254:AG256,"&gt;0"),0)</f>
        <v>#DIV/0!</v>
      </c>
      <c r="AG254" s="302">
        <f t="shared" si="858"/>
        <v>0</v>
      </c>
      <c r="AH254" s="309"/>
      <c r="AI254" s="309"/>
      <c r="AJ254" s="447" t="e">
        <f t="shared" ref="AJ254" si="1166">IF(P254="No_existen",5*$AJ$10,AK254*$AJ$10)</f>
        <v>#DIV/0!</v>
      </c>
      <c r="AK254" s="426" t="e">
        <f t="shared" ref="AK254" si="1167">ROUND(AVERAGEIF(AL254:AL256,"&gt;0"),0)</f>
        <v>#DIV/0!</v>
      </c>
      <c r="AL254" s="302">
        <f t="shared" si="859"/>
        <v>0</v>
      </c>
      <c r="AM254" s="309"/>
      <c r="AN254" s="426" t="e">
        <f t="shared" ref="AN254" si="1168">ROUND(AVERAGE(R254,V254,AA254,AF254,AK254),0)</f>
        <v>#DIV/0!</v>
      </c>
      <c r="AO254" s="408" t="e">
        <f t="shared" ref="AO254" si="1169">IF(AN254&lt;1.5,"FUERTE",IF(AND(AN254&gt;=1.5,AN254&lt;2.5),"ACEPTABLE",IF(AN254&gt;=5,"INEXISTENTE","DÉBIL")))</f>
        <v>#DIV/0!</v>
      </c>
      <c r="AP254" s="428">
        <f t="shared" ref="AP254" si="1170">IF(O254=0,0,ROUND((O254*AN254),0))</f>
        <v>0</v>
      </c>
      <c r="AQ254" s="430" t="str">
        <f t="shared" ref="AQ254" si="1171">IF(AP254&gt;=36,"GRAVE", IF(AP254&lt;=10, "LEVE", "MODERADO"))</f>
        <v>LEVE</v>
      </c>
      <c r="AR254" s="557"/>
      <c r="AS254" s="557"/>
      <c r="AT254" s="258"/>
      <c r="AU254" s="258"/>
      <c r="AV254" s="259"/>
      <c r="AW254" s="322"/>
      <c r="AX254" s="291"/>
    </row>
    <row r="255" spans="1:50" ht="33" customHeight="1" x14ac:dyDescent="0.2">
      <c r="A255" s="407"/>
      <c r="B255" s="411"/>
      <c r="C255" s="412"/>
      <c r="D255" s="311"/>
      <c r="E255" s="311"/>
      <c r="F255" s="311"/>
      <c r="G255" s="415"/>
      <c r="H255" s="416"/>
      <c r="I255" s="417"/>
      <c r="J255" s="415"/>
      <c r="K255" s="420"/>
      <c r="L255" s="423"/>
      <c r="M255" s="420"/>
      <c r="N255" s="423"/>
      <c r="O255" s="423"/>
      <c r="P255" s="144"/>
      <c r="Q255" s="145">
        <f t="shared" si="855"/>
        <v>0</v>
      </c>
      <c r="R255" s="396"/>
      <c r="S255" s="396"/>
      <c r="T255" s="312"/>
      <c r="U255" s="425"/>
      <c r="V255" s="395"/>
      <c r="W255" s="301">
        <f t="shared" si="856"/>
        <v>0</v>
      </c>
      <c r="X255" s="312"/>
      <c r="Y255" s="312"/>
      <c r="Z255" s="395"/>
      <c r="AA255" s="396"/>
      <c r="AB255" s="300">
        <f t="shared" si="857"/>
        <v>0</v>
      </c>
      <c r="AC255" s="312"/>
      <c r="AD255" s="312"/>
      <c r="AE255" s="395"/>
      <c r="AF255" s="396"/>
      <c r="AG255" s="300">
        <f t="shared" si="858"/>
        <v>0</v>
      </c>
      <c r="AH255" s="312"/>
      <c r="AI255" s="312"/>
      <c r="AJ255" s="395"/>
      <c r="AK255" s="396"/>
      <c r="AL255" s="300">
        <f t="shared" si="859"/>
        <v>0</v>
      </c>
      <c r="AM255" s="312"/>
      <c r="AN255" s="396"/>
      <c r="AO255" s="398"/>
      <c r="AP255" s="401"/>
      <c r="AQ255" s="404"/>
      <c r="AR255" s="406"/>
      <c r="AS255" s="406"/>
      <c r="AT255" s="46"/>
      <c r="AU255" s="46"/>
      <c r="AV255" s="94"/>
      <c r="AW255" s="221"/>
      <c r="AX255" s="96"/>
    </row>
    <row r="256" spans="1:50" ht="33" customHeight="1" thickBot="1" x14ac:dyDescent="0.25">
      <c r="A256" s="408"/>
      <c r="B256" s="413"/>
      <c r="C256" s="414"/>
      <c r="D256" s="90"/>
      <c r="E256" s="90"/>
      <c r="F256" s="90"/>
      <c r="G256" s="514"/>
      <c r="H256" s="559"/>
      <c r="I256" s="560"/>
      <c r="J256" s="514"/>
      <c r="K256" s="460"/>
      <c r="L256" s="457"/>
      <c r="M256" s="460"/>
      <c r="N256" s="457"/>
      <c r="O256" s="457"/>
      <c r="P256" s="19"/>
      <c r="Q256" s="102">
        <f t="shared" si="855"/>
        <v>0</v>
      </c>
      <c r="R256" s="427"/>
      <c r="S256" s="427"/>
      <c r="T256" s="306"/>
      <c r="U256" s="440"/>
      <c r="V256" s="446"/>
      <c r="W256" s="307">
        <f t="shared" si="856"/>
        <v>0</v>
      </c>
      <c r="X256" s="306"/>
      <c r="Y256" s="306"/>
      <c r="Z256" s="446"/>
      <c r="AA256" s="427"/>
      <c r="AB256" s="305">
        <f t="shared" si="857"/>
        <v>0</v>
      </c>
      <c r="AC256" s="306"/>
      <c r="AD256" s="306"/>
      <c r="AE256" s="446"/>
      <c r="AF256" s="427"/>
      <c r="AG256" s="305">
        <f t="shared" si="858"/>
        <v>0</v>
      </c>
      <c r="AH256" s="306"/>
      <c r="AI256" s="306"/>
      <c r="AJ256" s="446"/>
      <c r="AK256" s="427"/>
      <c r="AL256" s="305">
        <f t="shared" si="859"/>
        <v>0</v>
      </c>
      <c r="AM256" s="306"/>
      <c r="AN256" s="427"/>
      <c r="AO256" s="432"/>
      <c r="AP256" s="429"/>
      <c r="AQ256" s="431"/>
      <c r="AR256" s="561"/>
      <c r="AS256" s="561"/>
      <c r="AT256" s="47"/>
      <c r="AU256" s="47"/>
      <c r="AV256" s="169"/>
      <c r="AW256" s="227"/>
      <c r="AX256" s="97"/>
    </row>
    <row r="257" spans="1:50" ht="33" customHeight="1" x14ac:dyDescent="0.2">
      <c r="A257" s="399">
        <v>86</v>
      </c>
      <c r="B257" s="409"/>
      <c r="C257" s="410"/>
      <c r="D257" s="255"/>
      <c r="E257" s="255"/>
      <c r="F257" s="255"/>
      <c r="G257" s="475"/>
      <c r="H257" s="558"/>
      <c r="I257" s="469"/>
      <c r="J257" s="475"/>
      <c r="K257" s="503"/>
      <c r="L257" s="504">
        <f t="shared" ref="L257" si="1172">IF(K257="ALTA",5,IF(K257="MEDIO ALTA",4,IF(K257="MEDIA",3,IF(K257="MEDIO BAJA",2,IF(K257="BAJA",1,0)))))</f>
        <v>0</v>
      </c>
      <c r="M257" s="503"/>
      <c r="N257" s="504">
        <f t="shared" ref="N257" si="1173">IF(M257="ALTO",5,IF(M257="MEDIO ALTO",4,IF(M257="MEDIO",3,IF(M257="MEDIO BAJO",2,IF(M257="BAJO",1,0)))))</f>
        <v>0</v>
      </c>
      <c r="O257" s="504">
        <f t="shared" ref="O257" si="1174">N257*L257</f>
        <v>0</v>
      </c>
      <c r="P257" s="256"/>
      <c r="Q257" s="257">
        <f t="shared" si="855"/>
        <v>0</v>
      </c>
      <c r="R257" s="426" t="e">
        <f t="shared" ref="R257" si="1175">ROUND(AVERAGEIF(Q257:Q259,"&gt;0"),0)</f>
        <v>#DIV/0!</v>
      </c>
      <c r="S257" s="426" t="e">
        <f t="shared" si="969"/>
        <v>#DIV/0!</v>
      </c>
      <c r="T257" s="309"/>
      <c r="U257" s="459" t="e">
        <f t="shared" ref="U257" si="1176">IF(P257="No_existen",5*$U$10,V257*$U$10)</f>
        <v>#DIV/0!</v>
      </c>
      <c r="V257" s="447" t="e">
        <f t="shared" ref="V257" si="1177">ROUND(AVERAGEIF(W257:W259,"&gt;0"),0)</f>
        <v>#DIV/0!</v>
      </c>
      <c r="W257" s="303">
        <f t="shared" si="856"/>
        <v>0</v>
      </c>
      <c r="X257" s="309"/>
      <c r="Y257" s="309"/>
      <c r="Z257" s="447" t="e">
        <f t="shared" ref="Z257" si="1178">IF(P257="No_existen",5*$Z$10,AA257*$Z$10)</f>
        <v>#DIV/0!</v>
      </c>
      <c r="AA257" s="426" t="e">
        <f t="shared" ref="AA257" si="1179">ROUND(AVERAGEIF(AB257:AB259,"&gt;0"),0)</f>
        <v>#DIV/0!</v>
      </c>
      <c r="AB257" s="302">
        <f t="shared" si="857"/>
        <v>0</v>
      </c>
      <c r="AC257" s="309"/>
      <c r="AD257" s="309"/>
      <c r="AE257" s="447" t="e">
        <f t="shared" ref="AE257" si="1180">IF(P257="No_existen",5*$AE$10,AF257*$AE$10)</f>
        <v>#DIV/0!</v>
      </c>
      <c r="AF257" s="426" t="e">
        <f t="shared" ref="AF257" si="1181">ROUND(AVERAGEIF(AG257:AG259,"&gt;0"),0)</f>
        <v>#DIV/0!</v>
      </c>
      <c r="AG257" s="302">
        <f t="shared" si="858"/>
        <v>0</v>
      </c>
      <c r="AH257" s="309"/>
      <c r="AI257" s="309"/>
      <c r="AJ257" s="447" t="e">
        <f t="shared" ref="AJ257" si="1182">IF(P257="No_existen",5*$AJ$10,AK257*$AJ$10)</f>
        <v>#DIV/0!</v>
      </c>
      <c r="AK257" s="426" t="e">
        <f t="shared" ref="AK257" si="1183">ROUND(AVERAGEIF(AL257:AL259,"&gt;0"),0)</f>
        <v>#DIV/0!</v>
      </c>
      <c r="AL257" s="302">
        <f t="shared" si="859"/>
        <v>0</v>
      </c>
      <c r="AM257" s="309"/>
      <c r="AN257" s="426" t="e">
        <f t="shared" ref="AN257" si="1184">ROUND(AVERAGE(R257,V257,AA257,AF257,AK257),0)</f>
        <v>#DIV/0!</v>
      </c>
      <c r="AO257" s="408" t="e">
        <f t="shared" ref="AO257" si="1185">IF(AN257&lt;1.5,"FUERTE",IF(AND(AN257&gt;=1.5,AN257&lt;2.5),"ACEPTABLE",IF(AN257&gt;=5,"INEXISTENTE","DÉBIL")))</f>
        <v>#DIV/0!</v>
      </c>
      <c r="AP257" s="428">
        <f t="shared" ref="AP257" si="1186">IF(O257=0,0,ROUND((O257*AN257),0))</f>
        <v>0</v>
      </c>
      <c r="AQ257" s="430" t="str">
        <f t="shared" ref="AQ257" si="1187">IF(AP257&gt;=36,"GRAVE", IF(AP257&lt;=10, "LEVE", "MODERADO"))</f>
        <v>LEVE</v>
      </c>
      <c r="AR257" s="557"/>
      <c r="AS257" s="557"/>
      <c r="AT257" s="258"/>
      <c r="AU257" s="258"/>
      <c r="AV257" s="259"/>
      <c r="AW257" s="322"/>
      <c r="AX257" s="291"/>
    </row>
    <row r="258" spans="1:50" ht="33" customHeight="1" x14ac:dyDescent="0.2">
      <c r="A258" s="407"/>
      <c r="B258" s="411"/>
      <c r="C258" s="412"/>
      <c r="D258" s="311"/>
      <c r="E258" s="311"/>
      <c r="F258" s="311"/>
      <c r="G258" s="415"/>
      <c r="H258" s="416"/>
      <c r="I258" s="417"/>
      <c r="J258" s="415"/>
      <c r="K258" s="420"/>
      <c r="L258" s="423"/>
      <c r="M258" s="420"/>
      <c r="N258" s="423"/>
      <c r="O258" s="423"/>
      <c r="P258" s="144"/>
      <c r="Q258" s="145">
        <f t="shared" si="855"/>
        <v>0</v>
      </c>
      <c r="R258" s="396"/>
      <c r="S258" s="396"/>
      <c r="T258" s="312"/>
      <c r="U258" s="425"/>
      <c r="V258" s="395"/>
      <c r="W258" s="301">
        <f t="shared" si="856"/>
        <v>0</v>
      </c>
      <c r="X258" s="312"/>
      <c r="Y258" s="312"/>
      <c r="Z258" s="395"/>
      <c r="AA258" s="396"/>
      <c r="AB258" s="300">
        <f t="shared" si="857"/>
        <v>0</v>
      </c>
      <c r="AC258" s="312"/>
      <c r="AD258" s="312"/>
      <c r="AE258" s="395"/>
      <c r="AF258" s="396"/>
      <c r="AG258" s="300">
        <f t="shared" si="858"/>
        <v>0</v>
      </c>
      <c r="AH258" s="312"/>
      <c r="AI258" s="312"/>
      <c r="AJ258" s="395"/>
      <c r="AK258" s="396"/>
      <c r="AL258" s="300">
        <f t="shared" si="859"/>
        <v>0</v>
      </c>
      <c r="AM258" s="312"/>
      <c r="AN258" s="396"/>
      <c r="AO258" s="398"/>
      <c r="AP258" s="401"/>
      <c r="AQ258" s="404"/>
      <c r="AR258" s="406"/>
      <c r="AS258" s="406"/>
      <c r="AT258" s="46"/>
      <c r="AU258" s="46"/>
      <c r="AV258" s="94"/>
      <c r="AW258" s="221"/>
      <c r="AX258" s="96"/>
    </row>
    <row r="259" spans="1:50" ht="33" customHeight="1" thickBot="1" x14ac:dyDescent="0.25">
      <c r="A259" s="408"/>
      <c r="B259" s="413"/>
      <c r="C259" s="414"/>
      <c r="D259" s="90"/>
      <c r="E259" s="90"/>
      <c r="F259" s="90"/>
      <c r="G259" s="514"/>
      <c r="H259" s="559"/>
      <c r="I259" s="560"/>
      <c r="J259" s="514"/>
      <c r="K259" s="460"/>
      <c r="L259" s="457"/>
      <c r="M259" s="460"/>
      <c r="N259" s="457"/>
      <c r="O259" s="457"/>
      <c r="P259" s="19"/>
      <c r="Q259" s="102">
        <f t="shared" si="855"/>
        <v>0</v>
      </c>
      <c r="R259" s="427"/>
      <c r="S259" s="427"/>
      <c r="T259" s="306"/>
      <c r="U259" s="440"/>
      <c r="V259" s="446"/>
      <c r="W259" s="307">
        <f t="shared" si="856"/>
        <v>0</v>
      </c>
      <c r="X259" s="306"/>
      <c r="Y259" s="306"/>
      <c r="Z259" s="446"/>
      <c r="AA259" s="427"/>
      <c r="AB259" s="305">
        <f t="shared" si="857"/>
        <v>0</v>
      </c>
      <c r="AC259" s="306"/>
      <c r="AD259" s="306"/>
      <c r="AE259" s="446"/>
      <c r="AF259" s="427"/>
      <c r="AG259" s="305">
        <f t="shared" si="858"/>
        <v>0</v>
      </c>
      <c r="AH259" s="306"/>
      <c r="AI259" s="306"/>
      <c r="AJ259" s="446"/>
      <c r="AK259" s="427"/>
      <c r="AL259" s="305">
        <f t="shared" si="859"/>
        <v>0</v>
      </c>
      <c r="AM259" s="306"/>
      <c r="AN259" s="427"/>
      <c r="AO259" s="432"/>
      <c r="AP259" s="429"/>
      <c r="AQ259" s="431"/>
      <c r="AR259" s="561"/>
      <c r="AS259" s="561"/>
      <c r="AT259" s="47"/>
      <c r="AU259" s="47"/>
      <c r="AV259" s="169"/>
      <c r="AW259" s="227"/>
      <c r="AX259" s="97"/>
    </row>
    <row r="260" spans="1:50" ht="33" customHeight="1" x14ac:dyDescent="0.2">
      <c r="A260" s="399">
        <v>87</v>
      </c>
      <c r="B260" s="409"/>
      <c r="C260" s="410"/>
      <c r="D260" s="255"/>
      <c r="E260" s="255"/>
      <c r="F260" s="255"/>
      <c r="G260" s="475"/>
      <c r="H260" s="558"/>
      <c r="I260" s="469"/>
      <c r="J260" s="475"/>
      <c r="K260" s="503"/>
      <c r="L260" s="504">
        <f t="shared" ref="L260" si="1188">IF(K260="ALTA",5,IF(K260="MEDIO ALTA",4,IF(K260="MEDIA",3,IF(K260="MEDIO BAJA",2,IF(K260="BAJA",1,0)))))</f>
        <v>0</v>
      </c>
      <c r="M260" s="503"/>
      <c r="N260" s="504">
        <f t="shared" ref="N260" si="1189">IF(M260="ALTO",5,IF(M260="MEDIO ALTO",4,IF(M260="MEDIO",3,IF(M260="MEDIO BAJO",2,IF(M260="BAJO",1,0)))))</f>
        <v>0</v>
      </c>
      <c r="O260" s="504">
        <f t="shared" ref="O260" si="1190">N260*L260</f>
        <v>0</v>
      </c>
      <c r="P260" s="256"/>
      <c r="Q260" s="257">
        <f t="shared" ref="Q260:Q323" si="1191">IF(P260=$P$1048314,1,IF(P260=$P$1048310,5,IF(P260=$P$1048311,4,IF(P260=$P$1048312,3,IF(P260=$P$1048313,2,0)))))</f>
        <v>0</v>
      </c>
      <c r="R260" s="426" t="e">
        <f t="shared" ref="R260" si="1192">ROUND(AVERAGEIF(Q260:Q262,"&gt;0"),0)</f>
        <v>#DIV/0!</v>
      </c>
      <c r="S260" s="426" t="e">
        <f t="shared" si="969"/>
        <v>#DIV/0!</v>
      </c>
      <c r="T260" s="309"/>
      <c r="U260" s="459" t="e">
        <f t="shared" ref="U260" si="1193">IF(P260="No_existen",5*$U$10,V260*$U$10)</f>
        <v>#DIV/0!</v>
      </c>
      <c r="V260" s="447" t="e">
        <f t="shared" ref="V260" si="1194">ROUND(AVERAGEIF(W260:W262,"&gt;0"),0)</f>
        <v>#DIV/0!</v>
      </c>
      <c r="W260" s="303">
        <f t="shared" ref="W260:W323" si="1195">IF(X260=$X$1048312,1,IF(X260=$X$1048311,2,IF(X260=$X$1048310,4,IF(P260="No_existen",5,0))))</f>
        <v>0</v>
      </c>
      <c r="X260" s="309"/>
      <c r="Y260" s="309"/>
      <c r="Z260" s="447" t="e">
        <f t="shared" ref="Z260" si="1196">IF(P260="No_existen",5*$Z$10,AA260*$Z$10)</f>
        <v>#DIV/0!</v>
      </c>
      <c r="AA260" s="426" t="e">
        <f t="shared" ref="AA260" si="1197">ROUND(AVERAGEIF(AB260:AB262,"&gt;0"),0)</f>
        <v>#DIV/0!</v>
      </c>
      <c r="AB260" s="302">
        <f t="shared" ref="AB260:AB323" si="1198">IF(AC260=$AD$1048311,1,IF(AC260=$AD$1048310,4,IF(P260="No_existen",5,0)))</f>
        <v>0</v>
      </c>
      <c r="AC260" s="309"/>
      <c r="AD260" s="309"/>
      <c r="AE260" s="447" t="e">
        <f t="shared" ref="AE260" si="1199">IF(P260="No_existen",5*$AE$10,AF260*$AE$10)</f>
        <v>#DIV/0!</v>
      </c>
      <c r="AF260" s="426" t="e">
        <f t="shared" ref="AF260" si="1200">ROUND(AVERAGEIF(AG260:AG262,"&gt;0"),0)</f>
        <v>#DIV/0!</v>
      </c>
      <c r="AG260" s="302">
        <f t="shared" ref="AG260:AG323" si="1201">IF(AH260=$AH$1048310,1,IF(AH260=$AH$1048311,4,IF(P260="No_existen",5,0)))</f>
        <v>0</v>
      </c>
      <c r="AH260" s="309"/>
      <c r="AI260" s="309"/>
      <c r="AJ260" s="447" t="e">
        <f t="shared" ref="AJ260" si="1202">IF(P260="No_existen",5*$AJ$10,AK260*$AJ$10)</f>
        <v>#DIV/0!</v>
      </c>
      <c r="AK260" s="426" t="e">
        <f t="shared" ref="AK260" si="1203">ROUND(AVERAGEIF(AL260:AL262,"&gt;0"),0)</f>
        <v>#DIV/0!</v>
      </c>
      <c r="AL260" s="302">
        <f t="shared" ref="AL260:AL323" si="1204">IF(AM260="Preventivo",1,IF(AM260="Detectivo",4, IF(P260="No_existen",5,0)))</f>
        <v>0</v>
      </c>
      <c r="AM260" s="309"/>
      <c r="AN260" s="426" t="e">
        <f t="shared" ref="AN260" si="1205">ROUND(AVERAGE(R260,V260,AA260,AF260,AK260),0)</f>
        <v>#DIV/0!</v>
      </c>
      <c r="AO260" s="408" t="e">
        <f t="shared" ref="AO260" si="1206">IF(AN260&lt;1.5,"FUERTE",IF(AND(AN260&gt;=1.5,AN260&lt;2.5),"ACEPTABLE",IF(AN260&gt;=5,"INEXISTENTE","DÉBIL")))</f>
        <v>#DIV/0!</v>
      </c>
      <c r="AP260" s="428">
        <f t="shared" ref="AP260" si="1207">IF(O260=0,0,ROUND((O260*AN260),0))</f>
        <v>0</v>
      </c>
      <c r="AQ260" s="430" t="str">
        <f t="shared" ref="AQ260" si="1208">IF(AP260&gt;=36,"GRAVE", IF(AP260&lt;=10, "LEVE", "MODERADO"))</f>
        <v>LEVE</v>
      </c>
      <c r="AR260" s="557"/>
      <c r="AS260" s="557"/>
      <c r="AT260" s="258"/>
      <c r="AU260" s="258"/>
      <c r="AV260" s="259"/>
      <c r="AW260" s="322"/>
      <c r="AX260" s="291"/>
    </row>
    <row r="261" spans="1:50" ht="33" customHeight="1" x14ac:dyDescent="0.2">
      <c r="A261" s="407"/>
      <c r="B261" s="411"/>
      <c r="C261" s="412"/>
      <c r="D261" s="311"/>
      <c r="E261" s="311"/>
      <c r="F261" s="311"/>
      <c r="G261" s="415"/>
      <c r="H261" s="416"/>
      <c r="I261" s="417"/>
      <c r="J261" s="415"/>
      <c r="K261" s="420"/>
      <c r="L261" s="423"/>
      <c r="M261" s="420"/>
      <c r="N261" s="423"/>
      <c r="O261" s="423"/>
      <c r="P261" s="144"/>
      <c r="Q261" s="145">
        <f t="shared" si="1191"/>
        <v>0</v>
      </c>
      <c r="R261" s="396"/>
      <c r="S261" s="396"/>
      <c r="T261" s="312"/>
      <c r="U261" s="425"/>
      <c r="V261" s="395"/>
      <c r="W261" s="301">
        <f t="shared" si="1195"/>
        <v>0</v>
      </c>
      <c r="X261" s="312"/>
      <c r="Y261" s="312"/>
      <c r="Z261" s="395"/>
      <c r="AA261" s="396"/>
      <c r="AB261" s="300">
        <f t="shared" si="1198"/>
        <v>0</v>
      </c>
      <c r="AC261" s="312"/>
      <c r="AD261" s="312"/>
      <c r="AE261" s="395"/>
      <c r="AF261" s="396"/>
      <c r="AG261" s="300">
        <f t="shared" si="1201"/>
        <v>0</v>
      </c>
      <c r="AH261" s="312"/>
      <c r="AI261" s="312"/>
      <c r="AJ261" s="395"/>
      <c r="AK261" s="396"/>
      <c r="AL261" s="300">
        <f t="shared" si="1204"/>
        <v>0</v>
      </c>
      <c r="AM261" s="312"/>
      <c r="AN261" s="396"/>
      <c r="AO261" s="398"/>
      <c r="AP261" s="401"/>
      <c r="AQ261" s="404"/>
      <c r="AR261" s="406"/>
      <c r="AS261" s="406"/>
      <c r="AT261" s="46"/>
      <c r="AU261" s="46"/>
      <c r="AV261" s="94"/>
      <c r="AW261" s="221"/>
      <c r="AX261" s="96"/>
    </row>
    <row r="262" spans="1:50" ht="33" customHeight="1" thickBot="1" x14ac:dyDescent="0.25">
      <c r="A262" s="408"/>
      <c r="B262" s="413"/>
      <c r="C262" s="414"/>
      <c r="D262" s="90"/>
      <c r="E262" s="90"/>
      <c r="F262" s="90"/>
      <c r="G262" s="514"/>
      <c r="H262" s="559"/>
      <c r="I262" s="560"/>
      <c r="J262" s="514"/>
      <c r="K262" s="460"/>
      <c r="L262" s="457"/>
      <c r="M262" s="460"/>
      <c r="N262" s="457"/>
      <c r="O262" s="457"/>
      <c r="P262" s="19"/>
      <c r="Q262" s="102">
        <f t="shared" si="1191"/>
        <v>0</v>
      </c>
      <c r="R262" s="427"/>
      <c r="S262" s="427"/>
      <c r="T262" s="306"/>
      <c r="U262" s="440"/>
      <c r="V262" s="446"/>
      <c r="W262" s="307">
        <f t="shared" si="1195"/>
        <v>0</v>
      </c>
      <c r="X262" s="306"/>
      <c r="Y262" s="306"/>
      <c r="Z262" s="446"/>
      <c r="AA262" s="427"/>
      <c r="AB262" s="305">
        <f t="shared" si="1198"/>
        <v>0</v>
      </c>
      <c r="AC262" s="306"/>
      <c r="AD262" s="306"/>
      <c r="AE262" s="446"/>
      <c r="AF262" s="427"/>
      <c r="AG262" s="305">
        <f t="shared" si="1201"/>
        <v>0</v>
      </c>
      <c r="AH262" s="306"/>
      <c r="AI262" s="306"/>
      <c r="AJ262" s="446"/>
      <c r="AK262" s="427"/>
      <c r="AL262" s="305">
        <f t="shared" si="1204"/>
        <v>0</v>
      </c>
      <c r="AM262" s="306"/>
      <c r="AN262" s="427"/>
      <c r="AO262" s="432"/>
      <c r="AP262" s="429"/>
      <c r="AQ262" s="431"/>
      <c r="AR262" s="561"/>
      <c r="AS262" s="561"/>
      <c r="AT262" s="47"/>
      <c r="AU262" s="47"/>
      <c r="AV262" s="169"/>
      <c r="AW262" s="227"/>
      <c r="AX262" s="97"/>
    </row>
    <row r="263" spans="1:50" ht="33" customHeight="1" x14ac:dyDescent="0.2">
      <c r="A263" s="399">
        <v>88</v>
      </c>
      <c r="B263" s="409"/>
      <c r="C263" s="410"/>
      <c r="D263" s="255"/>
      <c r="E263" s="255"/>
      <c r="F263" s="255"/>
      <c r="G263" s="475"/>
      <c r="H263" s="558"/>
      <c r="I263" s="469"/>
      <c r="J263" s="475"/>
      <c r="K263" s="503"/>
      <c r="L263" s="504">
        <f t="shared" ref="L263" si="1209">IF(K263="ALTA",5,IF(K263="MEDIO ALTA",4,IF(K263="MEDIA",3,IF(K263="MEDIO BAJA",2,IF(K263="BAJA",1,0)))))</f>
        <v>0</v>
      </c>
      <c r="M263" s="503"/>
      <c r="N263" s="504">
        <f t="shared" ref="N263" si="1210">IF(M263="ALTO",5,IF(M263="MEDIO ALTO",4,IF(M263="MEDIO",3,IF(M263="MEDIO BAJO",2,IF(M263="BAJO",1,0)))))</f>
        <v>0</v>
      </c>
      <c r="O263" s="504">
        <f t="shared" ref="O263" si="1211">N263*L263</f>
        <v>0</v>
      </c>
      <c r="P263" s="256"/>
      <c r="Q263" s="257">
        <f t="shared" si="1191"/>
        <v>0</v>
      </c>
      <c r="R263" s="426" t="e">
        <f t="shared" ref="R263" si="1212">ROUND(AVERAGEIF(Q263:Q265,"&gt;0"),0)</f>
        <v>#DIV/0!</v>
      </c>
      <c r="S263" s="426" t="e">
        <f t="shared" si="969"/>
        <v>#DIV/0!</v>
      </c>
      <c r="T263" s="309"/>
      <c r="U263" s="459" t="e">
        <f t="shared" ref="U263" si="1213">IF(P263="No_existen",5*$U$10,V263*$U$10)</f>
        <v>#DIV/0!</v>
      </c>
      <c r="V263" s="447" t="e">
        <f t="shared" ref="V263" si="1214">ROUND(AVERAGEIF(W263:W265,"&gt;0"),0)</f>
        <v>#DIV/0!</v>
      </c>
      <c r="W263" s="303">
        <f t="shared" si="1195"/>
        <v>0</v>
      </c>
      <c r="X263" s="309"/>
      <c r="Y263" s="309"/>
      <c r="Z263" s="447" t="e">
        <f t="shared" ref="Z263" si="1215">IF(P263="No_existen",5*$Z$10,AA263*$Z$10)</f>
        <v>#DIV/0!</v>
      </c>
      <c r="AA263" s="426" t="e">
        <f t="shared" ref="AA263" si="1216">ROUND(AVERAGEIF(AB263:AB265,"&gt;0"),0)</f>
        <v>#DIV/0!</v>
      </c>
      <c r="AB263" s="302">
        <f t="shared" si="1198"/>
        <v>0</v>
      </c>
      <c r="AC263" s="309"/>
      <c r="AD263" s="309"/>
      <c r="AE263" s="447" t="e">
        <f t="shared" ref="AE263" si="1217">IF(P263="No_existen",5*$AE$10,AF263*$AE$10)</f>
        <v>#DIV/0!</v>
      </c>
      <c r="AF263" s="426" t="e">
        <f t="shared" ref="AF263" si="1218">ROUND(AVERAGEIF(AG263:AG265,"&gt;0"),0)</f>
        <v>#DIV/0!</v>
      </c>
      <c r="AG263" s="302">
        <f t="shared" si="1201"/>
        <v>0</v>
      </c>
      <c r="AH263" s="309"/>
      <c r="AI263" s="309"/>
      <c r="AJ263" s="447" t="e">
        <f t="shared" ref="AJ263" si="1219">IF(P263="No_existen",5*$AJ$10,AK263*$AJ$10)</f>
        <v>#DIV/0!</v>
      </c>
      <c r="AK263" s="426" t="e">
        <f t="shared" ref="AK263" si="1220">ROUND(AVERAGEIF(AL263:AL265,"&gt;0"),0)</f>
        <v>#DIV/0!</v>
      </c>
      <c r="AL263" s="302">
        <f t="shared" si="1204"/>
        <v>0</v>
      </c>
      <c r="AM263" s="309"/>
      <c r="AN263" s="426" t="e">
        <f t="shared" ref="AN263" si="1221">ROUND(AVERAGE(R263,V263,AA263,AF263,AK263),0)</f>
        <v>#DIV/0!</v>
      </c>
      <c r="AO263" s="408" t="e">
        <f t="shared" ref="AO263" si="1222">IF(AN263&lt;1.5,"FUERTE",IF(AND(AN263&gt;=1.5,AN263&lt;2.5),"ACEPTABLE",IF(AN263&gt;=5,"INEXISTENTE","DÉBIL")))</f>
        <v>#DIV/0!</v>
      </c>
      <c r="AP263" s="428">
        <f t="shared" ref="AP263" si="1223">IF(O263=0,0,ROUND((O263*AN263),0))</f>
        <v>0</v>
      </c>
      <c r="AQ263" s="430" t="str">
        <f t="shared" ref="AQ263" si="1224">IF(AP263&gt;=36,"GRAVE", IF(AP263&lt;=10, "LEVE", "MODERADO"))</f>
        <v>LEVE</v>
      </c>
      <c r="AR263" s="557"/>
      <c r="AS263" s="557"/>
      <c r="AT263" s="258"/>
      <c r="AU263" s="258"/>
      <c r="AV263" s="259"/>
      <c r="AW263" s="322"/>
      <c r="AX263" s="291"/>
    </row>
    <row r="264" spans="1:50" ht="33" customHeight="1" x14ac:dyDescent="0.2">
      <c r="A264" s="407"/>
      <c r="B264" s="411"/>
      <c r="C264" s="412"/>
      <c r="D264" s="311"/>
      <c r="E264" s="311"/>
      <c r="F264" s="311"/>
      <c r="G264" s="415"/>
      <c r="H264" s="416"/>
      <c r="I264" s="417"/>
      <c r="J264" s="415"/>
      <c r="K264" s="420"/>
      <c r="L264" s="423"/>
      <c r="M264" s="420"/>
      <c r="N264" s="423"/>
      <c r="O264" s="423"/>
      <c r="P264" s="144"/>
      <c r="Q264" s="145">
        <f t="shared" si="1191"/>
        <v>0</v>
      </c>
      <c r="R264" s="396"/>
      <c r="S264" s="396"/>
      <c r="T264" s="312"/>
      <c r="U264" s="425"/>
      <c r="V264" s="395"/>
      <c r="W264" s="301">
        <f t="shared" si="1195"/>
        <v>0</v>
      </c>
      <c r="X264" s="312"/>
      <c r="Y264" s="312"/>
      <c r="Z264" s="395"/>
      <c r="AA264" s="396"/>
      <c r="AB264" s="300">
        <f t="shared" si="1198"/>
        <v>0</v>
      </c>
      <c r="AC264" s="312"/>
      <c r="AD264" s="312"/>
      <c r="AE264" s="395"/>
      <c r="AF264" s="396"/>
      <c r="AG264" s="300">
        <f t="shared" si="1201"/>
        <v>0</v>
      </c>
      <c r="AH264" s="312"/>
      <c r="AI264" s="312"/>
      <c r="AJ264" s="395"/>
      <c r="AK264" s="396"/>
      <c r="AL264" s="300">
        <f t="shared" si="1204"/>
        <v>0</v>
      </c>
      <c r="AM264" s="312"/>
      <c r="AN264" s="396"/>
      <c r="AO264" s="398"/>
      <c r="AP264" s="401"/>
      <c r="AQ264" s="404"/>
      <c r="AR264" s="406"/>
      <c r="AS264" s="406"/>
      <c r="AT264" s="46"/>
      <c r="AU264" s="46"/>
      <c r="AV264" s="94"/>
      <c r="AW264" s="221"/>
      <c r="AX264" s="96"/>
    </row>
    <row r="265" spans="1:50" ht="33" customHeight="1" thickBot="1" x14ac:dyDescent="0.25">
      <c r="A265" s="408"/>
      <c r="B265" s="413"/>
      <c r="C265" s="414"/>
      <c r="D265" s="90"/>
      <c r="E265" s="90"/>
      <c r="F265" s="90"/>
      <c r="G265" s="514"/>
      <c r="H265" s="559"/>
      <c r="I265" s="560"/>
      <c r="J265" s="514"/>
      <c r="K265" s="460"/>
      <c r="L265" s="457"/>
      <c r="M265" s="460"/>
      <c r="N265" s="457"/>
      <c r="O265" s="457"/>
      <c r="P265" s="19"/>
      <c r="Q265" s="102">
        <f t="shared" si="1191"/>
        <v>0</v>
      </c>
      <c r="R265" s="427"/>
      <c r="S265" s="427"/>
      <c r="T265" s="306"/>
      <c r="U265" s="440"/>
      <c r="V265" s="446"/>
      <c r="W265" s="307">
        <f t="shared" si="1195"/>
        <v>0</v>
      </c>
      <c r="X265" s="306"/>
      <c r="Y265" s="306"/>
      <c r="Z265" s="446"/>
      <c r="AA265" s="427"/>
      <c r="AB265" s="305">
        <f t="shared" si="1198"/>
        <v>0</v>
      </c>
      <c r="AC265" s="306"/>
      <c r="AD265" s="306"/>
      <c r="AE265" s="446"/>
      <c r="AF265" s="427"/>
      <c r="AG265" s="305">
        <f t="shared" si="1201"/>
        <v>0</v>
      </c>
      <c r="AH265" s="306"/>
      <c r="AI265" s="306"/>
      <c r="AJ265" s="446"/>
      <c r="AK265" s="427"/>
      <c r="AL265" s="305">
        <f t="shared" si="1204"/>
        <v>0</v>
      </c>
      <c r="AM265" s="306"/>
      <c r="AN265" s="427"/>
      <c r="AO265" s="432"/>
      <c r="AP265" s="429"/>
      <c r="AQ265" s="431"/>
      <c r="AR265" s="561"/>
      <c r="AS265" s="561"/>
      <c r="AT265" s="47"/>
      <c r="AU265" s="47"/>
      <c r="AV265" s="169"/>
      <c r="AW265" s="227"/>
      <c r="AX265" s="97"/>
    </row>
    <row r="266" spans="1:50" ht="33" customHeight="1" x14ac:dyDescent="0.2">
      <c r="A266" s="399">
        <v>89</v>
      </c>
      <c r="B266" s="409"/>
      <c r="C266" s="410"/>
      <c r="D266" s="255"/>
      <c r="E266" s="255"/>
      <c r="F266" s="255"/>
      <c r="G266" s="475"/>
      <c r="H266" s="558"/>
      <c r="I266" s="469"/>
      <c r="J266" s="475"/>
      <c r="K266" s="503"/>
      <c r="L266" s="504">
        <f t="shared" ref="L266" si="1225">IF(K266="ALTA",5,IF(K266="MEDIO ALTA",4,IF(K266="MEDIA",3,IF(K266="MEDIO BAJA",2,IF(K266="BAJA",1,0)))))</f>
        <v>0</v>
      </c>
      <c r="M266" s="503"/>
      <c r="N266" s="504">
        <f t="shared" ref="N266" si="1226">IF(M266="ALTO",5,IF(M266="MEDIO ALTO",4,IF(M266="MEDIO",3,IF(M266="MEDIO BAJO",2,IF(M266="BAJO",1,0)))))</f>
        <v>0</v>
      </c>
      <c r="O266" s="504">
        <f t="shared" ref="O266" si="1227">N266*L266</f>
        <v>0</v>
      </c>
      <c r="P266" s="256"/>
      <c r="Q266" s="257">
        <f t="shared" si="1191"/>
        <v>0</v>
      </c>
      <c r="R266" s="426" t="e">
        <f t="shared" ref="R266" si="1228">ROUND(AVERAGEIF(Q266:Q268,"&gt;0"),0)</f>
        <v>#DIV/0!</v>
      </c>
      <c r="S266" s="426" t="e">
        <f t="shared" si="969"/>
        <v>#DIV/0!</v>
      </c>
      <c r="T266" s="309"/>
      <c r="U266" s="459" t="e">
        <f t="shared" ref="U266" si="1229">IF(P266="No_existen",5*$U$10,V266*$U$10)</f>
        <v>#DIV/0!</v>
      </c>
      <c r="V266" s="447" t="e">
        <f t="shared" ref="V266" si="1230">ROUND(AVERAGEIF(W266:W268,"&gt;0"),0)</f>
        <v>#DIV/0!</v>
      </c>
      <c r="W266" s="303">
        <f t="shared" si="1195"/>
        <v>0</v>
      </c>
      <c r="X266" s="309"/>
      <c r="Y266" s="309"/>
      <c r="Z266" s="447" t="e">
        <f t="shared" ref="Z266" si="1231">IF(P266="No_existen",5*$Z$10,AA266*$Z$10)</f>
        <v>#DIV/0!</v>
      </c>
      <c r="AA266" s="426" t="e">
        <f t="shared" ref="AA266" si="1232">ROUND(AVERAGEIF(AB266:AB268,"&gt;0"),0)</f>
        <v>#DIV/0!</v>
      </c>
      <c r="AB266" s="302">
        <f t="shared" si="1198"/>
        <v>0</v>
      </c>
      <c r="AC266" s="309"/>
      <c r="AD266" s="309"/>
      <c r="AE266" s="447" t="e">
        <f t="shared" ref="AE266" si="1233">IF(P266="No_existen",5*$AE$10,AF266*$AE$10)</f>
        <v>#DIV/0!</v>
      </c>
      <c r="AF266" s="426" t="e">
        <f t="shared" ref="AF266" si="1234">ROUND(AVERAGEIF(AG266:AG268,"&gt;0"),0)</f>
        <v>#DIV/0!</v>
      </c>
      <c r="AG266" s="302">
        <f t="shared" si="1201"/>
        <v>0</v>
      </c>
      <c r="AH266" s="309"/>
      <c r="AI266" s="309"/>
      <c r="AJ266" s="447" t="e">
        <f t="shared" ref="AJ266" si="1235">IF(P266="No_existen",5*$AJ$10,AK266*$AJ$10)</f>
        <v>#DIV/0!</v>
      </c>
      <c r="AK266" s="426" t="e">
        <f t="shared" ref="AK266" si="1236">ROUND(AVERAGEIF(AL266:AL268,"&gt;0"),0)</f>
        <v>#DIV/0!</v>
      </c>
      <c r="AL266" s="302">
        <f t="shared" si="1204"/>
        <v>0</v>
      </c>
      <c r="AM266" s="309"/>
      <c r="AN266" s="426" t="e">
        <f t="shared" ref="AN266" si="1237">ROUND(AVERAGE(R266,V266,AA266,AF266,AK266),0)</f>
        <v>#DIV/0!</v>
      </c>
      <c r="AO266" s="408" t="e">
        <f t="shared" ref="AO266" si="1238">IF(AN266&lt;1.5,"FUERTE",IF(AND(AN266&gt;=1.5,AN266&lt;2.5),"ACEPTABLE",IF(AN266&gt;=5,"INEXISTENTE","DÉBIL")))</f>
        <v>#DIV/0!</v>
      </c>
      <c r="AP266" s="428">
        <f t="shared" ref="AP266" si="1239">IF(O266=0,0,ROUND((O266*AN266),0))</f>
        <v>0</v>
      </c>
      <c r="AQ266" s="430" t="str">
        <f t="shared" ref="AQ266" si="1240">IF(AP266&gt;=36,"GRAVE", IF(AP266&lt;=10, "LEVE", "MODERADO"))</f>
        <v>LEVE</v>
      </c>
      <c r="AR266" s="557"/>
      <c r="AS266" s="557"/>
      <c r="AT266" s="258"/>
      <c r="AU266" s="258"/>
      <c r="AV266" s="259"/>
      <c r="AW266" s="322"/>
      <c r="AX266" s="291"/>
    </row>
    <row r="267" spans="1:50" ht="33" customHeight="1" x14ac:dyDescent="0.2">
      <c r="A267" s="407"/>
      <c r="B267" s="411"/>
      <c r="C267" s="412"/>
      <c r="D267" s="311"/>
      <c r="E267" s="311"/>
      <c r="F267" s="311"/>
      <c r="G267" s="415"/>
      <c r="H267" s="416"/>
      <c r="I267" s="417"/>
      <c r="J267" s="415"/>
      <c r="K267" s="420"/>
      <c r="L267" s="423"/>
      <c r="M267" s="420"/>
      <c r="N267" s="423"/>
      <c r="O267" s="423"/>
      <c r="P267" s="144"/>
      <c r="Q267" s="145">
        <f t="shared" si="1191"/>
        <v>0</v>
      </c>
      <c r="R267" s="396"/>
      <c r="S267" s="396"/>
      <c r="T267" s="312"/>
      <c r="U267" s="425"/>
      <c r="V267" s="395"/>
      <c r="W267" s="301">
        <f t="shared" si="1195"/>
        <v>0</v>
      </c>
      <c r="X267" s="312"/>
      <c r="Y267" s="312"/>
      <c r="Z267" s="395"/>
      <c r="AA267" s="396"/>
      <c r="AB267" s="300">
        <f t="shared" si="1198"/>
        <v>0</v>
      </c>
      <c r="AC267" s="312"/>
      <c r="AD267" s="312"/>
      <c r="AE267" s="395"/>
      <c r="AF267" s="396"/>
      <c r="AG267" s="300">
        <f t="shared" si="1201"/>
        <v>0</v>
      </c>
      <c r="AH267" s="312"/>
      <c r="AI267" s="312"/>
      <c r="AJ267" s="395"/>
      <c r="AK267" s="396"/>
      <c r="AL267" s="300">
        <f t="shared" si="1204"/>
        <v>0</v>
      </c>
      <c r="AM267" s="312"/>
      <c r="AN267" s="396"/>
      <c r="AO267" s="398"/>
      <c r="AP267" s="401"/>
      <c r="AQ267" s="404"/>
      <c r="AR267" s="406"/>
      <c r="AS267" s="406"/>
      <c r="AT267" s="46"/>
      <c r="AU267" s="46"/>
      <c r="AV267" s="94"/>
      <c r="AW267" s="221"/>
      <c r="AX267" s="96"/>
    </row>
    <row r="268" spans="1:50" ht="33" customHeight="1" thickBot="1" x14ac:dyDescent="0.25">
      <c r="A268" s="408"/>
      <c r="B268" s="413"/>
      <c r="C268" s="414"/>
      <c r="D268" s="90"/>
      <c r="E268" s="90"/>
      <c r="F268" s="90"/>
      <c r="G268" s="514"/>
      <c r="H268" s="559"/>
      <c r="I268" s="560"/>
      <c r="J268" s="514"/>
      <c r="K268" s="460"/>
      <c r="L268" s="457"/>
      <c r="M268" s="460"/>
      <c r="N268" s="457"/>
      <c r="O268" s="457"/>
      <c r="P268" s="19"/>
      <c r="Q268" s="102">
        <f t="shared" si="1191"/>
        <v>0</v>
      </c>
      <c r="R268" s="427"/>
      <c r="S268" s="427"/>
      <c r="T268" s="306"/>
      <c r="U268" s="440"/>
      <c r="V268" s="446"/>
      <c r="W268" s="307">
        <f t="shared" si="1195"/>
        <v>0</v>
      </c>
      <c r="X268" s="306"/>
      <c r="Y268" s="306"/>
      <c r="Z268" s="446"/>
      <c r="AA268" s="427"/>
      <c r="AB268" s="305">
        <f t="shared" si="1198"/>
        <v>0</v>
      </c>
      <c r="AC268" s="306"/>
      <c r="AD268" s="306"/>
      <c r="AE268" s="446"/>
      <c r="AF268" s="427"/>
      <c r="AG268" s="305">
        <f t="shared" si="1201"/>
        <v>0</v>
      </c>
      <c r="AH268" s="306"/>
      <c r="AI268" s="306"/>
      <c r="AJ268" s="446"/>
      <c r="AK268" s="427"/>
      <c r="AL268" s="305">
        <f t="shared" si="1204"/>
        <v>0</v>
      </c>
      <c r="AM268" s="306"/>
      <c r="AN268" s="427"/>
      <c r="AO268" s="432"/>
      <c r="AP268" s="429"/>
      <c r="AQ268" s="431"/>
      <c r="AR268" s="561"/>
      <c r="AS268" s="561"/>
      <c r="AT268" s="47"/>
      <c r="AU268" s="47"/>
      <c r="AV268" s="169"/>
      <c r="AW268" s="227"/>
      <c r="AX268" s="97"/>
    </row>
    <row r="269" spans="1:50" ht="33" customHeight="1" x14ac:dyDescent="0.2">
      <c r="A269" s="399">
        <v>90</v>
      </c>
      <c r="B269" s="409"/>
      <c r="C269" s="410"/>
      <c r="D269" s="255"/>
      <c r="E269" s="255"/>
      <c r="F269" s="255"/>
      <c r="G269" s="475"/>
      <c r="H269" s="558"/>
      <c r="I269" s="469"/>
      <c r="J269" s="475"/>
      <c r="K269" s="503"/>
      <c r="L269" s="504">
        <f t="shared" ref="L269" si="1241">IF(K269="ALTA",5,IF(K269="MEDIO ALTA",4,IF(K269="MEDIA",3,IF(K269="MEDIO BAJA",2,IF(K269="BAJA",1,0)))))</f>
        <v>0</v>
      </c>
      <c r="M269" s="503"/>
      <c r="N269" s="504">
        <f t="shared" ref="N269" si="1242">IF(M269="ALTO",5,IF(M269="MEDIO ALTO",4,IF(M269="MEDIO",3,IF(M269="MEDIO BAJO",2,IF(M269="BAJO",1,0)))))</f>
        <v>0</v>
      </c>
      <c r="O269" s="504">
        <f t="shared" ref="O269" si="1243">N269*L269</f>
        <v>0</v>
      </c>
      <c r="P269" s="256"/>
      <c r="Q269" s="257">
        <f t="shared" si="1191"/>
        <v>0</v>
      </c>
      <c r="R269" s="426" t="e">
        <f t="shared" ref="R269" si="1244">ROUND(AVERAGEIF(Q269:Q271,"&gt;0"),0)</f>
        <v>#DIV/0!</v>
      </c>
      <c r="S269" s="426" t="e">
        <f t="shared" si="969"/>
        <v>#DIV/0!</v>
      </c>
      <c r="T269" s="309"/>
      <c r="U269" s="459" t="e">
        <f t="shared" ref="U269" si="1245">IF(P269="No_existen",5*$U$10,V269*$U$10)</f>
        <v>#DIV/0!</v>
      </c>
      <c r="V269" s="447" t="e">
        <f t="shared" ref="V269" si="1246">ROUND(AVERAGEIF(W269:W271,"&gt;0"),0)</f>
        <v>#DIV/0!</v>
      </c>
      <c r="W269" s="303">
        <f t="shared" si="1195"/>
        <v>0</v>
      </c>
      <c r="X269" s="309"/>
      <c r="Y269" s="309"/>
      <c r="Z269" s="447" t="e">
        <f t="shared" ref="Z269" si="1247">IF(P269="No_existen",5*$Z$10,AA269*$Z$10)</f>
        <v>#DIV/0!</v>
      </c>
      <c r="AA269" s="426" t="e">
        <f t="shared" ref="AA269" si="1248">ROUND(AVERAGEIF(AB269:AB271,"&gt;0"),0)</f>
        <v>#DIV/0!</v>
      </c>
      <c r="AB269" s="302">
        <f t="shared" si="1198"/>
        <v>0</v>
      </c>
      <c r="AC269" s="309"/>
      <c r="AD269" s="309"/>
      <c r="AE269" s="447" t="e">
        <f t="shared" ref="AE269" si="1249">IF(P269="No_existen",5*$AE$10,AF269*$AE$10)</f>
        <v>#DIV/0!</v>
      </c>
      <c r="AF269" s="426" t="e">
        <f t="shared" ref="AF269" si="1250">ROUND(AVERAGEIF(AG269:AG271,"&gt;0"),0)</f>
        <v>#DIV/0!</v>
      </c>
      <c r="AG269" s="302">
        <f t="shared" si="1201"/>
        <v>0</v>
      </c>
      <c r="AH269" s="309"/>
      <c r="AI269" s="309"/>
      <c r="AJ269" s="447" t="e">
        <f t="shared" ref="AJ269" si="1251">IF(P269="No_existen",5*$AJ$10,AK269*$AJ$10)</f>
        <v>#DIV/0!</v>
      </c>
      <c r="AK269" s="426" t="e">
        <f t="shared" ref="AK269" si="1252">ROUND(AVERAGEIF(AL269:AL271,"&gt;0"),0)</f>
        <v>#DIV/0!</v>
      </c>
      <c r="AL269" s="302">
        <f t="shared" si="1204"/>
        <v>0</v>
      </c>
      <c r="AM269" s="309"/>
      <c r="AN269" s="426" t="e">
        <f t="shared" ref="AN269" si="1253">ROUND(AVERAGE(R269,V269,AA269,AF269,AK269),0)</f>
        <v>#DIV/0!</v>
      </c>
      <c r="AO269" s="408" t="e">
        <f t="shared" ref="AO269" si="1254">IF(AN269&lt;1.5,"FUERTE",IF(AND(AN269&gt;=1.5,AN269&lt;2.5),"ACEPTABLE",IF(AN269&gt;=5,"INEXISTENTE","DÉBIL")))</f>
        <v>#DIV/0!</v>
      </c>
      <c r="AP269" s="428">
        <f t="shared" ref="AP269" si="1255">IF(O269=0,0,ROUND((O269*AN269),0))</f>
        <v>0</v>
      </c>
      <c r="AQ269" s="430" t="str">
        <f t="shared" ref="AQ269" si="1256">IF(AP269&gt;=36,"GRAVE", IF(AP269&lt;=10, "LEVE", "MODERADO"))</f>
        <v>LEVE</v>
      </c>
      <c r="AR269" s="557"/>
      <c r="AS269" s="557"/>
      <c r="AT269" s="258"/>
      <c r="AU269" s="258"/>
      <c r="AV269" s="259"/>
      <c r="AW269" s="322"/>
      <c r="AX269" s="291"/>
    </row>
    <row r="270" spans="1:50" ht="33" customHeight="1" x14ac:dyDescent="0.2">
      <c r="A270" s="407"/>
      <c r="B270" s="411"/>
      <c r="C270" s="412"/>
      <c r="D270" s="311"/>
      <c r="E270" s="311"/>
      <c r="F270" s="311"/>
      <c r="G270" s="415"/>
      <c r="H270" s="416"/>
      <c r="I270" s="417"/>
      <c r="J270" s="415"/>
      <c r="K270" s="420"/>
      <c r="L270" s="423"/>
      <c r="M270" s="420"/>
      <c r="N270" s="423"/>
      <c r="O270" s="423"/>
      <c r="P270" s="144"/>
      <c r="Q270" s="145">
        <f t="shared" si="1191"/>
        <v>0</v>
      </c>
      <c r="R270" s="396"/>
      <c r="S270" s="396"/>
      <c r="T270" s="312"/>
      <c r="U270" s="425"/>
      <c r="V270" s="395"/>
      <c r="W270" s="301">
        <f t="shared" si="1195"/>
        <v>0</v>
      </c>
      <c r="X270" s="312"/>
      <c r="Y270" s="312"/>
      <c r="Z270" s="395"/>
      <c r="AA270" s="396"/>
      <c r="AB270" s="300">
        <f t="shared" si="1198"/>
        <v>0</v>
      </c>
      <c r="AC270" s="312"/>
      <c r="AD270" s="312"/>
      <c r="AE270" s="395"/>
      <c r="AF270" s="396"/>
      <c r="AG270" s="300">
        <f t="shared" si="1201"/>
        <v>0</v>
      </c>
      <c r="AH270" s="312"/>
      <c r="AI270" s="312"/>
      <c r="AJ270" s="395"/>
      <c r="AK270" s="396"/>
      <c r="AL270" s="300">
        <f t="shared" si="1204"/>
        <v>0</v>
      </c>
      <c r="AM270" s="312"/>
      <c r="AN270" s="396"/>
      <c r="AO270" s="398"/>
      <c r="AP270" s="401"/>
      <c r="AQ270" s="404"/>
      <c r="AR270" s="406"/>
      <c r="AS270" s="406"/>
      <c r="AT270" s="46"/>
      <c r="AU270" s="46"/>
      <c r="AV270" s="94"/>
      <c r="AW270" s="221"/>
      <c r="AX270" s="96"/>
    </row>
    <row r="271" spans="1:50" ht="33" customHeight="1" thickBot="1" x14ac:dyDescent="0.25">
      <c r="A271" s="408"/>
      <c r="B271" s="413"/>
      <c r="C271" s="414"/>
      <c r="D271" s="90"/>
      <c r="E271" s="90"/>
      <c r="F271" s="90"/>
      <c r="G271" s="514"/>
      <c r="H271" s="559"/>
      <c r="I271" s="560"/>
      <c r="J271" s="514"/>
      <c r="K271" s="460"/>
      <c r="L271" s="457"/>
      <c r="M271" s="460"/>
      <c r="N271" s="457"/>
      <c r="O271" s="457"/>
      <c r="P271" s="19"/>
      <c r="Q271" s="102">
        <f t="shared" si="1191"/>
        <v>0</v>
      </c>
      <c r="R271" s="427"/>
      <c r="S271" s="427"/>
      <c r="T271" s="306"/>
      <c r="U271" s="440"/>
      <c r="V271" s="446"/>
      <c r="W271" s="307">
        <f t="shared" si="1195"/>
        <v>0</v>
      </c>
      <c r="X271" s="306"/>
      <c r="Y271" s="306"/>
      <c r="Z271" s="446"/>
      <c r="AA271" s="427"/>
      <c r="AB271" s="305">
        <f t="shared" si="1198"/>
        <v>0</v>
      </c>
      <c r="AC271" s="306"/>
      <c r="AD271" s="306"/>
      <c r="AE271" s="446"/>
      <c r="AF271" s="427"/>
      <c r="AG271" s="305">
        <f t="shared" si="1201"/>
        <v>0</v>
      </c>
      <c r="AH271" s="306"/>
      <c r="AI271" s="306"/>
      <c r="AJ271" s="446"/>
      <c r="AK271" s="427"/>
      <c r="AL271" s="305">
        <f t="shared" si="1204"/>
        <v>0</v>
      </c>
      <c r="AM271" s="306"/>
      <c r="AN271" s="427"/>
      <c r="AO271" s="432"/>
      <c r="AP271" s="429"/>
      <c r="AQ271" s="431"/>
      <c r="AR271" s="561"/>
      <c r="AS271" s="561"/>
      <c r="AT271" s="47"/>
      <c r="AU271" s="47"/>
      <c r="AV271" s="169"/>
      <c r="AW271" s="227"/>
      <c r="AX271" s="97"/>
    </row>
    <row r="272" spans="1:50" ht="33" customHeight="1" x14ac:dyDescent="0.2">
      <c r="A272" s="399">
        <v>91</v>
      </c>
      <c r="B272" s="409"/>
      <c r="C272" s="410"/>
      <c r="D272" s="255"/>
      <c r="E272" s="255"/>
      <c r="F272" s="255"/>
      <c r="G272" s="475"/>
      <c r="H272" s="558"/>
      <c r="I272" s="469"/>
      <c r="J272" s="475"/>
      <c r="K272" s="503"/>
      <c r="L272" s="504">
        <f t="shared" ref="L272" si="1257">IF(K272="ALTA",5,IF(K272="MEDIO ALTA",4,IF(K272="MEDIA",3,IF(K272="MEDIO BAJA",2,IF(K272="BAJA",1,0)))))</f>
        <v>0</v>
      </c>
      <c r="M272" s="503"/>
      <c r="N272" s="504">
        <f t="shared" ref="N272" si="1258">IF(M272="ALTO",5,IF(M272="MEDIO ALTO",4,IF(M272="MEDIO",3,IF(M272="MEDIO BAJO",2,IF(M272="BAJO",1,0)))))</f>
        <v>0</v>
      </c>
      <c r="O272" s="504">
        <f t="shared" ref="O272" si="1259">N272*L272</f>
        <v>0</v>
      </c>
      <c r="P272" s="256"/>
      <c r="Q272" s="257">
        <f t="shared" si="1191"/>
        <v>0</v>
      </c>
      <c r="R272" s="426" t="e">
        <f t="shared" ref="R272" si="1260">ROUND(AVERAGEIF(Q272:Q274,"&gt;0"),0)</f>
        <v>#DIV/0!</v>
      </c>
      <c r="S272" s="426" t="e">
        <f t="shared" si="969"/>
        <v>#DIV/0!</v>
      </c>
      <c r="T272" s="309"/>
      <c r="U272" s="459" t="e">
        <f t="shared" ref="U272" si="1261">IF(P272="No_existen",5*$U$10,V272*$U$10)</f>
        <v>#DIV/0!</v>
      </c>
      <c r="V272" s="447" t="e">
        <f t="shared" ref="V272" si="1262">ROUND(AVERAGEIF(W272:W274,"&gt;0"),0)</f>
        <v>#DIV/0!</v>
      </c>
      <c r="W272" s="303">
        <f t="shared" si="1195"/>
        <v>0</v>
      </c>
      <c r="X272" s="309"/>
      <c r="Y272" s="309"/>
      <c r="Z272" s="447" t="e">
        <f t="shared" ref="Z272" si="1263">IF(P272="No_existen",5*$Z$10,AA272*$Z$10)</f>
        <v>#DIV/0!</v>
      </c>
      <c r="AA272" s="426" t="e">
        <f t="shared" ref="AA272" si="1264">ROUND(AVERAGEIF(AB272:AB274,"&gt;0"),0)</f>
        <v>#DIV/0!</v>
      </c>
      <c r="AB272" s="302">
        <f t="shared" si="1198"/>
        <v>0</v>
      </c>
      <c r="AC272" s="309"/>
      <c r="AD272" s="309"/>
      <c r="AE272" s="447" t="e">
        <f t="shared" ref="AE272" si="1265">IF(P272="No_existen",5*$AE$10,AF272*$AE$10)</f>
        <v>#DIV/0!</v>
      </c>
      <c r="AF272" s="426" t="e">
        <f t="shared" ref="AF272" si="1266">ROUND(AVERAGEIF(AG272:AG274,"&gt;0"),0)</f>
        <v>#DIV/0!</v>
      </c>
      <c r="AG272" s="302">
        <f t="shared" si="1201"/>
        <v>0</v>
      </c>
      <c r="AH272" s="309"/>
      <c r="AI272" s="309"/>
      <c r="AJ272" s="447" t="e">
        <f t="shared" ref="AJ272" si="1267">IF(P272="No_existen",5*$AJ$10,AK272*$AJ$10)</f>
        <v>#DIV/0!</v>
      </c>
      <c r="AK272" s="426" t="e">
        <f t="shared" ref="AK272" si="1268">ROUND(AVERAGEIF(AL272:AL274,"&gt;0"),0)</f>
        <v>#DIV/0!</v>
      </c>
      <c r="AL272" s="302">
        <f t="shared" si="1204"/>
        <v>0</v>
      </c>
      <c r="AM272" s="309"/>
      <c r="AN272" s="426" t="e">
        <f t="shared" ref="AN272" si="1269">ROUND(AVERAGE(R272,V272,AA272,AF272,AK272),0)</f>
        <v>#DIV/0!</v>
      </c>
      <c r="AO272" s="408" t="e">
        <f t="shared" ref="AO272" si="1270">IF(AN272&lt;1.5,"FUERTE",IF(AND(AN272&gt;=1.5,AN272&lt;2.5),"ACEPTABLE",IF(AN272&gt;=5,"INEXISTENTE","DÉBIL")))</f>
        <v>#DIV/0!</v>
      </c>
      <c r="AP272" s="428">
        <f t="shared" ref="AP272" si="1271">IF(O272=0,0,ROUND((O272*AN272),0))</f>
        <v>0</v>
      </c>
      <c r="AQ272" s="430" t="str">
        <f t="shared" ref="AQ272" si="1272">IF(AP272&gt;=36,"GRAVE", IF(AP272&lt;=10, "LEVE", "MODERADO"))</f>
        <v>LEVE</v>
      </c>
      <c r="AR272" s="557"/>
      <c r="AS272" s="557"/>
      <c r="AT272" s="258"/>
      <c r="AU272" s="258"/>
      <c r="AV272" s="259"/>
      <c r="AW272" s="322"/>
      <c r="AX272" s="291"/>
    </row>
    <row r="273" spans="1:50" ht="33" customHeight="1" x14ac:dyDescent="0.2">
      <c r="A273" s="407"/>
      <c r="B273" s="411"/>
      <c r="C273" s="412"/>
      <c r="D273" s="311"/>
      <c r="E273" s="311"/>
      <c r="F273" s="311"/>
      <c r="G273" s="415"/>
      <c r="H273" s="416"/>
      <c r="I273" s="417"/>
      <c r="J273" s="415"/>
      <c r="K273" s="420"/>
      <c r="L273" s="423"/>
      <c r="M273" s="420"/>
      <c r="N273" s="423"/>
      <c r="O273" s="423"/>
      <c r="P273" s="144"/>
      <c r="Q273" s="145">
        <f t="shared" si="1191"/>
        <v>0</v>
      </c>
      <c r="R273" s="396"/>
      <c r="S273" s="396"/>
      <c r="T273" s="312"/>
      <c r="U273" s="425"/>
      <c r="V273" s="395"/>
      <c r="W273" s="301">
        <f t="shared" si="1195"/>
        <v>0</v>
      </c>
      <c r="X273" s="312"/>
      <c r="Y273" s="312"/>
      <c r="Z273" s="395"/>
      <c r="AA273" s="396"/>
      <c r="AB273" s="300">
        <f t="shared" si="1198"/>
        <v>0</v>
      </c>
      <c r="AC273" s="312"/>
      <c r="AD273" s="312"/>
      <c r="AE273" s="395"/>
      <c r="AF273" s="396"/>
      <c r="AG273" s="300">
        <f t="shared" si="1201"/>
        <v>0</v>
      </c>
      <c r="AH273" s="312"/>
      <c r="AI273" s="312"/>
      <c r="AJ273" s="395"/>
      <c r="AK273" s="396"/>
      <c r="AL273" s="300">
        <f t="shared" si="1204"/>
        <v>0</v>
      </c>
      <c r="AM273" s="312"/>
      <c r="AN273" s="396"/>
      <c r="AO273" s="398"/>
      <c r="AP273" s="401"/>
      <c r="AQ273" s="404"/>
      <c r="AR273" s="406"/>
      <c r="AS273" s="406"/>
      <c r="AT273" s="46"/>
      <c r="AU273" s="46"/>
      <c r="AV273" s="94"/>
      <c r="AW273" s="221"/>
      <c r="AX273" s="96"/>
    </row>
    <row r="274" spans="1:50" ht="33" customHeight="1" thickBot="1" x14ac:dyDescent="0.25">
      <c r="A274" s="408"/>
      <c r="B274" s="413"/>
      <c r="C274" s="414"/>
      <c r="D274" s="90"/>
      <c r="E274" s="90"/>
      <c r="F274" s="90"/>
      <c r="G274" s="514"/>
      <c r="H274" s="559"/>
      <c r="I274" s="560"/>
      <c r="J274" s="514"/>
      <c r="K274" s="460"/>
      <c r="L274" s="457"/>
      <c r="M274" s="460"/>
      <c r="N274" s="457"/>
      <c r="O274" s="457"/>
      <c r="P274" s="19"/>
      <c r="Q274" s="102">
        <f t="shared" si="1191"/>
        <v>0</v>
      </c>
      <c r="R274" s="427"/>
      <c r="S274" s="427"/>
      <c r="T274" s="306"/>
      <c r="U274" s="440"/>
      <c r="V274" s="446"/>
      <c r="W274" s="307">
        <f t="shared" si="1195"/>
        <v>0</v>
      </c>
      <c r="X274" s="306"/>
      <c r="Y274" s="306"/>
      <c r="Z274" s="446"/>
      <c r="AA274" s="427"/>
      <c r="AB274" s="305">
        <f t="shared" si="1198"/>
        <v>0</v>
      </c>
      <c r="AC274" s="306"/>
      <c r="AD274" s="306"/>
      <c r="AE274" s="446"/>
      <c r="AF274" s="427"/>
      <c r="AG274" s="305">
        <f t="shared" si="1201"/>
        <v>0</v>
      </c>
      <c r="AH274" s="306"/>
      <c r="AI274" s="306"/>
      <c r="AJ274" s="446"/>
      <c r="AK274" s="427"/>
      <c r="AL274" s="305">
        <f t="shared" si="1204"/>
        <v>0</v>
      </c>
      <c r="AM274" s="306"/>
      <c r="AN274" s="427"/>
      <c r="AO274" s="432"/>
      <c r="AP274" s="429"/>
      <c r="AQ274" s="431"/>
      <c r="AR274" s="561"/>
      <c r="AS274" s="561"/>
      <c r="AT274" s="47"/>
      <c r="AU274" s="47"/>
      <c r="AV274" s="169"/>
      <c r="AW274" s="227"/>
      <c r="AX274" s="97"/>
    </row>
    <row r="275" spans="1:50" ht="33" customHeight="1" x14ac:dyDescent="0.2">
      <c r="A275" s="399">
        <v>92</v>
      </c>
      <c r="B275" s="409"/>
      <c r="C275" s="410"/>
      <c r="D275" s="255"/>
      <c r="E275" s="255"/>
      <c r="F275" s="255"/>
      <c r="G275" s="475"/>
      <c r="H275" s="558"/>
      <c r="I275" s="469"/>
      <c r="J275" s="475"/>
      <c r="K275" s="503"/>
      <c r="L275" s="504">
        <f t="shared" ref="L275" si="1273">IF(K275="ALTA",5,IF(K275="MEDIO ALTA",4,IF(K275="MEDIA",3,IF(K275="MEDIO BAJA",2,IF(K275="BAJA",1,0)))))</f>
        <v>0</v>
      </c>
      <c r="M275" s="503"/>
      <c r="N275" s="504">
        <f t="shared" ref="N275" si="1274">IF(M275="ALTO",5,IF(M275="MEDIO ALTO",4,IF(M275="MEDIO",3,IF(M275="MEDIO BAJO",2,IF(M275="BAJO",1,0)))))</f>
        <v>0</v>
      </c>
      <c r="O275" s="504">
        <f t="shared" ref="O275" si="1275">N275*L275</f>
        <v>0</v>
      </c>
      <c r="P275" s="256"/>
      <c r="Q275" s="257">
        <f t="shared" si="1191"/>
        <v>0</v>
      </c>
      <c r="R275" s="426" t="e">
        <f t="shared" ref="R275" si="1276">ROUND(AVERAGEIF(Q275:Q277,"&gt;0"),0)</f>
        <v>#DIV/0!</v>
      </c>
      <c r="S275" s="426" t="e">
        <f t="shared" si="969"/>
        <v>#DIV/0!</v>
      </c>
      <c r="T275" s="309"/>
      <c r="U275" s="459" t="e">
        <f t="shared" ref="U275" si="1277">IF(P275="No_existen",5*$U$10,V275*$U$10)</f>
        <v>#DIV/0!</v>
      </c>
      <c r="V275" s="447" t="e">
        <f t="shared" ref="V275" si="1278">ROUND(AVERAGEIF(W275:W277,"&gt;0"),0)</f>
        <v>#DIV/0!</v>
      </c>
      <c r="W275" s="303">
        <f t="shared" si="1195"/>
        <v>0</v>
      </c>
      <c r="X275" s="309"/>
      <c r="Y275" s="309"/>
      <c r="Z275" s="447" t="e">
        <f t="shared" ref="Z275" si="1279">IF(P275="No_existen",5*$Z$10,AA275*$Z$10)</f>
        <v>#DIV/0!</v>
      </c>
      <c r="AA275" s="426" t="e">
        <f t="shared" ref="AA275" si="1280">ROUND(AVERAGEIF(AB275:AB277,"&gt;0"),0)</f>
        <v>#DIV/0!</v>
      </c>
      <c r="AB275" s="302">
        <f t="shared" si="1198"/>
        <v>0</v>
      </c>
      <c r="AC275" s="309"/>
      <c r="AD275" s="309"/>
      <c r="AE275" s="447" t="e">
        <f t="shared" ref="AE275" si="1281">IF(P275="No_existen",5*$AE$10,AF275*$AE$10)</f>
        <v>#DIV/0!</v>
      </c>
      <c r="AF275" s="426" t="e">
        <f t="shared" ref="AF275" si="1282">ROUND(AVERAGEIF(AG275:AG277,"&gt;0"),0)</f>
        <v>#DIV/0!</v>
      </c>
      <c r="AG275" s="302">
        <f t="shared" si="1201"/>
        <v>0</v>
      </c>
      <c r="AH275" s="309"/>
      <c r="AI275" s="309"/>
      <c r="AJ275" s="447" t="e">
        <f t="shared" ref="AJ275" si="1283">IF(P275="No_existen",5*$AJ$10,AK275*$AJ$10)</f>
        <v>#DIV/0!</v>
      </c>
      <c r="AK275" s="426" t="e">
        <f t="shared" ref="AK275" si="1284">ROUND(AVERAGEIF(AL275:AL277,"&gt;0"),0)</f>
        <v>#DIV/0!</v>
      </c>
      <c r="AL275" s="302">
        <f t="shared" si="1204"/>
        <v>0</v>
      </c>
      <c r="AM275" s="309"/>
      <c r="AN275" s="426" t="e">
        <f t="shared" ref="AN275" si="1285">ROUND(AVERAGE(R275,V275,AA275,AF275,AK275),0)</f>
        <v>#DIV/0!</v>
      </c>
      <c r="AO275" s="408" t="e">
        <f t="shared" ref="AO275" si="1286">IF(AN275&lt;1.5,"FUERTE",IF(AND(AN275&gt;=1.5,AN275&lt;2.5),"ACEPTABLE",IF(AN275&gt;=5,"INEXISTENTE","DÉBIL")))</f>
        <v>#DIV/0!</v>
      </c>
      <c r="AP275" s="428">
        <f t="shared" ref="AP275" si="1287">IF(O275=0,0,ROUND((O275*AN275),0))</f>
        <v>0</v>
      </c>
      <c r="AQ275" s="430" t="str">
        <f t="shared" ref="AQ275" si="1288">IF(AP275&gt;=36,"GRAVE", IF(AP275&lt;=10, "LEVE", "MODERADO"))</f>
        <v>LEVE</v>
      </c>
      <c r="AR275" s="557"/>
      <c r="AS275" s="557"/>
      <c r="AT275" s="258"/>
      <c r="AU275" s="258"/>
      <c r="AV275" s="259"/>
      <c r="AW275" s="322"/>
      <c r="AX275" s="291"/>
    </row>
    <row r="276" spans="1:50" ht="33" customHeight="1" x14ac:dyDescent="0.2">
      <c r="A276" s="407"/>
      <c r="B276" s="411"/>
      <c r="C276" s="412"/>
      <c r="D276" s="311"/>
      <c r="E276" s="311"/>
      <c r="F276" s="311"/>
      <c r="G276" s="415"/>
      <c r="H276" s="416"/>
      <c r="I276" s="417"/>
      <c r="J276" s="415"/>
      <c r="K276" s="420"/>
      <c r="L276" s="423"/>
      <c r="M276" s="420"/>
      <c r="N276" s="423"/>
      <c r="O276" s="423"/>
      <c r="P276" s="144"/>
      <c r="Q276" s="145">
        <f t="shared" si="1191"/>
        <v>0</v>
      </c>
      <c r="R276" s="396"/>
      <c r="S276" s="396"/>
      <c r="T276" s="312"/>
      <c r="U276" s="425"/>
      <c r="V276" s="395"/>
      <c r="W276" s="301">
        <f t="shared" si="1195"/>
        <v>0</v>
      </c>
      <c r="X276" s="312"/>
      <c r="Y276" s="312"/>
      <c r="Z276" s="395"/>
      <c r="AA276" s="396"/>
      <c r="AB276" s="300">
        <f t="shared" si="1198"/>
        <v>0</v>
      </c>
      <c r="AC276" s="312"/>
      <c r="AD276" s="312"/>
      <c r="AE276" s="395"/>
      <c r="AF276" s="396"/>
      <c r="AG276" s="300">
        <f t="shared" si="1201"/>
        <v>0</v>
      </c>
      <c r="AH276" s="312"/>
      <c r="AI276" s="312"/>
      <c r="AJ276" s="395"/>
      <c r="AK276" s="396"/>
      <c r="AL276" s="300">
        <f t="shared" si="1204"/>
        <v>0</v>
      </c>
      <c r="AM276" s="312"/>
      <c r="AN276" s="396"/>
      <c r="AO276" s="398"/>
      <c r="AP276" s="401"/>
      <c r="AQ276" s="404"/>
      <c r="AR276" s="406"/>
      <c r="AS276" s="406"/>
      <c r="AT276" s="46"/>
      <c r="AU276" s="46"/>
      <c r="AV276" s="94"/>
      <c r="AW276" s="221"/>
      <c r="AX276" s="96"/>
    </row>
    <row r="277" spans="1:50" ht="33" customHeight="1" thickBot="1" x14ac:dyDescent="0.25">
      <c r="A277" s="408"/>
      <c r="B277" s="413"/>
      <c r="C277" s="414"/>
      <c r="D277" s="90"/>
      <c r="E277" s="90"/>
      <c r="F277" s="90"/>
      <c r="G277" s="514"/>
      <c r="H277" s="559"/>
      <c r="I277" s="560"/>
      <c r="J277" s="514"/>
      <c r="K277" s="460"/>
      <c r="L277" s="457"/>
      <c r="M277" s="460"/>
      <c r="N277" s="457"/>
      <c r="O277" s="457"/>
      <c r="P277" s="19"/>
      <c r="Q277" s="102">
        <f t="shared" si="1191"/>
        <v>0</v>
      </c>
      <c r="R277" s="427"/>
      <c r="S277" s="427"/>
      <c r="T277" s="306"/>
      <c r="U277" s="440"/>
      <c r="V277" s="446"/>
      <c r="W277" s="307">
        <f t="shared" si="1195"/>
        <v>0</v>
      </c>
      <c r="X277" s="306"/>
      <c r="Y277" s="306"/>
      <c r="Z277" s="446"/>
      <c r="AA277" s="427"/>
      <c r="AB277" s="305">
        <f t="shared" si="1198"/>
        <v>0</v>
      </c>
      <c r="AC277" s="306"/>
      <c r="AD277" s="306"/>
      <c r="AE277" s="446"/>
      <c r="AF277" s="427"/>
      <c r="AG277" s="305">
        <f t="shared" si="1201"/>
        <v>0</v>
      </c>
      <c r="AH277" s="306"/>
      <c r="AI277" s="306"/>
      <c r="AJ277" s="446"/>
      <c r="AK277" s="427"/>
      <c r="AL277" s="305">
        <f t="shared" si="1204"/>
        <v>0</v>
      </c>
      <c r="AM277" s="306"/>
      <c r="AN277" s="427"/>
      <c r="AO277" s="432"/>
      <c r="AP277" s="429"/>
      <c r="AQ277" s="431"/>
      <c r="AR277" s="561"/>
      <c r="AS277" s="561"/>
      <c r="AT277" s="47"/>
      <c r="AU277" s="47"/>
      <c r="AV277" s="169"/>
      <c r="AW277" s="227"/>
      <c r="AX277" s="97"/>
    </row>
    <row r="278" spans="1:50" ht="33" customHeight="1" x14ac:dyDescent="0.2">
      <c r="A278" s="399">
        <v>93</v>
      </c>
      <c r="B278" s="409"/>
      <c r="C278" s="410"/>
      <c r="D278" s="255"/>
      <c r="E278" s="255"/>
      <c r="F278" s="255"/>
      <c r="G278" s="475"/>
      <c r="H278" s="558"/>
      <c r="I278" s="469"/>
      <c r="J278" s="475"/>
      <c r="K278" s="503"/>
      <c r="L278" s="504">
        <f t="shared" ref="L278" si="1289">IF(K278="ALTA",5,IF(K278="MEDIO ALTA",4,IF(K278="MEDIA",3,IF(K278="MEDIO BAJA",2,IF(K278="BAJA",1,0)))))</f>
        <v>0</v>
      </c>
      <c r="M278" s="503"/>
      <c r="N278" s="504">
        <f t="shared" ref="N278" si="1290">IF(M278="ALTO",5,IF(M278="MEDIO ALTO",4,IF(M278="MEDIO",3,IF(M278="MEDIO BAJO",2,IF(M278="BAJO",1,0)))))</f>
        <v>0</v>
      </c>
      <c r="O278" s="504">
        <f t="shared" ref="O278" si="1291">N278*L278</f>
        <v>0</v>
      </c>
      <c r="P278" s="256"/>
      <c r="Q278" s="257">
        <f t="shared" si="1191"/>
        <v>0</v>
      </c>
      <c r="R278" s="426" t="e">
        <f t="shared" ref="R278" si="1292">ROUND(AVERAGEIF(Q278:Q280,"&gt;0"),0)</f>
        <v>#DIV/0!</v>
      </c>
      <c r="S278" s="426" t="e">
        <f t="shared" si="969"/>
        <v>#DIV/0!</v>
      </c>
      <c r="T278" s="309"/>
      <c r="U278" s="459" t="e">
        <f t="shared" ref="U278" si="1293">IF(P278="No_existen",5*$U$10,V278*$U$10)</f>
        <v>#DIV/0!</v>
      </c>
      <c r="V278" s="447" t="e">
        <f t="shared" ref="V278" si="1294">ROUND(AVERAGEIF(W278:W280,"&gt;0"),0)</f>
        <v>#DIV/0!</v>
      </c>
      <c r="W278" s="303">
        <f t="shared" si="1195"/>
        <v>0</v>
      </c>
      <c r="X278" s="309"/>
      <c r="Y278" s="309"/>
      <c r="Z278" s="447" t="e">
        <f t="shared" ref="Z278" si="1295">IF(P278="No_existen",5*$Z$10,AA278*$Z$10)</f>
        <v>#DIV/0!</v>
      </c>
      <c r="AA278" s="426" t="e">
        <f t="shared" ref="AA278" si="1296">ROUND(AVERAGEIF(AB278:AB280,"&gt;0"),0)</f>
        <v>#DIV/0!</v>
      </c>
      <c r="AB278" s="302">
        <f t="shared" si="1198"/>
        <v>0</v>
      </c>
      <c r="AC278" s="309"/>
      <c r="AD278" s="309"/>
      <c r="AE278" s="447" t="e">
        <f t="shared" ref="AE278" si="1297">IF(P278="No_existen",5*$AE$10,AF278*$AE$10)</f>
        <v>#DIV/0!</v>
      </c>
      <c r="AF278" s="426" t="e">
        <f t="shared" ref="AF278" si="1298">ROUND(AVERAGEIF(AG278:AG280,"&gt;0"),0)</f>
        <v>#DIV/0!</v>
      </c>
      <c r="AG278" s="302">
        <f t="shared" si="1201"/>
        <v>0</v>
      </c>
      <c r="AH278" s="309"/>
      <c r="AI278" s="309"/>
      <c r="AJ278" s="447" t="e">
        <f t="shared" ref="AJ278" si="1299">IF(P278="No_existen",5*$AJ$10,AK278*$AJ$10)</f>
        <v>#DIV/0!</v>
      </c>
      <c r="AK278" s="426" t="e">
        <f t="shared" ref="AK278" si="1300">ROUND(AVERAGEIF(AL278:AL280,"&gt;0"),0)</f>
        <v>#DIV/0!</v>
      </c>
      <c r="AL278" s="302">
        <f t="shared" si="1204"/>
        <v>0</v>
      </c>
      <c r="AM278" s="309"/>
      <c r="AN278" s="426" t="e">
        <f t="shared" ref="AN278" si="1301">ROUND(AVERAGE(R278,V278,AA278,AF278,AK278),0)</f>
        <v>#DIV/0!</v>
      </c>
      <c r="AO278" s="408" t="e">
        <f t="shared" ref="AO278" si="1302">IF(AN278&lt;1.5,"FUERTE",IF(AND(AN278&gt;=1.5,AN278&lt;2.5),"ACEPTABLE",IF(AN278&gt;=5,"INEXISTENTE","DÉBIL")))</f>
        <v>#DIV/0!</v>
      </c>
      <c r="AP278" s="428">
        <f t="shared" ref="AP278" si="1303">IF(O278=0,0,ROUND((O278*AN278),0))</f>
        <v>0</v>
      </c>
      <c r="AQ278" s="430" t="str">
        <f t="shared" ref="AQ278" si="1304">IF(AP278&gt;=36,"GRAVE", IF(AP278&lt;=10, "LEVE", "MODERADO"))</f>
        <v>LEVE</v>
      </c>
      <c r="AR278" s="557"/>
      <c r="AS278" s="557"/>
      <c r="AT278" s="258"/>
      <c r="AU278" s="258"/>
      <c r="AV278" s="259"/>
      <c r="AW278" s="322"/>
      <c r="AX278" s="291"/>
    </row>
    <row r="279" spans="1:50" ht="33" customHeight="1" x14ac:dyDescent="0.2">
      <c r="A279" s="407"/>
      <c r="B279" s="411"/>
      <c r="C279" s="412"/>
      <c r="D279" s="311"/>
      <c r="E279" s="311"/>
      <c r="F279" s="311"/>
      <c r="G279" s="415"/>
      <c r="H279" s="416"/>
      <c r="I279" s="417"/>
      <c r="J279" s="415"/>
      <c r="K279" s="420"/>
      <c r="L279" s="423"/>
      <c r="M279" s="420"/>
      <c r="N279" s="423"/>
      <c r="O279" s="423"/>
      <c r="P279" s="144"/>
      <c r="Q279" s="145">
        <f t="shared" si="1191"/>
        <v>0</v>
      </c>
      <c r="R279" s="396"/>
      <c r="S279" s="396"/>
      <c r="T279" s="312"/>
      <c r="U279" s="425"/>
      <c r="V279" s="395"/>
      <c r="W279" s="301">
        <f t="shared" si="1195"/>
        <v>0</v>
      </c>
      <c r="X279" s="312"/>
      <c r="Y279" s="312"/>
      <c r="Z279" s="395"/>
      <c r="AA279" s="396"/>
      <c r="AB279" s="300">
        <f t="shared" si="1198"/>
        <v>0</v>
      </c>
      <c r="AC279" s="312"/>
      <c r="AD279" s="312"/>
      <c r="AE279" s="395"/>
      <c r="AF279" s="396"/>
      <c r="AG279" s="300">
        <f t="shared" si="1201"/>
        <v>0</v>
      </c>
      <c r="AH279" s="312"/>
      <c r="AI279" s="312"/>
      <c r="AJ279" s="395"/>
      <c r="AK279" s="396"/>
      <c r="AL279" s="300">
        <f t="shared" si="1204"/>
        <v>0</v>
      </c>
      <c r="AM279" s="312"/>
      <c r="AN279" s="396"/>
      <c r="AO279" s="398"/>
      <c r="AP279" s="401"/>
      <c r="AQ279" s="404"/>
      <c r="AR279" s="406"/>
      <c r="AS279" s="406"/>
      <c r="AT279" s="46"/>
      <c r="AU279" s="46"/>
      <c r="AV279" s="94"/>
      <c r="AW279" s="221"/>
      <c r="AX279" s="96"/>
    </row>
    <row r="280" spans="1:50" ht="33" customHeight="1" thickBot="1" x14ac:dyDescent="0.25">
      <c r="A280" s="408"/>
      <c r="B280" s="413"/>
      <c r="C280" s="414"/>
      <c r="D280" s="90"/>
      <c r="E280" s="90"/>
      <c r="F280" s="90"/>
      <c r="G280" s="514"/>
      <c r="H280" s="559"/>
      <c r="I280" s="560"/>
      <c r="J280" s="514"/>
      <c r="K280" s="460"/>
      <c r="L280" s="457"/>
      <c r="M280" s="460"/>
      <c r="N280" s="457"/>
      <c r="O280" s="457"/>
      <c r="P280" s="19"/>
      <c r="Q280" s="102">
        <f t="shared" si="1191"/>
        <v>0</v>
      </c>
      <c r="R280" s="427"/>
      <c r="S280" s="427"/>
      <c r="T280" s="306"/>
      <c r="U280" s="440"/>
      <c r="V280" s="446"/>
      <c r="W280" s="307">
        <f t="shared" si="1195"/>
        <v>0</v>
      </c>
      <c r="X280" s="306"/>
      <c r="Y280" s="306"/>
      <c r="Z280" s="446"/>
      <c r="AA280" s="427"/>
      <c r="AB280" s="305">
        <f t="shared" si="1198"/>
        <v>0</v>
      </c>
      <c r="AC280" s="306"/>
      <c r="AD280" s="306"/>
      <c r="AE280" s="446"/>
      <c r="AF280" s="427"/>
      <c r="AG280" s="305">
        <f t="shared" si="1201"/>
        <v>0</v>
      </c>
      <c r="AH280" s="306"/>
      <c r="AI280" s="306"/>
      <c r="AJ280" s="446"/>
      <c r="AK280" s="427"/>
      <c r="AL280" s="305">
        <f t="shared" si="1204"/>
        <v>0</v>
      </c>
      <c r="AM280" s="306"/>
      <c r="AN280" s="427"/>
      <c r="AO280" s="432"/>
      <c r="AP280" s="429"/>
      <c r="AQ280" s="431"/>
      <c r="AR280" s="561"/>
      <c r="AS280" s="561"/>
      <c r="AT280" s="47"/>
      <c r="AU280" s="47"/>
      <c r="AV280" s="169"/>
      <c r="AW280" s="227"/>
      <c r="AX280" s="97"/>
    </row>
    <row r="281" spans="1:50" ht="33" customHeight="1" x14ac:dyDescent="0.2">
      <c r="A281" s="399">
        <v>94</v>
      </c>
      <c r="B281" s="409"/>
      <c r="C281" s="410"/>
      <c r="D281" s="255"/>
      <c r="E281" s="255"/>
      <c r="F281" s="255"/>
      <c r="G281" s="475"/>
      <c r="H281" s="558"/>
      <c r="I281" s="469"/>
      <c r="J281" s="475"/>
      <c r="K281" s="503"/>
      <c r="L281" s="504">
        <f t="shared" ref="L281" si="1305">IF(K281="ALTA",5,IF(K281="MEDIO ALTA",4,IF(K281="MEDIA",3,IF(K281="MEDIO BAJA",2,IF(K281="BAJA",1,0)))))</f>
        <v>0</v>
      </c>
      <c r="M281" s="503"/>
      <c r="N281" s="504">
        <f t="shared" ref="N281" si="1306">IF(M281="ALTO",5,IF(M281="MEDIO ALTO",4,IF(M281="MEDIO",3,IF(M281="MEDIO BAJO",2,IF(M281="BAJO",1,0)))))</f>
        <v>0</v>
      </c>
      <c r="O281" s="504">
        <f t="shared" ref="O281" si="1307">N281*L281</f>
        <v>0</v>
      </c>
      <c r="P281" s="256"/>
      <c r="Q281" s="257">
        <f t="shared" si="1191"/>
        <v>0</v>
      </c>
      <c r="R281" s="426" t="e">
        <f t="shared" ref="R281" si="1308">ROUND(AVERAGEIF(Q281:Q283,"&gt;0"),0)</f>
        <v>#DIV/0!</v>
      </c>
      <c r="S281" s="426" t="e">
        <f t="shared" si="969"/>
        <v>#DIV/0!</v>
      </c>
      <c r="T281" s="309"/>
      <c r="U281" s="459" t="e">
        <f t="shared" ref="U281" si="1309">IF(P281="No_existen",5*$U$10,V281*$U$10)</f>
        <v>#DIV/0!</v>
      </c>
      <c r="V281" s="447" t="e">
        <f t="shared" ref="V281" si="1310">ROUND(AVERAGEIF(W281:W283,"&gt;0"),0)</f>
        <v>#DIV/0!</v>
      </c>
      <c r="W281" s="303">
        <f t="shared" si="1195"/>
        <v>0</v>
      </c>
      <c r="X281" s="309"/>
      <c r="Y281" s="309"/>
      <c r="Z281" s="447" t="e">
        <f t="shared" ref="Z281" si="1311">IF(P281="No_existen",5*$Z$10,AA281*$Z$10)</f>
        <v>#DIV/0!</v>
      </c>
      <c r="AA281" s="426" t="e">
        <f t="shared" ref="AA281" si="1312">ROUND(AVERAGEIF(AB281:AB283,"&gt;0"),0)</f>
        <v>#DIV/0!</v>
      </c>
      <c r="AB281" s="302">
        <f t="shared" si="1198"/>
        <v>0</v>
      </c>
      <c r="AC281" s="309"/>
      <c r="AD281" s="309"/>
      <c r="AE281" s="447" t="e">
        <f t="shared" ref="AE281" si="1313">IF(P281="No_existen",5*$AE$10,AF281*$AE$10)</f>
        <v>#DIV/0!</v>
      </c>
      <c r="AF281" s="426" t="e">
        <f t="shared" ref="AF281" si="1314">ROUND(AVERAGEIF(AG281:AG283,"&gt;0"),0)</f>
        <v>#DIV/0!</v>
      </c>
      <c r="AG281" s="302">
        <f t="shared" si="1201"/>
        <v>0</v>
      </c>
      <c r="AH281" s="309"/>
      <c r="AI281" s="309"/>
      <c r="AJ281" s="447" t="e">
        <f t="shared" ref="AJ281" si="1315">IF(P281="No_existen",5*$AJ$10,AK281*$AJ$10)</f>
        <v>#DIV/0!</v>
      </c>
      <c r="AK281" s="426" t="e">
        <f t="shared" ref="AK281" si="1316">ROUND(AVERAGEIF(AL281:AL283,"&gt;0"),0)</f>
        <v>#DIV/0!</v>
      </c>
      <c r="AL281" s="302">
        <f t="shared" si="1204"/>
        <v>0</v>
      </c>
      <c r="AM281" s="309"/>
      <c r="AN281" s="426" t="e">
        <f t="shared" ref="AN281" si="1317">ROUND(AVERAGE(R281,V281,AA281,AF281,AK281),0)</f>
        <v>#DIV/0!</v>
      </c>
      <c r="AO281" s="408" t="e">
        <f t="shared" ref="AO281" si="1318">IF(AN281&lt;1.5,"FUERTE",IF(AND(AN281&gt;=1.5,AN281&lt;2.5),"ACEPTABLE",IF(AN281&gt;=5,"INEXISTENTE","DÉBIL")))</f>
        <v>#DIV/0!</v>
      </c>
      <c r="AP281" s="428">
        <f t="shared" ref="AP281" si="1319">IF(O281=0,0,ROUND((O281*AN281),0))</f>
        <v>0</v>
      </c>
      <c r="AQ281" s="430" t="str">
        <f t="shared" ref="AQ281" si="1320">IF(AP281&gt;=36,"GRAVE", IF(AP281&lt;=10, "LEVE", "MODERADO"))</f>
        <v>LEVE</v>
      </c>
      <c r="AR281" s="557"/>
      <c r="AS281" s="557"/>
      <c r="AT281" s="258"/>
      <c r="AU281" s="258"/>
      <c r="AV281" s="259"/>
      <c r="AW281" s="322"/>
      <c r="AX281" s="291"/>
    </row>
    <row r="282" spans="1:50" ht="33" customHeight="1" x14ac:dyDescent="0.2">
      <c r="A282" s="407"/>
      <c r="B282" s="411"/>
      <c r="C282" s="412"/>
      <c r="D282" s="311"/>
      <c r="E282" s="311"/>
      <c r="F282" s="311"/>
      <c r="G282" s="415"/>
      <c r="H282" s="416"/>
      <c r="I282" s="417"/>
      <c r="J282" s="415"/>
      <c r="K282" s="420"/>
      <c r="L282" s="423"/>
      <c r="M282" s="420"/>
      <c r="N282" s="423"/>
      <c r="O282" s="423"/>
      <c r="P282" s="144"/>
      <c r="Q282" s="145">
        <f t="shared" si="1191"/>
        <v>0</v>
      </c>
      <c r="R282" s="396"/>
      <c r="S282" s="396"/>
      <c r="T282" s="312"/>
      <c r="U282" s="425"/>
      <c r="V282" s="395"/>
      <c r="W282" s="301">
        <f t="shared" si="1195"/>
        <v>0</v>
      </c>
      <c r="X282" s="312"/>
      <c r="Y282" s="312"/>
      <c r="Z282" s="395"/>
      <c r="AA282" s="396"/>
      <c r="AB282" s="300">
        <f t="shared" si="1198"/>
        <v>0</v>
      </c>
      <c r="AC282" s="312"/>
      <c r="AD282" s="312"/>
      <c r="AE282" s="395"/>
      <c r="AF282" s="396"/>
      <c r="AG282" s="300">
        <f t="shared" si="1201"/>
        <v>0</v>
      </c>
      <c r="AH282" s="312"/>
      <c r="AI282" s="312"/>
      <c r="AJ282" s="395"/>
      <c r="AK282" s="396"/>
      <c r="AL282" s="300">
        <f t="shared" si="1204"/>
        <v>0</v>
      </c>
      <c r="AM282" s="312"/>
      <c r="AN282" s="396"/>
      <c r="AO282" s="398"/>
      <c r="AP282" s="401"/>
      <c r="AQ282" s="404"/>
      <c r="AR282" s="406"/>
      <c r="AS282" s="406"/>
      <c r="AT282" s="46"/>
      <c r="AU282" s="46"/>
      <c r="AV282" s="94"/>
      <c r="AW282" s="221"/>
      <c r="AX282" s="96"/>
    </row>
    <row r="283" spans="1:50" ht="33" customHeight="1" thickBot="1" x14ac:dyDescent="0.25">
      <c r="A283" s="408"/>
      <c r="B283" s="413"/>
      <c r="C283" s="414"/>
      <c r="D283" s="90"/>
      <c r="E283" s="90"/>
      <c r="F283" s="90"/>
      <c r="G283" s="514"/>
      <c r="H283" s="559"/>
      <c r="I283" s="560"/>
      <c r="J283" s="514"/>
      <c r="K283" s="460"/>
      <c r="L283" s="457"/>
      <c r="M283" s="460"/>
      <c r="N283" s="457"/>
      <c r="O283" s="457"/>
      <c r="P283" s="19"/>
      <c r="Q283" s="102">
        <f t="shared" si="1191"/>
        <v>0</v>
      </c>
      <c r="R283" s="427"/>
      <c r="S283" s="427"/>
      <c r="T283" s="306"/>
      <c r="U283" s="440"/>
      <c r="V283" s="446"/>
      <c r="W283" s="307">
        <f t="shared" si="1195"/>
        <v>0</v>
      </c>
      <c r="X283" s="306"/>
      <c r="Y283" s="306"/>
      <c r="Z283" s="446"/>
      <c r="AA283" s="427"/>
      <c r="AB283" s="305">
        <f t="shared" si="1198"/>
        <v>0</v>
      </c>
      <c r="AC283" s="306"/>
      <c r="AD283" s="306"/>
      <c r="AE283" s="446"/>
      <c r="AF283" s="427"/>
      <c r="AG283" s="305">
        <f t="shared" si="1201"/>
        <v>0</v>
      </c>
      <c r="AH283" s="306"/>
      <c r="AI283" s="306"/>
      <c r="AJ283" s="446"/>
      <c r="AK283" s="427"/>
      <c r="AL283" s="305">
        <f t="shared" si="1204"/>
        <v>0</v>
      </c>
      <c r="AM283" s="306"/>
      <c r="AN283" s="427"/>
      <c r="AO283" s="432"/>
      <c r="AP283" s="429"/>
      <c r="AQ283" s="431"/>
      <c r="AR283" s="561"/>
      <c r="AS283" s="561"/>
      <c r="AT283" s="47"/>
      <c r="AU283" s="47"/>
      <c r="AV283" s="169"/>
      <c r="AW283" s="227"/>
      <c r="AX283" s="97"/>
    </row>
    <row r="284" spans="1:50" ht="33" customHeight="1" x14ac:dyDescent="0.2">
      <c r="A284" s="399">
        <v>95</v>
      </c>
      <c r="B284" s="409"/>
      <c r="C284" s="410"/>
      <c r="D284" s="255"/>
      <c r="E284" s="255"/>
      <c r="F284" s="255"/>
      <c r="G284" s="475"/>
      <c r="H284" s="558"/>
      <c r="I284" s="469"/>
      <c r="J284" s="475"/>
      <c r="K284" s="503"/>
      <c r="L284" s="504">
        <f t="shared" ref="L284" si="1321">IF(K284="ALTA",5,IF(K284="MEDIO ALTA",4,IF(K284="MEDIA",3,IF(K284="MEDIO BAJA",2,IF(K284="BAJA",1,0)))))</f>
        <v>0</v>
      </c>
      <c r="M284" s="503"/>
      <c r="N284" s="504">
        <f t="shared" ref="N284" si="1322">IF(M284="ALTO",5,IF(M284="MEDIO ALTO",4,IF(M284="MEDIO",3,IF(M284="MEDIO BAJO",2,IF(M284="BAJO",1,0)))))</f>
        <v>0</v>
      </c>
      <c r="O284" s="504">
        <f t="shared" ref="O284" si="1323">N284*L284</f>
        <v>0</v>
      </c>
      <c r="P284" s="256"/>
      <c r="Q284" s="257">
        <f t="shared" si="1191"/>
        <v>0</v>
      </c>
      <c r="R284" s="426" t="e">
        <f t="shared" ref="R284" si="1324">ROUND(AVERAGEIF(Q284:Q286,"&gt;0"),0)</f>
        <v>#DIV/0!</v>
      </c>
      <c r="S284" s="426" t="e">
        <f t="shared" ref="S284:S347" si="1325">R284*0.6</f>
        <v>#DIV/0!</v>
      </c>
      <c r="T284" s="309"/>
      <c r="U284" s="459" t="e">
        <f t="shared" ref="U284" si="1326">IF(P284="No_existen",5*$U$10,V284*$U$10)</f>
        <v>#DIV/0!</v>
      </c>
      <c r="V284" s="447" t="e">
        <f t="shared" ref="V284" si="1327">ROUND(AVERAGEIF(W284:W286,"&gt;0"),0)</f>
        <v>#DIV/0!</v>
      </c>
      <c r="W284" s="303">
        <f t="shared" si="1195"/>
        <v>0</v>
      </c>
      <c r="X284" s="309"/>
      <c r="Y284" s="309"/>
      <c r="Z284" s="447" t="e">
        <f t="shared" ref="Z284" si="1328">IF(P284="No_existen",5*$Z$10,AA284*$Z$10)</f>
        <v>#DIV/0!</v>
      </c>
      <c r="AA284" s="426" t="e">
        <f t="shared" ref="AA284" si="1329">ROUND(AVERAGEIF(AB284:AB286,"&gt;0"),0)</f>
        <v>#DIV/0!</v>
      </c>
      <c r="AB284" s="302">
        <f t="shared" si="1198"/>
        <v>0</v>
      </c>
      <c r="AC284" s="309"/>
      <c r="AD284" s="309"/>
      <c r="AE284" s="447" t="e">
        <f t="shared" ref="AE284" si="1330">IF(P284="No_existen",5*$AE$10,AF284*$AE$10)</f>
        <v>#DIV/0!</v>
      </c>
      <c r="AF284" s="426" t="e">
        <f t="shared" ref="AF284" si="1331">ROUND(AVERAGEIF(AG284:AG286,"&gt;0"),0)</f>
        <v>#DIV/0!</v>
      </c>
      <c r="AG284" s="302">
        <f t="shared" si="1201"/>
        <v>0</v>
      </c>
      <c r="AH284" s="309"/>
      <c r="AI284" s="309"/>
      <c r="AJ284" s="447" t="e">
        <f t="shared" ref="AJ284" si="1332">IF(P284="No_existen",5*$AJ$10,AK284*$AJ$10)</f>
        <v>#DIV/0!</v>
      </c>
      <c r="AK284" s="426" t="e">
        <f t="shared" ref="AK284" si="1333">ROUND(AVERAGEIF(AL284:AL286,"&gt;0"),0)</f>
        <v>#DIV/0!</v>
      </c>
      <c r="AL284" s="302">
        <f t="shared" si="1204"/>
        <v>0</v>
      </c>
      <c r="AM284" s="309"/>
      <c r="AN284" s="426" t="e">
        <f t="shared" ref="AN284" si="1334">ROUND(AVERAGE(R284,V284,AA284,AF284,AK284),0)</f>
        <v>#DIV/0!</v>
      </c>
      <c r="AO284" s="408" t="e">
        <f t="shared" ref="AO284" si="1335">IF(AN284&lt;1.5,"FUERTE",IF(AND(AN284&gt;=1.5,AN284&lt;2.5),"ACEPTABLE",IF(AN284&gt;=5,"INEXISTENTE","DÉBIL")))</f>
        <v>#DIV/0!</v>
      </c>
      <c r="AP284" s="428">
        <f t="shared" ref="AP284" si="1336">IF(O284=0,0,ROUND((O284*AN284),0))</f>
        <v>0</v>
      </c>
      <c r="AQ284" s="430" t="str">
        <f t="shared" ref="AQ284" si="1337">IF(AP284&gt;=36,"GRAVE", IF(AP284&lt;=10, "LEVE", "MODERADO"))</f>
        <v>LEVE</v>
      </c>
      <c r="AR284" s="557"/>
      <c r="AS284" s="557"/>
      <c r="AT284" s="258"/>
      <c r="AU284" s="258"/>
      <c r="AV284" s="259"/>
      <c r="AW284" s="322"/>
      <c r="AX284" s="291"/>
    </row>
    <row r="285" spans="1:50" ht="33" customHeight="1" x14ac:dyDescent="0.2">
      <c r="A285" s="407"/>
      <c r="B285" s="411"/>
      <c r="C285" s="412"/>
      <c r="D285" s="311"/>
      <c r="E285" s="311"/>
      <c r="F285" s="311"/>
      <c r="G285" s="415"/>
      <c r="H285" s="416"/>
      <c r="I285" s="417"/>
      <c r="J285" s="415"/>
      <c r="K285" s="420"/>
      <c r="L285" s="423"/>
      <c r="M285" s="420"/>
      <c r="N285" s="423"/>
      <c r="O285" s="423"/>
      <c r="P285" s="144"/>
      <c r="Q285" s="145">
        <f t="shared" si="1191"/>
        <v>0</v>
      </c>
      <c r="R285" s="396"/>
      <c r="S285" s="396"/>
      <c r="T285" s="312"/>
      <c r="U285" s="425"/>
      <c r="V285" s="395"/>
      <c r="W285" s="301">
        <f t="shared" si="1195"/>
        <v>0</v>
      </c>
      <c r="X285" s="312"/>
      <c r="Y285" s="312"/>
      <c r="Z285" s="395"/>
      <c r="AA285" s="396"/>
      <c r="AB285" s="300">
        <f t="shared" si="1198"/>
        <v>0</v>
      </c>
      <c r="AC285" s="312"/>
      <c r="AD285" s="312"/>
      <c r="AE285" s="395"/>
      <c r="AF285" s="396"/>
      <c r="AG285" s="300">
        <f t="shared" si="1201"/>
        <v>0</v>
      </c>
      <c r="AH285" s="312"/>
      <c r="AI285" s="312"/>
      <c r="AJ285" s="395"/>
      <c r="AK285" s="396"/>
      <c r="AL285" s="300">
        <f t="shared" si="1204"/>
        <v>0</v>
      </c>
      <c r="AM285" s="312"/>
      <c r="AN285" s="396"/>
      <c r="AO285" s="398"/>
      <c r="AP285" s="401"/>
      <c r="AQ285" s="404"/>
      <c r="AR285" s="406"/>
      <c r="AS285" s="406"/>
      <c r="AT285" s="46"/>
      <c r="AU285" s="46"/>
      <c r="AV285" s="94"/>
      <c r="AW285" s="221"/>
      <c r="AX285" s="96"/>
    </row>
    <row r="286" spans="1:50" ht="33" customHeight="1" thickBot="1" x14ac:dyDescent="0.25">
      <c r="A286" s="408"/>
      <c r="B286" s="413"/>
      <c r="C286" s="414"/>
      <c r="D286" s="90"/>
      <c r="E286" s="90"/>
      <c r="F286" s="90"/>
      <c r="G286" s="514"/>
      <c r="H286" s="559"/>
      <c r="I286" s="560"/>
      <c r="J286" s="514"/>
      <c r="K286" s="460"/>
      <c r="L286" s="457"/>
      <c r="M286" s="460"/>
      <c r="N286" s="457"/>
      <c r="O286" s="457"/>
      <c r="P286" s="19"/>
      <c r="Q286" s="102">
        <f t="shared" si="1191"/>
        <v>0</v>
      </c>
      <c r="R286" s="427"/>
      <c r="S286" s="427"/>
      <c r="T286" s="306"/>
      <c r="U286" s="440"/>
      <c r="V286" s="446"/>
      <c r="W286" s="307">
        <f t="shared" si="1195"/>
        <v>0</v>
      </c>
      <c r="X286" s="306"/>
      <c r="Y286" s="306"/>
      <c r="Z286" s="446"/>
      <c r="AA286" s="427"/>
      <c r="AB286" s="305">
        <f t="shared" si="1198"/>
        <v>0</v>
      </c>
      <c r="AC286" s="306"/>
      <c r="AD286" s="306"/>
      <c r="AE286" s="446"/>
      <c r="AF286" s="427"/>
      <c r="AG286" s="305">
        <f t="shared" si="1201"/>
        <v>0</v>
      </c>
      <c r="AH286" s="306"/>
      <c r="AI286" s="306"/>
      <c r="AJ286" s="446"/>
      <c r="AK286" s="427"/>
      <c r="AL286" s="305">
        <f t="shared" si="1204"/>
        <v>0</v>
      </c>
      <c r="AM286" s="306"/>
      <c r="AN286" s="427"/>
      <c r="AO286" s="432"/>
      <c r="AP286" s="429"/>
      <c r="AQ286" s="431"/>
      <c r="AR286" s="561"/>
      <c r="AS286" s="561"/>
      <c r="AT286" s="47"/>
      <c r="AU286" s="47"/>
      <c r="AV286" s="169"/>
      <c r="AW286" s="227"/>
      <c r="AX286" s="97"/>
    </row>
    <row r="287" spans="1:50" ht="33" customHeight="1" x14ac:dyDescent="0.2">
      <c r="A287" s="399">
        <v>96</v>
      </c>
      <c r="B287" s="409"/>
      <c r="C287" s="410"/>
      <c r="D287" s="255"/>
      <c r="E287" s="255"/>
      <c r="F287" s="255"/>
      <c r="G287" s="475"/>
      <c r="H287" s="558"/>
      <c r="I287" s="469"/>
      <c r="J287" s="475"/>
      <c r="K287" s="503"/>
      <c r="L287" s="504">
        <f t="shared" ref="L287" si="1338">IF(K287="ALTA",5,IF(K287="MEDIO ALTA",4,IF(K287="MEDIA",3,IF(K287="MEDIO BAJA",2,IF(K287="BAJA",1,0)))))</f>
        <v>0</v>
      </c>
      <c r="M287" s="503"/>
      <c r="N287" s="504">
        <f t="shared" ref="N287" si="1339">IF(M287="ALTO",5,IF(M287="MEDIO ALTO",4,IF(M287="MEDIO",3,IF(M287="MEDIO BAJO",2,IF(M287="BAJO",1,0)))))</f>
        <v>0</v>
      </c>
      <c r="O287" s="504">
        <f t="shared" ref="O287" si="1340">N287*L287</f>
        <v>0</v>
      </c>
      <c r="P287" s="256"/>
      <c r="Q287" s="257">
        <f t="shared" si="1191"/>
        <v>0</v>
      </c>
      <c r="R287" s="426" t="e">
        <f t="shared" ref="R287" si="1341">ROUND(AVERAGEIF(Q287:Q289,"&gt;0"),0)</f>
        <v>#DIV/0!</v>
      </c>
      <c r="S287" s="426" t="e">
        <f t="shared" si="1325"/>
        <v>#DIV/0!</v>
      </c>
      <c r="T287" s="309"/>
      <c r="U287" s="459" t="e">
        <f t="shared" ref="U287" si="1342">IF(P287="No_existen",5*$U$10,V287*$U$10)</f>
        <v>#DIV/0!</v>
      </c>
      <c r="V287" s="447" t="e">
        <f t="shared" ref="V287" si="1343">ROUND(AVERAGEIF(W287:W289,"&gt;0"),0)</f>
        <v>#DIV/0!</v>
      </c>
      <c r="W287" s="303">
        <f t="shared" si="1195"/>
        <v>0</v>
      </c>
      <c r="X287" s="309"/>
      <c r="Y287" s="309"/>
      <c r="Z287" s="447" t="e">
        <f t="shared" ref="Z287" si="1344">IF(P287="No_existen",5*$Z$10,AA287*$Z$10)</f>
        <v>#DIV/0!</v>
      </c>
      <c r="AA287" s="426" t="e">
        <f t="shared" ref="AA287" si="1345">ROUND(AVERAGEIF(AB287:AB289,"&gt;0"),0)</f>
        <v>#DIV/0!</v>
      </c>
      <c r="AB287" s="302">
        <f t="shared" si="1198"/>
        <v>0</v>
      </c>
      <c r="AC287" s="309"/>
      <c r="AD287" s="309"/>
      <c r="AE287" s="447" t="e">
        <f t="shared" ref="AE287" si="1346">IF(P287="No_existen",5*$AE$10,AF287*$AE$10)</f>
        <v>#DIV/0!</v>
      </c>
      <c r="AF287" s="426" t="e">
        <f t="shared" ref="AF287" si="1347">ROUND(AVERAGEIF(AG287:AG289,"&gt;0"),0)</f>
        <v>#DIV/0!</v>
      </c>
      <c r="AG287" s="302">
        <f t="shared" si="1201"/>
        <v>0</v>
      </c>
      <c r="AH287" s="309"/>
      <c r="AI287" s="309"/>
      <c r="AJ287" s="447" t="e">
        <f t="shared" ref="AJ287" si="1348">IF(P287="No_existen",5*$AJ$10,AK287*$AJ$10)</f>
        <v>#DIV/0!</v>
      </c>
      <c r="AK287" s="426" t="e">
        <f t="shared" ref="AK287" si="1349">ROUND(AVERAGEIF(AL287:AL289,"&gt;0"),0)</f>
        <v>#DIV/0!</v>
      </c>
      <c r="AL287" s="302">
        <f t="shared" si="1204"/>
        <v>0</v>
      </c>
      <c r="AM287" s="309"/>
      <c r="AN287" s="426" t="e">
        <f t="shared" ref="AN287" si="1350">ROUND(AVERAGE(R287,V287,AA287,AF287,AK287),0)</f>
        <v>#DIV/0!</v>
      </c>
      <c r="AO287" s="408" t="e">
        <f t="shared" ref="AO287" si="1351">IF(AN287&lt;1.5,"FUERTE",IF(AND(AN287&gt;=1.5,AN287&lt;2.5),"ACEPTABLE",IF(AN287&gt;=5,"INEXISTENTE","DÉBIL")))</f>
        <v>#DIV/0!</v>
      </c>
      <c r="AP287" s="428">
        <f t="shared" ref="AP287" si="1352">IF(O287=0,0,ROUND((O287*AN287),0))</f>
        <v>0</v>
      </c>
      <c r="AQ287" s="430" t="str">
        <f t="shared" ref="AQ287" si="1353">IF(AP287&gt;=36,"GRAVE", IF(AP287&lt;=10, "LEVE", "MODERADO"))</f>
        <v>LEVE</v>
      </c>
      <c r="AR287" s="557"/>
      <c r="AS287" s="557"/>
      <c r="AT287" s="258"/>
      <c r="AU287" s="258"/>
      <c r="AV287" s="259"/>
      <c r="AW287" s="322"/>
      <c r="AX287" s="291"/>
    </row>
    <row r="288" spans="1:50" ht="33" customHeight="1" x14ac:dyDescent="0.2">
      <c r="A288" s="407"/>
      <c r="B288" s="411"/>
      <c r="C288" s="412"/>
      <c r="D288" s="311"/>
      <c r="E288" s="311"/>
      <c r="F288" s="311"/>
      <c r="G288" s="415"/>
      <c r="H288" s="416"/>
      <c r="I288" s="417"/>
      <c r="J288" s="415"/>
      <c r="K288" s="420"/>
      <c r="L288" s="423"/>
      <c r="M288" s="420"/>
      <c r="N288" s="423"/>
      <c r="O288" s="423"/>
      <c r="P288" s="144"/>
      <c r="Q288" s="145">
        <f t="shared" si="1191"/>
        <v>0</v>
      </c>
      <c r="R288" s="396"/>
      <c r="S288" s="396"/>
      <c r="T288" s="312"/>
      <c r="U288" s="425"/>
      <c r="V288" s="395"/>
      <c r="W288" s="301">
        <f t="shared" si="1195"/>
        <v>0</v>
      </c>
      <c r="X288" s="312"/>
      <c r="Y288" s="312"/>
      <c r="Z288" s="395"/>
      <c r="AA288" s="396"/>
      <c r="AB288" s="300">
        <f t="shared" si="1198"/>
        <v>0</v>
      </c>
      <c r="AC288" s="312"/>
      <c r="AD288" s="312"/>
      <c r="AE288" s="395"/>
      <c r="AF288" s="396"/>
      <c r="AG288" s="300">
        <f t="shared" si="1201"/>
        <v>0</v>
      </c>
      <c r="AH288" s="312"/>
      <c r="AI288" s="312"/>
      <c r="AJ288" s="395"/>
      <c r="AK288" s="396"/>
      <c r="AL288" s="300">
        <f t="shared" si="1204"/>
        <v>0</v>
      </c>
      <c r="AM288" s="312"/>
      <c r="AN288" s="396"/>
      <c r="AO288" s="398"/>
      <c r="AP288" s="401"/>
      <c r="AQ288" s="404"/>
      <c r="AR288" s="406"/>
      <c r="AS288" s="406"/>
      <c r="AT288" s="46"/>
      <c r="AU288" s="46"/>
      <c r="AV288" s="94"/>
      <c r="AW288" s="221"/>
      <c r="AX288" s="96"/>
    </row>
    <row r="289" spans="1:50" ht="33" customHeight="1" thickBot="1" x14ac:dyDescent="0.25">
      <c r="A289" s="408"/>
      <c r="B289" s="413"/>
      <c r="C289" s="414"/>
      <c r="D289" s="90"/>
      <c r="E289" s="90"/>
      <c r="F289" s="90"/>
      <c r="G289" s="514"/>
      <c r="H289" s="559"/>
      <c r="I289" s="560"/>
      <c r="J289" s="514"/>
      <c r="K289" s="460"/>
      <c r="L289" s="457"/>
      <c r="M289" s="460"/>
      <c r="N289" s="457"/>
      <c r="O289" s="457"/>
      <c r="P289" s="19"/>
      <c r="Q289" s="102">
        <f t="shared" si="1191"/>
        <v>0</v>
      </c>
      <c r="R289" s="427"/>
      <c r="S289" s="427"/>
      <c r="T289" s="306"/>
      <c r="U289" s="440"/>
      <c r="V289" s="446"/>
      <c r="W289" s="307">
        <f t="shared" si="1195"/>
        <v>0</v>
      </c>
      <c r="X289" s="306"/>
      <c r="Y289" s="306"/>
      <c r="Z289" s="446"/>
      <c r="AA289" s="427"/>
      <c r="AB289" s="305">
        <f t="shared" si="1198"/>
        <v>0</v>
      </c>
      <c r="AC289" s="306"/>
      <c r="AD289" s="306"/>
      <c r="AE289" s="446"/>
      <c r="AF289" s="427"/>
      <c r="AG289" s="305">
        <f t="shared" si="1201"/>
        <v>0</v>
      </c>
      <c r="AH289" s="306"/>
      <c r="AI289" s="306"/>
      <c r="AJ289" s="446"/>
      <c r="AK289" s="427"/>
      <c r="AL289" s="305">
        <f t="shared" si="1204"/>
        <v>0</v>
      </c>
      <c r="AM289" s="306"/>
      <c r="AN289" s="427"/>
      <c r="AO289" s="432"/>
      <c r="AP289" s="429"/>
      <c r="AQ289" s="431"/>
      <c r="AR289" s="561"/>
      <c r="AS289" s="561"/>
      <c r="AT289" s="47"/>
      <c r="AU289" s="47"/>
      <c r="AV289" s="169"/>
      <c r="AW289" s="227"/>
      <c r="AX289" s="97"/>
    </row>
    <row r="290" spans="1:50" ht="33" customHeight="1" x14ac:dyDescent="0.2">
      <c r="A290" s="399">
        <v>97</v>
      </c>
      <c r="B290" s="409"/>
      <c r="C290" s="410"/>
      <c r="D290" s="255"/>
      <c r="E290" s="255"/>
      <c r="F290" s="255"/>
      <c r="G290" s="475"/>
      <c r="H290" s="558"/>
      <c r="I290" s="469"/>
      <c r="J290" s="475"/>
      <c r="K290" s="503"/>
      <c r="L290" s="504">
        <f t="shared" ref="L290" si="1354">IF(K290="ALTA",5,IF(K290="MEDIO ALTA",4,IF(K290="MEDIA",3,IF(K290="MEDIO BAJA",2,IF(K290="BAJA",1,0)))))</f>
        <v>0</v>
      </c>
      <c r="M290" s="503"/>
      <c r="N290" s="504">
        <f t="shared" ref="N290" si="1355">IF(M290="ALTO",5,IF(M290="MEDIO ALTO",4,IF(M290="MEDIO",3,IF(M290="MEDIO BAJO",2,IF(M290="BAJO",1,0)))))</f>
        <v>0</v>
      </c>
      <c r="O290" s="504">
        <f t="shared" ref="O290" si="1356">N290*L290</f>
        <v>0</v>
      </c>
      <c r="P290" s="256"/>
      <c r="Q290" s="257">
        <f t="shared" si="1191"/>
        <v>0</v>
      </c>
      <c r="R290" s="426" t="e">
        <f t="shared" ref="R290" si="1357">ROUND(AVERAGEIF(Q290:Q292,"&gt;0"),0)</f>
        <v>#DIV/0!</v>
      </c>
      <c r="S290" s="426" t="e">
        <f t="shared" si="1325"/>
        <v>#DIV/0!</v>
      </c>
      <c r="T290" s="309"/>
      <c r="U290" s="459" t="e">
        <f t="shared" ref="U290" si="1358">IF(P290="No_existen",5*$U$10,V290*$U$10)</f>
        <v>#DIV/0!</v>
      </c>
      <c r="V290" s="447" t="e">
        <f t="shared" ref="V290" si="1359">ROUND(AVERAGEIF(W290:W292,"&gt;0"),0)</f>
        <v>#DIV/0!</v>
      </c>
      <c r="W290" s="303">
        <f t="shared" si="1195"/>
        <v>0</v>
      </c>
      <c r="X290" s="309"/>
      <c r="Y290" s="309"/>
      <c r="Z290" s="447" t="e">
        <f t="shared" ref="Z290" si="1360">IF(P290="No_existen",5*$Z$10,AA290*$Z$10)</f>
        <v>#DIV/0!</v>
      </c>
      <c r="AA290" s="426" t="e">
        <f t="shared" ref="AA290" si="1361">ROUND(AVERAGEIF(AB290:AB292,"&gt;0"),0)</f>
        <v>#DIV/0!</v>
      </c>
      <c r="AB290" s="302">
        <f t="shared" si="1198"/>
        <v>0</v>
      </c>
      <c r="AC290" s="309"/>
      <c r="AD290" s="309"/>
      <c r="AE290" s="447" t="e">
        <f t="shared" ref="AE290" si="1362">IF(P290="No_existen",5*$AE$10,AF290*$AE$10)</f>
        <v>#DIV/0!</v>
      </c>
      <c r="AF290" s="426" t="e">
        <f t="shared" ref="AF290" si="1363">ROUND(AVERAGEIF(AG290:AG292,"&gt;0"),0)</f>
        <v>#DIV/0!</v>
      </c>
      <c r="AG290" s="302">
        <f t="shared" si="1201"/>
        <v>0</v>
      </c>
      <c r="AH290" s="309"/>
      <c r="AI290" s="309"/>
      <c r="AJ290" s="447" t="e">
        <f t="shared" ref="AJ290" si="1364">IF(P290="No_existen",5*$AJ$10,AK290*$AJ$10)</f>
        <v>#DIV/0!</v>
      </c>
      <c r="AK290" s="426" t="e">
        <f t="shared" ref="AK290" si="1365">ROUND(AVERAGEIF(AL290:AL292,"&gt;0"),0)</f>
        <v>#DIV/0!</v>
      </c>
      <c r="AL290" s="302">
        <f t="shared" si="1204"/>
        <v>0</v>
      </c>
      <c r="AM290" s="309"/>
      <c r="AN290" s="426" t="e">
        <f t="shared" ref="AN290" si="1366">ROUND(AVERAGE(R290,V290,AA290,AF290,AK290),0)</f>
        <v>#DIV/0!</v>
      </c>
      <c r="AO290" s="408" t="e">
        <f t="shared" ref="AO290" si="1367">IF(AN290&lt;1.5,"FUERTE",IF(AND(AN290&gt;=1.5,AN290&lt;2.5),"ACEPTABLE",IF(AN290&gt;=5,"INEXISTENTE","DÉBIL")))</f>
        <v>#DIV/0!</v>
      </c>
      <c r="AP290" s="428">
        <f t="shared" ref="AP290" si="1368">IF(O290=0,0,ROUND((O290*AN290),0))</f>
        <v>0</v>
      </c>
      <c r="AQ290" s="430" t="str">
        <f t="shared" ref="AQ290" si="1369">IF(AP290&gt;=36,"GRAVE", IF(AP290&lt;=10, "LEVE", "MODERADO"))</f>
        <v>LEVE</v>
      </c>
      <c r="AR290" s="557"/>
      <c r="AS290" s="557"/>
      <c r="AT290" s="258"/>
      <c r="AU290" s="258"/>
      <c r="AV290" s="259"/>
      <c r="AW290" s="322"/>
      <c r="AX290" s="291"/>
    </row>
    <row r="291" spans="1:50" ht="33" customHeight="1" x14ac:dyDescent="0.2">
      <c r="A291" s="407"/>
      <c r="B291" s="411"/>
      <c r="C291" s="412"/>
      <c r="D291" s="311"/>
      <c r="E291" s="311"/>
      <c r="F291" s="311"/>
      <c r="G291" s="415"/>
      <c r="H291" s="416"/>
      <c r="I291" s="417"/>
      <c r="J291" s="415"/>
      <c r="K291" s="420"/>
      <c r="L291" s="423"/>
      <c r="M291" s="420"/>
      <c r="N291" s="423"/>
      <c r="O291" s="423"/>
      <c r="P291" s="144"/>
      <c r="Q291" s="145">
        <f t="shared" si="1191"/>
        <v>0</v>
      </c>
      <c r="R291" s="396"/>
      <c r="S291" s="396"/>
      <c r="T291" s="312"/>
      <c r="U291" s="425"/>
      <c r="V291" s="395"/>
      <c r="W291" s="301">
        <f t="shared" si="1195"/>
        <v>0</v>
      </c>
      <c r="X291" s="312"/>
      <c r="Y291" s="312"/>
      <c r="Z291" s="395"/>
      <c r="AA291" s="396"/>
      <c r="AB291" s="300">
        <f t="shared" si="1198"/>
        <v>0</v>
      </c>
      <c r="AC291" s="312"/>
      <c r="AD291" s="312"/>
      <c r="AE291" s="395"/>
      <c r="AF291" s="396"/>
      <c r="AG291" s="300">
        <f t="shared" si="1201"/>
        <v>0</v>
      </c>
      <c r="AH291" s="312"/>
      <c r="AI291" s="312"/>
      <c r="AJ291" s="395"/>
      <c r="AK291" s="396"/>
      <c r="AL291" s="300">
        <f t="shared" si="1204"/>
        <v>0</v>
      </c>
      <c r="AM291" s="312"/>
      <c r="AN291" s="396"/>
      <c r="AO291" s="398"/>
      <c r="AP291" s="401"/>
      <c r="AQ291" s="404"/>
      <c r="AR291" s="406"/>
      <c r="AS291" s="406"/>
      <c r="AT291" s="46"/>
      <c r="AU291" s="46"/>
      <c r="AV291" s="94"/>
      <c r="AW291" s="221"/>
      <c r="AX291" s="96"/>
    </row>
    <row r="292" spans="1:50" ht="33" customHeight="1" thickBot="1" x14ac:dyDescent="0.25">
      <c r="A292" s="408"/>
      <c r="B292" s="413"/>
      <c r="C292" s="414"/>
      <c r="D292" s="90"/>
      <c r="E292" s="90"/>
      <c r="F292" s="90"/>
      <c r="G292" s="514"/>
      <c r="H292" s="559"/>
      <c r="I292" s="560"/>
      <c r="J292" s="514"/>
      <c r="K292" s="460"/>
      <c r="L292" s="457"/>
      <c r="M292" s="460"/>
      <c r="N292" s="457"/>
      <c r="O292" s="457"/>
      <c r="P292" s="19"/>
      <c r="Q292" s="102">
        <f t="shared" si="1191"/>
        <v>0</v>
      </c>
      <c r="R292" s="427"/>
      <c r="S292" s="427"/>
      <c r="T292" s="306"/>
      <c r="U292" s="440"/>
      <c r="V292" s="446"/>
      <c r="W292" s="307">
        <f t="shared" si="1195"/>
        <v>0</v>
      </c>
      <c r="X292" s="306"/>
      <c r="Y292" s="306"/>
      <c r="Z292" s="446"/>
      <c r="AA292" s="427"/>
      <c r="AB292" s="305">
        <f t="shared" si="1198"/>
        <v>0</v>
      </c>
      <c r="AC292" s="306"/>
      <c r="AD292" s="306"/>
      <c r="AE292" s="446"/>
      <c r="AF292" s="427"/>
      <c r="AG292" s="305">
        <f t="shared" si="1201"/>
        <v>0</v>
      </c>
      <c r="AH292" s="306"/>
      <c r="AI292" s="306"/>
      <c r="AJ292" s="446"/>
      <c r="AK292" s="427"/>
      <c r="AL292" s="305">
        <f t="shared" si="1204"/>
        <v>0</v>
      </c>
      <c r="AM292" s="306"/>
      <c r="AN292" s="427"/>
      <c r="AO292" s="432"/>
      <c r="AP292" s="429"/>
      <c r="AQ292" s="431"/>
      <c r="AR292" s="561"/>
      <c r="AS292" s="561"/>
      <c r="AT292" s="47"/>
      <c r="AU292" s="47"/>
      <c r="AV292" s="169"/>
      <c r="AW292" s="227"/>
      <c r="AX292" s="97"/>
    </row>
    <row r="293" spans="1:50" ht="33" customHeight="1" x14ac:dyDescent="0.2">
      <c r="A293" s="399">
        <v>98</v>
      </c>
      <c r="B293" s="409"/>
      <c r="C293" s="410"/>
      <c r="D293" s="255"/>
      <c r="E293" s="255"/>
      <c r="F293" s="255"/>
      <c r="G293" s="475"/>
      <c r="H293" s="558"/>
      <c r="I293" s="469"/>
      <c r="J293" s="475"/>
      <c r="K293" s="503"/>
      <c r="L293" s="504">
        <f t="shared" ref="L293" si="1370">IF(K293="ALTA",5,IF(K293="MEDIO ALTA",4,IF(K293="MEDIA",3,IF(K293="MEDIO BAJA",2,IF(K293="BAJA",1,0)))))</f>
        <v>0</v>
      </c>
      <c r="M293" s="503"/>
      <c r="N293" s="504">
        <f t="shared" ref="N293" si="1371">IF(M293="ALTO",5,IF(M293="MEDIO ALTO",4,IF(M293="MEDIO",3,IF(M293="MEDIO BAJO",2,IF(M293="BAJO",1,0)))))</f>
        <v>0</v>
      </c>
      <c r="O293" s="504">
        <f t="shared" ref="O293" si="1372">N293*L293</f>
        <v>0</v>
      </c>
      <c r="P293" s="256"/>
      <c r="Q293" s="257">
        <f t="shared" si="1191"/>
        <v>0</v>
      </c>
      <c r="R293" s="426" t="e">
        <f t="shared" ref="R293" si="1373">ROUND(AVERAGEIF(Q293:Q295,"&gt;0"),0)</f>
        <v>#DIV/0!</v>
      </c>
      <c r="S293" s="426" t="e">
        <f t="shared" si="1325"/>
        <v>#DIV/0!</v>
      </c>
      <c r="T293" s="309"/>
      <c r="U293" s="459" t="e">
        <f t="shared" ref="U293" si="1374">IF(P293="No_existen",5*$U$10,V293*$U$10)</f>
        <v>#DIV/0!</v>
      </c>
      <c r="V293" s="447" t="e">
        <f t="shared" ref="V293" si="1375">ROUND(AVERAGEIF(W293:W295,"&gt;0"),0)</f>
        <v>#DIV/0!</v>
      </c>
      <c r="W293" s="303">
        <f t="shared" si="1195"/>
        <v>0</v>
      </c>
      <c r="X293" s="309"/>
      <c r="Y293" s="309"/>
      <c r="Z293" s="447" t="e">
        <f t="shared" ref="Z293" si="1376">IF(P293="No_existen",5*$Z$10,AA293*$Z$10)</f>
        <v>#DIV/0!</v>
      </c>
      <c r="AA293" s="426" t="e">
        <f t="shared" ref="AA293" si="1377">ROUND(AVERAGEIF(AB293:AB295,"&gt;0"),0)</f>
        <v>#DIV/0!</v>
      </c>
      <c r="AB293" s="302">
        <f t="shared" si="1198"/>
        <v>0</v>
      </c>
      <c r="AC293" s="309"/>
      <c r="AD293" s="309"/>
      <c r="AE293" s="447" t="e">
        <f t="shared" ref="AE293" si="1378">IF(P293="No_existen",5*$AE$10,AF293*$AE$10)</f>
        <v>#DIV/0!</v>
      </c>
      <c r="AF293" s="426" t="e">
        <f t="shared" ref="AF293" si="1379">ROUND(AVERAGEIF(AG293:AG295,"&gt;0"),0)</f>
        <v>#DIV/0!</v>
      </c>
      <c r="AG293" s="302">
        <f t="shared" si="1201"/>
        <v>0</v>
      </c>
      <c r="AH293" s="309"/>
      <c r="AI293" s="309"/>
      <c r="AJ293" s="447" t="e">
        <f t="shared" ref="AJ293" si="1380">IF(P293="No_existen",5*$AJ$10,AK293*$AJ$10)</f>
        <v>#DIV/0!</v>
      </c>
      <c r="AK293" s="426" t="e">
        <f t="shared" ref="AK293" si="1381">ROUND(AVERAGEIF(AL293:AL295,"&gt;0"),0)</f>
        <v>#DIV/0!</v>
      </c>
      <c r="AL293" s="302">
        <f t="shared" si="1204"/>
        <v>0</v>
      </c>
      <c r="AM293" s="309"/>
      <c r="AN293" s="426" t="e">
        <f t="shared" ref="AN293" si="1382">ROUND(AVERAGE(R293,V293,AA293,AF293,AK293),0)</f>
        <v>#DIV/0!</v>
      </c>
      <c r="AO293" s="408" t="e">
        <f t="shared" ref="AO293" si="1383">IF(AN293&lt;1.5,"FUERTE",IF(AND(AN293&gt;=1.5,AN293&lt;2.5),"ACEPTABLE",IF(AN293&gt;=5,"INEXISTENTE","DÉBIL")))</f>
        <v>#DIV/0!</v>
      </c>
      <c r="AP293" s="428">
        <f t="shared" ref="AP293" si="1384">IF(O293=0,0,ROUND((O293*AN293),0))</f>
        <v>0</v>
      </c>
      <c r="AQ293" s="430" t="str">
        <f t="shared" ref="AQ293" si="1385">IF(AP293&gt;=36,"GRAVE", IF(AP293&lt;=10, "LEVE", "MODERADO"))</f>
        <v>LEVE</v>
      </c>
      <c r="AR293" s="557"/>
      <c r="AS293" s="557"/>
      <c r="AT293" s="258"/>
      <c r="AU293" s="258"/>
      <c r="AV293" s="259"/>
      <c r="AW293" s="322"/>
      <c r="AX293" s="291"/>
    </row>
    <row r="294" spans="1:50" ht="33" customHeight="1" x14ac:dyDescent="0.2">
      <c r="A294" s="407"/>
      <c r="B294" s="411"/>
      <c r="C294" s="412"/>
      <c r="D294" s="311"/>
      <c r="E294" s="311"/>
      <c r="F294" s="311"/>
      <c r="G294" s="415"/>
      <c r="H294" s="416"/>
      <c r="I294" s="417"/>
      <c r="J294" s="415"/>
      <c r="K294" s="420"/>
      <c r="L294" s="423"/>
      <c r="M294" s="420"/>
      <c r="N294" s="423"/>
      <c r="O294" s="423"/>
      <c r="P294" s="144"/>
      <c r="Q294" s="145">
        <f t="shared" si="1191"/>
        <v>0</v>
      </c>
      <c r="R294" s="396"/>
      <c r="S294" s="396"/>
      <c r="T294" s="312"/>
      <c r="U294" s="425"/>
      <c r="V294" s="395"/>
      <c r="W294" s="301">
        <f t="shared" si="1195"/>
        <v>0</v>
      </c>
      <c r="X294" s="312"/>
      <c r="Y294" s="312"/>
      <c r="Z294" s="395"/>
      <c r="AA294" s="396"/>
      <c r="AB294" s="300">
        <f t="shared" si="1198"/>
        <v>0</v>
      </c>
      <c r="AC294" s="312"/>
      <c r="AD294" s="312"/>
      <c r="AE294" s="395"/>
      <c r="AF294" s="396"/>
      <c r="AG294" s="300">
        <f t="shared" si="1201"/>
        <v>0</v>
      </c>
      <c r="AH294" s="312"/>
      <c r="AI294" s="312"/>
      <c r="AJ294" s="395"/>
      <c r="AK294" s="396"/>
      <c r="AL294" s="300">
        <f t="shared" si="1204"/>
        <v>0</v>
      </c>
      <c r="AM294" s="312"/>
      <c r="AN294" s="396"/>
      <c r="AO294" s="398"/>
      <c r="AP294" s="401"/>
      <c r="AQ294" s="404"/>
      <c r="AR294" s="406"/>
      <c r="AS294" s="406"/>
      <c r="AT294" s="46"/>
      <c r="AU294" s="46"/>
      <c r="AV294" s="94"/>
      <c r="AW294" s="221"/>
      <c r="AX294" s="96"/>
    </row>
    <row r="295" spans="1:50" ht="33" customHeight="1" thickBot="1" x14ac:dyDescent="0.25">
      <c r="A295" s="408"/>
      <c r="B295" s="413"/>
      <c r="C295" s="414"/>
      <c r="D295" s="90"/>
      <c r="E295" s="90"/>
      <c r="F295" s="90"/>
      <c r="G295" s="514"/>
      <c r="H295" s="559"/>
      <c r="I295" s="560"/>
      <c r="J295" s="514"/>
      <c r="K295" s="460"/>
      <c r="L295" s="457"/>
      <c r="M295" s="460"/>
      <c r="N295" s="457"/>
      <c r="O295" s="457"/>
      <c r="P295" s="19"/>
      <c r="Q295" s="102">
        <f t="shared" si="1191"/>
        <v>0</v>
      </c>
      <c r="R295" s="427"/>
      <c r="S295" s="427"/>
      <c r="T295" s="306"/>
      <c r="U295" s="440"/>
      <c r="V295" s="446"/>
      <c r="W295" s="307">
        <f t="shared" si="1195"/>
        <v>0</v>
      </c>
      <c r="X295" s="306"/>
      <c r="Y295" s="306"/>
      <c r="Z295" s="446"/>
      <c r="AA295" s="427"/>
      <c r="AB295" s="305">
        <f t="shared" si="1198"/>
        <v>0</v>
      </c>
      <c r="AC295" s="306"/>
      <c r="AD295" s="306"/>
      <c r="AE295" s="446"/>
      <c r="AF295" s="427"/>
      <c r="AG295" s="305">
        <f t="shared" si="1201"/>
        <v>0</v>
      </c>
      <c r="AH295" s="306"/>
      <c r="AI295" s="306"/>
      <c r="AJ295" s="446"/>
      <c r="AK295" s="427"/>
      <c r="AL295" s="305">
        <f t="shared" si="1204"/>
        <v>0</v>
      </c>
      <c r="AM295" s="306"/>
      <c r="AN295" s="427"/>
      <c r="AO295" s="432"/>
      <c r="AP295" s="429"/>
      <c r="AQ295" s="431"/>
      <c r="AR295" s="561"/>
      <c r="AS295" s="561"/>
      <c r="AT295" s="47"/>
      <c r="AU295" s="47"/>
      <c r="AV295" s="169"/>
      <c r="AW295" s="227"/>
      <c r="AX295" s="97"/>
    </row>
    <row r="296" spans="1:50" ht="33" customHeight="1" x14ac:dyDescent="0.2">
      <c r="A296" s="399">
        <v>99</v>
      </c>
      <c r="B296" s="409"/>
      <c r="C296" s="410"/>
      <c r="D296" s="255"/>
      <c r="E296" s="255"/>
      <c r="F296" s="255"/>
      <c r="G296" s="475"/>
      <c r="H296" s="558"/>
      <c r="I296" s="469"/>
      <c r="J296" s="475"/>
      <c r="K296" s="503"/>
      <c r="L296" s="504">
        <f t="shared" ref="L296" si="1386">IF(K296="ALTA",5,IF(K296="MEDIO ALTA",4,IF(K296="MEDIA",3,IF(K296="MEDIO BAJA",2,IF(K296="BAJA",1,0)))))</f>
        <v>0</v>
      </c>
      <c r="M296" s="503"/>
      <c r="N296" s="504">
        <f t="shared" ref="N296" si="1387">IF(M296="ALTO",5,IF(M296="MEDIO ALTO",4,IF(M296="MEDIO",3,IF(M296="MEDIO BAJO",2,IF(M296="BAJO",1,0)))))</f>
        <v>0</v>
      </c>
      <c r="O296" s="504">
        <f t="shared" ref="O296" si="1388">N296*L296</f>
        <v>0</v>
      </c>
      <c r="P296" s="256"/>
      <c r="Q296" s="257">
        <f t="shared" si="1191"/>
        <v>0</v>
      </c>
      <c r="R296" s="426" t="e">
        <f t="shared" ref="R296" si="1389">ROUND(AVERAGEIF(Q296:Q298,"&gt;0"),0)</f>
        <v>#DIV/0!</v>
      </c>
      <c r="S296" s="426" t="e">
        <f t="shared" si="1325"/>
        <v>#DIV/0!</v>
      </c>
      <c r="T296" s="309"/>
      <c r="U296" s="459" t="e">
        <f t="shared" ref="U296" si="1390">IF(P296="No_existen",5*$U$10,V296*$U$10)</f>
        <v>#DIV/0!</v>
      </c>
      <c r="V296" s="447" t="e">
        <f t="shared" ref="V296" si="1391">ROUND(AVERAGEIF(W296:W298,"&gt;0"),0)</f>
        <v>#DIV/0!</v>
      </c>
      <c r="W296" s="303">
        <f t="shared" si="1195"/>
        <v>0</v>
      </c>
      <c r="X296" s="309"/>
      <c r="Y296" s="309"/>
      <c r="Z296" s="447" t="e">
        <f t="shared" ref="Z296" si="1392">IF(P296="No_existen",5*$Z$10,AA296*$Z$10)</f>
        <v>#DIV/0!</v>
      </c>
      <c r="AA296" s="426" t="e">
        <f t="shared" ref="AA296" si="1393">ROUND(AVERAGEIF(AB296:AB298,"&gt;0"),0)</f>
        <v>#DIV/0!</v>
      </c>
      <c r="AB296" s="302">
        <f t="shared" si="1198"/>
        <v>0</v>
      </c>
      <c r="AC296" s="309"/>
      <c r="AD296" s="309"/>
      <c r="AE296" s="447" t="e">
        <f t="shared" ref="AE296" si="1394">IF(P296="No_existen",5*$AE$10,AF296*$AE$10)</f>
        <v>#DIV/0!</v>
      </c>
      <c r="AF296" s="426" t="e">
        <f t="shared" ref="AF296" si="1395">ROUND(AVERAGEIF(AG296:AG298,"&gt;0"),0)</f>
        <v>#DIV/0!</v>
      </c>
      <c r="AG296" s="302">
        <f t="shared" si="1201"/>
        <v>0</v>
      </c>
      <c r="AH296" s="309"/>
      <c r="AI296" s="309"/>
      <c r="AJ296" s="447" t="e">
        <f t="shared" ref="AJ296" si="1396">IF(P296="No_existen",5*$AJ$10,AK296*$AJ$10)</f>
        <v>#DIV/0!</v>
      </c>
      <c r="AK296" s="426" t="e">
        <f t="shared" ref="AK296" si="1397">ROUND(AVERAGEIF(AL296:AL298,"&gt;0"),0)</f>
        <v>#DIV/0!</v>
      </c>
      <c r="AL296" s="302">
        <f t="shared" si="1204"/>
        <v>0</v>
      </c>
      <c r="AM296" s="309"/>
      <c r="AN296" s="426" t="e">
        <f t="shared" ref="AN296" si="1398">ROUND(AVERAGE(R296,V296,AA296,AF296,AK296),0)</f>
        <v>#DIV/0!</v>
      </c>
      <c r="AO296" s="408" t="e">
        <f t="shared" ref="AO296" si="1399">IF(AN296&lt;1.5,"FUERTE",IF(AND(AN296&gt;=1.5,AN296&lt;2.5),"ACEPTABLE",IF(AN296&gt;=5,"INEXISTENTE","DÉBIL")))</f>
        <v>#DIV/0!</v>
      </c>
      <c r="AP296" s="428">
        <f t="shared" ref="AP296" si="1400">IF(O296=0,0,ROUND((O296*AN296),0))</f>
        <v>0</v>
      </c>
      <c r="AQ296" s="430" t="str">
        <f t="shared" ref="AQ296" si="1401">IF(AP296&gt;=36,"GRAVE", IF(AP296&lt;=10, "LEVE", "MODERADO"))</f>
        <v>LEVE</v>
      </c>
      <c r="AR296" s="557"/>
      <c r="AS296" s="557"/>
      <c r="AT296" s="258"/>
      <c r="AU296" s="258"/>
      <c r="AV296" s="259"/>
      <c r="AW296" s="322"/>
      <c r="AX296" s="291"/>
    </row>
    <row r="297" spans="1:50" ht="33" customHeight="1" x14ac:dyDescent="0.2">
      <c r="A297" s="407"/>
      <c r="B297" s="411"/>
      <c r="C297" s="412"/>
      <c r="D297" s="311"/>
      <c r="E297" s="311"/>
      <c r="F297" s="311"/>
      <c r="G297" s="415"/>
      <c r="H297" s="416"/>
      <c r="I297" s="417"/>
      <c r="J297" s="415"/>
      <c r="K297" s="420"/>
      <c r="L297" s="423"/>
      <c r="M297" s="420"/>
      <c r="N297" s="423"/>
      <c r="O297" s="423"/>
      <c r="P297" s="144"/>
      <c r="Q297" s="145">
        <f t="shared" si="1191"/>
        <v>0</v>
      </c>
      <c r="R297" s="396"/>
      <c r="S297" s="396"/>
      <c r="T297" s="312"/>
      <c r="U297" s="425"/>
      <c r="V297" s="395"/>
      <c r="W297" s="301">
        <f t="shared" si="1195"/>
        <v>0</v>
      </c>
      <c r="X297" s="312"/>
      <c r="Y297" s="312"/>
      <c r="Z297" s="395"/>
      <c r="AA297" s="396"/>
      <c r="AB297" s="300">
        <f t="shared" si="1198"/>
        <v>0</v>
      </c>
      <c r="AC297" s="312"/>
      <c r="AD297" s="312"/>
      <c r="AE297" s="395"/>
      <c r="AF297" s="396"/>
      <c r="AG297" s="300">
        <f t="shared" si="1201"/>
        <v>0</v>
      </c>
      <c r="AH297" s="312"/>
      <c r="AI297" s="312"/>
      <c r="AJ297" s="395"/>
      <c r="AK297" s="396"/>
      <c r="AL297" s="300">
        <f t="shared" si="1204"/>
        <v>0</v>
      </c>
      <c r="AM297" s="312"/>
      <c r="AN297" s="396"/>
      <c r="AO297" s="398"/>
      <c r="AP297" s="401"/>
      <c r="AQ297" s="404"/>
      <c r="AR297" s="406"/>
      <c r="AS297" s="406"/>
      <c r="AT297" s="46"/>
      <c r="AU297" s="46"/>
      <c r="AV297" s="94"/>
      <c r="AW297" s="221"/>
      <c r="AX297" s="96"/>
    </row>
    <row r="298" spans="1:50" ht="33" customHeight="1" thickBot="1" x14ac:dyDescent="0.25">
      <c r="A298" s="408"/>
      <c r="B298" s="413"/>
      <c r="C298" s="414"/>
      <c r="D298" s="90"/>
      <c r="E298" s="90"/>
      <c r="F298" s="90"/>
      <c r="G298" s="514"/>
      <c r="H298" s="559"/>
      <c r="I298" s="560"/>
      <c r="J298" s="514"/>
      <c r="K298" s="460"/>
      <c r="L298" s="457"/>
      <c r="M298" s="460"/>
      <c r="N298" s="457"/>
      <c r="O298" s="457"/>
      <c r="P298" s="19"/>
      <c r="Q298" s="102">
        <f t="shared" si="1191"/>
        <v>0</v>
      </c>
      <c r="R298" s="427"/>
      <c r="S298" s="427"/>
      <c r="T298" s="306"/>
      <c r="U298" s="440"/>
      <c r="V298" s="446"/>
      <c r="W298" s="307">
        <f t="shared" si="1195"/>
        <v>0</v>
      </c>
      <c r="X298" s="306"/>
      <c r="Y298" s="306"/>
      <c r="Z298" s="446"/>
      <c r="AA298" s="427"/>
      <c r="AB298" s="305">
        <f t="shared" si="1198"/>
        <v>0</v>
      </c>
      <c r="AC298" s="306"/>
      <c r="AD298" s="306"/>
      <c r="AE298" s="446"/>
      <c r="AF298" s="427"/>
      <c r="AG298" s="305">
        <f t="shared" si="1201"/>
        <v>0</v>
      </c>
      <c r="AH298" s="306"/>
      <c r="AI298" s="306"/>
      <c r="AJ298" s="446"/>
      <c r="AK298" s="427"/>
      <c r="AL298" s="305">
        <f t="shared" si="1204"/>
        <v>0</v>
      </c>
      <c r="AM298" s="306"/>
      <c r="AN298" s="427"/>
      <c r="AO298" s="432"/>
      <c r="AP298" s="429"/>
      <c r="AQ298" s="431"/>
      <c r="AR298" s="561"/>
      <c r="AS298" s="561"/>
      <c r="AT298" s="47"/>
      <c r="AU298" s="47"/>
      <c r="AV298" s="169"/>
      <c r="AW298" s="227"/>
      <c r="AX298" s="97"/>
    </row>
    <row r="299" spans="1:50" ht="33" customHeight="1" x14ac:dyDescent="0.2">
      <c r="A299" s="399">
        <v>100</v>
      </c>
      <c r="B299" s="409"/>
      <c r="C299" s="410"/>
      <c r="D299" s="255"/>
      <c r="E299" s="255"/>
      <c r="F299" s="255"/>
      <c r="G299" s="475"/>
      <c r="H299" s="558"/>
      <c r="I299" s="469"/>
      <c r="J299" s="475"/>
      <c r="K299" s="503"/>
      <c r="L299" s="504">
        <f t="shared" ref="L299" si="1402">IF(K299="ALTA",5,IF(K299="MEDIO ALTA",4,IF(K299="MEDIA",3,IF(K299="MEDIO BAJA",2,IF(K299="BAJA",1,0)))))</f>
        <v>0</v>
      </c>
      <c r="M299" s="503"/>
      <c r="N299" s="504">
        <f t="shared" ref="N299" si="1403">IF(M299="ALTO",5,IF(M299="MEDIO ALTO",4,IF(M299="MEDIO",3,IF(M299="MEDIO BAJO",2,IF(M299="BAJO",1,0)))))</f>
        <v>0</v>
      </c>
      <c r="O299" s="504">
        <f t="shared" ref="O299" si="1404">N299*L299</f>
        <v>0</v>
      </c>
      <c r="P299" s="256"/>
      <c r="Q299" s="257">
        <f t="shared" si="1191"/>
        <v>0</v>
      </c>
      <c r="R299" s="426" t="e">
        <f t="shared" ref="R299" si="1405">ROUND(AVERAGEIF(Q299:Q301,"&gt;0"),0)</f>
        <v>#DIV/0!</v>
      </c>
      <c r="S299" s="426" t="e">
        <f t="shared" si="1325"/>
        <v>#DIV/0!</v>
      </c>
      <c r="T299" s="309"/>
      <c r="U299" s="459" t="e">
        <f t="shared" ref="U299" si="1406">IF(P299="No_existen",5*$U$10,V299*$U$10)</f>
        <v>#DIV/0!</v>
      </c>
      <c r="V299" s="447" t="e">
        <f t="shared" ref="V299" si="1407">ROUND(AVERAGEIF(W299:W301,"&gt;0"),0)</f>
        <v>#DIV/0!</v>
      </c>
      <c r="W299" s="303">
        <f t="shared" si="1195"/>
        <v>0</v>
      </c>
      <c r="X299" s="309"/>
      <c r="Y299" s="309"/>
      <c r="Z299" s="447" t="e">
        <f t="shared" ref="Z299" si="1408">IF(P299="No_existen",5*$Z$10,AA299*$Z$10)</f>
        <v>#DIV/0!</v>
      </c>
      <c r="AA299" s="426" t="e">
        <f t="shared" ref="AA299" si="1409">ROUND(AVERAGEIF(AB299:AB301,"&gt;0"),0)</f>
        <v>#DIV/0!</v>
      </c>
      <c r="AB299" s="302">
        <f t="shared" si="1198"/>
        <v>0</v>
      </c>
      <c r="AC299" s="309"/>
      <c r="AD299" s="309"/>
      <c r="AE299" s="447" t="e">
        <f t="shared" ref="AE299" si="1410">IF(P299="No_existen",5*$AE$10,AF299*$AE$10)</f>
        <v>#DIV/0!</v>
      </c>
      <c r="AF299" s="426" t="e">
        <f t="shared" ref="AF299" si="1411">ROUND(AVERAGEIF(AG299:AG301,"&gt;0"),0)</f>
        <v>#DIV/0!</v>
      </c>
      <c r="AG299" s="302">
        <f t="shared" si="1201"/>
        <v>0</v>
      </c>
      <c r="AH299" s="309"/>
      <c r="AI299" s="309"/>
      <c r="AJ299" s="447" t="e">
        <f t="shared" ref="AJ299" si="1412">IF(P299="No_existen",5*$AJ$10,AK299*$AJ$10)</f>
        <v>#DIV/0!</v>
      </c>
      <c r="AK299" s="426" t="e">
        <f t="shared" ref="AK299" si="1413">ROUND(AVERAGEIF(AL299:AL301,"&gt;0"),0)</f>
        <v>#DIV/0!</v>
      </c>
      <c r="AL299" s="302">
        <f t="shared" si="1204"/>
        <v>0</v>
      </c>
      <c r="AM299" s="309"/>
      <c r="AN299" s="426" t="e">
        <f t="shared" ref="AN299" si="1414">ROUND(AVERAGE(R299,V299,AA299,AF299,AK299),0)</f>
        <v>#DIV/0!</v>
      </c>
      <c r="AO299" s="408" t="e">
        <f t="shared" ref="AO299" si="1415">IF(AN299&lt;1.5,"FUERTE",IF(AND(AN299&gt;=1.5,AN299&lt;2.5),"ACEPTABLE",IF(AN299&gt;=5,"INEXISTENTE","DÉBIL")))</f>
        <v>#DIV/0!</v>
      </c>
      <c r="AP299" s="428">
        <f t="shared" ref="AP299" si="1416">IF(O299=0,0,ROUND((O299*AN299),0))</f>
        <v>0</v>
      </c>
      <c r="AQ299" s="430" t="str">
        <f t="shared" ref="AQ299" si="1417">IF(AP299&gt;=36,"GRAVE", IF(AP299&lt;=10, "LEVE", "MODERADO"))</f>
        <v>LEVE</v>
      </c>
      <c r="AR299" s="557"/>
      <c r="AS299" s="557"/>
      <c r="AT299" s="258"/>
      <c r="AU299" s="258"/>
      <c r="AV299" s="259"/>
      <c r="AW299" s="322"/>
      <c r="AX299" s="291"/>
    </row>
    <row r="300" spans="1:50" ht="33" customHeight="1" x14ac:dyDescent="0.2">
      <c r="A300" s="407"/>
      <c r="B300" s="411"/>
      <c r="C300" s="412"/>
      <c r="D300" s="311"/>
      <c r="E300" s="311"/>
      <c r="F300" s="311"/>
      <c r="G300" s="415"/>
      <c r="H300" s="416"/>
      <c r="I300" s="417"/>
      <c r="J300" s="415"/>
      <c r="K300" s="420"/>
      <c r="L300" s="423"/>
      <c r="M300" s="420"/>
      <c r="N300" s="423"/>
      <c r="O300" s="423"/>
      <c r="P300" s="144"/>
      <c r="Q300" s="145">
        <f t="shared" si="1191"/>
        <v>0</v>
      </c>
      <c r="R300" s="396"/>
      <c r="S300" s="396"/>
      <c r="T300" s="312"/>
      <c r="U300" s="425"/>
      <c r="V300" s="395"/>
      <c r="W300" s="301">
        <f t="shared" si="1195"/>
        <v>0</v>
      </c>
      <c r="X300" s="312"/>
      <c r="Y300" s="312"/>
      <c r="Z300" s="395"/>
      <c r="AA300" s="396"/>
      <c r="AB300" s="300">
        <f t="shared" si="1198"/>
        <v>0</v>
      </c>
      <c r="AC300" s="312"/>
      <c r="AD300" s="312"/>
      <c r="AE300" s="395"/>
      <c r="AF300" s="396"/>
      <c r="AG300" s="300">
        <f t="shared" si="1201"/>
        <v>0</v>
      </c>
      <c r="AH300" s="312"/>
      <c r="AI300" s="312"/>
      <c r="AJ300" s="395"/>
      <c r="AK300" s="396"/>
      <c r="AL300" s="300">
        <f t="shared" si="1204"/>
        <v>0</v>
      </c>
      <c r="AM300" s="312"/>
      <c r="AN300" s="396"/>
      <c r="AO300" s="398"/>
      <c r="AP300" s="401"/>
      <c r="AQ300" s="404"/>
      <c r="AR300" s="406"/>
      <c r="AS300" s="406"/>
      <c r="AT300" s="46"/>
      <c r="AU300" s="46"/>
      <c r="AV300" s="94"/>
      <c r="AW300" s="221"/>
      <c r="AX300" s="96"/>
    </row>
    <row r="301" spans="1:50" ht="33" customHeight="1" thickBot="1" x14ac:dyDescent="0.25">
      <c r="A301" s="408"/>
      <c r="B301" s="413"/>
      <c r="C301" s="414"/>
      <c r="D301" s="90"/>
      <c r="E301" s="90"/>
      <c r="F301" s="90"/>
      <c r="G301" s="514"/>
      <c r="H301" s="559"/>
      <c r="I301" s="560"/>
      <c r="J301" s="514"/>
      <c r="K301" s="460"/>
      <c r="L301" s="457"/>
      <c r="M301" s="460"/>
      <c r="N301" s="457"/>
      <c r="O301" s="457"/>
      <c r="P301" s="19"/>
      <c r="Q301" s="102">
        <f t="shared" si="1191"/>
        <v>0</v>
      </c>
      <c r="R301" s="427"/>
      <c r="S301" s="427"/>
      <c r="T301" s="306"/>
      <c r="U301" s="440"/>
      <c r="V301" s="446"/>
      <c r="W301" s="307">
        <f t="shared" si="1195"/>
        <v>0</v>
      </c>
      <c r="X301" s="306"/>
      <c r="Y301" s="306"/>
      <c r="Z301" s="446"/>
      <c r="AA301" s="427"/>
      <c r="AB301" s="305">
        <f t="shared" si="1198"/>
        <v>0</v>
      </c>
      <c r="AC301" s="306"/>
      <c r="AD301" s="306"/>
      <c r="AE301" s="446"/>
      <c r="AF301" s="427"/>
      <c r="AG301" s="305">
        <f t="shared" si="1201"/>
        <v>0</v>
      </c>
      <c r="AH301" s="306"/>
      <c r="AI301" s="306"/>
      <c r="AJ301" s="446"/>
      <c r="AK301" s="427"/>
      <c r="AL301" s="305">
        <f t="shared" si="1204"/>
        <v>0</v>
      </c>
      <c r="AM301" s="306"/>
      <c r="AN301" s="427"/>
      <c r="AO301" s="432"/>
      <c r="AP301" s="429"/>
      <c r="AQ301" s="431"/>
      <c r="AR301" s="561"/>
      <c r="AS301" s="561"/>
      <c r="AT301" s="47"/>
      <c r="AU301" s="47"/>
      <c r="AV301" s="169"/>
      <c r="AW301" s="227"/>
      <c r="AX301" s="97"/>
    </row>
    <row r="302" spans="1:50" ht="33" customHeight="1" x14ac:dyDescent="0.2">
      <c r="A302" s="399">
        <v>101</v>
      </c>
      <c r="B302" s="409"/>
      <c r="C302" s="410"/>
      <c r="D302" s="255"/>
      <c r="E302" s="255"/>
      <c r="F302" s="255"/>
      <c r="G302" s="475"/>
      <c r="H302" s="558"/>
      <c r="I302" s="469"/>
      <c r="J302" s="475"/>
      <c r="K302" s="503"/>
      <c r="L302" s="504">
        <f t="shared" ref="L302" si="1418">IF(K302="ALTA",5,IF(K302="MEDIO ALTA",4,IF(K302="MEDIA",3,IF(K302="MEDIO BAJA",2,IF(K302="BAJA",1,0)))))</f>
        <v>0</v>
      </c>
      <c r="M302" s="503"/>
      <c r="N302" s="504">
        <f t="shared" ref="N302" si="1419">IF(M302="ALTO",5,IF(M302="MEDIO ALTO",4,IF(M302="MEDIO",3,IF(M302="MEDIO BAJO",2,IF(M302="BAJO",1,0)))))</f>
        <v>0</v>
      </c>
      <c r="O302" s="504">
        <f t="shared" ref="O302" si="1420">N302*L302</f>
        <v>0</v>
      </c>
      <c r="P302" s="256"/>
      <c r="Q302" s="257">
        <f t="shared" si="1191"/>
        <v>0</v>
      </c>
      <c r="R302" s="426" t="e">
        <f t="shared" ref="R302" si="1421">ROUND(AVERAGEIF(Q302:Q304,"&gt;0"),0)</f>
        <v>#DIV/0!</v>
      </c>
      <c r="S302" s="426" t="e">
        <f t="shared" si="1325"/>
        <v>#DIV/0!</v>
      </c>
      <c r="T302" s="309"/>
      <c r="U302" s="459" t="e">
        <f t="shared" ref="U302" si="1422">IF(P302="No_existen",5*$U$10,V302*$U$10)</f>
        <v>#DIV/0!</v>
      </c>
      <c r="V302" s="447" t="e">
        <f t="shared" ref="V302" si="1423">ROUND(AVERAGEIF(W302:W304,"&gt;0"),0)</f>
        <v>#DIV/0!</v>
      </c>
      <c r="W302" s="303">
        <f t="shared" si="1195"/>
        <v>0</v>
      </c>
      <c r="X302" s="309"/>
      <c r="Y302" s="309"/>
      <c r="Z302" s="447" t="e">
        <f t="shared" ref="Z302" si="1424">IF(P302="No_existen",5*$Z$10,AA302*$Z$10)</f>
        <v>#DIV/0!</v>
      </c>
      <c r="AA302" s="426" t="e">
        <f t="shared" ref="AA302" si="1425">ROUND(AVERAGEIF(AB302:AB304,"&gt;0"),0)</f>
        <v>#DIV/0!</v>
      </c>
      <c r="AB302" s="302">
        <f t="shared" si="1198"/>
        <v>0</v>
      </c>
      <c r="AC302" s="309"/>
      <c r="AD302" s="309"/>
      <c r="AE302" s="447" t="e">
        <f t="shared" ref="AE302" si="1426">IF(P302="No_existen",5*$AE$10,AF302*$AE$10)</f>
        <v>#DIV/0!</v>
      </c>
      <c r="AF302" s="426" t="e">
        <f t="shared" ref="AF302" si="1427">ROUND(AVERAGEIF(AG302:AG304,"&gt;0"),0)</f>
        <v>#DIV/0!</v>
      </c>
      <c r="AG302" s="302">
        <f t="shared" si="1201"/>
        <v>0</v>
      </c>
      <c r="AH302" s="309"/>
      <c r="AI302" s="309"/>
      <c r="AJ302" s="447" t="e">
        <f t="shared" ref="AJ302" si="1428">IF(P302="No_existen",5*$AJ$10,AK302*$AJ$10)</f>
        <v>#DIV/0!</v>
      </c>
      <c r="AK302" s="426" t="e">
        <f t="shared" ref="AK302" si="1429">ROUND(AVERAGEIF(AL302:AL304,"&gt;0"),0)</f>
        <v>#DIV/0!</v>
      </c>
      <c r="AL302" s="302">
        <f t="shared" si="1204"/>
        <v>0</v>
      </c>
      <c r="AM302" s="309"/>
      <c r="AN302" s="426" t="e">
        <f t="shared" ref="AN302" si="1430">ROUND(AVERAGE(R302,V302,AA302,AF302,AK302),0)</f>
        <v>#DIV/0!</v>
      </c>
      <c r="AO302" s="408" t="e">
        <f t="shared" ref="AO302" si="1431">IF(AN302&lt;1.5,"FUERTE",IF(AND(AN302&gt;=1.5,AN302&lt;2.5),"ACEPTABLE",IF(AN302&gt;=5,"INEXISTENTE","DÉBIL")))</f>
        <v>#DIV/0!</v>
      </c>
      <c r="AP302" s="428">
        <f t="shared" ref="AP302" si="1432">IF(O302=0,0,ROUND((O302*AN302),0))</f>
        <v>0</v>
      </c>
      <c r="AQ302" s="430" t="str">
        <f t="shared" ref="AQ302" si="1433">IF(AP302&gt;=36,"GRAVE", IF(AP302&lt;=10, "LEVE", "MODERADO"))</f>
        <v>LEVE</v>
      </c>
      <c r="AR302" s="557"/>
      <c r="AS302" s="557"/>
      <c r="AT302" s="258"/>
      <c r="AU302" s="258"/>
      <c r="AV302" s="259"/>
      <c r="AW302" s="322"/>
      <c r="AX302" s="291"/>
    </row>
    <row r="303" spans="1:50" ht="33" customHeight="1" x14ac:dyDescent="0.2">
      <c r="A303" s="407"/>
      <c r="B303" s="411"/>
      <c r="C303" s="412"/>
      <c r="D303" s="311"/>
      <c r="E303" s="311"/>
      <c r="F303" s="311"/>
      <c r="G303" s="415"/>
      <c r="H303" s="416"/>
      <c r="I303" s="417"/>
      <c r="J303" s="415"/>
      <c r="K303" s="420"/>
      <c r="L303" s="423"/>
      <c r="M303" s="420"/>
      <c r="N303" s="423"/>
      <c r="O303" s="423"/>
      <c r="P303" s="144"/>
      <c r="Q303" s="145">
        <f t="shared" si="1191"/>
        <v>0</v>
      </c>
      <c r="R303" s="396"/>
      <c r="S303" s="396"/>
      <c r="T303" s="312"/>
      <c r="U303" s="425"/>
      <c r="V303" s="395"/>
      <c r="W303" s="301">
        <f t="shared" si="1195"/>
        <v>0</v>
      </c>
      <c r="X303" s="312"/>
      <c r="Y303" s="312"/>
      <c r="Z303" s="395"/>
      <c r="AA303" s="396"/>
      <c r="AB303" s="300">
        <f t="shared" si="1198"/>
        <v>0</v>
      </c>
      <c r="AC303" s="312"/>
      <c r="AD303" s="312"/>
      <c r="AE303" s="395"/>
      <c r="AF303" s="396"/>
      <c r="AG303" s="300">
        <f t="shared" si="1201"/>
        <v>0</v>
      </c>
      <c r="AH303" s="312"/>
      <c r="AI303" s="312"/>
      <c r="AJ303" s="395"/>
      <c r="AK303" s="396"/>
      <c r="AL303" s="300">
        <f t="shared" si="1204"/>
        <v>0</v>
      </c>
      <c r="AM303" s="312"/>
      <c r="AN303" s="396"/>
      <c r="AO303" s="398"/>
      <c r="AP303" s="401"/>
      <c r="AQ303" s="404"/>
      <c r="AR303" s="406"/>
      <c r="AS303" s="406"/>
      <c r="AT303" s="46"/>
      <c r="AU303" s="46"/>
      <c r="AV303" s="94"/>
      <c r="AW303" s="221"/>
      <c r="AX303" s="96"/>
    </row>
    <row r="304" spans="1:50" ht="33" customHeight="1" thickBot="1" x14ac:dyDescent="0.25">
      <c r="A304" s="408"/>
      <c r="B304" s="413"/>
      <c r="C304" s="414"/>
      <c r="D304" s="90"/>
      <c r="E304" s="90"/>
      <c r="F304" s="90"/>
      <c r="G304" s="514"/>
      <c r="H304" s="559"/>
      <c r="I304" s="560"/>
      <c r="J304" s="514"/>
      <c r="K304" s="460"/>
      <c r="L304" s="457"/>
      <c r="M304" s="460"/>
      <c r="N304" s="457"/>
      <c r="O304" s="457"/>
      <c r="P304" s="19"/>
      <c r="Q304" s="102">
        <f t="shared" si="1191"/>
        <v>0</v>
      </c>
      <c r="R304" s="427"/>
      <c r="S304" s="427"/>
      <c r="T304" s="306"/>
      <c r="U304" s="440"/>
      <c r="V304" s="446"/>
      <c r="W304" s="307">
        <f t="shared" si="1195"/>
        <v>0</v>
      </c>
      <c r="X304" s="306"/>
      <c r="Y304" s="306"/>
      <c r="Z304" s="446"/>
      <c r="AA304" s="427"/>
      <c r="AB304" s="305">
        <f t="shared" si="1198"/>
        <v>0</v>
      </c>
      <c r="AC304" s="306"/>
      <c r="AD304" s="306"/>
      <c r="AE304" s="446"/>
      <c r="AF304" s="427"/>
      <c r="AG304" s="305">
        <f t="shared" si="1201"/>
        <v>0</v>
      </c>
      <c r="AH304" s="306"/>
      <c r="AI304" s="306"/>
      <c r="AJ304" s="446"/>
      <c r="AK304" s="427"/>
      <c r="AL304" s="305">
        <f t="shared" si="1204"/>
        <v>0</v>
      </c>
      <c r="AM304" s="306"/>
      <c r="AN304" s="427"/>
      <c r="AO304" s="432"/>
      <c r="AP304" s="429"/>
      <c r="AQ304" s="431"/>
      <c r="AR304" s="561"/>
      <c r="AS304" s="561"/>
      <c r="AT304" s="47"/>
      <c r="AU304" s="47"/>
      <c r="AV304" s="169"/>
      <c r="AW304" s="227"/>
      <c r="AX304" s="97"/>
    </row>
    <row r="305" spans="1:50" ht="33" customHeight="1" x14ac:dyDescent="0.2">
      <c r="A305" s="399">
        <v>102</v>
      </c>
      <c r="B305" s="409"/>
      <c r="C305" s="410"/>
      <c r="D305" s="255"/>
      <c r="E305" s="255"/>
      <c r="F305" s="255"/>
      <c r="G305" s="475"/>
      <c r="H305" s="558"/>
      <c r="I305" s="469"/>
      <c r="J305" s="475"/>
      <c r="K305" s="503"/>
      <c r="L305" s="504">
        <f t="shared" ref="L305" si="1434">IF(K305="ALTA",5,IF(K305="MEDIO ALTA",4,IF(K305="MEDIA",3,IF(K305="MEDIO BAJA",2,IF(K305="BAJA",1,0)))))</f>
        <v>0</v>
      </c>
      <c r="M305" s="503"/>
      <c r="N305" s="504">
        <f t="shared" ref="N305" si="1435">IF(M305="ALTO",5,IF(M305="MEDIO ALTO",4,IF(M305="MEDIO",3,IF(M305="MEDIO BAJO",2,IF(M305="BAJO",1,0)))))</f>
        <v>0</v>
      </c>
      <c r="O305" s="504">
        <f t="shared" ref="O305" si="1436">N305*L305</f>
        <v>0</v>
      </c>
      <c r="P305" s="256"/>
      <c r="Q305" s="257">
        <f t="shared" si="1191"/>
        <v>0</v>
      </c>
      <c r="R305" s="426" t="e">
        <f t="shared" ref="R305" si="1437">ROUND(AVERAGEIF(Q305:Q307,"&gt;0"),0)</f>
        <v>#DIV/0!</v>
      </c>
      <c r="S305" s="426" t="e">
        <f t="shared" si="1325"/>
        <v>#DIV/0!</v>
      </c>
      <c r="T305" s="309"/>
      <c r="U305" s="459" t="e">
        <f t="shared" ref="U305" si="1438">IF(P305="No_existen",5*$U$10,V305*$U$10)</f>
        <v>#DIV/0!</v>
      </c>
      <c r="V305" s="447" t="e">
        <f t="shared" ref="V305" si="1439">ROUND(AVERAGEIF(W305:W307,"&gt;0"),0)</f>
        <v>#DIV/0!</v>
      </c>
      <c r="W305" s="303">
        <f t="shared" si="1195"/>
        <v>0</v>
      </c>
      <c r="X305" s="309"/>
      <c r="Y305" s="309"/>
      <c r="Z305" s="447" t="e">
        <f t="shared" ref="Z305" si="1440">IF(P305="No_existen",5*$Z$10,AA305*$Z$10)</f>
        <v>#DIV/0!</v>
      </c>
      <c r="AA305" s="426" t="e">
        <f t="shared" ref="AA305" si="1441">ROUND(AVERAGEIF(AB305:AB307,"&gt;0"),0)</f>
        <v>#DIV/0!</v>
      </c>
      <c r="AB305" s="302">
        <f t="shared" si="1198"/>
        <v>0</v>
      </c>
      <c r="AC305" s="309"/>
      <c r="AD305" s="309"/>
      <c r="AE305" s="447" t="e">
        <f t="shared" ref="AE305" si="1442">IF(P305="No_existen",5*$AE$10,AF305*$AE$10)</f>
        <v>#DIV/0!</v>
      </c>
      <c r="AF305" s="426" t="e">
        <f t="shared" ref="AF305" si="1443">ROUND(AVERAGEIF(AG305:AG307,"&gt;0"),0)</f>
        <v>#DIV/0!</v>
      </c>
      <c r="AG305" s="302">
        <f t="shared" si="1201"/>
        <v>0</v>
      </c>
      <c r="AH305" s="309"/>
      <c r="AI305" s="309"/>
      <c r="AJ305" s="447" t="e">
        <f t="shared" ref="AJ305" si="1444">IF(P305="No_existen",5*$AJ$10,AK305*$AJ$10)</f>
        <v>#DIV/0!</v>
      </c>
      <c r="AK305" s="426" t="e">
        <f t="shared" ref="AK305" si="1445">ROUND(AVERAGEIF(AL305:AL307,"&gt;0"),0)</f>
        <v>#DIV/0!</v>
      </c>
      <c r="AL305" s="302">
        <f t="shared" si="1204"/>
        <v>0</v>
      </c>
      <c r="AM305" s="309"/>
      <c r="AN305" s="426" t="e">
        <f t="shared" ref="AN305" si="1446">ROUND(AVERAGE(R305,V305,AA305,AF305,AK305),0)</f>
        <v>#DIV/0!</v>
      </c>
      <c r="AO305" s="408" t="e">
        <f t="shared" ref="AO305" si="1447">IF(AN305&lt;1.5,"FUERTE",IF(AND(AN305&gt;=1.5,AN305&lt;2.5),"ACEPTABLE",IF(AN305&gt;=5,"INEXISTENTE","DÉBIL")))</f>
        <v>#DIV/0!</v>
      </c>
      <c r="AP305" s="428">
        <f t="shared" ref="AP305" si="1448">IF(O305=0,0,ROUND((O305*AN305),0))</f>
        <v>0</v>
      </c>
      <c r="AQ305" s="430" t="str">
        <f t="shared" ref="AQ305" si="1449">IF(AP305&gt;=36,"GRAVE", IF(AP305&lt;=10, "LEVE", "MODERADO"))</f>
        <v>LEVE</v>
      </c>
      <c r="AR305" s="557"/>
      <c r="AS305" s="557"/>
      <c r="AT305" s="258"/>
      <c r="AU305" s="258"/>
      <c r="AV305" s="259"/>
      <c r="AW305" s="322"/>
      <c r="AX305" s="291"/>
    </row>
    <row r="306" spans="1:50" ht="33" customHeight="1" x14ac:dyDescent="0.2">
      <c r="A306" s="407"/>
      <c r="B306" s="411"/>
      <c r="C306" s="412"/>
      <c r="D306" s="311"/>
      <c r="E306" s="311"/>
      <c r="F306" s="311"/>
      <c r="G306" s="415"/>
      <c r="H306" s="416"/>
      <c r="I306" s="417"/>
      <c r="J306" s="415"/>
      <c r="K306" s="420"/>
      <c r="L306" s="423"/>
      <c r="M306" s="420"/>
      <c r="N306" s="423"/>
      <c r="O306" s="423"/>
      <c r="P306" s="144"/>
      <c r="Q306" s="145">
        <f t="shared" si="1191"/>
        <v>0</v>
      </c>
      <c r="R306" s="396"/>
      <c r="S306" s="396"/>
      <c r="T306" s="312"/>
      <c r="U306" s="425"/>
      <c r="V306" s="395"/>
      <c r="W306" s="301">
        <f t="shared" si="1195"/>
        <v>0</v>
      </c>
      <c r="X306" s="312"/>
      <c r="Y306" s="312"/>
      <c r="Z306" s="395"/>
      <c r="AA306" s="396"/>
      <c r="AB306" s="300">
        <f t="shared" si="1198"/>
        <v>0</v>
      </c>
      <c r="AC306" s="312"/>
      <c r="AD306" s="312"/>
      <c r="AE306" s="395"/>
      <c r="AF306" s="396"/>
      <c r="AG306" s="300">
        <f t="shared" si="1201"/>
        <v>0</v>
      </c>
      <c r="AH306" s="312"/>
      <c r="AI306" s="312"/>
      <c r="AJ306" s="395"/>
      <c r="AK306" s="396"/>
      <c r="AL306" s="300">
        <f t="shared" si="1204"/>
        <v>0</v>
      </c>
      <c r="AM306" s="312"/>
      <c r="AN306" s="396"/>
      <c r="AO306" s="398"/>
      <c r="AP306" s="401"/>
      <c r="AQ306" s="404"/>
      <c r="AR306" s="406"/>
      <c r="AS306" s="406"/>
      <c r="AT306" s="46"/>
      <c r="AU306" s="46"/>
      <c r="AV306" s="94"/>
      <c r="AW306" s="221"/>
      <c r="AX306" s="96"/>
    </row>
    <row r="307" spans="1:50" ht="33" customHeight="1" thickBot="1" x14ac:dyDescent="0.25">
      <c r="A307" s="408"/>
      <c r="B307" s="413"/>
      <c r="C307" s="414"/>
      <c r="D307" s="90"/>
      <c r="E307" s="90"/>
      <c r="F307" s="90"/>
      <c r="G307" s="514"/>
      <c r="H307" s="559"/>
      <c r="I307" s="560"/>
      <c r="J307" s="514"/>
      <c r="K307" s="460"/>
      <c r="L307" s="457"/>
      <c r="M307" s="460"/>
      <c r="N307" s="457"/>
      <c r="O307" s="457"/>
      <c r="P307" s="19"/>
      <c r="Q307" s="102">
        <f t="shared" si="1191"/>
        <v>0</v>
      </c>
      <c r="R307" s="427"/>
      <c r="S307" s="427"/>
      <c r="T307" s="306"/>
      <c r="U307" s="440"/>
      <c r="V307" s="446"/>
      <c r="W307" s="307">
        <f t="shared" si="1195"/>
        <v>0</v>
      </c>
      <c r="X307" s="306"/>
      <c r="Y307" s="306"/>
      <c r="Z307" s="446"/>
      <c r="AA307" s="427"/>
      <c r="AB307" s="305">
        <f t="shared" si="1198"/>
        <v>0</v>
      </c>
      <c r="AC307" s="306"/>
      <c r="AD307" s="306"/>
      <c r="AE307" s="446"/>
      <c r="AF307" s="427"/>
      <c r="AG307" s="305">
        <f t="shared" si="1201"/>
        <v>0</v>
      </c>
      <c r="AH307" s="306"/>
      <c r="AI307" s="306"/>
      <c r="AJ307" s="446"/>
      <c r="AK307" s="427"/>
      <c r="AL307" s="305">
        <f t="shared" si="1204"/>
        <v>0</v>
      </c>
      <c r="AM307" s="306"/>
      <c r="AN307" s="427"/>
      <c r="AO307" s="432"/>
      <c r="AP307" s="429"/>
      <c r="AQ307" s="431"/>
      <c r="AR307" s="561"/>
      <c r="AS307" s="561"/>
      <c r="AT307" s="47"/>
      <c r="AU307" s="47"/>
      <c r="AV307" s="169"/>
      <c r="AW307" s="227"/>
      <c r="AX307" s="97"/>
    </row>
    <row r="308" spans="1:50" ht="33" customHeight="1" x14ac:dyDescent="0.2">
      <c r="A308" s="399">
        <v>103</v>
      </c>
      <c r="B308" s="409"/>
      <c r="C308" s="410"/>
      <c r="D308" s="255"/>
      <c r="E308" s="255"/>
      <c r="F308" s="255"/>
      <c r="G308" s="475"/>
      <c r="H308" s="558"/>
      <c r="I308" s="469"/>
      <c r="J308" s="475"/>
      <c r="K308" s="503"/>
      <c r="L308" s="504">
        <f t="shared" ref="L308" si="1450">IF(K308="ALTA",5,IF(K308="MEDIO ALTA",4,IF(K308="MEDIA",3,IF(K308="MEDIO BAJA",2,IF(K308="BAJA",1,0)))))</f>
        <v>0</v>
      </c>
      <c r="M308" s="503"/>
      <c r="N308" s="504">
        <f t="shared" ref="N308" si="1451">IF(M308="ALTO",5,IF(M308="MEDIO ALTO",4,IF(M308="MEDIO",3,IF(M308="MEDIO BAJO",2,IF(M308="BAJO",1,0)))))</f>
        <v>0</v>
      </c>
      <c r="O308" s="504">
        <f t="shared" ref="O308" si="1452">N308*L308</f>
        <v>0</v>
      </c>
      <c r="P308" s="256"/>
      <c r="Q308" s="257">
        <f t="shared" si="1191"/>
        <v>0</v>
      </c>
      <c r="R308" s="426" t="e">
        <f t="shared" ref="R308" si="1453">ROUND(AVERAGEIF(Q308:Q310,"&gt;0"),0)</f>
        <v>#DIV/0!</v>
      </c>
      <c r="S308" s="426" t="e">
        <f t="shared" si="1325"/>
        <v>#DIV/0!</v>
      </c>
      <c r="T308" s="309"/>
      <c r="U308" s="459" t="e">
        <f t="shared" ref="U308" si="1454">IF(P308="No_existen",5*$U$10,V308*$U$10)</f>
        <v>#DIV/0!</v>
      </c>
      <c r="V308" s="447" t="e">
        <f t="shared" ref="V308" si="1455">ROUND(AVERAGEIF(W308:W310,"&gt;0"),0)</f>
        <v>#DIV/0!</v>
      </c>
      <c r="W308" s="303">
        <f t="shared" si="1195"/>
        <v>0</v>
      </c>
      <c r="X308" s="309"/>
      <c r="Y308" s="309"/>
      <c r="Z308" s="447" t="e">
        <f t="shared" ref="Z308" si="1456">IF(P308="No_existen",5*$Z$10,AA308*$Z$10)</f>
        <v>#DIV/0!</v>
      </c>
      <c r="AA308" s="426" t="e">
        <f t="shared" ref="AA308" si="1457">ROUND(AVERAGEIF(AB308:AB310,"&gt;0"),0)</f>
        <v>#DIV/0!</v>
      </c>
      <c r="AB308" s="302">
        <f t="shared" si="1198"/>
        <v>0</v>
      </c>
      <c r="AC308" s="309"/>
      <c r="AD308" s="309"/>
      <c r="AE308" s="447" t="e">
        <f t="shared" ref="AE308" si="1458">IF(P308="No_existen",5*$AE$10,AF308*$AE$10)</f>
        <v>#DIV/0!</v>
      </c>
      <c r="AF308" s="426" t="e">
        <f t="shared" ref="AF308" si="1459">ROUND(AVERAGEIF(AG308:AG310,"&gt;0"),0)</f>
        <v>#DIV/0!</v>
      </c>
      <c r="AG308" s="302">
        <f t="shared" si="1201"/>
        <v>0</v>
      </c>
      <c r="AH308" s="309"/>
      <c r="AI308" s="309"/>
      <c r="AJ308" s="447" t="e">
        <f t="shared" ref="AJ308" si="1460">IF(P308="No_existen",5*$AJ$10,AK308*$AJ$10)</f>
        <v>#DIV/0!</v>
      </c>
      <c r="AK308" s="426" t="e">
        <f t="shared" ref="AK308" si="1461">ROUND(AVERAGEIF(AL308:AL310,"&gt;0"),0)</f>
        <v>#DIV/0!</v>
      </c>
      <c r="AL308" s="302">
        <f t="shared" si="1204"/>
        <v>0</v>
      </c>
      <c r="AM308" s="309"/>
      <c r="AN308" s="426" t="e">
        <f t="shared" ref="AN308" si="1462">ROUND(AVERAGE(R308,V308,AA308,AF308,AK308),0)</f>
        <v>#DIV/0!</v>
      </c>
      <c r="AO308" s="408" t="e">
        <f t="shared" ref="AO308" si="1463">IF(AN308&lt;1.5,"FUERTE",IF(AND(AN308&gt;=1.5,AN308&lt;2.5),"ACEPTABLE",IF(AN308&gt;=5,"INEXISTENTE","DÉBIL")))</f>
        <v>#DIV/0!</v>
      </c>
      <c r="AP308" s="428">
        <f t="shared" ref="AP308" si="1464">IF(O308=0,0,ROUND((O308*AN308),0))</f>
        <v>0</v>
      </c>
      <c r="AQ308" s="430" t="str">
        <f t="shared" ref="AQ308" si="1465">IF(AP308&gt;=36,"GRAVE", IF(AP308&lt;=10, "LEVE", "MODERADO"))</f>
        <v>LEVE</v>
      </c>
      <c r="AR308" s="557"/>
      <c r="AS308" s="557"/>
      <c r="AT308" s="258"/>
      <c r="AU308" s="258"/>
      <c r="AV308" s="259"/>
      <c r="AW308" s="322"/>
      <c r="AX308" s="291"/>
    </row>
    <row r="309" spans="1:50" ht="33" customHeight="1" x14ac:dyDescent="0.2">
      <c r="A309" s="407"/>
      <c r="B309" s="411"/>
      <c r="C309" s="412"/>
      <c r="D309" s="311"/>
      <c r="E309" s="311"/>
      <c r="F309" s="311"/>
      <c r="G309" s="415"/>
      <c r="H309" s="416"/>
      <c r="I309" s="417"/>
      <c r="J309" s="415"/>
      <c r="K309" s="420"/>
      <c r="L309" s="423"/>
      <c r="M309" s="420"/>
      <c r="N309" s="423"/>
      <c r="O309" s="423"/>
      <c r="P309" s="144"/>
      <c r="Q309" s="145">
        <f t="shared" si="1191"/>
        <v>0</v>
      </c>
      <c r="R309" s="396"/>
      <c r="S309" s="396"/>
      <c r="T309" s="312"/>
      <c r="U309" s="425"/>
      <c r="V309" s="395"/>
      <c r="W309" s="301">
        <f t="shared" si="1195"/>
        <v>0</v>
      </c>
      <c r="X309" s="312"/>
      <c r="Y309" s="312"/>
      <c r="Z309" s="395"/>
      <c r="AA309" s="396"/>
      <c r="AB309" s="300">
        <f t="shared" si="1198"/>
        <v>0</v>
      </c>
      <c r="AC309" s="312"/>
      <c r="AD309" s="312"/>
      <c r="AE309" s="395"/>
      <c r="AF309" s="396"/>
      <c r="AG309" s="300">
        <f t="shared" si="1201"/>
        <v>0</v>
      </c>
      <c r="AH309" s="312"/>
      <c r="AI309" s="312"/>
      <c r="AJ309" s="395"/>
      <c r="AK309" s="396"/>
      <c r="AL309" s="300">
        <f t="shared" si="1204"/>
        <v>0</v>
      </c>
      <c r="AM309" s="312"/>
      <c r="AN309" s="396"/>
      <c r="AO309" s="398"/>
      <c r="AP309" s="401"/>
      <c r="AQ309" s="404"/>
      <c r="AR309" s="406"/>
      <c r="AS309" s="406"/>
      <c r="AT309" s="46"/>
      <c r="AU309" s="46"/>
      <c r="AV309" s="94"/>
      <c r="AW309" s="221"/>
      <c r="AX309" s="96"/>
    </row>
    <row r="310" spans="1:50" ht="33" customHeight="1" thickBot="1" x14ac:dyDescent="0.25">
      <c r="A310" s="408"/>
      <c r="B310" s="413"/>
      <c r="C310" s="414"/>
      <c r="D310" s="90"/>
      <c r="E310" s="90"/>
      <c r="F310" s="90"/>
      <c r="G310" s="514"/>
      <c r="H310" s="559"/>
      <c r="I310" s="560"/>
      <c r="J310" s="514"/>
      <c r="K310" s="460"/>
      <c r="L310" s="457"/>
      <c r="M310" s="460"/>
      <c r="N310" s="457"/>
      <c r="O310" s="457"/>
      <c r="P310" s="19"/>
      <c r="Q310" s="102">
        <f t="shared" si="1191"/>
        <v>0</v>
      </c>
      <c r="R310" s="427"/>
      <c r="S310" s="427"/>
      <c r="T310" s="306"/>
      <c r="U310" s="440"/>
      <c r="V310" s="446"/>
      <c r="W310" s="307">
        <f t="shared" si="1195"/>
        <v>0</v>
      </c>
      <c r="X310" s="306"/>
      <c r="Y310" s="306"/>
      <c r="Z310" s="446"/>
      <c r="AA310" s="427"/>
      <c r="AB310" s="305">
        <f t="shared" si="1198"/>
        <v>0</v>
      </c>
      <c r="AC310" s="306"/>
      <c r="AD310" s="306"/>
      <c r="AE310" s="446"/>
      <c r="AF310" s="427"/>
      <c r="AG310" s="305">
        <f t="shared" si="1201"/>
        <v>0</v>
      </c>
      <c r="AH310" s="306"/>
      <c r="AI310" s="306"/>
      <c r="AJ310" s="446"/>
      <c r="AK310" s="427"/>
      <c r="AL310" s="305">
        <f t="shared" si="1204"/>
        <v>0</v>
      </c>
      <c r="AM310" s="306"/>
      <c r="AN310" s="427"/>
      <c r="AO310" s="432"/>
      <c r="AP310" s="429"/>
      <c r="AQ310" s="431"/>
      <c r="AR310" s="561"/>
      <c r="AS310" s="561"/>
      <c r="AT310" s="47"/>
      <c r="AU310" s="47"/>
      <c r="AV310" s="169"/>
      <c r="AW310" s="227"/>
      <c r="AX310" s="97"/>
    </row>
    <row r="311" spans="1:50" ht="33" customHeight="1" x14ac:dyDescent="0.2">
      <c r="A311" s="399">
        <v>104</v>
      </c>
      <c r="B311" s="409"/>
      <c r="C311" s="410"/>
      <c r="D311" s="255"/>
      <c r="E311" s="255"/>
      <c r="F311" s="255"/>
      <c r="G311" s="475"/>
      <c r="H311" s="558"/>
      <c r="I311" s="469"/>
      <c r="J311" s="475"/>
      <c r="K311" s="503"/>
      <c r="L311" s="504">
        <f t="shared" ref="L311" si="1466">IF(K311="ALTA",5,IF(K311="MEDIO ALTA",4,IF(K311="MEDIA",3,IF(K311="MEDIO BAJA",2,IF(K311="BAJA",1,0)))))</f>
        <v>0</v>
      </c>
      <c r="M311" s="503"/>
      <c r="N311" s="504">
        <f t="shared" ref="N311" si="1467">IF(M311="ALTO",5,IF(M311="MEDIO ALTO",4,IF(M311="MEDIO",3,IF(M311="MEDIO BAJO",2,IF(M311="BAJO",1,0)))))</f>
        <v>0</v>
      </c>
      <c r="O311" s="504">
        <f t="shared" ref="O311" si="1468">N311*L311</f>
        <v>0</v>
      </c>
      <c r="P311" s="256"/>
      <c r="Q311" s="257">
        <f t="shared" si="1191"/>
        <v>0</v>
      </c>
      <c r="R311" s="426" t="e">
        <f t="shared" ref="R311" si="1469">ROUND(AVERAGEIF(Q311:Q313,"&gt;0"),0)</f>
        <v>#DIV/0!</v>
      </c>
      <c r="S311" s="426" t="e">
        <f t="shared" si="1325"/>
        <v>#DIV/0!</v>
      </c>
      <c r="T311" s="309"/>
      <c r="U311" s="459" t="e">
        <f t="shared" ref="U311" si="1470">IF(P311="No_existen",5*$U$10,V311*$U$10)</f>
        <v>#DIV/0!</v>
      </c>
      <c r="V311" s="447" t="e">
        <f t="shared" ref="V311" si="1471">ROUND(AVERAGEIF(W311:W313,"&gt;0"),0)</f>
        <v>#DIV/0!</v>
      </c>
      <c r="W311" s="303">
        <f t="shared" si="1195"/>
        <v>0</v>
      </c>
      <c r="X311" s="309"/>
      <c r="Y311" s="309"/>
      <c r="Z311" s="447" t="e">
        <f t="shared" ref="Z311" si="1472">IF(P311="No_existen",5*$Z$10,AA311*$Z$10)</f>
        <v>#DIV/0!</v>
      </c>
      <c r="AA311" s="426" t="e">
        <f t="shared" ref="AA311" si="1473">ROUND(AVERAGEIF(AB311:AB313,"&gt;0"),0)</f>
        <v>#DIV/0!</v>
      </c>
      <c r="AB311" s="302">
        <f t="shared" si="1198"/>
        <v>0</v>
      </c>
      <c r="AC311" s="309"/>
      <c r="AD311" s="309"/>
      <c r="AE311" s="447" t="e">
        <f t="shared" ref="AE311" si="1474">IF(P311="No_existen",5*$AE$10,AF311*$AE$10)</f>
        <v>#DIV/0!</v>
      </c>
      <c r="AF311" s="426" t="e">
        <f t="shared" ref="AF311" si="1475">ROUND(AVERAGEIF(AG311:AG313,"&gt;0"),0)</f>
        <v>#DIV/0!</v>
      </c>
      <c r="AG311" s="302">
        <f t="shared" si="1201"/>
        <v>0</v>
      </c>
      <c r="AH311" s="309"/>
      <c r="AI311" s="309"/>
      <c r="AJ311" s="447" t="e">
        <f t="shared" ref="AJ311" si="1476">IF(P311="No_existen",5*$AJ$10,AK311*$AJ$10)</f>
        <v>#DIV/0!</v>
      </c>
      <c r="AK311" s="426" t="e">
        <f t="shared" ref="AK311" si="1477">ROUND(AVERAGEIF(AL311:AL313,"&gt;0"),0)</f>
        <v>#DIV/0!</v>
      </c>
      <c r="AL311" s="302">
        <f t="shared" si="1204"/>
        <v>0</v>
      </c>
      <c r="AM311" s="309"/>
      <c r="AN311" s="426" t="e">
        <f t="shared" ref="AN311" si="1478">ROUND(AVERAGE(R311,V311,AA311,AF311,AK311),0)</f>
        <v>#DIV/0!</v>
      </c>
      <c r="AO311" s="408" t="e">
        <f t="shared" ref="AO311" si="1479">IF(AN311&lt;1.5,"FUERTE",IF(AND(AN311&gt;=1.5,AN311&lt;2.5),"ACEPTABLE",IF(AN311&gt;=5,"INEXISTENTE","DÉBIL")))</f>
        <v>#DIV/0!</v>
      </c>
      <c r="AP311" s="428">
        <f t="shared" ref="AP311" si="1480">IF(O311=0,0,ROUND((O311*AN311),0))</f>
        <v>0</v>
      </c>
      <c r="AQ311" s="430" t="str">
        <f t="shared" ref="AQ311" si="1481">IF(AP311&gt;=36,"GRAVE", IF(AP311&lt;=10, "LEVE", "MODERADO"))</f>
        <v>LEVE</v>
      </c>
      <c r="AR311" s="557"/>
      <c r="AS311" s="557"/>
      <c r="AT311" s="258"/>
      <c r="AU311" s="258"/>
      <c r="AV311" s="259"/>
      <c r="AW311" s="322"/>
      <c r="AX311" s="291"/>
    </row>
    <row r="312" spans="1:50" ht="33" customHeight="1" x14ac:dyDescent="0.2">
      <c r="A312" s="407"/>
      <c r="B312" s="411"/>
      <c r="C312" s="412"/>
      <c r="D312" s="311"/>
      <c r="E312" s="311"/>
      <c r="F312" s="311"/>
      <c r="G312" s="415"/>
      <c r="H312" s="416"/>
      <c r="I312" s="417"/>
      <c r="J312" s="415"/>
      <c r="K312" s="420"/>
      <c r="L312" s="423"/>
      <c r="M312" s="420"/>
      <c r="N312" s="423"/>
      <c r="O312" s="423"/>
      <c r="P312" s="144"/>
      <c r="Q312" s="145">
        <f t="shared" si="1191"/>
        <v>0</v>
      </c>
      <c r="R312" s="396"/>
      <c r="S312" s="396"/>
      <c r="T312" s="312"/>
      <c r="U312" s="425"/>
      <c r="V312" s="395"/>
      <c r="W312" s="301">
        <f t="shared" si="1195"/>
        <v>0</v>
      </c>
      <c r="X312" s="312"/>
      <c r="Y312" s="312"/>
      <c r="Z312" s="395"/>
      <c r="AA312" s="396"/>
      <c r="AB312" s="300">
        <f t="shared" si="1198"/>
        <v>0</v>
      </c>
      <c r="AC312" s="312"/>
      <c r="AD312" s="312"/>
      <c r="AE312" s="395"/>
      <c r="AF312" s="396"/>
      <c r="AG312" s="300">
        <f t="shared" si="1201"/>
        <v>0</v>
      </c>
      <c r="AH312" s="312"/>
      <c r="AI312" s="312"/>
      <c r="AJ312" s="395"/>
      <c r="AK312" s="396"/>
      <c r="AL312" s="300">
        <f t="shared" si="1204"/>
        <v>0</v>
      </c>
      <c r="AM312" s="312"/>
      <c r="AN312" s="396"/>
      <c r="AO312" s="398"/>
      <c r="AP312" s="401"/>
      <c r="AQ312" s="404"/>
      <c r="AR312" s="406"/>
      <c r="AS312" s="406"/>
      <c r="AT312" s="46"/>
      <c r="AU312" s="46"/>
      <c r="AV312" s="94"/>
      <c r="AW312" s="221"/>
      <c r="AX312" s="96"/>
    </row>
    <row r="313" spans="1:50" ht="33" customHeight="1" thickBot="1" x14ac:dyDescent="0.25">
      <c r="A313" s="408"/>
      <c r="B313" s="413"/>
      <c r="C313" s="414"/>
      <c r="D313" s="90"/>
      <c r="E313" s="90"/>
      <c r="F313" s="90"/>
      <c r="G313" s="514"/>
      <c r="H313" s="559"/>
      <c r="I313" s="560"/>
      <c r="J313" s="514"/>
      <c r="K313" s="460"/>
      <c r="L313" s="457"/>
      <c r="M313" s="460"/>
      <c r="N313" s="457"/>
      <c r="O313" s="457"/>
      <c r="P313" s="19"/>
      <c r="Q313" s="102">
        <f t="shared" si="1191"/>
        <v>0</v>
      </c>
      <c r="R313" s="427"/>
      <c r="S313" s="427"/>
      <c r="T313" s="306"/>
      <c r="U313" s="440"/>
      <c r="V313" s="446"/>
      <c r="W313" s="307">
        <f t="shared" si="1195"/>
        <v>0</v>
      </c>
      <c r="X313" s="306"/>
      <c r="Y313" s="306"/>
      <c r="Z313" s="446"/>
      <c r="AA313" s="427"/>
      <c r="AB313" s="305">
        <f t="shared" si="1198"/>
        <v>0</v>
      </c>
      <c r="AC313" s="306"/>
      <c r="AD313" s="306"/>
      <c r="AE313" s="446"/>
      <c r="AF313" s="427"/>
      <c r="AG313" s="305">
        <f t="shared" si="1201"/>
        <v>0</v>
      </c>
      <c r="AH313" s="306"/>
      <c r="AI313" s="306"/>
      <c r="AJ313" s="446"/>
      <c r="AK313" s="427"/>
      <c r="AL313" s="305">
        <f t="shared" si="1204"/>
        <v>0</v>
      </c>
      <c r="AM313" s="306"/>
      <c r="AN313" s="427"/>
      <c r="AO313" s="432"/>
      <c r="AP313" s="429"/>
      <c r="AQ313" s="431"/>
      <c r="AR313" s="561"/>
      <c r="AS313" s="561"/>
      <c r="AT313" s="47"/>
      <c r="AU313" s="47"/>
      <c r="AV313" s="169"/>
      <c r="AW313" s="227"/>
      <c r="AX313" s="97"/>
    </row>
    <row r="314" spans="1:50" ht="33" customHeight="1" x14ac:dyDescent="0.2">
      <c r="A314" s="399">
        <v>105</v>
      </c>
      <c r="B314" s="409"/>
      <c r="C314" s="410"/>
      <c r="D314" s="255"/>
      <c r="E314" s="255"/>
      <c r="F314" s="255"/>
      <c r="G314" s="475"/>
      <c r="H314" s="558"/>
      <c r="I314" s="469"/>
      <c r="J314" s="475"/>
      <c r="K314" s="503"/>
      <c r="L314" s="504">
        <f t="shared" ref="L314" si="1482">IF(K314="ALTA",5,IF(K314="MEDIO ALTA",4,IF(K314="MEDIA",3,IF(K314="MEDIO BAJA",2,IF(K314="BAJA",1,0)))))</f>
        <v>0</v>
      </c>
      <c r="M314" s="503"/>
      <c r="N314" s="504">
        <f t="shared" ref="N314" si="1483">IF(M314="ALTO",5,IF(M314="MEDIO ALTO",4,IF(M314="MEDIO",3,IF(M314="MEDIO BAJO",2,IF(M314="BAJO",1,0)))))</f>
        <v>0</v>
      </c>
      <c r="O314" s="504">
        <f t="shared" ref="O314" si="1484">N314*L314</f>
        <v>0</v>
      </c>
      <c r="P314" s="256"/>
      <c r="Q314" s="257">
        <f t="shared" si="1191"/>
        <v>0</v>
      </c>
      <c r="R314" s="426" t="e">
        <f t="shared" ref="R314" si="1485">ROUND(AVERAGEIF(Q314:Q316,"&gt;0"),0)</f>
        <v>#DIV/0!</v>
      </c>
      <c r="S314" s="426" t="e">
        <f t="shared" si="1325"/>
        <v>#DIV/0!</v>
      </c>
      <c r="T314" s="309"/>
      <c r="U314" s="459" t="e">
        <f t="shared" ref="U314" si="1486">IF(P314="No_existen",5*$U$10,V314*$U$10)</f>
        <v>#DIV/0!</v>
      </c>
      <c r="V314" s="447" t="e">
        <f t="shared" ref="V314" si="1487">ROUND(AVERAGEIF(W314:W316,"&gt;0"),0)</f>
        <v>#DIV/0!</v>
      </c>
      <c r="W314" s="303">
        <f t="shared" si="1195"/>
        <v>0</v>
      </c>
      <c r="X314" s="309"/>
      <c r="Y314" s="309"/>
      <c r="Z314" s="447" t="e">
        <f t="shared" ref="Z314" si="1488">IF(P314="No_existen",5*$Z$10,AA314*$Z$10)</f>
        <v>#DIV/0!</v>
      </c>
      <c r="AA314" s="426" t="e">
        <f t="shared" ref="AA314" si="1489">ROUND(AVERAGEIF(AB314:AB316,"&gt;0"),0)</f>
        <v>#DIV/0!</v>
      </c>
      <c r="AB314" s="302">
        <f t="shared" si="1198"/>
        <v>0</v>
      </c>
      <c r="AC314" s="309"/>
      <c r="AD314" s="309"/>
      <c r="AE314" s="447" t="e">
        <f t="shared" ref="AE314" si="1490">IF(P314="No_existen",5*$AE$10,AF314*$AE$10)</f>
        <v>#DIV/0!</v>
      </c>
      <c r="AF314" s="426" t="e">
        <f t="shared" ref="AF314" si="1491">ROUND(AVERAGEIF(AG314:AG316,"&gt;0"),0)</f>
        <v>#DIV/0!</v>
      </c>
      <c r="AG314" s="302">
        <f t="shared" si="1201"/>
        <v>0</v>
      </c>
      <c r="AH314" s="309"/>
      <c r="AI314" s="309"/>
      <c r="AJ314" s="447" t="e">
        <f t="shared" ref="AJ314" si="1492">IF(P314="No_existen",5*$AJ$10,AK314*$AJ$10)</f>
        <v>#DIV/0!</v>
      </c>
      <c r="AK314" s="426" t="e">
        <f t="shared" ref="AK314" si="1493">ROUND(AVERAGEIF(AL314:AL316,"&gt;0"),0)</f>
        <v>#DIV/0!</v>
      </c>
      <c r="AL314" s="302">
        <f t="shared" si="1204"/>
        <v>0</v>
      </c>
      <c r="AM314" s="309"/>
      <c r="AN314" s="426" t="e">
        <f t="shared" ref="AN314" si="1494">ROUND(AVERAGE(R314,V314,AA314,AF314,AK314),0)</f>
        <v>#DIV/0!</v>
      </c>
      <c r="AO314" s="408" t="e">
        <f t="shared" ref="AO314" si="1495">IF(AN314&lt;1.5,"FUERTE",IF(AND(AN314&gt;=1.5,AN314&lt;2.5),"ACEPTABLE",IF(AN314&gt;=5,"INEXISTENTE","DÉBIL")))</f>
        <v>#DIV/0!</v>
      </c>
      <c r="AP314" s="428">
        <f t="shared" ref="AP314" si="1496">IF(O314=0,0,ROUND((O314*AN314),0))</f>
        <v>0</v>
      </c>
      <c r="AQ314" s="430" t="str">
        <f t="shared" ref="AQ314" si="1497">IF(AP314&gt;=36,"GRAVE", IF(AP314&lt;=10, "LEVE", "MODERADO"))</f>
        <v>LEVE</v>
      </c>
      <c r="AR314" s="557"/>
      <c r="AS314" s="557"/>
      <c r="AT314" s="258"/>
      <c r="AU314" s="258"/>
      <c r="AV314" s="259"/>
      <c r="AW314" s="322"/>
      <c r="AX314" s="291"/>
    </row>
    <row r="315" spans="1:50" ht="33" customHeight="1" x14ac:dyDescent="0.2">
      <c r="A315" s="407"/>
      <c r="B315" s="411"/>
      <c r="C315" s="412"/>
      <c r="D315" s="311"/>
      <c r="E315" s="311"/>
      <c r="F315" s="311"/>
      <c r="G315" s="415"/>
      <c r="H315" s="416"/>
      <c r="I315" s="417"/>
      <c r="J315" s="415"/>
      <c r="K315" s="420"/>
      <c r="L315" s="423"/>
      <c r="M315" s="420"/>
      <c r="N315" s="423"/>
      <c r="O315" s="423"/>
      <c r="P315" s="144"/>
      <c r="Q315" s="145">
        <f t="shared" si="1191"/>
        <v>0</v>
      </c>
      <c r="R315" s="396"/>
      <c r="S315" s="396"/>
      <c r="T315" s="312"/>
      <c r="U315" s="425"/>
      <c r="V315" s="395"/>
      <c r="W315" s="301">
        <f t="shared" si="1195"/>
        <v>0</v>
      </c>
      <c r="X315" s="312"/>
      <c r="Y315" s="312"/>
      <c r="Z315" s="395"/>
      <c r="AA315" s="396"/>
      <c r="AB315" s="300">
        <f t="shared" si="1198"/>
        <v>0</v>
      </c>
      <c r="AC315" s="312"/>
      <c r="AD315" s="312"/>
      <c r="AE315" s="395"/>
      <c r="AF315" s="396"/>
      <c r="AG315" s="300">
        <f t="shared" si="1201"/>
        <v>0</v>
      </c>
      <c r="AH315" s="312"/>
      <c r="AI315" s="312"/>
      <c r="AJ315" s="395"/>
      <c r="AK315" s="396"/>
      <c r="AL315" s="300">
        <f t="shared" si="1204"/>
        <v>0</v>
      </c>
      <c r="AM315" s="312"/>
      <c r="AN315" s="396"/>
      <c r="AO315" s="398"/>
      <c r="AP315" s="401"/>
      <c r="AQ315" s="404"/>
      <c r="AR315" s="406"/>
      <c r="AS315" s="406"/>
      <c r="AT315" s="46"/>
      <c r="AU315" s="46"/>
      <c r="AV315" s="94"/>
      <c r="AW315" s="221"/>
      <c r="AX315" s="96"/>
    </row>
    <row r="316" spans="1:50" ht="33" customHeight="1" thickBot="1" x14ac:dyDescent="0.25">
      <c r="A316" s="408"/>
      <c r="B316" s="413"/>
      <c r="C316" s="414"/>
      <c r="D316" s="90"/>
      <c r="E316" s="90"/>
      <c r="F316" s="90"/>
      <c r="G316" s="514"/>
      <c r="H316" s="559"/>
      <c r="I316" s="560"/>
      <c r="J316" s="514"/>
      <c r="K316" s="460"/>
      <c r="L316" s="457"/>
      <c r="M316" s="460"/>
      <c r="N316" s="457"/>
      <c r="O316" s="457"/>
      <c r="P316" s="19"/>
      <c r="Q316" s="102">
        <f t="shared" si="1191"/>
        <v>0</v>
      </c>
      <c r="R316" s="427"/>
      <c r="S316" s="427"/>
      <c r="T316" s="306"/>
      <c r="U316" s="440"/>
      <c r="V316" s="446"/>
      <c r="W316" s="307">
        <f t="shared" si="1195"/>
        <v>0</v>
      </c>
      <c r="X316" s="306"/>
      <c r="Y316" s="306"/>
      <c r="Z316" s="446"/>
      <c r="AA316" s="427"/>
      <c r="AB316" s="305">
        <f t="shared" si="1198"/>
        <v>0</v>
      </c>
      <c r="AC316" s="306"/>
      <c r="AD316" s="306"/>
      <c r="AE316" s="446"/>
      <c r="AF316" s="427"/>
      <c r="AG316" s="305">
        <f t="shared" si="1201"/>
        <v>0</v>
      </c>
      <c r="AH316" s="306"/>
      <c r="AI316" s="306"/>
      <c r="AJ316" s="446"/>
      <c r="AK316" s="427"/>
      <c r="AL316" s="305">
        <f t="shared" si="1204"/>
        <v>0</v>
      </c>
      <c r="AM316" s="306"/>
      <c r="AN316" s="427"/>
      <c r="AO316" s="432"/>
      <c r="AP316" s="429"/>
      <c r="AQ316" s="431"/>
      <c r="AR316" s="561"/>
      <c r="AS316" s="561"/>
      <c r="AT316" s="47"/>
      <c r="AU316" s="47"/>
      <c r="AV316" s="169"/>
      <c r="AW316" s="227"/>
      <c r="AX316" s="97"/>
    </row>
    <row r="317" spans="1:50" ht="33" customHeight="1" x14ac:dyDescent="0.2">
      <c r="A317" s="399">
        <v>106</v>
      </c>
      <c r="B317" s="409"/>
      <c r="C317" s="410"/>
      <c r="D317" s="255"/>
      <c r="E317" s="255"/>
      <c r="F317" s="255"/>
      <c r="G317" s="475"/>
      <c r="H317" s="558"/>
      <c r="I317" s="469"/>
      <c r="J317" s="475"/>
      <c r="K317" s="503"/>
      <c r="L317" s="504">
        <f t="shared" ref="L317" si="1498">IF(K317="ALTA",5,IF(K317="MEDIO ALTA",4,IF(K317="MEDIA",3,IF(K317="MEDIO BAJA",2,IF(K317="BAJA",1,0)))))</f>
        <v>0</v>
      </c>
      <c r="M317" s="503"/>
      <c r="N317" s="504">
        <f t="shared" ref="N317" si="1499">IF(M317="ALTO",5,IF(M317="MEDIO ALTO",4,IF(M317="MEDIO",3,IF(M317="MEDIO BAJO",2,IF(M317="BAJO",1,0)))))</f>
        <v>0</v>
      </c>
      <c r="O317" s="504">
        <f t="shared" ref="O317" si="1500">N317*L317</f>
        <v>0</v>
      </c>
      <c r="P317" s="256"/>
      <c r="Q317" s="257">
        <f t="shared" si="1191"/>
        <v>0</v>
      </c>
      <c r="R317" s="426" t="e">
        <f t="shared" ref="R317" si="1501">ROUND(AVERAGEIF(Q317:Q319,"&gt;0"),0)</f>
        <v>#DIV/0!</v>
      </c>
      <c r="S317" s="426" t="e">
        <f t="shared" si="1325"/>
        <v>#DIV/0!</v>
      </c>
      <c r="T317" s="309"/>
      <c r="U317" s="459" t="e">
        <f t="shared" ref="U317" si="1502">IF(P317="No_existen",5*$U$10,V317*$U$10)</f>
        <v>#DIV/0!</v>
      </c>
      <c r="V317" s="447" t="e">
        <f t="shared" ref="V317" si="1503">ROUND(AVERAGEIF(W317:W319,"&gt;0"),0)</f>
        <v>#DIV/0!</v>
      </c>
      <c r="W317" s="303">
        <f t="shared" si="1195"/>
        <v>0</v>
      </c>
      <c r="X317" s="309"/>
      <c r="Y317" s="309"/>
      <c r="Z317" s="447" t="e">
        <f t="shared" ref="Z317" si="1504">IF(P317="No_existen",5*$Z$10,AA317*$Z$10)</f>
        <v>#DIV/0!</v>
      </c>
      <c r="AA317" s="426" t="e">
        <f t="shared" ref="AA317" si="1505">ROUND(AVERAGEIF(AB317:AB319,"&gt;0"),0)</f>
        <v>#DIV/0!</v>
      </c>
      <c r="AB317" s="302">
        <f t="shared" si="1198"/>
        <v>0</v>
      </c>
      <c r="AC317" s="309"/>
      <c r="AD317" s="309"/>
      <c r="AE317" s="447" t="e">
        <f t="shared" ref="AE317" si="1506">IF(P317="No_existen",5*$AE$10,AF317*$AE$10)</f>
        <v>#DIV/0!</v>
      </c>
      <c r="AF317" s="426" t="e">
        <f t="shared" ref="AF317" si="1507">ROUND(AVERAGEIF(AG317:AG319,"&gt;0"),0)</f>
        <v>#DIV/0!</v>
      </c>
      <c r="AG317" s="302">
        <f t="shared" si="1201"/>
        <v>0</v>
      </c>
      <c r="AH317" s="309"/>
      <c r="AI317" s="309"/>
      <c r="AJ317" s="447" t="e">
        <f t="shared" ref="AJ317" si="1508">IF(P317="No_existen",5*$AJ$10,AK317*$AJ$10)</f>
        <v>#DIV/0!</v>
      </c>
      <c r="AK317" s="426" t="e">
        <f t="shared" ref="AK317" si="1509">ROUND(AVERAGEIF(AL317:AL319,"&gt;0"),0)</f>
        <v>#DIV/0!</v>
      </c>
      <c r="AL317" s="302">
        <f t="shared" si="1204"/>
        <v>0</v>
      </c>
      <c r="AM317" s="309"/>
      <c r="AN317" s="426" t="e">
        <f t="shared" ref="AN317" si="1510">ROUND(AVERAGE(R317,V317,AA317,AF317,AK317),0)</f>
        <v>#DIV/0!</v>
      </c>
      <c r="AO317" s="408" t="e">
        <f t="shared" ref="AO317" si="1511">IF(AN317&lt;1.5,"FUERTE",IF(AND(AN317&gt;=1.5,AN317&lt;2.5),"ACEPTABLE",IF(AN317&gt;=5,"INEXISTENTE","DÉBIL")))</f>
        <v>#DIV/0!</v>
      </c>
      <c r="AP317" s="428">
        <f t="shared" ref="AP317" si="1512">IF(O317=0,0,ROUND((O317*AN317),0))</f>
        <v>0</v>
      </c>
      <c r="AQ317" s="430" t="str">
        <f t="shared" ref="AQ317" si="1513">IF(AP317&gt;=36,"GRAVE", IF(AP317&lt;=10, "LEVE", "MODERADO"))</f>
        <v>LEVE</v>
      </c>
      <c r="AR317" s="557"/>
      <c r="AS317" s="557"/>
      <c r="AT317" s="258"/>
      <c r="AU317" s="258"/>
      <c r="AV317" s="259"/>
      <c r="AW317" s="322"/>
      <c r="AX317" s="291"/>
    </row>
    <row r="318" spans="1:50" ht="33" customHeight="1" x14ac:dyDescent="0.2">
      <c r="A318" s="407"/>
      <c r="B318" s="411"/>
      <c r="C318" s="412"/>
      <c r="D318" s="311"/>
      <c r="E318" s="311"/>
      <c r="F318" s="311"/>
      <c r="G318" s="415"/>
      <c r="H318" s="416"/>
      <c r="I318" s="417"/>
      <c r="J318" s="415"/>
      <c r="K318" s="420"/>
      <c r="L318" s="423"/>
      <c r="M318" s="420"/>
      <c r="N318" s="423"/>
      <c r="O318" s="423"/>
      <c r="P318" s="144"/>
      <c r="Q318" s="145">
        <f t="shared" si="1191"/>
        <v>0</v>
      </c>
      <c r="R318" s="396"/>
      <c r="S318" s="396"/>
      <c r="T318" s="312"/>
      <c r="U318" s="425"/>
      <c r="V318" s="395"/>
      <c r="W318" s="301">
        <f t="shared" si="1195"/>
        <v>0</v>
      </c>
      <c r="X318" s="312"/>
      <c r="Y318" s="312"/>
      <c r="Z318" s="395"/>
      <c r="AA318" s="396"/>
      <c r="AB318" s="300">
        <f t="shared" si="1198"/>
        <v>0</v>
      </c>
      <c r="AC318" s="312"/>
      <c r="AD318" s="312"/>
      <c r="AE318" s="395"/>
      <c r="AF318" s="396"/>
      <c r="AG318" s="300">
        <f t="shared" si="1201"/>
        <v>0</v>
      </c>
      <c r="AH318" s="312"/>
      <c r="AI318" s="312"/>
      <c r="AJ318" s="395"/>
      <c r="AK318" s="396"/>
      <c r="AL318" s="300">
        <f t="shared" si="1204"/>
        <v>0</v>
      </c>
      <c r="AM318" s="312"/>
      <c r="AN318" s="396"/>
      <c r="AO318" s="398"/>
      <c r="AP318" s="401"/>
      <c r="AQ318" s="404"/>
      <c r="AR318" s="406"/>
      <c r="AS318" s="406"/>
      <c r="AT318" s="46"/>
      <c r="AU318" s="46"/>
      <c r="AV318" s="94"/>
      <c r="AW318" s="221"/>
      <c r="AX318" s="96"/>
    </row>
    <row r="319" spans="1:50" ht="33" customHeight="1" thickBot="1" x14ac:dyDescent="0.25">
      <c r="A319" s="408"/>
      <c r="B319" s="413"/>
      <c r="C319" s="414"/>
      <c r="D319" s="90"/>
      <c r="E319" s="90"/>
      <c r="F319" s="90"/>
      <c r="G319" s="514"/>
      <c r="H319" s="559"/>
      <c r="I319" s="560"/>
      <c r="J319" s="514"/>
      <c r="K319" s="460"/>
      <c r="L319" s="457"/>
      <c r="M319" s="460"/>
      <c r="N319" s="457"/>
      <c r="O319" s="457"/>
      <c r="P319" s="19"/>
      <c r="Q319" s="102">
        <f t="shared" si="1191"/>
        <v>0</v>
      </c>
      <c r="R319" s="427"/>
      <c r="S319" s="427"/>
      <c r="T319" s="306"/>
      <c r="U319" s="440"/>
      <c r="V319" s="446"/>
      <c r="W319" s="307">
        <f t="shared" si="1195"/>
        <v>0</v>
      </c>
      <c r="X319" s="306"/>
      <c r="Y319" s="306"/>
      <c r="Z319" s="446"/>
      <c r="AA319" s="427"/>
      <c r="AB319" s="305">
        <f t="shared" si="1198"/>
        <v>0</v>
      </c>
      <c r="AC319" s="306"/>
      <c r="AD319" s="306"/>
      <c r="AE319" s="446"/>
      <c r="AF319" s="427"/>
      <c r="AG319" s="305">
        <f t="shared" si="1201"/>
        <v>0</v>
      </c>
      <c r="AH319" s="306"/>
      <c r="AI319" s="306"/>
      <c r="AJ319" s="446"/>
      <c r="AK319" s="427"/>
      <c r="AL319" s="305">
        <f t="shared" si="1204"/>
        <v>0</v>
      </c>
      <c r="AM319" s="306"/>
      <c r="AN319" s="427"/>
      <c r="AO319" s="432"/>
      <c r="AP319" s="429"/>
      <c r="AQ319" s="431"/>
      <c r="AR319" s="561"/>
      <c r="AS319" s="561"/>
      <c r="AT319" s="47"/>
      <c r="AU319" s="47"/>
      <c r="AV319" s="169"/>
      <c r="AW319" s="227"/>
      <c r="AX319" s="97"/>
    </row>
    <row r="320" spans="1:50" ht="33" customHeight="1" x14ac:dyDescent="0.2">
      <c r="A320" s="399">
        <v>107</v>
      </c>
      <c r="B320" s="409"/>
      <c r="C320" s="410"/>
      <c r="D320" s="255"/>
      <c r="E320" s="255"/>
      <c r="F320" s="255"/>
      <c r="G320" s="475"/>
      <c r="H320" s="558"/>
      <c r="I320" s="469"/>
      <c r="J320" s="475"/>
      <c r="K320" s="503"/>
      <c r="L320" s="504">
        <f t="shared" ref="L320" si="1514">IF(K320="ALTA",5,IF(K320="MEDIO ALTA",4,IF(K320="MEDIA",3,IF(K320="MEDIO BAJA",2,IF(K320="BAJA",1,0)))))</f>
        <v>0</v>
      </c>
      <c r="M320" s="503"/>
      <c r="N320" s="504">
        <f t="shared" ref="N320" si="1515">IF(M320="ALTO",5,IF(M320="MEDIO ALTO",4,IF(M320="MEDIO",3,IF(M320="MEDIO BAJO",2,IF(M320="BAJO",1,0)))))</f>
        <v>0</v>
      </c>
      <c r="O320" s="504">
        <f t="shared" ref="O320" si="1516">N320*L320</f>
        <v>0</v>
      </c>
      <c r="P320" s="256"/>
      <c r="Q320" s="257">
        <f t="shared" si="1191"/>
        <v>0</v>
      </c>
      <c r="R320" s="426" t="e">
        <f t="shared" ref="R320" si="1517">ROUND(AVERAGEIF(Q320:Q322,"&gt;0"),0)</f>
        <v>#DIV/0!</v>
      </c>
      <c r="S320" s="426" t="e">
        <f t="shared" si="1325"/>
        <v>#DIV/0!</v>
      </c>
      <c r="T320" s="309"/>
      <c r="U320" s="459" t="e">
        <f t="shared" ref="U320" si="1518">IF(P320="No_existen",5*$U$10,V320*$U$10)</f>
        <v>#DIV/0!</v>
      </c>
      <c r="V320" s="447" t="e">
        <f t="shared" ref="V320" si="1519">ROUND(AVERAGEIF(W320:W322,"&gt;0"),0)</f>
        <v>#DIV/0!</v>
      </c>
      <c r="W320" s="303">
        <f t="shared" si="1195"/>
        <v>0</v>
      </c>
      <c r="X320" s="309"/>
      <c r="Y320" s="309"/>
      <c r="Z320" s="447" t="e">
        <f t="shared" ref="Z320" si="1520">IF(P320="No_existen",5*$Z$10,AA320*$Z$10)</f>
        <v>#DIV/0!</v>
      </c>
      <c r="AA320" s="426" t="e">
        <f t="shared" ref="AA320" si="1521">ROUND(AVERAGEIF(AB320:AB322,"&gt;0"),0)</f>
        <v>#DIV/0!</v>
      </c>
      <c r="AB320" s="302">
        <f t="shared" si="1198"/>
        <v>0</v>
      </c>
      <c r="AC320" s="309"/>
      <c r="AD320" s="309"/>
      <c r="AE320" s="447" t="e">
        <f t="shared" ref="AE320" si="1522">IF(P320="No_existen",5*$AE$10,AF320*$AE$10)</f>
        <v>#DIV/0!</v>
      </c>
      <c r="AF320" s="426" t="e">
        <f t="shared" ref="AF320" si="1523">ROUND(AVERAGEIF(AG320:AG322,"&gt;0"),0)</f>
        <v>#DIV/0!</v>
      </c>
      <c r="AG320" s="302">
        <f t="shared" si="1201"/>
        <v>0</v>
      </c>
      <c r="AH320" s="309"/>
      <c r="AI320" s="309"/>
      <c r="AJ320" s="447" t="e">
        <f t="shared" ref="AJ320" si="1524">IF(P320="No_existen",5*$AJ$10,AK320*$AJ$10)</f>
        <v>#DIV/0!</v>
      </c>
      <c r="AK320" s="426" t="e">
        <f t="shared" ref="AK320" si="1525">ROUND(AVERAGEIF(AL320:AL322,"&gt;0"),0)</f>
        <v>#DIV/0!</v>
      </c>
      <c r="AL320" s="302">
        <f t="shared" si="1204"/>
        <v>0</v>
      </c>
      <c r="AM320" s="309"/>
      <c r="AN320" s="426" t="e">
        <f t="shared" ref="AN320" si="1526">ROUND(AVERAGE(R320,V320,AA320,AF320,AK320),0)</f>
        <v>#DIV/0!</v>
      </c>
      <c r="AO320" s="408" t="e">
        <f t="shared" ref="AO320" si="1527">IF(AN320&lt;1.5,"FUERTE",IF(AND(AN320&gt;=1.5,AN320&lt;2.5),"ACEPTABLE",IF(AN320&gt;=5,"INEXISTENTE","DÉBIL")))</f>
        <v>#DIV/0!</v>
      </c>
      <c r="AP320" s="428">
        <f t="shared" ref="AP320" si="1528">IF(O320=0,0,ROUND((O320*AN320),0))</f>
        <v>0</v>
      </c>
      <c r="AQ320" s="430" t="str">
        <f t="shared" ref="AQ320" si="1529">IF(AP320&gt;=36,"GRAVE", IF(AP320&lt;=10, "LEVE", "MODERADO"))</f>
        <v>LEVE</v>
      </c>
      <c r="AR320" s="557"/>
      <c r="AS320" s="557"/>
      <c r="AT320" s="258"/>
      <c r="AU320" s="258"/>
      <c r="AV320" s="259"/>
      <c r="AW320" s="322"/>
      <c r="AX320" s="291"/>
    </row>
    <row r="321" spans="1:50" ht="33" customHeight="1" x14ac:dyDescent="0.2">
      <c r="A321" s="407"/>
      <c r="B321" s="411"/>
      <c r="C321" s="412"/>
      <c r="D321" s="311"/>
      <c r="E321" s="311"/>
      <c r="F321" s="311"/>
      <c r="G321" s="415"/>
      <c r="H321" s="416"/>
      <c r="I321" s="417"/>
      <c r="J321" s="415"/>
      <c r="K321" s="420"/>
      <c r="L321" s="423"/>
      <c r="M321" s="420"/>
      <c r="N321" s="423"/>
      <c r="O321" s="423"/>
      <c r="P321" s="144"/>
      <c r="Q321" s="145">
        <f t="shared" si="1191"/>
        <v>0</v>
      </c>
      <c r="R321" s="396"/>
      <c r="S321" s="396"/>
      <c r="T321" s="312"/>
      <c r="U321" s="425"/>
      <c r="V321" s="395"/>
      <c r="W321" s="301">
        <f t="shared" si="1195"/>
        <v>0</v>
      </c>
      <c r="X321" s="312"/>
      <c r="Y321" s="312"/>
      <c r="Z321" s="395"/>
      <c r="AA321" s="396"/>
      <c r="AB321" s="300">
        <f t="shared" si="1198"/>
        <v>0</v>
      </c>
      <c r="AC321" s="312"/>
      <c r="AD321" s="312"/>
      <c r="AE321" s="395"/>
      <c r="AF321" s="396"/>
      <c r="AG321" s="300">
        <f t="shared" si="1201"/>
        <v>0</v>
      </c>
      <c r="AH321" s="312"/>
      <c r="AI321" s="312"/>
      <c r="AJ321" s="395"/>
      <c r="AK321" s="396"/>
      <c r="AL321" s="300">
        <f t="shared" si="1204"/>
        <v>0</v>
      </c>
      <c r="AM321" s="312"/>
      <c r="AN321" s="396"/>
      <c r="AO321" s="398"/>
      <c r="AP321" s="401"/>
      <c r="AQ321" s="404"/>
      <c r="AR321" s="406"/>
      <c r="AS321" s="406"/>
      <c r="AT321" s="46"/>
      <c r="AU321" s="46"/>
      <c r="AV321" s="94"/>
      <c r="AW321" s="221"/>
      <c r="AX321" s="96"/>
    </row>
    <row r="322" spans="1:50" ht="33" customHeight="1" thickBot="1" x14ac:dyDescent="0.25">
      <c r="A322" s="408"/>
      <c r="B322" s="413"/>
      <c r="C322" s="414"/>
      <c r="D322" s="90"/>
      <c r="E322" s="90"/>
      <c r="F322" s="90"/>
      <c r="G322" s="514"/>
      <c r="H322" s="559"/>
      <c r="I322" s="560"/>
      <c r="J322" s="514"/>
      <c r="K322" s="460"/>
      <c r="L322" s="457"/>
      <c r="M322" s="460"/>
      <c r="N322" s="457"/>
      <c r="O322" s="457"/>
      <c r="P322" s="19"/>
      <c r="Q322" s="102">
        <f t="shared" si="1191"/>
        <v>0</v>
      </c>
      <c r="R322" s="427"/>
      <c r="S322" s="427"/>
      <c r="T322" s="306"/>
      <c r="U322" s="440"/>
      <c r="V322" s="446"/>
      <c r="W322" s="307">
        <f t="shared" si="1195"/>
        <v>0</v>
      </c>
      <c r="X322" s="306"/>
      <c r="Y322" s="306"/>
      <c r="Z322" s="446"/>
      <c r="AA322" s="427"/>
      <c r="AB322" s="305">
        <f t="shared" si="1198"/>
        <v>0</v>
      </c>
      <c r="AC322" s="306"/>
      <c r="AD322" s="306"/>
      <c r="AE322" s="446"/>
      <c r="AF322" s="427"/>
      <c r="AG322" s="305">
        <f t="shared" si="1201"/>
        <v>0</v>
      </c>
      <c r="AH322" s="306"/>
      <c r="AI322" s="306"/>
      <c r="AJ322" s="446"/>
      <c r="AK322" s="427"/>
      <c r="AL322" s="305">
        <f t="shared" si="1204"/>
        <v>0</v>
      </c>
      <c r="AM322" s="306"/>
      <c r="AN322" s="427"/>
      <c r="AO322" s="432"/>
      <c r="AP322" s="429"/>
      <c r="AQ322" s="431"/>
      <c r="AR322" s="561"/>
      <c r="AS322" s="561"/>
      <c r="AT322" s="47"/>
      <c r="AU322" s="47"/>
      <c r="AV322" s="169"/>
      <c r="AW322" s="227"/>
      <c r="AX322" s="97"/>
    </row>
    <row r="323" spans="1:50" ht="33" customHeight="1" x14ac:dyDescent="0.2">
      <c r="A323" s="399">
        <v>108</v>
      </c>
      <c r="B323" s="409"/>
      <c r="C323" s="410"/>
      <c r="D323" s="255"/>
      <c r="E323" s="255"/>
      <c r="F323" s="255"/>
      <c r="G323" s="475"/>
      <c r="H323" s="558"/>
      <c r="I323" s="469"/>
      <c r="J323" s="475"/>
      <c r="K323" s="503"/>
      <c r="L323" s="504">
        <f t="shared" ref="L323" si="1530">IF(K323="ALTA",5,IF(K323="MEDIO ALTA",4,IF(K323="MEDIA",3,IF(K323="MEDIO BAJA",2,IF(K323="BAJA",1,0)))))</f>
        <v>0</v>
      </c>
      <c r="M323" s="503"/>
      <c r="N323" s="504">
        <f t="shared" ref="N323" si="1531">IF(M323="ALTO",5,IF(M323="MEDIO ALTO",4,IF(M323="MEDIO",3,IF(M323="MEDIO BAJO",2,IF(M323="BAJO",1,0)))))</f>
        <v>0</v>
      </c>
      <c r="O323" s="504">
        <f t="shared" ref="O323" si="1532">N323*L323</f>
        <v>0</v>
      </c>
      <c r="P323" s="256"/>
      <c r="Q323" s="257">
        <f t="shared" si="1191"/>
        <v>0</v>
      </c>
      <c r="R323" s="426" t="e">
        <f t="shared" ref="R323" si="1533">ROUND(AVERAGEIF(Q323:Q325,"&gt;0"),0)</f>
        <v>#DIV/0!</v>
      </c>
      <c r="S323" s="426" t="e">
        <f t="shared" si="1325"/>
        <v>#DIV/0!</v>
      </c>
      <c r="T323" s="309"/>
      <c r="U323" s="459" t="e">
        <f t="shared" ref="U323" si="1534">IF(P323="No_existen",5*$U$10,V323*$U$10)</f>
        <v>#DIV/0!</v>
      </c>
      <c r="V323" s="447" t="e">
        <f t="shared" ref="V323" si="1535">ROUND(AVERAGEIF(W323:W325,"&gt;0"),0)</f>
        <v>#DIV/0!</v>
      </c>
      <c r="W323" s="303">
        <f t="shared" si="1195"/>
        <v>0</v>
      </c>
      <c r="X323" s="309"/>
      <c r="Y323" s="309"/>
      <c r="Z323" s="447" t="e">
        <f t="shared" ref="Z323" si="1536">IF(P323="No_existen",5*$Z$10,AA323*$Z$10)</f>
        <v>#DIV/0!</v>
      </c>
      <c r="AA323" s="426" t="e">
        <f t="shared" ref="AA323" si="1537">ROUND(AVERAGEIF(AB323:AB325,"&gt;0"),0)</f>
        <v>#DIV/0!</v>
      </c>
      <c r="AB323" s="302">
        <f t="shared" si="1198"/>
        <v>0</v>
      </c>
      <c r="AC323" s="309"/>
      <c r="AD323" s="309"/>
      <c r="AE323" s="447" t="e">
        <f t="shared" ref="AE323" si="1538">IF(P323="No_existen",5*$AE$10,AF323*$AE$10)</f>
        <v>#DIV/0!</v>
      </c>
      <c r="AF323" s="426" t="e">
        <f t="shared" ref="AF323" si="1539">ROUND(AVERAGEIF(AG323:AG325,"&gt;0"),0)</f>
        <v>#DIV/0!</v>
      </c>
      <c r="AG323" s="302">
        <f t="shared" si="1201"/>
        <v>0</v>
      </c>
      <c r="AH323" s="309"/>
      <c r="AI323" s="309"/>
      <c r="AJ323" s="447" t="e">
        <f t="shared" ref="AJ323" si="1540">IF(P323="No_existen",5*$AJ$10,AK323*$AJ$10)</f>
        <v>#DIV/0!</v>
      </c>
      <c r="AK323" s="426" t="e">
        <f t="shared" ref="AK323" si="1541">ROUND(AVERAGEIF(AL323:AL325,"&gt;0"),0)</f>
        <v>#DIV/0!</v>
      </c>
      <c r="AL323" s="302">
        <f t="shared" si="1204"/>
        <v>0</v>
      </c>
      <c r="AM323" s="309"/>
      <c r="AN323" s="426" t="e">
        <f t="shared" ref="AN323" si="1542">ROUND(AVERAGE(R323,V323,AA323,AF323,AK323),0)</f>
        <v>#DIV/0!</v>
      </c>
      <c r="AO323" s="408" t="e">
        <f t="shared" ref="AO323" si="1543">IF(AN323&lt;1.5,"FUERTE",IF(AND(AN323&gt;=1.5,AN323&lt;2.5),"ACEPTABLE",IF(AN323&gt;=5,"INEXISTENTE","DÉBIL")))</f>
        <v>#DIV/0!</v>
      </c>
      <c r="AP323" s="428">
        <f t="shared" ref="AP323" si="1544">IF(O323=0,0,ROUND((O323*AN323),0))</f>
        <v>0</v>
      </c>
      <c r="AQ323" s="430" t="str">
        <f t="shared" ref="AQ323" si="1545">IF(AP323&gt;=36,"GRAVE", IF(AP323&lt;=10, "LEVE", "MODERADO"))</f>
        <v>LEVE</v>
      </c>
      <c r="AR323" s="557"/>
      <c r="AS323" s="557"/>
      <c r="AT323" s="258"/>
      <c r="AU323" s="258"/>
      <c r="AV323" s="259"/>
      <c r="AW323" s="322"/>
      <c r="AX323" s="291"/>
    </row>
    <row r="324" spans="1:50" ht="33" customHeight="1" x14ac:dyDescent="0.2">
      <c r="A324" s="407"/>
      <c r="B324" s="411"/>
      <c r="C324" s="412"/>
      <c r="D324" s="311"/>
      <c r="E324" s="311"/>
      <c r="F324" s="311"/>
      <c r="G324" s="415"/>
      <c r="H324" s="416"/>
      <c r="I324" s="417"/>
      <c r="J324" s="415"/>
      <c r="K324" s="420"/>
      <c r="L324" s="423"/>
      <c r="M324" s="420"/>
      <c r="N324" s="423"/>
      <c r="O324" s="423"/>
      <c r="P324" s="144"/>
      <c r="Q324" s="145">
        <f t="shared" ref="Q324:Q361" si="1546">IF(P324=$P$1048314,1,IF(P324=$P$1048310,5,IF(P324=$P$1048311,4,IF(P324=$P$1048312,3,IF(P324=$P$1048313,2,0)))))</f>
        <v>0</v>
      </c>
      <c r="R324" s="396"/>
      <c r="S324" s="396"/>
      <c r="T324" s="312"/>
      <c r="U324" s="425"/>
      <c r="V324" s="395"/>
      <c r="W324" s="301">
        <f t="shared" ref="W324:W361" si="1547">IF(X324=$X$1048312,1,IF(X324=$X$1048311,2,IF(X324=$X$1048310,4,IF(P324="No_existen",5,0))))</f>
        <v>0</v>
      </c>
      <c r="X324" s="312"/>
      <c r="Y324" s="312"/>
      <c r="Z324" s="395"/>
      <c r="AA324" s="396"/>
      <c r="AB324" s="300">
        <f t="shared" ref="AB324:AB361" si="1548">IF(AC324=$AD$1048311,1,IF(AC324=$AD$1048310,4,IF(P324="No_existen",5,0)))</f>
        <v>0</v>
      </c>
      <c r="AC324" s="312"/>
      <c r="AD324" s="312"/>
      <c r="AE324" s="395"/>
      <c r="AF324" s="396"/>
      <c r="AG324" s="300">
        <f t="shared" ref="AG324:AG361" si="1549">IF(AH324=$AH$1048310,1,IF(AH324=$AH$1048311,4,IF(P324="No_existen",5,0)))</f>
        <v>0</v>
      </c>
      <c r="AH324" s="312"/>
      <c r="AI324" s="312"/>
      <c r="AJ324" s="395"/>
      <c r="AK324" s="396"/>
      <c r="AL324" s="300">
        <f t="shared" ref="AL324:AL361" si="1550">IF(AM324="Preventivo",1,IF(AM324="Detectivo",4, IF(P324="No_existen",5,0)))</f>
        <v>0</v>
      </c>
      <c r="AM324" s="312"/>
      <c r="AN324" s="396"/>
      <c r="AO324" s="398"/>
      <c r="AP324" s="401"/>
      <c r="AQ324" s="404"/>
      <c r="AR324" s="406"/>
      <c r="AS324" s="406"/>
      <c r="AT324" s="46"/>
      <c r="AU324" s="46"/>
      <c r="AV324" s="94"/>
      <c r="AW324" s="221"/>
      <c r="AX324" s="96"/>
    </row>
    <row r="325" spans="1:50" ht="33" customHeight="1" thickBot="1" x14ac:dyDescent="0.25">
      <c r="A325" s="408"/>
      <c r="B325" s="413"/>
      <c r="C325" s="414"/>
      <c r="D325" s="90"/>
      <c r="E325" s="90"/>
      <c r="F325" s="90"/>
      <c r="G325" s="514"/>
      <c r="H325" s="559"/>
      <c r="I325" s="560"/>
      <c r="J325" s="514"/>
      <c r="K325" s="460"/>
      <c r="L325" s="457"/>
      <c r="M325" s="460"/>
      <c r="N325" s="457"/>
      <c r="O325" s="457"/>
      <c r="P325" s="19"/>
      <c r="Q325" s="102">
        <f t="shared" si="1546"/>
        <v>0</v>
      </c>
      <c r="R325" s="427"/>
      <c r="S325" s="427"/>
      <c r="T325" s="306"/>
      <c r="U325" s="440"/>
      <c r="V325" s="446"/>
      <c r="W325" s="307">
        <f t="shared" si="1547"/>
        <v>0</v>
      </c>
      <c r="X325" s="306"/>
      <c r="Y325" s="306"/>
      <c r="Z325" s="446"/>
      <c r="AA325" s="427"/>
      <c r="AB325" s="305">
        <f t="shared" si="1548"/>
        <v>0</v>
      </c>
      <c r="AC325" s="306"/>
      <c r="AD325" s="306"/>
      <c r="AE325" s="446"/>
      <c r="AF325" s="427"/>
      <c r="AG325" s="305">
        <f t="shared" si="1549"/>
        <v>0</v>
      </c>
      <c r="AH325" s="306"/>
      <c r="AI325" s="306"/>
      <c r="AJ325" s="446"/>
      <c r="AK325" s="427"/>
      <c r="AL325" s="305">
        <f t="shared" si="1550"/>
        <v>0</v>
      </c>
      <c r="AM325" s="306"/>
      <c r="AN325" s="427"/>
      <c r="AO325" s="432"/>
      <c r="AP325" s="429"/>
      <c r="AQ325" s="431"/>
      <c r="AR325" s="561"/>
      <c r="AS325" s="561"/>
      <c r="AT325" s="47"/>
      <c r="AU325" s="47"/>
      <c r="AV325" s="169"/>
      <c r="AW325" s="227"/>
      <c r="AX325" s="97"/>
    </row>
    <row r="326" spans="1:50" ht="33" customHeight="1" x14ac:dyDescent="0.2">
      <c r="A326" s="399">
        <v>109</v>
      </c>
      <c r="B326" s="409"/>
      <c r="C326" s="410"/>
      <c r="D326" s="255"/>
      <c r="E326" s="255"/>
      <c r="F326" s="255"/>
      <c r="G326" s="475"/>
      <c r="H326" s="558"/>
      <c r="I326" s="469"/>
      <c r="J326" s="475"/>
      <c r="K326" s="503"/>
      <c r="L326" s="504">
        <f t="shared" ref="L326" si="1551">IF(K326="ALTA",5,IF(K326="MEDIO ALTA",4,IF(K326="MEDIA",3,IF(K326="MEDIO BAJA",2,IF(K326="BAJA",1,0)))))</f>
        <v>0</v>
      </c>
      <c r="M326" s="503"/>
      <c r="N326" s="504">
        <f t="shared" ref="N326" si="1552">IF(M326="ALTO",5,IF(M326="MEDIO ALTO",4,IF(M326="MEDIO",3,IF(M326="MEDIO BAJO",2,IF(M326="BAJO",1,0)))))</f>
        <v>0</v>
      </c>
      <c r="O326" s="504">
        <f t="shared" ref="O326" si="1553">N326*L326</f>
        <v>0</v>
      </c>
      <c r="P326" s="256"/>
      <c r="Q326" s="257">
        <f t="shared" si="1546"/>
        <v>0</v>
      </c>
      <c r="R326" s="426" t="e">
        <f t="shared" ref="R326" si="1554">ROUND(AVERAGEIF(Q326:Q328,"&gt;0"),0)</f>
        <v>#DIV/0!</v>
      </c>
      <c r="S326" s="426" t="e">
        <f t="shared" si="1325"/>
        <v>#DIV/0!</v>
      </c>
      <c r="T326" s="309"/>
      <c r="U326" s="459" t="e">
        <f t="shared" ref="U326" si="1555">IF(P326="No_existen",5*$U$10,V326*$U$10)</f>
        <v>#DIV/0!</v>
      </c>
      <c r="V326" s="447" t="e">
        <f t="shared" ref="V326" si="1556">ROUND(AVERAGEIF(W326:W328,"&gt;0"),0)</f>
        <v>#DIV/0!</v>
      </c>
      <c r="W326" s="303">
        <f t="shared" si="1547"/>
        <v>0</v>
      </c>
      <c r="X326" s="309"/>
      <c r="Y326" s="309"/>
      <c r="Z326" s="447" t="e">
        <f t="shared" ref="Z326" si="1557">IF(P326="No_existen",5*$Z$10,AA326*$Z$10)</f>
        <v>#DIV/0!</v>
      </c>
      <c r="AA326" s="426" t="e">
        <f t="shared" ref="AA326" si="1558">ROUND(AVERAGEIF(AB326:AB328,"&gt;0"),0)</f>
        <v>#DIV/0!</v>
      </c>
      <c r="AB326" s="302">
        <f t="shared" si="1548"/>
        <v>0</v>
      </c>
      <c r="AC326" s="309"/>
      <c r="AD326" s="309"/>
      <c r="AE326" s="447" t="e">
        <f t="shared" ref="AE326" si="1559">IF(P326="No_existen",5*$AE$10,AF326*$AE$10)</f>
        <v>#DIV/0!</v>
      </c>
      <c r="AF326" s="426" t="e">
        <f t="shared" ref="AF326" si="1560">ROUND(AVERAGEIF(AG326:AG328,"&gt;0"),0)</f>
        <v>#DIV/0!</v>
      </c>
      <c r="AG326" s="302">
        <f t="shared" si="1549"/>
        <v>0</v>
      </c>
      <c r="AH326" s="309"/>
      <c r="AI326" s="309"/>
      <c r="AJ326" s="447" t="e">
        <f t="shared" ref="AJ326" si="1561">IF(P326="No_existen",5*$AJ$10,AK326*$AJ$10)</f>
        <v>#DIV/0!</v>
      </c>
      <c r="AK326" s="426" t="e">
        <f t="shared" ref="AK326" si="1562">ROUND(AVERAGEIF(AL326:AL328,"&gt;0"),0)</f>
        <v>#DIV/0!</v>
      </c>
      <c r="AL326" s="302">
        <f t="shared" si="1550"/>
        <v>0</v>
      </c>
      <c r="AM326" s="309"/>
      <c r="AN326" s="426" t="e">
        <f t="shared" ref="AN326" si="1563">ROUND(AVERAGE(R326,V326,AA326,AF326,AK326),0)</f>
        <v>#DIV/0!</v>
      </c>
      <c r="AO326" s="408" t="e">
        <f t="shared" ref="AO326" si="1564">IF(AN326&lt;1.5,"FUERTE",IF(AND(AN326&gt;=1.5,AN326&lt;2.5),"ACEPTABLE",IF(AN326&gt;=5,"INEXISTENTE","DÉBIL")))</f>
        <v>#DIV/0!</v>
      </c>
      <c r="AP326" s="428">
        <f t="shared" ref="AP326" si="1565">IF(O326=0,0,ROUND((O326*AN326),0))</f>
        <v>0</v>
      </c>
      <c r="AQ326" s="430" t="str">
        <f t="shared" ref="AQ326" si="1566">IF(AP326&gt;=36,"GRAVE", IF(AP326&lt;=10, "LEVE", "MODERADO"))</f>
        <v>LEVE</v>
      </c>
      <c r="AR326" s="557"/>
      <c r="AS326" s="557"/>
      <c r="AT326" s="258"/>
      <c r="AU326" s="258"/>
      <c r="AV326" s="259"/>
      <c r="AW326" s="322"/>
      <c r="AX326" s="291"/>
    </row>
    <row r="327" spans="1:50" ht="33" customHeight="1" x14ac:dyDescent="0.2">
      <c r="A327" s="407"/>
      <c r="B327" s="411"/>
      <c r="C327" s="412"/>
      <c r="D327" s="311"/>
      <c r="E327" s="311"/>
      <c r="F327" s="311"/>
      <c r="G327" s="415"/>
      <c r="H327" s="416"/>
      <c r="I327" s="417"/>
      <c r="J327" s="415"/>
      <c r="K327" s="420"/>
      <c r="L327" s="423"/>
      <c r="M327" s="420"/>
      <c r="N327" s="423"/>
      <c r="O327" s="423"/>
      <c r="P327" s="144"/>
      <c r="Q327" s="145">
        <f t="shared" si="1546"/>
        <v>0</v>
      </c>
      <c r="R327" s="396"/>
      <c r="S327" s="396"/>
      <c r="T327" s="312"/>
      <c r="U327" s="425"/>
      <c r="V327" s="395"/>
      <c r="W327" s="301">
        <f t="shared" si="1547"/>
        <v>0</v>
      </c>
      <c r="X327" s="312"/>
      <c r="Y327" s="312"/>
      <c r="Z327" s="395"/>
      <c r="AA327" s="396"/>
      <c r="AB327" s="300">
        <f t="shared" si="1548"/>
        <v>0</v>
      </c>
      <c r="AC327" s="312"/>
      <c r="AD327" s="312"/>
      <c r="AE327" s="395"/>
      <c r="AF327" s="396"/>
      <c r="AG327" s="300">
        <f t="shared" si="1549"/>
        <v>0</v>
      </c>
      <c r="AH327" s="312"/>
      <c r="AI327" s="312"/>
      <c r="AJ327" s="395"/>
      <c r="AK327" s="396"/>
      <c r="AL327" s="300">
        <f t="shared" si="1550"/>
        <v>0</v>
      </c>
      <c r="AM327" s="312"/>
      <c r="AN327" s="396"/>
      <c r="AO327" s="398"/>
      <c r="AP327" s="401"/>
      <c r="AQ327" s="404"/>
      <c r="AR327" s="406"/>
      <c r="AS327" s="406"/>
      <c r="AT327" s="46"/>
      <c r="AU327" s="46"/>
      <c r="AV327" s="94"/>
      <c r="AW327" s="221"/>
      <c r="AX327" s="96"/>
    </row>
    <row r="328" spans="1:50" ht="33" customHeight="1" thickBot="1" x14ac:dyDescent="0.25">
      <c r="A328" s="408"/>
      <c r="B328" s="413"/>
      <c r="C328" s="414"/>
      <c r="D328" s="90"/>
      <c r="E328" s="90"/>
      <c r="F328" s="90"/>
      <c r="G328" s="514"/>
      <c r="H328" s="559"/>
      <c r="I328" s="560"/>
      <c r="J328" s="514"/>
      <c r="K328" s="460"/>
      <c r="L328" s="457"/>
      <c r="M328" s="460"/>
      <c r="N328" s="457"/>
      <c r="O328" s="457"/>
      <c r="P328" s="19"/>
      <c r="Q328" s="102">
        <f t="shared" si="1546"/>
        <v>0</v>
      </c>
      <c r="R328" s="427"/>
      <c r="S328" s="427"/>
      <c r="T328" s="306"/>
      <c r="U328" s="440"/>
      <c r="V328" s="446"/>
      <c r="W328" s="307">
        <f t="shared" si="1547"/>
        <v>0</v>
      </c>
      <c r="X328" s="306"/>
      <c r="Y328" s="306"/>
      <c r="Z328" s="446"/>
      <c r="AA328" s="427"/>
      <c r="AB328" s="305">
        <f t="shared" si="1548"/>
        <v>0</v>
      </c>
      <c r="AC328" s="306"/>
      <c r="AD328" s="306"/>
      <c r="AE328" s="446"/>
      <c r="AF328" s="427"/>
      <c r="AG328" s="305">
        <f t="shared" si="1549"/>
        <v>0</v>
      </c>
      <c r="AH328" s="306"/>
      <c r="AI328" s="306"/>
      <c r="AJ328" s="446"/>
      <c r="AK328" s="427"/>
      <c r="AL328" s="305">
        <f t="shared" si="1550"/>
        <v>0</v>
      </c>
      <c r="AM328" s="306"/>
      <c r="AN328" s="427"/>
      <c r="AO328" s="432"/>
      <c r="AP328" s="429"/>
      <c r="AQ328" s="431"/>
      <c r="AR328" s="561"/>
      <c r="AS328" s="561"/>
      <c r="AT328" s="47"/>
      <c r="AU328" s="47"/>
      <c r="AV328" s="169"/>
      <c r="AW328" s="227"/>
      <c r="AX328" s="97"/>
    </row>
    <row r="329" spans="1:50" ht="33" customHeight="1" x14ac:dyDescent="0.2">
      <c r="A329" s="399">
        <v>110</v>
      </c>
      <c r="B329" s="409"/>
      <c r="C329" s="410"/>
      <c r="D329" s="255"/>
      <c r="E329" s="255"/>
      <c r="F329" s="255"/>
      <c r="G329" s="475"/>
      <c r="H329" s="558"/>
      <c r="I329" s="469"/>
      <c r="J329" s="475"/>
      <c r="K329" s="503"/>
      <c r="L329" s="504">
        <f t="shared" ref="L329" si="1567">IF(K329="ALTA",5,IF(K329="MEDIO ALTA",4,IF(K329="MEDIA",3,IF(K329="MEDIO BAJA",2,IF(K329="BAJA",1,0)))))</f>
        <v>0</v>
      </c>
      <c r="M329" s="503"/>
      <c r="N329" s="504">
        <f t="shared" ref="N329" si="1568">IF(M329="ALTO",5,IF(M329="MEDIO ALTO",4,IF(M329="MEDIO",3,IF(M329="MEDIO BAJO",2,IF(M329="BAJO",1,0)))))</f>
        <v>0</v>
      </c>
      <c r="O329" s="504">
        <f t="shared" ref="O329" si="1569">N329*L329</f>
        <v>0</v>
      </c>
      <c r="P329" s="256"/>
      <c r="Q329" s="257">
        <f t="shared" si="1546"/>
        <v>0</v>
      </c>
      <c r="R329" s="426" t="e">
        <f t="shared" ref="R329" si="1570">ROUND(AVERAGEIF(Q329:Q331,"&gt;0"),0)</f>
        <v>#DIV/0!</v>
      </c>
      <c r="S329" s="426" t="e">
        <f t="shared" si="1325"/>
        <v>#DIV/0!</v>
      </c>
      <c r="T329" s="309"/>
      <c r="U329" s="459" t="e">
        <f t="shared" ref="U329" si="1571">IF(P329="No_existen",5*$U$10,V329*$U$10)</f>
        <v>#DIV/0!</v>
      </c>
      <c r="V329" s="447" t="e">
        <f t="shared" ref="V329" si="1572">ROUND(AVERAGEIF(W329:W331,"&gt;0"),0)</f>
        <v>#DIV/0!</v>
      </c>
      <c r="W329" s="303">
        <f t="shared" si="1547"/>
        <v>0</v>
      </c>
      <c r="X329" s="309"/>
      <c r="Y329" s="309"/>
      <c r="Z329" s="447" t="e">
        <f t="shared" ref="Z329" si="1573">IF(P329="No_existen",5*$Z$10,AA329*$Z$10)</f>
        <v>#DIV/0!</v>
      </c>
      <c r="AA329" s="426" t="e">
        <f t="shared" ref="AA329" si="1574">ROUND(AVERAGEIF(AB329:AB331,"&gt;0"),0)</f>
        <v>#DIV/0!</v>
      </c>
      <c r="AB329" s="302">
        <f t="shared" si="1548"/>
        <v>0</v>
      </c>
      <c r="AC329" s="309"/>
      <c r="AD329" s="309"/>
      <c r="AE329" s="447" t="e">
        <f t="shared" ref="AE329" si="1575">IF(P329="No_existen",5*$AE$10,AF329*$AE$10)</f>
        <v>#DIV/0!</v>
      </c>
      <c r="AF329" s="426" t="e">
        <f t="shared" ref="AF329" si="1576">ROUND(AVERAGEIF(AG329:AG331,"&gt;0"),0)</f>
        <v>#DIV/0!</v>
      </c>
      <c r="AG329" s="302">
        <f t="shared" si="1549"/>
        <v>0</v>
      </c>
      <c r="AH329" s="309"/>
      <c r="AI329" s="309"/>
      <c r="AJ329" s="447" t="e">
        <f t="shared" ref="AJ329" si="1577">IF(P329="No_existen",5*$AJ$10,AK329*$AJ$10)</f>
        <v>#DIV/0!</v>
      </c>
      <c r="AK329" s="426" t="e">
        <f t="shared" ref="AK329" si="1578">ROUND(AVERAGEIF(AL329:AL331,"&gt;0"),0)</f>
        <v>#DIV/0!</v>
      </c>
      <c r="AL329" s="302">
        <f t="shared" si="1550"/>
        <v>0</v>
      </c>
      <c r="AM329" s="309"/>
      <c r="AN329" s="426" t="e">
        <f t="shared" ref="AN329" si="1579">ROUND(AVERAGE(R329,V329,AA329,AF329,AK329),0)</f>
        <v>#DIV/0!</v>
      </c>
      <c r="AO329" s="408" t="e">
        <f t="shared" ref="AO329" si="1580">IF(AN329&lt;1.5,"FUERTE",IF(AND(AN329&gt;=1.5,AN329&lt;2.5),"ACEPTABLE",IF(AN329&gt;=5,"INEXISTENTE","DÉBIL")))</f>
        <v>#DIV/0!</v>
      </c>
      <c r="AP329" s="428">
        <f t="shared" ref="AP329" si="1581">IF(O329=0,0,ROUND((O329*AN329),0))</f>
        <v>0</v>
      </c>
      <c r="AQ329" s="430" t="str">
        <f t="shared" ref="AQ329" si="1582">IF(AP329&gt;=36,"GRAVE", IF(AP329&lt;=10, "LEVE", "MODERADO"))</f>
        <v>LEVE</v>
      </c>
      <c r="AR329" s="557"/>
      <c r="AS329" s="557"/>
      <c r="AT329" s="258"/>
      <c r="AU329" s="258"/>
      <c r="AV329" s="259"/>
      <c r="AW329" s="322"/>
      <c r="AX329" s="291"/>
    </row>
    <row r="330" spans="1:50" ht="33" customHeight="1" x14ac:dyDescent="0.2">
      <c r="A330" s="407"/>
      <c r="B330" s="411"/>
      <c r="C330" s="412"/>
      <c r="D330" s="311"/>
      <c r="E330" s="311"/>
      <c r="F330" s="311"/>
      <c r="G330" s="415"/>
      <c r="H330" s="416"/>
      <c r="I330" s="417"/>
      <c r="J330" s="415"/>
      <c r="K330" s="420"/>
      <c r="L330" s="423"/>
      <c r="M330" s="420"/>
      <c r="N330" s="423"/>
      <c r="O330" s="423"/>
      <c r="P330" s="144"/>
      <c r="Q330" s="145">
        <f t="shared" si="1546"/>
        <v>0</v>
      </c>
      <c r="R330" s="396"/>
      <c r="S330" s="396"/>
      <c r="T330" s="312"/>
      <c r="U330" s="425"/>
      <c r="V330" s="395"/>
      <c r="W330" s="301">
        <f t="shared" si="1547"/>
        <v>0</v>
      </c>
      <c r="X330" s="312"/>
      <c r="Y330" s="312"/>
      <c r="Z330" s="395"/>
      <c r="AA330" s="396"/>
      <c r="AB330" s="300">
        <f t="shared" si="1548"/>
        <v>0</v>
      </c>
      <c r="AC330" s="312"/>
      <c r="AD330" s="312"/>
      <c r="AE330" s="395"/>
      <c r="AF330" s="396"/>
      <c r="AG330" s="300">
        <f t="shared" si="1549"/>
        <v>0</v>
      </c>
      <c r="AH330" s="312"/>
      <c r="AI330" s="312"/>
      <c r="AJ330" s="395"/>
      <c r="AK330" s="396"/>
      <c r="AL330" s="300">
        <f t="shared" si="1550"/>
        <v>0</v>
      </c>
      <c r="AM330" s="312"/>
      <c r="AN330" s="396"/>
      <c r="AO330" s="398"/>
      <c r="AP330" s="401"/>
      <c r="AQ330" s="404"/>
      <c r="AR330" s="406"/>
      <c r="AS330" s="406"/>
      <c r="AT330" s="46"/>
      <c r="AU330" s="46"/>
      <c r="AV330" s="94"/>
      <c r="AW330" s="221"/>
      <c r="AX330" s="96"/>
    </row>
    <row r="331" spans="1:50" ht="33" customHeight="1" thickBot="1" x14ac:dyDescent="0.25">
      <c r="A331" s="408"/>
      <c r="B331" s="413"/>
      <c r="C331" s="414"/>
      <c r="D331" s="90"/>
      <c r="E331" s="90"/>
      <c r="F331" s="90"/>
      <c r="G331" s="514"/>
      <c r="H331" s="559"/>
      <c r="I331" s="560"/>
      <c r="J331" s="514"/>
      <c r="K331" s="460"/>
      <c r="L331" s="457"/>
      <c r="M331" s="460"/>
      <c r="N331" s="457"/>
      <c r="O331" s="457"/>
      <c r="P331" s="19"/>
      <c r="Q331" s="102">
        <f t="shared" si="1546"/>
        <v>0</v>
      </c>
      <c r="R331" s="427"/>
      <c r="S331" s="427"/>
      <c r="T331" s="306"/>
      <c r="U331" s="440"/>
      <c r="V331" s="446"/>
      <c r="W331" s="307">
        <f t="shared" si="1547"/>
        <v>0</v>
      </c>
      <c r="X331" s="306"/>
      <c r="Y331" s="306"/>
      <c r="Z331" s="446"/>
      <c r="AA331" s="427"/>
      <c r="AB331" s="305">
        <f t="shared" si="1548"/>
        <v>0</v>
      </c>
      <c r="AC331" s="306"/>
      <c r="AD331" s="306"/>
      <c r="AE331" s="446"/>
      <c r="AF331" s="427"/>
      <c r="AG331" s="305">
        <f t="shared" si="1549"/>
        <v>0</v>
      </c>
      <c r="AH331" s="306"/>
      <c r="AI331" s="306"/>
      <c r="AJ331" s="446"/>
      <c r="AK331" s="427"/>
      <c r="AL331" s="305">
        <f t="shared" si="1550"/>
        <v>0</v>
      </c>
      <c r="AM331" s="306"/>
      <c r="AN331" s="427"/>
      <c r="AO331" s="432"/>
      <c r="AP331" s="429"/>
      <c r="AQ331" s="431"/>
      <c r="AR331" s="561"/>
      <c r="AS331" s="561"/>
      <c r="AT331" s="47"/>
      <c r="AU331" s="47"/>
      <c r="AV331" s="169"/>
      <c r="AW331" s="227"/>
      <c r="AX331" s="97"/>
    </row>
    <row r="332" spans="1:50" ht="33" customHeight="1" x14ac:dyDescent="0.2">
      <c r="A332" s="399">
        <v>111</v>
      </c>
      <c r="B332" s="409"/>
      <c r="C332" s="410"/>
      <c r="D332" s="255"/>
      <c r="E332" s="255"/>
      <c r="F332" s="255"/>
      <c r="G332" s="475"/>
      <c r="H332" s="558"/>
      <c r="I332" s="469"/>
      <c r="J332" s="475"/>
      <c r="K332" s="503"/>
      <c r="L332" s="504">
        <f t="shared" ref="L332" si="1583">IF(K332="ALTA",5,IF(K332="MEDIO ALTA",4,IF(K332="MEDIA",3,IF(K332="MEDIO BAJA",2,IF(K332="BAJA",1,0)))))</f>
        <v>0</v>
      </c>
      <c r="M332" s="503"/>
      <c r="N332" s="504">
        <f t="shared" ref="N332" si="1584">IF(M332="ALTO",5,IF(M332="MEDIO ALTO",4,IF(M332="MEDIO",3,IF(M332="MEDIO BAJO",2,IF(M332="BAJO",1,0)))))</f>
        <v>0</v>
      </c>
      <c r="O332" s="504">
        <f t="shared" ref="O332" si="1585">N332*L332</f>
        <v>0</v>
      </c>
      <c r="P332" s="256"/>
      <c r="Q332" s="257">
        <f t="shared" si="1546"/>
        <v>0</v>
      </c>
      <c r="R332" s="426" t="e">
        <f t="shared" ref="R332" si="1586">ROUND(AVERAGEIF(Q332:Q334,"&gt;0"),0)</f>
        <v>#DIV/0!</v>
      </c>
      <c r="S332" s="426" t="e">
        <f t="shared" si="1325"/>
        <v>#DIV/0!</v>
      </c>
      <c r="T332" s="309"/>
      <c r="U332" s="459" t="e">
        <f t="shared" ref="U332" si="1587">IF(P332="No_existen",5*$U$10,V332*$U$10)</f>
        <v>#DIV/0!</v>
      </c>
      <c r="V332" s="447" t="e">
        <f t="shared" ref="V332" si="1588">ROUND(AVERAGEIF(W332:W334,"&gt;0"),0)</f>
        <v>#DIV/0!</v>
      </c>
      <c r="W332" s="303">
        <f t="shared" si="1547"/>
        <v>0</v>
      </c>
      <c r="X332" s="309"/>
      <c r="Y332" s="309"/>
      <c r="Z332" s="447" t="e">
        <f t="shared" ref="Z332" si="1589">IF(P332="No_existen",5*$Z$10,AA332*$Z$10)</f>
        <v>#DIV/0!</v>
      </c>
      <c r="AA332" s="426" t="e">
        <f t="shared" ref="AA332" si="1590">ROUND(AVERAGEIF(AB332:AB334,"&gt;0"),0)</f>
        <v>#DIV/0!</v>
      </c>
      <c r="AB332" s="302">
        <f t="shared" si="1548"/>
        <v>0</v>
      </c>
      <c r="AC332" s="309"/>
      <c r="AD332" s="309"/>
      <c r="AE332" s="447" t="e">
        <f t="shared" ref="AE332" si="1591">IF(P332="No_existen",5*$AE$10,AF332*$AE$10)</f>
        <v>#DIV/0!</v>
      </c>
      <c r="AF332" s="426" t="e">
        <f t="shared" ref="AF332" si="1592">ROUND(AVERAGEIF(AG332:AG334,"&gt;0"),0)</f>
        <v>#DIV/0!</v>
      </c>
      <c r="AG332" s="302">
        <f t="shared" si="1549"/>
        <v>0</v>
      </c>
      <c r="AH332" s="309"/>
      <c r="AI332" s="309"/>
      <c r="AJ332" s="447" t="e">
        <f t="shared" ref="AJ332" si="1593">IF(P332="No_existen",5*$AJ$10,AK332*$AJ$10)</f>
        <v>#DIV/0!</v>
      </c>
      <c r="AK332" s="426" t="e">
        <f t="shared" ref="AK332" si="1594">ROUND(AVERAGEIF(AL332:AL334,"&gt;0"),0)</f>
        <v>#DIV/0!</v>
      </c>
      <c r="AL332" s="302">
        <f t="shared" si="1550"/>
        <v>0</v>
      </c>
      <c r="AM332" s="309"/>
      <c r="AN332" s="426" t="e">
        <f t="shared" ref="AN332" si="1595">ROUND(AVERAGE(R332,V332,AA332,AF332,AK332),0)</f>
        <v>#DIV/0!</v>
      </c>
      <c r="AO332" s="408" t="e">
        <f t="shared" ref="AO332" si="1596">IF(AN332&lt;1.5,"FUERTE",IF(AND(AN332&gt;=1.5,AN332&lt;2.5),"ACEPTABLE",IF(AN332&gt;=5,"INEXISTENTE","DÉBIL")))</f>
        <v>#DIV/0!</v>
      </c>
      <c r="AP332" s="428">
        <f t="shared" ref="AP332" si="1597">IF(O332=0,0,ROUND((O332*AN332),0))</f>
        <v>0</v>
      </c>
      <c r="AQ332" s="430" t="str">
        <f t="shared" ref="AQ332" si="1598">IF(AP332&gt;=36,"GRAVE", IF(AP332&lt;=10, "LEVE", "MODERADO"))</f>
        <v>LEVE</v>
      </c>
      <c r="AR332" s="557"/>
      <c r="AS332" s="557"/>
      <c r="AT332" s="258"/>
      <c r="AU332" s="258"/>
      <c r="AV332" s="259"/>
      <c r="AW332" s="322"/>
      <c r="AX332" s="291"/>
    </row>
    <row r="333" spans="1:50" ht="33" customHeight="1" x14ac:dyDescent="0.2">
      <c r="A333" s="407"/>
      <c r="B333" s="411"/>
      <c r="C333" s="412"/>
      <c r="D333" s="311"/>
      <c r="E333" s="311"/>
      <c r="F333" s="311"/>
      <c r="G333" s="415"/>
      <c r="H333" s="416"/>
      <c r="I333" s="417"/>
      <c r="J333" s="415"/>
      <c r="K333" s="420"/>
      <c r="L333" s="423"/>
      <c r="M333" s="420"/>
      <c r="N333" s="423"/>
      <c r="O333" s="423"/>
      <c r="P333" s="144"/>
      <c r="Q333" s="145">
        <f t="shared" si="1546"/>
        <v>0</v>
      </c>
      <c r="R333" s="396"/>
      <c r="S333" s="396"/>
      <c r="T333" s="312"/>
      <c r="U333" s="425"/>
      <c r="V333" s="395"/>
      <c r="W333" s="301">
        <f t="shared" si="1547"/>
        <v>0</v>
      </c>
      <c r="X333" s="312"/>
      <c r="Y333" s="312"/>
      <c r="Z333" s="395"/>
      <c r="AA333" s="396"/>
      <c r="AB333" s="300">
        <f t="shared" si="1548"/>
        <v>0</v>
      </c>
      <c r="AC333" s="312"/>
      <c r="AD333" s="312"/>
      <c r="AE333" s="395"/>
      <c r="AF333" s="396"/>
      <c r="AG333" s="300">
        <f t="shared" si="1549"/>
        <v>0</v>
      </c>
      <c r="AH333" s="312"/>
      <c r="AI333" s="312"/>
      <c r="AJ333" s="395"/>
      <c r="AK333" s="396"/>
      <c r="AL333" s="300">
        <f t="shared" si="1550"/>
        <v>0</v>
      </c>
      <c r="AM333" s="312"/>
      <c r="AN333" s="396"/>
      <c r="AO333" s="398"/>
      <c r="AP333" s="401"/>
      <c r="AQ333" s="404"/>
      <c r="AR333" s="406"/>
      <c r="AS333" s="406"/>
      <c r="AT333" s="46"/>
      <c r="AU333" s="46"/>
      <c r="AV333" s="94"/>
      <c r="AW333" s="221"/>
      <c r="AX333" s="96"/>
    </row>
    <row r="334" spans="1:50" ht="33" customHeight="1" thickBot="1" x14ac:dyDescent="0.25">
      <c r="A334" s="408"/>
      <c r="B334" s="413"/>
      <c r="C334" s="414"/>
      <c r="D334" s="90"/>
      <c r="E334" s="90"/>
      <c r="F334" s="90"/>
      <c r="G334" s="514"/>
      <c r="H334" s="559"/>
      <c r="I334" s="560"/>
      <c r="J334" s="514"/>
      <c r="K334" s="460"/>
      <c r="L334" s="457"/>
      <c r="M334" s="460"/>
      <c r="N334" s="457"/>
      <c r="O334" s="457"/>
      <c r="P334" s="19"/>
      <c r="Q334" s="102">
        <f t="shared" si="1546"/>
        <v>0</v>
      </c>
      <c r="R334" s="427"/>
      <c r="S334" s="427"/>
      <c r="T334" s="306"/>
      <c r="U334" s="440"/>
      <c r="V334" s="446"/>
      <c r="W334" s="307">
        <f t="shared" si="1547"/>
        <v>0</v>
      </c>
      <c r="X334" s="306"/>
      <c r="Y334" s="306"/>
      <c r="Z334" s="446"/>
      <c r="AA334" s="427"/>
      <c r="AB334" s="305">
        <f t="shared" si="1548"/>
        <v>0</v>
      </c>
      <c r="AC334" s="306"/>
      <c r="AD334" s="306"/>
      <c r="AE334" s="446"/>
      <c r="AF334" s="427"/>
      <c r="AG334" s="305">
        <f t="shared" si="1549"/>
        <v>0</v>
      </c>
      <c r="AH334" s="306"/>
      <c r="AI334" s="306"/>
      <c r="AJ334" s="446"/>
      <c r="AK334" s="427"/>
      <c r="AL334" s="305">
        <f t="shared" si="1550"/>
        <v>0</v>
      </c>
      <c r="AM334" s="306"/>
      <c r="AN334" s="427"/>
      <c r="AO334" s="432"/>
      <c r="AP334" s="429"/>
      <c r="AQ334" s="431"/>
      <c r="AR334" s="561"/>
      <c r="AS334" s="561"/>
      <c r="AT334" s="47"/>
      <c r="AU334" s="47"/>
      <c r="AV334" s="169"/>
      <c r="AW334" s="227"/>
      <c r="AX334" s="97"/>
    </row>
    <row r="335" spans="1:50" ht="33" customHeight="1" x14ac:dyDescent="0.2">
      <c r="A335" s="399">
        <v>112</v>
      </c>
      <c r="B335" s="409"/>
      <c r="C335" s="410"/>
      <c r="D335" s="255"/>
      <c r="E335" s="255"/>
      <c r="F335" s="255"/>
      <c r="G335" s="475"/>
      <c r="H335" s="558"/>
      <c r="I335" s="469"/>
      <c r="J335" s="475"/>
      <c r="K335" s="503"/>
      <c r="L335" s="504">
        <f t="shared" ref="L335" si="1599">IF(K335="ALTA",5,IF(K335="MEDIO ALTA",4,IF(K335="MEDIA",3,IF(K335="MEDIO BAJA",2,IF(K335="BAJA",1,0)))))</f>
        <v>0</v>
      </c>
      <c r="M335" s="503"/>
      <c r="N335" s="504">
        <f t="shared" ref="N335" si="1600">IF(M335="ALTO",5,IF(M335="MEDIO ALTO",4,IF(M335="MEDIO",3,IF(M335="MEDIO BAJO",2,IF(M335="BAJO",1,0)))))</f>
        <v>0</v>
      </c>
      <c r="O335" s="504">
        <f t="shared" ref="O335" si="1601">N335*L335</f>
        <v>0</v>
      </c>
      <c r="P335" s="256"/>
      <c r="Q335" s="257">
        <f t="shared" si="1546"/>
        <v>0</v>
      </c>
      <c r="R335" s="426" t="e">
        <f t="shared" ref="R335" si="1602">ROUND(AVERAGEIF(Q335:Q337,"&gt;0"),0)</f>
        <v>#DIV/0!</v>
      </c>
      <c r="S335" s="426" t="e">
        <f t="shared" si="1325"/>
        <v>#DIV/0!</v>
      </c>
      <c r="T335" s="309"/>
      <c r="U335" s="459" t="e">
        <f t="shared" ref="U335" si="1603">IF(P335="No_existen",5*$U$10,V335*$U$10)</f>
        <v>#DIV/0!</v>
      </c>
      <c r="V335" s="447" t="e">
        <f t="shared" ref="V335" si="1604">ROUND(AVERAGEIF(W335:W337,"&gt;0"),0)</f>
        <v>#DIV/0!</v>
      </c>
      <c r="W335" s="303">
        <f t="shared" si="1547"/>
        <v>0</v>
      </c>
      <c r="X335" s="309"/>
      <c r="Y335" s="309"/>
      <c r="Z335" s="447" t="e">
        <f t="shared" ref="Z335" si="1605">IF(P335="No_existen",5*$Z$10,AA335*$Z$10)</f>
        <v>#DIV/0!</v>
      </c>
      <c r="AA335" s="426" t="e">
        <f t="shared" ref="AA335" si="1606">ROUND(AVERAGEIF(AB335:AB337,"&gt;0"),0)</f>
        <v>#DIV/0!</v>
      </c>
      <c r="AB335" s="302">
        <f t="shared" si="1548"/>
        <v>0</v>
      </c>
      <c r="AC335" s="309"/>
      <c r="AD335" s="309"/>
      <c r="AE335" s="447" t="e">
        <f t="shared" ref="AE335" si="1607">IF(P335="No_existen",5*$AE$10,AF335*$AE$10)</f>
        <v>#DIV/0!</v>
      </c>
      <c r="AF335" s="426" t="e">
        <f t="shared" ref="AF335" si="1608">ROUND(AVERAGEIF(AG335:AG337,"&gt;0"),0)</f>
        <v>#DIV/0!</v>
      </c>
      <c r="AG335" s="302">
        <f t="shared" si="1549"/>
        <v>0</v>
      </c>
      <c r="AH335" s="309"/>
      <c r="AI335" s="309"/>
      <c r="AJ335" s="447" t="e">
        <f t="shared" ref="AJ335" si="1609">IF(P335="No_existen",5*$AJ$10,AK335*$AJ$10)</f>
        <v>#DIV/0!</v>
      </c>
      <c r="AK335" s="426" t="e">
        <f t="shared" ref="AK335" si="1610">ROUND(AVERAGEIF(AL335:AL337,"&gt;0"),0)</f>
        <v>#DIV/0!</v>
      </c>
      <c r="AL335" s="302">
        <f t="shared" si="1550"/>
        <v>0</v>
      </c>
      <c r="AM335" s="309"/>
      <c r="AN335" s="426" t="e">
        <f t="shared" ref="AN335" si="1611">ROUND(AVERAGE(R335,V335,AA335,AF335,AK335),0)</f>
        <v>#DIV/0!</v>
      </c>
      <c r="AO335" s="408" t="e">
        <f t="shared" ref="AO335" si="1612">IF(AN335&lt;1.5,"FUERTE",IF(AND(AN335&gt;=1.5,AN335&lt;2.5),"ACEPTABLE",IF(AN335&gt;=5,"INEXISTENTE","DÉBIL")))</f>
        <v>#DIV/0!</v>
      </c>
      <c r="AP335" s="428">
        <f t="shared" ref="AP335" si="1613">IF(O335=0,0,ROUND((O335*AN335),0))</f>
        <v>0</v>
      </c>
      <c r="AQ335" s="430" t="str">
        <f t="shared" ref="AQ335" si="1614">IF(AP335&gt;=36,"GRAVE", IF(AP335&lt;=10, "LEVE", "MODERADO"))</f>
        <v>LEVE</v>
      </c>
      <c r="AR335" s="557"/>
      <c r="AS335" s="557"/>
      <c r="AT335" s="258"/>
      <c r="AU335" s="258"/>
      <c r="AV335" s="259"/>
      <c r="AW335" s="322"/>
      <c r="AX335" s="291"/>
    </row>
    <row r="336" spans="1:50" ht="33" customHeight="1" x14ac:dyDescent="0.2">
      <c r="A336" s="407"/>
      <c r="B336" s="411"/>
      <c r="C336" s="412"/>
      <c r="D336" s="311"/>
      <c r="E336" s="311"/>
      <c r="F336" s="311"/>
      <c r="G336" s="415"/>
      <c r="H336" s="416"/>
      <c r="I336" s="417"/>
      <c r="J336" s="415"/>
      <c r="K336" s="420"/>
      <c r="L336" s="423"/>
      <c r="M336" s="420"/>
      <c r="N336" s="423"/>
      <c r="O336" s="423"/>
      <c r="P336" s="144"/>
      <c r="Q336" s="145">
        <f t="shared" si="1546"/>
        <v>0</v>
      </c>
      <c r="R336" s="396"/>
      <c r="S336" s="396"/>
      <c r="T336" s="312"/>
      <c r="U336" s="425"/>
      <c r="V336" s="395"/>
      <c r="W336" s="301">
        <f t="shared" si="1547"/>
        <v>0</v>
      </c>
      <c r="X336" s="312"/>
      <c r="Y336" s="312"/>
      <c r="Z336" s="395"/>
      <c r="AA336" s="396"/>
      <c r="AB336" s="300">
        <f t="shared" si="1548"/>
        <v>0</v>
      </c>
      <c r="AC336" s="312"/>
      <c r="AD336" s="312"/>
      <c r="AE336" s="395"/>
      <c r="AF336" s="396"/>
      <c r="AG336" s="300">
        <f t="shared" si="1549"/>
        <v>0</v>
      </c>
      <c r="AH336" s="312"/>
      <c r="AI336" s="312"/>
      <c r="AJ336" s="395"/>
      <c r="AK336" s="396"/>
      <c r="AL336" s="300">
        <f t="shared" si="1550"/>
        <v>0</v>
      </c>
      <c r="AM336" s="312"/>
      <c r="AN336" s="396"/>
      <c r="AO336" s="398"/>
      <c r="AP336" s="401"/>
      <c r="AQ336" s="404"/>
      <c r="AR336" s="406"/>
      <c r="AS336" s="406"/>
      <c r="AT336" s="46"/>
      <c r="AU336" s="46"/>
      <c r="AV336" s="94"/>
      <c r="AW336" s="221"/>
      <c r="AX336" s="96"/>
    </row>
    <row r="337" spans="1:50" ht="33" customHeight="1" thickBot="1" x14ac:dyDescent="0.25">
      <c r="A337" s="408"/>
      <c r="B337" s="413"/>
      <c r="C337" s="414"/>
      <c r="D337" s="90"/>
      <c r="E337" s="90"/>
      <c r="F337" s="90"/>
      <c r="G337" s="514"/>
      <c r="H337" s="559"/>
      <c r="I337" s="560"/>
      <c r="J337" s="514"/>
      <c r="K337" s="460"/>
      <c r="L337" s="457"/>
      <c r="M337" s="460"/>
      <c r="N337" s="457"/>
      <c r="O337" s="457"/>
      <c r="P337" s="19"/>
      <c r="Q337" s="102">
        <f t="shared" si="1546"/>
        <v>0</v>
      </c>
      <c r="R337" s="427"/>
      <c r="S337" s="427"/>
      <c r="T337" s="306"/>
      <c r="U337" s="440"/>
      <c r="V337" s="446"/>
      <c r="W337" s="307">
        <f t="shared" si="1547"/>
        <v>0</v>
      </c>
      <c r="X337" s="306"/>
      <c r="Y337" s="306"/>
      <c r="Z337" s="446"/>
      <c r="AA337" s="427"/>
      <c r="AB337" s="305">
        <f t="shared" si="1548"/>
        <v>0</v>
      </c>
      <c r="AC337" s="306"/>
      <c r="AD337" s="306"/>
      <c r="AE337" s="446"/>
      <c r="AF337" s="427"/>
      <c r="AG337" s="305">
        <f t="shared" si="1549"/>
        <v>0</v>
      </c>
      <c r="AH337" s="306"/>
      <c r="AI337" s="306"/>
      <c r="AJ337" s="446"/>
      <c r="AK337" s="427"/>
      <c r="AL337" s="305">
        <f t="shared" si="1550"/>
        <v>0</v>
      </c>
      <c r="AM337" s="306"/>
      <c r="AN337" s="427"/>
      <c r="AO337" s="432"/>
      <c r="AP337" s="429"/>
      <c r="AQ337" s="431"/>
      <c r="AR337" s="561"/>
      <c r="AS337" s="561"/>
      <c r="AT337" s="47"/>
      <c r="AU337" s="47"/>
      <c r="AV337" s="169"/>
      <c r="AW337" s="227"/>
      <c r="AX337" s="97"/>
    </row>
    <row r="338" spans="1:50" ht="33" customHeight="1" x14ac:dyDescent="0.2">
      <c r="A338" s="399">
        <v>113</v>
      </c>
      <c r="B338" s="409"/>
      <c r="C338" s="410"/>
      <c r="D338" s="255"/>
      <c r="E338" s="255"/>
      <c r="F338" s="255"/>
      <c r="G338" s="475"/>
      <c r="H338" s="558"/>
      <c r="I338" s="469"/>
      <c r="J338" s="475"/>
      <c r="K338" s="503"/>
      <c r="L338" s="504">
        <f t="shared" ref="L338" si="1615">IF(K338="ALTA",5,IF(K338="MEDIO ALTA",4,IF(K338="MEDIA",3,IF(K338="MEDIO BAJA",2,IF(K338="BAJA",1,0)))))</f>
        <v>0</v>
      </c>
      <c r="M338" s="503"/>
      <c r="N338" s="504">
        <f t="shared" ref="N338" si="1616">IF(M338="ALTO",5,IF(M338="MEDIO ALTO",4,IF(M338="MEDIO",3,IF(M338="MEDIO BAJO",2,IF(M338="BAJO",1,0)))))</f>
        <v>0</v>
      </c>
      <c r="O338" s="504">
        <f t="shared" ref="O338" si="1617">N338*L338</f>
        <v>0</v>
      </c>
      <c r="P338" s="256"/>
      <c r="Q338" s="257">
        <f t="shared" si="1546"/>
        <v>0</v>
      </c>
      <c r="R338" s="426" t="e">
        <f t="shared" ref="R338" si="1618">ROUND(AVERAGEIF(Q338:Q340,"&gt;0"),0)</f>
        <v>#DIV/0!</v>
      </c>
      <c r="S338" s="426" t="e">
        <f t="shared" si="1325"/>
        <v>#DIV/0!</v>
      </c>
      <c r="T338" s="309"/>
      <c r="U338" s="459" t="e">
        <f t="shared" ref="U338" si="1619">IF(P338="No_existen",5*$U$10,V338*$U$10)</f>
        <v>#DIV/0!</v>
      </c>
      <c r="V338" s="447" t="e">
        <f t="shared" ref="V338" si="1620">ROUND(AVERAGEIF(W338:W340,"&gt;0"),0)</f>
        <v>#DIV/0!</v>
      </c>
      <c r="W338" s="303">
        <f t="shared" si="1547"/>
        <v>0</v>
      </c>
      <c r="X338" s="309"/>
      <c r="Y338" s="309"/>
      <c r="Z338" s="447" t="e">
        <f t="shared" ref="Z338" si="1621">IF(P338="No_existen",5*$Z$10,AA338*$Z$10)</f>
        <v>#DIV/0!</v>
      </c>
      <c r="AA338" s="426" t="e">
        <f t="shared" ref="AA338" si="1622">ROUND(AVERAGEIF(AB338:AB340,"&gt;0"),0)</f>
        <v>#DIV/0!</v>
      </c>
      <c r="AB338" s="302">
        <f t="shared" si="1548"/>
        <v>0</v>
      </c>
      <c r="AC338" s="309"/>
      <c r="AD338" s="309"/>
      <c r="AE338" s="447" t="e">
        <f t="shared" ref="AE338" si="1623">IF(P338="No_existen",5*$AE$10,AF338*$AE$10)</f>
        <v>#DIV/0!</v>
      </c>
      <c r="AF338" s="426" t="e">
        <f t="shared" ref="AF338" si="1624">ROUND(AVERAGEIF(AG338:AG340,"&gt;0"),0)</f>
        <v>#DIV/0!</v>
      </c>
      <c r="AG338" s="302">
        <f t="shared" si="1549"/>
        <v>0</v>
      </c>
      <c r="AH338" s="309"/>
      <c r="AI338" s="309"/>
      <c r="AJ338" s="447" t="e">
        <f t="shared" ref="AJ338" si="1625">IF(P338="No_existen",5*$AJ$10,AK338*$AJ$10)</f>
        <v>#DIV/0!</v>
      </c>
      <c r="AK338" s="426" t="e">
        <f t="shared" ref="AK338" si="1626">ROUND(AVERAGEIF(AL338:AL340,"&gt;0"),0)</f>
        <v>#DIV/0!</v>
      </c>
      <c r="AL338" s="302">
        <f t="shared" si="1550"/>
        <v>0</v>
      </c>
      <c r="AM338" s="309"/>
      <c r="AN338" s="426" t="e">
        <f t="shared" ref="AN338" si="1627">ROUND(AVERAGE(R338,V338,AA338,AF338,AK338),0)</f>
        <v>#DIV/0!</v>
      </c>
      <c r="AO338" s="408" t="e">
        <f t="shared" ref="AO338" si="1628">IF(AN338&lt;1.5,"FUERTE",IF(AND(AN338&gt;=1.5,AN338&lt;2.5),"ACEPTABLE",IF(AN338&gt;=5,"INEXISTENTE","DÉBIL")))</f>
        <v>#DIV/0!</v>
      </c>
      <c r="AP338" s="428">
        <f t="shared" ref="AP338" si="1629">IF(O338=0,0,ROUND((O338*AN338),0))</f>
        <v>0</v>
      </c>
      <c r="AQ338" s="430" t="str">
        <f t="shared" ref="AQ338" si="1630">IF(AP338&gt;=36,"GRAVE", IF(AP338&lt;=10, "LEVE", "MODERADO"))</f>
        <v>LEVE</v>
      </c>
      <c r="AR338" s="557"/>
      <c r="AS338" s="557"/>
      <c r="AT338" s="258"/>
      <c r="AU338" s="258"/>
      <c r="AV338" s="259"/>
      <c r="AW338" s="322"/>
      <c r="AX338" s="291"/>
    </row>
    <row r="339" spans="1:50" ht="33" customHeight="1" x14ac:dyDescent="0.2">
      <c r="A339" s="407"/>
      <c r="B339" s="411"/>
      <c r="C339" s="412"/>
      <c r="D339" s="311"/>
      <c r="E339" s="311"/>
      <c r="F339" s="311"/>
      <c r="G339" s="415"/>
      <c r="H339" s="416"/>
      <c r="I339" s="417"/>
      <c r="J339" s="415"/>
      <c r="K339" s="420"/>
      <c r="L339" s="423"/>
      <c r="M339" s="420"/>
      <c r="N339" s="423"/>
      <c r="O339" s="423"/>
      <c r="P339" s="144"/>
      <c r="Q339" s="145">
        <f t="shared" si="1546"/>
        <v>0</v>
      </c>
      <c r="R339" s="396"/>
      <c r="S339" s="396"/>
      <c r="T339" s="312"/>
      <c r="U339" s="425"/>
      <c r="V339" s="395"/>
      <c r="W339" s="301">
        <f t="shared" si="1547"/>
        <v>0</v>
      </c>
      <c r="X339" s="312"/>
      <c r="Y339" s="312"/>
      <c r="Z339" s="395"/>
      <c r="AA339" s="396"/>
      <c r="AB339" s="300">
        <f t="shared" si="1548"/>
        <v>0</v>
      </c>
      <c r="AC339" s="312"/>
      <c r="AD339" s="312"/>
      <c r="AE339" s="395"/>
      <c r="AF339" s="396"/>
      <c r="AG339" s="300">
        <f t="shared" si="1549"/>
        <v>0</v>
      </c>
      <c r="AH339" s="312"/>
      <c r="AI339" s="312"/>
      <c r="AJ339" s="395"/>
      <c r="AK339" s="396"/>
      <c r="AL339" s="300">
        <f t="shared" si="1550"/>
        <v>0</v>
      </c>
      <c r="AM339" s="312"/>
      <c r="AN339" s="396"/>
      <c r="AO339" s="398"/>
      <c r="AP339" s="401"/>
      <c r="AQ339" s="404"/>
      <c r="AR339" s="406"/>
      <c r="AS339" s="406"/>
      <c r="AT339" s="46"/>
      <c r="AU339" s="46"/>
      <c r="AV339" s="94"/>
      <c r="AW339" s="221"/>
      <c r="AX339" s="96"/>
    </row>
    <row r="340" spans="1:50" ht="33" customHeight="1" thickBot="1" x14ac:dyDescent="0.25">
      <c r="A340" s="408"/>
      <c r="B340" s="413"/>
      <c r="C340" s="414"/>
      <c r="D340" s="90"/>
      <c r="E340" s="90"/>
      <c r="F340" s="90"/>
      <c r="G340" s="514"/>
      <c r="H340" s="559"/>
      <c r="I340" s="560"/>
      <c r="J340" s="514"/>
      <c r="K340" s="460"/>
      <c r="L340" s="457"/>
      <c r="M340" s="460"/>
      <c r="N340" s="457"/>
      <c r="O340" s="457"/>
      <c r="P340" s="19"/>
      <c r="Q340" s="102">
        <f t="shared" si="1546"/>
        <v>0</v>
      </c>
      <c r="R340" s="427"/>
      <c r="S340" s="427"/>
      <c r="T340" s="306"/>
      <c r="U340" s="440"/>
      <c r="V340" s="446"/>
      <c r="W340" s="307">
        <f t="shared" si="1547"/>
        <v>0</v>
      </c>
      <c r="X340" s="306"/>
      <c r="Y340" s="306"/>
      <c r="Z340" s="446"/>
      <c r="AA340" s="427"/>
      <c r="AB340" s="305">
        <f t="shared" si="1548"/>
        <v>0</v>
      </c>
      <c r="AC340" s="306"/>
      <c r="AD340" s="306"/>
      <c r="AE340" s="446"/>
      <c r="AF340" s="427"/>
      <c r="AG340" s="305">
        <f t="shared" si="1549"/>
        <v>0</v>
      </c>
      <c r="AH340" s="306"/>
      <c r="AI340" s="306"/>
      <c r="AJ340" s="446"/>
      <c r="AK340" s="427"/>
      <c r="AL340" s="305">
        <f t="shared" si="1550"/>
        <v>0</v>
      </c>
      <c r="AM340" s="306"/>
      <c r="AN340" s="427"/>
      <c r="AO340" s="432"/>
      <c r="AP340" s="429"/>
      <c r="AQ340" s="431"/>
      <c r="AR340" s="561"/>
      <c r="AS340" s="561"/>
      <c r="AT340" s="47"/>
      <c r="AU340" s="47"/>
      <c r="AV340" s="169"/>
      <c r="AW340" s="227"/>
      <c r="AX340" s="97"/>
    </row>
    <row r="341" spans="1:50" ht="33" customHeight="1" x14ac:dyDescent="0.2">
      <c r="A341" s="399">
        <v>114</v>
      </c>
      <c r="B341" s="409"/>
      <c r="C341" s="410"/>
      <c r="D341" s="255"/>
      <c r="E341" s="255"/>
      <c r="F341" s="255"/>
      <c r="G341" s="475"/>
      <c r="H341" s="558"/>
      <c r="I341" s="469"/>
      <c r="J341" s="475"/>
      <c r="K341" s="503"/>
      <c r="L341" s="504">
        <f t="shared" ref="L341" si="1631">IF(K341="ALTA",5,IF(K341="MEDIO ALTA",4,IF(K341="MEDIA",3,IF(K341="MEDIO BAJA",2,IF(K341="BAJA",1,0)))))</f>
        <v>0</v>
      </c>
      <c r="M341" s="503"/>
      <c r="N341" s="504">
        <f t="shared" ref="N341" si="1632">IF(M341="ALTO",5,IF(M341="MEDIO ALTO",4,IF(M341="MEDIO",3,IF(M341="MEDIO BAJO",2,IF(M341="BAJO",1,0)))))</f>
        <v>0</v>
      </c>
      <c r="O341" s="504">
        <f t="shared" ref="O341" si="1633">N341*L341</f>
        <v>0</v>
      </c>
      <c r="P341" s="256"/>
      <c r="Q341" s="257">
        <f t="shared" si="1546"/>
        <v>0</v>
      </c>
      <c r="R341" s="426" t="e">
        <f t="shared" ref="R341" si="1634">ROUND(AVERAGEIF(Q341:Q343,"&gt;0"),0)</f>
        <v>#DIV/0!</v>
      </c>
      <c r="S341" s="426" t="e">
        <f t="shared" si="1325"/>
        <v>#DIV/0!</v>
      </c>
      <c r="T341" s="309"/>
      <c r="U341" s="459" t="e">
        <f t="shared" ref="U341" si="1635">IF(P341="No_existen",5*$U$10,V341*$U$10)</f>
        <v>#DIV/0!</v>
      </c>
      <c r="V341" s="447" t="e">
        <f t="shared" ref="V341" si="1636">ROUND(AVERAGEIF(W341:W343,"&gt;0"),0)</f>
        <v>#DIV/0!</v>
      </c>
      <c r="W341" s="303">
        <f t="shared" si="1547"/>
        <v>0</v>
      </c>
      <c r="X341" s="309"/>
      <c r="Y341" s="309"/>
      <c r="Z341" s="447" t="e">
        <f t="shared" ref="Z341" si="1637">IF(P341="No_existen",5*$Z$10,AA341*$Z$10)</f>
        <v>#DIV/0!</v>
      </c>
      <c r="AA341" s="426" t="e">
        <f t="shared" ref="AA341" si="1638">ROUND(AVERAGEIF(AB341:AB343,"&gt;0"),0)</f>
        <v>#DIV/0!</v>
      </c>
      <c r="AB341" s="302">
        <f t="shared" si="1548"/>
        <v>0</v>
      </c>
      <c r="AC341" s="309"/>
      <c r="AD341" s="309"/>
      <c r="AE341" s="447" t="e">
        <f t="shared" ref="AE341" si="1639">IF(P341="No_existen",5*$AE$10,AF341*$AE$10)</f>
        <v>#DIV/0!</v>
      </c>
      <c r="AF341" s="426" t="e">
        <f t="shared" ref="AF341" si="1640">ROUND(AVERAGEIF(AG341:AG343,"&gt;0"),0)</f>
        <v>#DIV/0!</v>
      </c>
      <c r="AG341" s="302">
        <f t="shared" si="1549"/>
        <v>0</v>
      </c>
      <c r="AH341" s="309"/>
      <c r="AI341" s="309"/>
      <c r="AJ341" s="447" t="e">
        <f t="shared" ref="AJ341" si="1641">IF(P341="No_existen",5*$AJ$10,AK341*$AJ$10)</f>
        <v>#DIV/0!</v>
      </c>
      <c r="AK341" s="426" t="e">
        <f t="shared" ref="AK341" si="1642">ROUND(AVERAGEIF(AL341:AL343,"&gt;0"),0)</f>
        <v>#DIV/0!</v>
      </c>
      <c r="AL341" s="302">
        <f t="shared" si="1550"/>
        <v>0</v>
      </c>
      <c r="AM341" s="309"/>
      <c r="AN341" s="426" t="e">
        <f t="shared" ref="AN341" si="1643">ROUND(AVERAGE(R341,V341,AA341,AF341,AK341),0)</f>
        <v>#DIV/0!</v>
      </c>
      <c r="AO341" s="408" t="e">
        <f t="shared" ref="AO341" si="1644">IF(AN341&lt;1.5,"FUERTE",IF(AND(AN341&gt;=1.5,AN341&lt;2.5),"ACEPTABLE",IF(AN341&gt;=5,"INEXISTENTE","DÉBIL")))</f>
        <v>#DIV/0!</v>
      </c>
      <c r="AP341" s="428">
        <f t="shared" ref="AP341" si="1645">IF(O341=0,0,ROUND((O341*AN341),0))</f>
        <v>0</v>
      </c>
      <c r="AQ341" s="430" t="str">
        <f t="shared" ref="AQ341" si="1646">IF(AP341&gt;=36,"GRAVE", IF(AP341&lt;=10, "LEVE", "MODERADO"))</f>
        <v>LEVE</v>
      </c>
      <c r="AR341" s="557"/>
      <c r="AS341" s="557"/>
      <c r="AT341" s="258"/>
      <c r="AU341" s="258"/>
      <c r="AV341" s="259"/>
      <c r="AW341" s="322"/>
      <c r="AX341" s="291"/>
    </row>
    <row r="342" spans="1:50" ht="33" customHeight="1" x14ac:dyDescent="0.2">
      <c r="A342" s="407"/>
      <c r="B342" s="411"/>
      <c r="C342" s="412"/>
      <c r="D342" s="311"/>
      <c r="E342" s="311"/>
      <c r="F342" s="311"/>
      <c r="G342" s="415"/>
      <c r="H342" s="416"/>
      <c r="I342" s="417"/>
      <c r="J342" s="415"/>
      <c r="K342" s="420"/>
      <c r="L342" s="423"/>
      <c r="M342" s="420"/>
      <c r="N342" s="423"/>
      <c r="O342" s="423"/>
      <c r="P342" s="144"/>
      <c r="Q342" s="145">
        <f t="shared" si="1546"/>
        <v>0</v>
      </c>
      <c r="R342" s="396"/>
      <c r="S342" s="396"/>
      <c r="T342" s="312"/>
      <c r="U342" s="425"/>
      <c r="V342" s="395"/>
      <c r="W342" s="301">
        <f t="shared" si="1547"/>
        <v>0</v>
      </c>
      <c r="X342" s="312"/>
      <c r="Y342" s="312"/>
      <c r="Z342" s="395"/>
      <c r="AA342" s="396"/>
      <c r="AB342" s="300">
        <f t="shared" si="1548"/>
        <v>0</v>
      </c>
      <c r="AC342" s="312"/>
      <c r="AD342" s="312"/>
      <c r="AE342" s="395"/>
      <c r="AF342" s="396"/>
      <c r="AG342" s="300">
        <f t="shared" si="1549"/>
        <v>0</v>
      </c>
      <c r="AH342" s="312"/>
      <c r="AI342" s="312"/>
      <c r="AJ342" s="395"/>
      <c r="AK342" s="396"/>
      <c r="AL342" s="300">
        <f t="shared" si="1550"/>
        <v>0</v>
      </c>
      <c r="AM342" s="312"/>
      <c r="AN342" s="396"/>
      <c r="AO342" s="398"/>
      <c r="AP342" s="401"/>
      <c r="AQ342" s="404"/>
      <c r="AR342" s="406"/>
      <c r="AS342" s="406"/>
      <c r="AT342" s="46"/>
      <c r="AU342" s="46"/>
      <c r="AV342" s="94"/>
      <c r="AW342" s="221"/>
      <c r="AX342" s="96"/>
    </row>
    <row r="343" spans="1:50" ht="33" customHeight="1" thickBot="1" x14ac:dyDescent="0.25">
      <c r="A343" s="408"/>
      <c r="B343" s="413"/>
      <c r="C343" s="414"/>
      <c r="D343" s="90"/>
      <c r="E343" s="90"/>
      <c r="F343" s="90"/>
      <c r="G343" s="514"/>
      <c r="H343" s="559"/>
      <c r="I343" s="560"/>
      <c r="J343" s="514"/>
      <c r="K343" s="460"/>
      <c r="L343" s="457"/>
      <c r="M343" s="460"/>
      <c r="N343" s="457"/>
      <c r="O343" s="457"/>
      <c r="P343" s="19"/>
      <c r="Q343" s="102">
        <f t="shared" si="1546"/>
        <v>0</v>
      </c>
      <c r="R343" s="427"/>
      <c r="S343" s="427"/>
      <c r="T343" s="306"/>
      <c r="U343" s="440"/>
      <c r="V343" s="446"/>
      <c r="W343" s="307">
        <f t="shared" si="1547"/>
        <v>0</v>
      </c>
      <c r="X343" s="306"/>
      <c r="Y343" s="306"/>
      <c r="Z343" s="446"/>
      <c r="AA343" s="427"/>
      <c r="AB343" s="305">
        <f t="shared" si="1548"/>
        <v>0</v>
      </c>
      <c r="AC343" s="306"/>
      <c r="AD343" s="306"/>
      <c r="AE343" s="446"/>
      <c r="AF343" s="427"/>
      <c r="AG343" s="305">
        <f t="shared" si="1549"/>
        <v>0</v>
      </c>
      <c r="AH343" s="306"/>
      <c r="AI343" s="306"/>
      <c r="AJ343" s="446"/>
      <c r="AK343" s="427"/>
      <c r="AL343" s="305">
        <f t="shared" si="1550"/>
        <v>0</v>
      </c>
      <c r="AM343" s="306"/>
      <c r="AN343" s="427"/>
      <c r="AO343" s="432"/>
      <c r="AP343" s="429"/>
      <c r="AQ343" s="431"/>
      <c r="AR343" s="561"/>
      <c r="AS343" s="561"/>
      <c r="AT343" s="47"/>
      <c r="AU343" s="47"/>
      <c r="AV343" s="169"/>
      <c r="AW343" s="227"/>
      <c r="AX343" s="97"/>
    </row>
    <row r="344" spans="1:50" ht="33" customHeight="1" x14ac:dyDescent="0.2">
      <c r="A344" s="399">
        <v>115</v>
      </c>
      <c r="B344" s="409"/>
      <c r="C344" s="410"/>
      <c r="D344" s="255"/>
      <c r="E344" s="255"/>
      <c r="F344" s="255"/>
      <c r="G344" s="475"/>
      <c r="H344" s="558"/>
      <c r="I344" s="469"/>
      <c r="J344" s="475"/>
      <c r="K344" s="503"/>
      <c r="L344" s="504">
        <f t="shared" ref="L344" si="1647">IF(K344="ALTA",5,IF(K344="MEDIO ALTA",4,IF(K344="MEDIA",3,IF(K344="MEDIO BAJA",2,IF(K344="BAJA",1,0)))))</f>
        <v>0</v>
      </c>
      <c r="M344" s="503"/>
      <c r="N344" s="504">
        <f t="shared" ref="N344" si="1648">IF(M344="ALTO",5,IF(M344="MEDIO ALTO",4,IF(M344="MEDIO",3,IF(M344="MEDIO BAJO",2,IF(M344="BAJO",1,0)))))</f>
        <v>0</v>
      </c>
      <c r="O344" s="504">
        <f t="shared" ref="O344" si="1649">N344*L344</f>
        <v>0</v>
      </c>
      <c r="P344" s="256"/>
      <c r="Q344" s="257">
        <f t="shared" si="1546"/>
        <v>0</v>
      </c>
      <c r="R344" s="426" t="e">
        <f t="shared" ref="R344" si="1650">ROUND(AVERAGEIF(Q344:Q346,"&gt;0"),0)</f>
        <v>#DIV/0!</v>
      </c>
      <c r="S344" s="426" t="e">
        <f t="shared" si="1325"/>
        <v>#DIV/0!</v>
      </c>
      <c r="T344" s="309"/>
      <c r="U344" s="459" t="e">
        <f t="shared" ref="U344" si="1651">IF(P344="No_existen",5*$U$10,V344*$U$10)</f>
        <v>#DIV/0!</v>
      </c>
      <c r="V344" s="447" t="e">
        <f t="shared" ref="V344" si="1652">ROUND(AVERAGEIF(W344:W346,"&gt;0"),0)</f>
        <v>#DIV/0!</v>
      </c>
      <c r="W344" s="303">
        <f t="shared" si="1547"/>
        <v>0</v>
      </c>
      <c r="X344" s="309"/>
      <c r="Y344" s="309"/>
      <c r="Z344" s="447" t="e">
        <f t="shared" ref="Z344" si="1653">IF(P344="No_existen",5*$Z$10,AA344*$Z$10)</f>
        <v>#DIV/0!</v>
      </c>
      <c r="AA344" s="426" t="e">
        <f t="shared" ref="AA344" si="1654">ROUND(AVERAGEIF(AB344:AB346,"&gt;0"),0)</f>
        <v>#DIV/0!</v>
      </c>
      <c r="AB344" s="302">
        <f t="shared" si="1548"/>
        <v>0</v>
      </c>
      <c r="AC344" s="309"/>
      <c r="AD344" s="309"/>
      <c r="AE344" s="447" t="e">
        <f t="shared" ref="AE344" si="1655">IF(P344="No_existen",5*$AE$10,AF344*$AE$10)</f>
        <v>#DIV/0!</v>
      </c>
      <c r="AF344" s="426" t="e">
        <f t="shared" ref="AF344" si="1656">ROUND(AVERAGEIF(AG344:AG346,"&gt;0"),0)</f>
        <v>#DIV/0!</v>
      </c>
      <c r="AG344" s="302">
        <f t="shared" si="1549"/>
        <v>0</v>
      </c>
      <c r="AH344" s="309"/>
      <c r="AI344" s="309"/>
      <c r="AJ344" s="447" t="e">
        <f t="shared" ref="AJ344" si="1657">IF(P344="No_existen",5*$AJ$10,AK344*$AJ$10)</f>
        <v>#DIV/0!</v>
      </c>
      <c r="AK344" s="426" t="e">
        <f t="shared" ref="AK344" si="1658">ROUND(AVERAGEIF(AL344:AL346,"&gt;0"),0)</f>
        <v>#DIV/0!</v>
      </c>
      <c r="AL344" s="302">
        <f t="shared" si="1550"/>
        <v>0</v>
      </c>
      <c r="AM344" s="309"/>
      <c r="AN344" s="426" t="e">
        <f t="shared" ref="AN344" si="1659">ROUND(AVERAGE(R344,V344,AA344,AF344,AK344),0)</f>
        <v>#DIV/0!</v>
      </c>
      <c r="AO344" s="408" t="e">
        <f t="shared" ref="AO344" si="1660">IF(AN344&lt;1.5,"FUERTE",IF(AND(AN344&gt;=1.5,AN344&lt;2.5),"ACEPTABLE",IF(AN344&gt;=5,"INEXISTENTE","DÉBIL")))</f>
        <v>#DIV/0!</v>
      </c>
      <c r="AP344" s="428">
        <f t="shared" ref="AP344" si="1661">IF(O344=0,0,ROUND((O344*AN344),0))</f>
        <v>0</v>
      </c>
      <c r="AQ344" s="430" t="str">
        <f t="shared" ref="AQ344" si="1662">IF(AP344&gt;=36,"GRAVE", IF(AP344&lt;=10, "LEVE", "MODERADO"))</f>
        <v>LEVE</v>
      </c>
      <c r="AR344" s="557"/>
      <c r="AS344" s="557"/>
      <c r="AT344" s="258"/>
      <c r="AU344" s="258"/>
      <c r="AV344" s="259"/>
      <c r="AW344" s="322"/>
      <c r="AX344" s="291"/>
    </row>
    <row r="345" spans="1:50" ht="33" customHeight="1" x14ac:dyDescent="0.2">
      <c r="A345" s="407"/>
      <c r="B345" s="411"/>
      <c r="C345" s="412"/>
      <c r="D345" s="311"/>
      <c r="E345" s="311"/>
      <c r="F345" s="311"/>
      <c r="G345" s="415"/>
      <c r="H345" s="416"/>
      <c r="I345" s="417"/>
      <c r="J345" s="415"/>
      <c r="K345" s="420"/>
      <c r="L345" s="423"/>
      <c r="M345" s="420"/>
      <c r="N345" s="423"/>
      <c r="O345" s="423"/>
      <c r="P345" s="144"/>
      <c r="Q345" s="145">
        <f t="shared" si="1546"/>
        <v>0</v>
      </c>
      <c r="R345" s="396"/>
      <c r="S345" s="396"/>
      <c r="T345" s="312"/>
      <c r="U345" s="425"/>
      <c r="V345" s="395"/>
      <c r="W345" s="301">
        <f t="shared" si="1547"/>
        <v>0</v>
      </c>
      <c r="X345" s="312"/>
      <c r="Y345" s="312"/>
      <c r="Z345" s="395"/>
      <c r="AA345" s="396"/>
      <c r="AB345" s="300">
        <f t="shared" si="1548"/>
        <v>0</v>
      </c>
      <c r="AC345" s="312"/>
      <c r="AD345" s="312"/>
      <c r="AE345" s="395"/>
      <c r="AF345" s="396"/>
      <c r="AG345" s="300">
        <f t="shared" si="1549"/>
        <v>0</v>
      </c>
      <c r="AH345" s="312"/>
      <c r="AI345" s="312"/>
      <c r="AJ345" s="395"/>
      <c r="AK345" s="396"/>
      <c r="AL345" s="300">
        <f t="shared" si="1550"/>
        <v>0</v>
      </c>
      <c r="AM345" s="312"/>
      <c r="AN345" s="396"/>
      <c r="AO345" s="398"/>
      <c r="AP345" s="401"/>
      <c r="AQ345" s="404"/>
      <c r="AR345" s="406"/>
      <c r="AS345" s="406"/>
      <c r="AT345" s="46"/>
      <c r="AU345" s="46"/>
      <c r="AV345" s="94"/>
      <c r="AW345" s="221"/>
      <c r="AX345" s="96"/>
    </row>
    <row r="346" spans="1:50" ht="33" customHeight="1" thickBot="1" x14ac:dyDescent="0.25">
      <c r="A346" s="408"/>
      <c r="B346" s="413"/>
      <c r="C346" s="414"/>
      <c r="D346" s="90"/>
      <c r="E346" s="90"/>
      <c r="F346" s="90"/>
      <c r="G346" s="514"/>
      <c r="H346" s="559"/>
      <c r="I346" s="560"/>
      <c r="J346" s="514"/>
      <c r="K346" s="460"/>
      <c r="L346" s="457"/>
      <c r="M346" s="460"/>
      <c r="N346" s="457"/>
      <c r="O346" s="457"/>
      <c r="P346" s="19"/>
      <c r="Q346" s="102">
        <f t="shared" si="1546"/>
        <v>0</v>
      </c>
      <c r="R346" s="427"/>
      <c r="S346" s="427"/>
      <c r="T346" s="306"/>
      <c r="U346" s="440"/>
      <c r="V346" s="446"/>
      <c r="W346" s="307">
        <f t="shared" si="1547"/>
        <v>0</v>
      </c>
      <c r="X346" s="306"/>
      <c r="Y346" s="306"/>
      <c r="Z346" s="446"/>
      <c r="AA346" s="427"/>
      <c r="AB346" s="305">
        <f t="shared" si="1548"/>
        <v>0</v>
      </c>
      <c r="AC346" s="306"/>
      <c r="AD346" s="306"/>
      <c r="AE346" s="446"/>
      <c r="AF346" s="427"/>
      <c r="AG346" s="305">
        <f t="shared" si="1549"/>
        <v>0</v>
      </c>
      <c r="AH346" s="306"/>
      <c r="AI346" s="306"/>
      <c r="AJ346" s="446"/>
      <c r="AK346" s="427"/>
      <c r="AL346" s="305">
        <f t="shared" si="1550"/>
        <v>0</v>
      </c>
      <c r="AM346" s="306"/>
      <c r="AN346" s="427"/>
      <c r="AO346" s="432"/>
      <c r="AP346" s="429"/>
      <c r="AQ346" s="431"/>
      <c r="AR346" s="561"/>
      <c r="AS346" s="561"/>
      <c r="AT346" s="47"/>
      <c r="AU346" s="47"/>
      <c r="AV346" s="169"/>
      <c r="AW346" s="227"/>
      <c r="AX346" s="97"/>
    </row>
    <row r="347" spans="1:50" ht="33" customHeight="1" x14ac:dyDescent="0.2">
      <c r="A347" s="399">
        <v>116</v>
      </c>
      <c r="B347" s="409"/>
      <c r="C347" s="410"/>
      <c r="D347" s="255"/>
      <c r="E347" s="255"/>
      <c r="F347" s="255"/>
      <c r="G347" s="475"/>
      <c r="H347" s="558"/>
      <c r="I347" s="469"/>
      <c r="J347" s="475"/>
      <c r="K347" s="503"/>
      <c r="L347" s="504">
        <f t="shared" ref="L347" si="1663">IF(K347="ALTA",5,IF(K347="MEDIO ALTA",4,IF(K347="MEDIA",3,IF(K347="MEDIO BAJA",2,IF(K347="BAJA",1,0)))))</f>
        <v>0</v>
      </c>
      <c r="M347" s="503"/>
      <c r="N347" s="504">
        <f t="shared" ref="N347" si="1664">IF(M347="ALTO",5,IF(M347="MEDIO ALTO",4,IF(M347="MEDIO",3,IF(M347="MEDIO BAJO",2,IF(M347="BAJO",1,0)))))</f>
        <v>0</v>
      </c>
      <c r="O347" s="504">
        <f t="shared" ref="O347" si="1665">N347*L347</f>
        <v>0</v>
      </c>
      <c r="P347" s="256"/>
      <c r="Q347" s="257">
        <f t="shared" si="1546"/>
        <v>0</v>
      </c>
      <c r="R347" s="426" t="e">
        <f t="shared" ref="R347" si="1666">ROUND(AVERAGEIF(Q347:Q349,"&gt;0"),0)</f>
        <v>#DIV/0!</v>
      </c>
      <c r="S347" s="426" t="e">
        <f t="shared" si="1325"/>
        <v>#DIV/0!</v>
      </c>
      <c r="T347" s="309"/>
      <c r="U347" s="459" t="e">
        <f t="shared" ref="U347" si="1667">IF(P347="No_existen",5*$U$10,V347*$U$10)</f>
        <v>#DIV/0!</v>
      </c>
      <c r="V347" s="447" t="e">
        <f t="shared" ref="V347" si="1668">ROUND(AVERAGEIF(W347:W349,"&gt;0"),0)</f>
        <v>#DIV/0!</v>
      </c>
      <c r="W347" s="303">
        <f t="shared" si="1547"/>
        <v>0</v>
      </c>
      <c r="X347" s="309"/>
      <c r="Y347" s="309"/>
      <c r="Z347" s="447" t="e">
        <f t="shared" ref="Z347" si="1669">IF(P347="No_existen",5*$Z$10,AA347*$Z$10)</f>
        <v>#DIV/0!</v>
      </c>
      <c r="AA347" s="426" t="e">
        <f t="shared" ref="AA347" si="1670">ROUND(AVERAGEIF(AB347:AB349,"&gt;0"),0)</f>
        <v>#DIV/0!</v>
      </c>
      <c r="AB347" s="302">
        <f t="shared" si="1548"/>
        <v>0</v>
      </c>
      <c r="AC347" s="309"/>
      <c r="AD347" s="309"/>
      <c r="AE347" s="447" t="e">
        <f t="shared" ref="AE347" si="1671">IF(P347="No_existen",5*$AE$10,AF347*$AE$10)</f>
        <v>#DIV/0!</v>
      </c>
      <c r="AF347" s="426" t="e">
        <f t="shared" ref="AF347" si="1672">ROUND(AVERAGEIF(AG347:AG349,"&gt;0"),0)</f>
        <v>#DIV/0!</v>
      </c>
      <c r="AG347" s="302">
        <f t="shared" si="1549"/>
        <v>0</v>
      </c>
      <c r="AH347" s="309"/>
      <c r="AI347" s="309"/>
      <c r="AJ347" s="447" t="e">
        <f t="shared" ref="AJ347" si="1673">IF(P347="No_existen",5*$AJ$10,AK347*$AJ$10)</f>
        <v>#DIV/0!</v>
      </c>
      <c r="AK347" s="426" t="e">
        <f t="shared" ref="AK347" si="1674">ROUND(AVERAGEIF(AL347:AL349,"&gt;0"),0)</f>
        <v>#DIV/0!</v>
      </c>
      <c r="AL347" s="302">
        <f t="shared" si="1550"/>
        <v>0</v>
      </c>
      <c r="AM347" s="309"/>
      <c r="AN347" s="426" t="e">
        <f t="shared" ref="AN347" si="1675">ROUND(AVERAGE(R347,V347,AA347,AF347,AK347),0)</f>
        <v>#DIV/0!</v>
      </c>
      <c r="AO347" s="408" t="e">
        <f t="shared" ref="AO347" si="1676">IF(AN347&lt;1.5,"FUERTE",IF(AND(AN347&gt;=1.5,AN347&lt;2.5),"ACEPTABLE",IF(AN347&gt;=5,"INEXISTENTE","DÉBIL")))</f>
        <v>#DIV/0!</v>
      </c>
      <c r="AP347" s="428">
        <f t="shared" ref="AP347" si="1677">IF(O347=0,0,ROUND((O347*AN347),0))</f>
        <v>0</v>
      </c>
      <c r="AQ347" s="430" t="str">
        <f t="shared" ref="AQ347" si="1678">IF(AP347&gt;=36,"GRAVE", IF(AP347&lt;=10, "LEVE", "MODERADO"))</f>
        <v>LEVE</v>
      </c>
      <c r="AR347" s="557"/>
      <c r="AS347" s="557"/>
      <c r="AT347" s="258"/>
      <c r="AU347" s="258"/>
      <c r="AV347" s="259"/>
      <c r="AW347" s="322"/>
      <c r="AX347" s="291"/>
    </row>
    <row r="348" spans="1:50" ht="33" customHeight="1" x14ac:dyDescent="0.2">
      <c r="A348" s="407"/>
      <c r="B348" s="411"/>
      <c r="C348" s="412"/>
      <c r="D348" s="311"/>
      <c r="E348" s="311"/>
      <c r="F348" s="311"/>
      <c r="G348" s="415"/>
      <c r="H348" s="416"/>
      <c r="I348" s="417"/>
      <c r="J348" s="415"/>
      <c r="K348" s="420"/>
      <c r="L348" s="423"/>
      <c r="M348" s="420"/>
      <c r="N348" s="423"/>
      <c r="O348" s="423"/>
      <c r="P348" s="144"/>
      <c r="Q348" s="145">
        <f t="shared" si="1546"/>
        <v>0</v>
      </c>
      <c r="R348" s="396"/>
      <c r="S348" s="396"/>
      <c r="T348" s="312"/>
      <c r="U348" s="425"/>
      <c r="V348" s="395"/>
      <c r="W348" s="301">
        <f t="shared" si="1547"/>
        <v>0</v>
      </c>
      <c r="X348" s="312"/>
      <c r="Y348" s="312"/>
      <c r="Z348" s="395"/>
      <c r="AA348" s="396"/>
      <c r="AB348" s="300">
        <f t="shared" si="1548"/>
        <v>0</v>
      </c>
      <c r="AC348" s="312"/>
      <c r="AD348" s="312"/>
      <c r="AE348" s="395"/>
      <c r="AF348" s="396"/>
      <c r="AG348" s="300">
        <f t="shared" si="1549"/>
        <v>0</v>
      </c>
      <c r="AH348" s="312"/>
      <c r="AI348" s="312"/>
      <c r="AJ348" s="395"/>
      <c r="AK348" s="396"/>
      <c r="AL348" s="300">
        <f t="shared" si="1550"/>
        <v>0</v>
      </c>
      <c r="AM348" s="312"/>
      <c r="AN348" s="396"/>
      <c r="AO348" s="398"/>
      <c r="AP348" s="401"/>
      <c r="AQ348" s="404"/>
      <c r="AR348" s="406"/>
      <c r="AS348" s="406"/>
      <c r="AT348" s="46"/>
      <c r="AU348" s="46"/>
      <c r="AV348" s="94"/>
      <c r="AW348" s="221"/>
      <c r="AX348" s="96"/>
    </row>
    <row r="349" spans="1:50" ht="33" customHeight="1" thickBot="1" x14ac:dyDescent="0.25">
      <c r="A349" s="408"/>
      <c r="B349" s="413"/>
      <c r="C349" s="414"/>
      <c r="D349" s="90"/>
      <c r="E349" s="90"/>
      <c r="F349" s="90"/>
      <c r="G349" s="514"/>
      <c r="H349" s="559"/>
      <c r="I349" s="560"/>
      <c r="J349" s="514"/>
      <c r="K349" s="460"/>
      <c r="L349" s="457"/>
      <c r="M349" s="460"/>
      <c r="N349" s="457"/>
      <c r="O349" s="457"/>
      <c r="P349" s="19"/>
      <c r="Q349" s="102">
        <f t="shared" si="1546"/>
        <v>0</v>
      </c>
      <c r="R349" s="427"/>
      <c r="S349" s="427"/>
      <c r="T349" s="306"/>
      <c r="U349" s="440"/>
      <c r="V349" s="446"/>
      <c r="W349" s="307">
        <f t="shared" si="1547"/>
        <v>0</v>
      </c>
      <c r="X349" s="306"/>
      <c r="Y349" s="306"/>
      <c r="Z349" s="446"/>
      <c r="AA349" s="427"/>
      <c r="AB349" s="305">
        <f t="shared" si="1548"/>
        <v>0</v>
      </c>
      <c r="AC349" s="306"/>
      <c r="AD349" s="306"/>
      <c r="AE349" s="446"/>
      <c r="AF349" s="427"/>
      <c r="AG349" s="305">
        <f t="shared" si="1549"/>
        <v>0</v>
      </c>
      <c r="AH349" s="306"/>
      <c r="AI349" s="306"/>
      <c r="AJ349" s="446"/>
      <c r="AK349" s="427"/>
      <c r="AL349" s="305">
        <f t="shared" si="1550"/>
        <v>0</v>
      </c>
      <c r="AM349" s="306"/>
      <c r="AN349" s="427"/>
      <c r="AO349" s="432"/>
      <c r="AP349" s="429"/>
      <c r="AQ349" s="431"/>
      <c r="AR349" s="561"/>
      <c r="AS349" s="561"/>
      <c r="AT349" s="47"/>
      <c r="AU349" s="47"/>
      <c r="AV349" s="169"/>
      <c r="AW349" s="227"/>
      <c r="AX349" s="97"/>
    </row>
    <row r="350" spans="1:50" ht="33" customHeight="1" x14ac:dyDescent="0.2">
      <c r="A350" s="399">
        <v>117</v>
      </c>
      <c r="B350" s="409"/>
      <c r="C350" s="410"/>
      <c r="D350" s="255"/>
      <c r="E350" s="255"/>
      <c r="F350" s="255"/>
      <c r="G350" s="475"/>
      <c r="H350" s="558"/>
      <c r="I350" s="469"/>
      <c r="J350" s="475"/>
      <c r="K350" s="503"/>
      <c r="L350" s="504">
        <f t="shared" ref="L350" si="1679">IF(K350="ALTA",5,IF(K350="MEDIO ALTA",4,IF(K350="MEDIA",3,IF(K350="MEDIO BAJA",2,IF(K350="BAJA",1,0)))))</f>
        <v>0</v>
      </c>
      <c r="M350" s="503"/>
      <c r="N350" s="504">
        <f t="shared" ref="N350" si="1680">IF(M350="ALTO",5,IF(M350="MEDIO ALTO",4,IF(M350="MEDIO",3,IF(M350="MEDIO BAJO",2,IF(M350="BAJO",1,0)))))</f>
        <v>0</v>
      </c>
      <c r="O350" s="504">
        <f t="shared" ref="O350" si="1681">N350*L350</f>
        <v>0</v>
      </c>
      <c r="P350" s="256"/>
      <c r="Q350" s="257">
        <f t="shared" si="1546"/>
        <v>0</v>
      </c>
      <c r="R350" s="426" t="e">
        <f t="shared" ref="R350" si="1682">ROUND(AVERAGEIF(Q350:Q352,"&gt;0"),0)</f>
        <v>#DIV/0!</v>
      </c>
      <c r="S350" s="426" t="e">
        <f t="shared" ref="S350:S359" si="1683">R350*0.6</f>
        <v>#DIV/0!</v>
      </c>
      <c r="T350" s="309"/>
      <c r="U350" s="459" t="e">
        <f t="shared" ref="U350" si="1684">IF(P350="No_existen",5*$U$10,V350*$U$10)</f>
        <v>#DIV/0!</v>
      </c>
      <c r="V350" s="447" t="e">
        <f t="shared" ref="V350" si="1685">ROUND(AVERAGEIF(W350:W352,"&gt;0"),0)</f>
        <v>#DIV/0!</v>
      </c>
      <c r="W350" s="303">
        <f t="shared" si="1547"/>
        <v>0</v>
      </c>
      <c r="X350" s="309"/>
      <c r="Y350" s="309"/>
      <c r="Z350" s="447" t="e">
        <f t="shared" ref="Z350" si="1686">IF(P350="No_existen",5*$Z$10,AA350*$Z$10)</f>
        <v>#DIV/0!</v>
      </c>
      <c r="AA350" s="426" t="e">
        <f t="shared" ref="AA350" si="1687">ROUND(AVERAGEIF(AB350:AB352,"&gt;0"),0)</f>
        <v>#DIV/0!</v>
      </c>
      <c r="AB350" s="302">
        <f t="shared" si="1548"/>
        <v>0</v>
      </c>
      <c r="AC350" s="309"/>
      <c r="AD350" s="309"/>
      <c r="AE350" s="447" t="e">
        <f t="shared" ref="AE350" si="1688">IF(P350="No_existen",5*$AE$10,AF350*$AE$10)</f>
        <v>#DIV/0!</v>
      </c>
      <c r="AF350" s="426" t="e">
        <f t="shared" ref="AF350" si="1689">ROUND(AVERAGEIF(AG350:AG352,"&gt;0"),0)</f>
        <v>#DIV/0!</v>
      </c>
      <c r="AG350" s="302">
        <f t="shared" si="1549"/>
        <v>0</v>
      </c>
      <c r="AH350" s="309"/>
      <c r="AI350" s="309"/>
      <c r="AJ350" s="447" t="e">
        <f t="shared" ref="AJ350" si="1690">IF(P350="No_existen",5*$AJ$10,AK350*$AJ$10)</f>
        <v>#DIV/0!</v>
      </c>
      <c r="AK350" s="426" t="e">
        <f t="shared" ref="AK350" si="1691">ROUND(AVERAGEIF(AL350:AL352,"&gt;0"),0)</f>
        <v>#DIV/0!</v>
      </c>
      <c r="AL350" s="302">
        <f t="shared" si="1550"/>
        <v>0</v>
      </c>
      <c r="AM350" s="309"/>
      <c r="AN350" s="426" t="e">
        <f t="shared" ref="AN350" si="1692">ROUND(AVERAGE(R350,V350,AA350,AF350,AK350),0)</f>
        <v>#DIV/0!</v>
      </c>
      <c r="AO350" s="408" t="e">
        <f t="shared" ref="AO350" si="1693">IF(AN350&lt;1.5,"FUERTE",IF(AND(AN350&gt;=1.5,AN350&lt;2.5),"ACEPTABLE",IF(AN350&gt;=5,"INEXISTENTE","DÉBIL")))</f>
        <v>#DIV/0!</v>
      </c>
      <c r="AP350" s="428">
        <f t="shared" ref="AP350" si="1694">IF(O350=0,0,ROUND((O350*AN350),0))</f>
        <v>0</v>
      </c>
      <c r="AQ350" s="430" t="str">
        <f t="shared" ref="AQ350" si="1695">IF(AP350&gt;=36,"GRAVE", IF(AP350&lt;=10, "LEVE", "MODERADO"))</f>
        <v>LEVE</v>
      </c>
      <c r="AR350" s="557"/>
      <c r="AS350" s="557"/>
      <c r="AT350" s="258"/>
      <c r="AU350" s="258"/>
      <c r="AV350" s="259"/>
      <c r="AW350" s="322"/>
      <c r="AX350" s="291"/>
    </row>
    <row r="351" spans="1:50" ht="33" customHeight="1" x14ac:dyDescent="0.2">
      <c r="A351" s="407"/>
      <c r="B351" s="411"/>
      <c r="C351" s="412"/>
      <c r="D351" s="311"/>
      <c r="E351" s="311"/>
      <c r="F351" s="311"/>
      <c r="G351" s="415"/>
      <c r="H351" s="416"/>
      <c r="I351" s="417"/>
      <c r="J351" s="415"/>
      <c r="K351" s="420"/>
      <c r="L351" s="423"/>
      <c r="M351" s="420"/>
      <c r="N351" s="423"/>
      <c r="O351" s="423"/>
      <c r="P351" s="144"/>
      <c r="Q351" s="145">
        <f t="shared" si="1546"/>
        <v>0</v>
      </c>
      <c r="R351" s="396"/>
      <c r="S351" s="396"/>
      <c r="T351" s="312"/>
      <c r="U351" s="425"/>
      <c r="V351" s="395"/>
      <c r="W351" s="301">
        <f t="shared" si="1547"/>
        <v>0</v>
      </c>
      <c r="X351" s="312"/>
      <c r="Y351" s="312"/>
      <c r="Z351" s="395"/>
      <c r="AA351" s="396"/>
      <c r="AB351" s="300">
        <f t="shared" si="1548"/>
        <v>0</v>
      </c>
      <c r="AC351" s="312"/>
      <c r="AD351" s="312"/>
      <c r="AE351" s="395"/>
      <c r="AF351" s="396"/>
      <c r="AG351" s="300">
        <f t="shared" si="1549"/>
        <v>0</v>
      </c>
      <c r="AH351" s="312"/>
      <c r="AI351" s="312"/>
      <c r="AJ351" s="395"/>
      <c r="AK351" s="396"/>
      <c r="AL351" s="300">
        <f t="shared" si="1550"/>
        <v>0</v>
      </c>
      <c r="AM351" s="312"/>
      <c r="AN351" s="396"/>
      <c r="AO351" s="398"/>
      <c r="AP351" s="401"/>
      <c r="AQ351" s="404"/>
      <c r="AR351" s="406"/>
      <c r="AS351" s="406"/>
      <c r="AT351" s="46"/>
      <c r="AU351" s="46"/>
      <c r="AV351" s="94"/>
      <c r="AW351" s="221"/>
      <c r="AX351" s="96"/>
    </row>
    <row r="352" spans="1:50" ht="33" customHeight="1" thickBot="1" x14ac:dyDescent="0.25">
      <c r="A352" s="408"/>
      <c r="B352" s="413"/>
      <c r="C352" s="414"/>
      <c r="D352" s="90"/>
      <c r="E352" s="90"/>
      <c r="F352" s="90"/>
      <c r="G352" s="514"/>
      <c r="H352" s="559"/>
      <c r="I352" s="560"/>
      <c r="J352" s="514"/>
      <c r="K352" s="460"/>
      <c r="L352" s="457"/>
      <c r="M352" s="460"/>
      <c r="N352" s="457"/>
      <c r="O352" s="457"/>
      <c r="P352" s="19"/>
      <c r="Q352" s="102">
        <f t="shared" si="1546"/>
        <v>0</v>
      </c>
      <c r="R352" s="427"/>
      <c r="S352" s="427"/>
      <c r="T352" s="306"/>
      <c r="U352" s="440"/>
      <c r="V352" s="446"/>
      <c r="W352" s="307">
        <f t="shared" si="1547"/>
        <v>0</v>
      </c>
      <c r="X352" s="306"/>
      <c r="Y352" s="306"/>
      <c r="Z352" s="446"/>
      <c r="AA352" s="427"/>
      <c r="AB352" s="305">
        <f t="shared" si="1548"/>
        <v>0</v>
      </c>
      <c r="AC352" s="306"/>
      <c r="AD352" s="306"/>
      <c r="AE352" s="446"/>
      <c r="AF352" s="427"/>
      <c r="AG352" s="305">
        <f t="shared" si="1549"/>
        <v>0</v>
      </c>
      <c r="AH352" s="306"/>
      <c r="AI352" s="306"/>
      <c r="AJ352" s="446"/>
      <c r="AK352" s="427"/>
      <c r="AL352" s="305">
        <f t="shared" si="1550"/>
        <v>0</v>
      </c>
      <c r="AM352" s="306"/>
      <c r="AN352" s="427"/>
      <c r="AO352" s="432"/>
      <c r="AP352" s="429"/>
      <c r="AQ352" s="431"/>
      <c r="AR352" s="561"/>
      <c r="AS352" s="561"/>
      <c r="AT352" s="47"/>
      <c r="AU352" s="47"/>
      <c r="AV352" s="169"/>
      <c r="AW352" s="227"/>
      <c r="AX352" s="97"/>
    </row>
    <row r="353" spans="1:50" ht="33" customHeight="1" x14ac:dyDescent="0.2">
      <c r="A353" s="399">
        <v>118</v>
      </c>
      <c r="B353" s="409"/>
      <c r="C353" s="410"/>
      <c r="D353" s="255"/>
      <c r="E353" s="255"/>
      <c r="F353" s="255"/>
      <c r="G353" s="475"/>
      <c r="H353" s="558"/>
      <c r="I353" s="469"/>
      <c r="J353" s="475"/>
      <c r="K353" s="503"/>
      <c r="L353" s="504">
        <f t="shared" ref="L353" si="1696">IF(K353="ALTA",5,IF(K353="MEDIO ALTA",4,IF(K353="MEDIA",3,IF(K353="MEDIO BAJA",2,IF(K353="BAJA",1,0)))))</f>
        <v>0</v>
      </c>
      <c r="M353" s="503"/>
      <c r="N353" s="504">
        <f t="shared" ref="N353" si="1697">IF(M353="ALTO",5,IF(M353="MEDIO ALTO",4,IF(M353="MEDIO",3,IF(M353="MEDIO BAJO",2,IF(M353="BAJO",1,0)))))</f>
        <v>0</v>
      </c>
      <c r="O353" s="504">
        <f t="shared" ref="O353" si="1698">N353*L353</f>
        <v>0</v>
      </c>
      <c r="P353" s="256"/>
      <c r="Q353" s="257">
        <f t="shared" si="1546"/>
        <v>0</v>
      </c>
      <c r="R353" s="426" t="e">
        <f t="shared" ref="R353" si="1699">ROUND(AVERAGEIF(Q353:Q355,"&gt;0"),0)</f>
        <v>#DIV/0!</v>
      </c>
      <c r="S353" s="426" t="e">
        <f t="shared" si="1683"/>
        <v>#DIV/0!</v>
      </c>
      <c r="T353" s="309"/>
      <c r="U353" s="459" t="e">
        <f t="shared" ref="U353" si="1700">IF(P353="No_existen",5*$U$10,V353*$U$10)</f>
        <v>#DIV/0!</v>
      </c>
      <c r="V353" s="447" t="e">
        <f t="shared" ref="V353" si="1701">ROUND(AVERAGEIF(W353:W355,"&gt;0"),0)</f>
        <v>#DIV/0!</v>
      </c>
      <c r="W353" s="303">
        <f t="shared" si="1547"/>
        <v>0</v>
      </c>
      <c r="X353" s="309"/>
      <c r="Y353" s="309"/>
      <c r="Z353" s="447" t="e">
        <f t="shared" ref="Z353" si="1702">IF(P353="No_existen",5*$Z$10,AA353*$Z$10)</f>
        <v>#DIV/0!</v>
      </c>
      <c r="AA353" s="426" t="e">
        <f t="shared" ref="AA353" si="1703">ROUND(AVERAGEIF(AB353:AB355,"&gt;0"),0)</f>
        <v>#DIV/0!</v>
      </c>
      <c r="AB353" s="302">
        <f t="shared" si="1548"/>
        <v>0</v>
      </c>
      <c r="AC353" s="309"/>
      <c r="AD353" s="309"/>
      <c r="AE353" s="447" t="e">
        <f t="shared" ref="AE353" si="1704">IF(P353="No_existen",5*$AE$10,AF353*$AE$10)</f>
        <v>#DIV/0!</v>
      </c>
      <c r="AF353" s="426" t="e">
        <f t="shared" ref="AF353" si="1705">ROUND(AVERAGEIF(AG353:AG355,"&gt;0"),0)</f>
        <v>#DIV/0!</v>
      </c>
      <c r="AG353" s="302">
        <f t="shared" si="1549"/>
        <v>0</v>
      </c>
      <c r="AH353" s="309"/>
      <c r="AI353" s="309"/>
      <c r="AJ353" s="447" t="e">
        <f t="shared" ref="AJ353" si="1706">IF(P353="No_existen",5*$AJ$10,AK353*$AJ$10)</f>
        <v>#DIV/0!</v>
      </c>
      <c r="AK353" s="426" t="e">
        <f t="shared" ref="AK353" si="1707">ROUND(AVERAGEIF(AL353:AL355,"&gt;0"),0)</f>
        <v>#DIV/0!</v>
      </c>
      <c r="AL353" s="302">
        <f t="shared" si="1550"/>
        <v>0</v>
      </c>
      <c r="AM353" s="309"/>
      <c r="AN353" s="426" t="e">
        <f t="shared" ref="AN353" si="1708">ROUND(AVERAGE(R353,V353,AA353,AF353,AK353),0)</f>
        <v>#DIV/0!</v>
      </c>
      <c r="AO353" s="408" t="e">
        <f t="shared" ref="AO353" si="1709">IF(AN353&lt;1.5,"FUERTE",IF(AND(AN353&gt;=1.5,AN353&lt;2.5),"ACEPTABLE",IF(AN353&gt;=5,"INEXISTENTE","DÉBIL")))</f>
        <v>#DIV/0!</v>
      </c>
      <c r="AP353" s="428">
        <f t="shared" ref="AP353" si="1710">IF(O353=0,0,ROUND((O353*AN353),0))</f>
        <v>0</v>
      </c>
      <c r="AQ353" s="430" t="str">
        <f t="shared" ref="AQ353" si="1711">IF(AP353&gt;=36,"GRAVE", IF(AP353&lt;=10, "LEVE", "MODERADO"))</f>
        <v>LEVE</v>
      </c>
      <c r="AR353" s="557"/>
      <c r="AS353" s="557"/>
      <c r="AT353" s="258"/>
      <c r="AU353" s="258"/>
      <c r="AV353" s="259"/>
      <c r="AW353" s="322"/>
      <c r="AX353" s="291"/>
    </row>
    <row r="354" spans="1:50" ht="33" customHeight="1" x14ac:dyDescent="0.2">
      <c r="A354" s="407"/>
      <c r="B354" s="411"/>
      <c r="C354" s="412"/>
      <c r="D354" s="311"/>
      <c r="E354" s="311"/>
      <c r="F354" s="311"/>
      <c r="G354" s="415"/>
      <c r="H354" s="416"/>
      <c r="I354" s="417"/>
      <c r="J354" s="415"/>
      <c r="K354" s="420"/>
      <c r="L354" s="423"/>
      <c r="M354" s="420"/>
      <c r="N354" s="423"/>
      <c r="O354" s="423"/>
      <c r="P354" s="144"/>
      <c r="Q354" s="145">
        <f t="shared" si="1546"/>
        <v>0</v>
      </c>
      <c r="R354" s="396"/>
      <c r="S354" s="396"/>
      <c r="T354" s="312"/>
      <c r="U354" s="425"/>
      <c r="V354" s="395"/>
      <c r="W354" s="301">
        <f t="shared" si="1547"/>
        <v>0</v>
      </c>
      <c r="X354" s="312"/>
      <c r="Y354" s="312"/>
      <c r="Z354" s="395"/>
      <c r="AA354" s="396"/>
      <c r="AB354" s="300">
        <f t="shared" si="1548"/>
        <v>0</v>
      </c>
      <c r="AC354" s="312"/>
      <c r="AD354" s="312"/>
      <c r="AE354" s="395"/>
      <c r="AF354" s="396"/>
      <c r="AG354" s="300">
        <f t="shared" si="1549"/>
        <v>0</v>
      </c>
      <c r="AH354" s="312"/>
      <c r="AI354" s="312"/>
      <c r="AJ354" s="395"/>
      <c r="AK354" s="396"/>
      <c r="AL354" s="300">
        <f t="shared" si="1550"/>
        <v>0</v>
      </c>
      <c r="AM354" s="312"/>
      <c r="AN354" s="396"/>
      <c r="AO354" s="398"/>
      <c r="AP354" s="401"/>
      <c r="AQ354" s="404"/>
      <c r="AR354" s="406"/>
      <c r="AS354" s="406"/>
      <c r="AT354" s="46"/>
      <c r="AU354" s="46"/>
      <c r="AV354" s="94"/>
      <c r="AW354" s="221"/>
      <c r="AX354" s="96"/>
    </row>
    <row r="355" spans="1:50" ht="33" customHeight="1" thickBot="1" x14ac:dyDescent="0.25">
      <c r="A355" s="408"/>
      <c r="B355" s="413"/>
      <c r="C355" s="414"/>
      <c r="D355" s="90"/>
      <c r="E355" s="90"/>
      <c r="F355" s="90"/>
      <c r="G355" s="514"/>
      <c r="H355" s="559"/>
      <c r="I355" s="560"/>
      <c r="J355" s="514"/>
      <c r="K355" s="460"/>
      <c r="L355" s="457"/>
      <c r="M355" s="460"/>
      <c r="N355" s="457"/>
      <c r="O355" s="457"/>
      <c r="P355" s="19"/>
      <c r="Q355" s="102">
        <f t="shared" si="1546"/>
        <v>0</v>
      </c>
      <c r="R355" s="427"/>
      <c r="S355" s="427"/>
      <c r="T355" s="306"/>
      <c r="U355" s="440"/>
      <c r="V355" s="446"/>
      <c r="W355" s="307">
        <f t="shared" si="1547"/>
        <v>0</v>
      </c>
      <c r="X355" s="306"/>
      <c r="Y355" s="306"/>
      <c r="Z355" s="446"/>
      <c r="AA355" s="427"/>
      <c r="AB355" s="305">
        <f t="shared" si="1548"/>
        <v>0</v>
      </c>
      <c r="AC355" s="306"/>
      <c r="AD355" s="306"/>
      <c r="AE355" s="446"/>
      <c r="AF355" s="427"/>
      <c r="AG355" s="305">
        <f t="shared" si="1549"/>
        <v>0</v>
      </c>
      <c r="AH355" s="306"/>
      <c r="AI355" s="306"/>
      <c r="AJ355" s="446"/>
      <c r="AK355" s="427"/>
      <c r="AL355" s="305">
        <f t="shared" si="1550"/>
        <v>0</v>
      </c>
      <c r="AM355" s="306"/>
      <c r="AN355" s="427"/>
      <c r="AO355" s="432"/>
      <c r="AP355" s="429"/>
      <c r="AQ355" s="431"/>
      <c r="AR355" s="561"/>
      <c r="AS355" s="561"/>
      <c r="AT355" s="47"/>
      <c r="AU355" s="47"/>
      <c r="AV355" s="169"/>
      <c r="AW355" s="227"/>
      <c r="AX355" s="97"/>
    </row>
    <row r="356" spans="1:50" ht="33" customHeight="1" x14ac:dyDescent="0.2">
      <c r="A356" s="399">
        <v>119</v>
      </c>
      <c r="B356" s="409"/>
      <c r="C356" s="410"/>
      <c r="D356" s="255"/>
      <c r="E356" s="255"/>
      <c r="F356" s="255"/>
      <c r="G356" s="475"/>
      <c r="H356" s="558"/>
      <c r="I356" s="469"/>
      <c r="J356" s="475"/>
      <c r="K356" s="503"/>
      <c r="L356" s="504">
        <f t="shared" ref="L356" si="1712">IF(K356="ALTA",5,IF(K356="MEDIO ALTA",4,IF(K356="MEDIA",3,IF(K356="MEDIO BAJA",2,IF(K356="BAJA",1,0)))))</f>
        <v>0</v>
      </c>
      <c r="M356" s="503"/>
      <c r="N356" s="504">
        <f t="shared" ref="N356" si="1713">IF(M356="ALTO",5,IF(M356="MEDIO ALTO",4,IF(M356="MEDIO",3,IF(M356="MEDIO BAJO",2,IF(M356="BAJO",1,0)))))</f>
        <v>0</v>
      </c>
      <c r="O356" s="504">
        <f t="shared" ref="O356" si="1714">N356*L356</f>
        <v>0</v>
      </c>
      <c r="P356" s="256"/>
      <c r="Q356" s="257">
        <f t="shared" si="1546"/>
        <v>0</v>
      </c>
      <c r="R356" s="426" t="e">
        <f t="shared" ref="R356" si="1715">ROUND(AVERAGEIF(Q356:Q358,"&gt;0"),0)</f>
        <v>#DIV/0!</v>
      </c>
      <c r="S356" s="426" t="e">
        <f t="shared" si="1683"/>
        <v>#DIV/0!</v>
      </c>
      <c r="T356" s="309"/>
      <c r="U356" s="459" t="e">
        <f t="shared" ref="U356" si="1716">IF(P356="No_existen",5*$U$10,V356*$U$10)</f>
        <v>#DIV/0!</v>
      </c>
      <c r="V356" s="447" t="e">
        <f t="shared" ref="V356" si="1717">ROUND(AVERAGEIF(W356:W358,"&gt;0"),0)</f>
        <v>#DIV/0!</v>
      </c>
      <c r="W356" s="303">
        <f t="shared" si="1547"/>
        <v>0</v>
      </c>
      <c r="X356" s="309"/>
      <c r="Y356" s="309"/>
      <c r="Z356" s="447" t="e">
        <f t="shared" ref="Z356" si="1718">IF(P356="No_existen",5*$Z$10,AA356*$Z$10)</f>
        <v>#DIV/0!</v>
      </c>
      <c r="AA356" s="426" t="e">
        <f t="shared" ref="AA356" si="1719">ROUND(AVERAGEIF(AB356:AB358,"&gt;0"),0)</f>
        <v>#DIV/0!</v>
      </c>
      <c r="AB356" s="302">
        <f t="shared" si="1548"/>
        <v>0</v>
      </c>
      <c r="AC356" s="309"/>
      <c r="AD356" s="309"/>
      <c r="AE356" s="447" t="e">
        <f t="shared" ref="AE356" si="1720">IF(P356="No_existen",5*$AE$10,AF356*$AE$10)</f>
        <v>#DIV/0!</v>
      </c>
      <c r="AF356" s="426" t="e">
        <f t="shared" ref="AF356" si="1721">ROUND(AVERAGEIF(AG356:AG358,"&gt;0"),0)</f>
        <v>#DIV/0!</v>
      </c>
      <c r="AG356" s="302">
        <f t="shared" si="1549"/>
        <v>0</v>
      </c>
      <c r="AH356" s="309"/>
      <c r="AI356" s="309"/>
      <c r="AJ356" s="447" t="e">
        <f t="shared" ref="AJ356" si="1722">IF(P356="No_existen",5*$AJ$10,AK356*$AJ$10)</f>
        <v>#DIV/0!</v>
      </c>
      <c r="AK356" s="426" t="e">
        <f t="shared" ref="AK356" si="1723">ROUND(AVERAGEIF(AL356:AL358,"&gt;0"),0)</f>
        <v>#DIV/0!</v>
      </c>
      <c r="AL356" s="302">
        <f t="shared" si="1550"/>
        <v>0</v>
      </c>
      <c r="AM356" s="309"/>
      <c r="AN356" s="426" t="e">
        <f t="shared" ref="AN356" si="1724">ROUND(AVERAGE(R356,V356,AA356,AF356,AK356),0)</f>
        <v>#DIV/0!</v>
      </c>
      <c r="AO356" s="408" t="e">
        <f t="shared" ref="AO356" si="1725">IF(AN356&lt;1.5,"FUERTE",IF(AND(AN356&gt;=1.5,AN356&lt;2.5),"ACEPTABLE",IF(AN356&gt;=5,"INEXISTENTE","DÉBIL")))</f>
        <v>#DIV/0!</v>
      </c>
      <c r="AP356" s="428">
        <f t="shared" ref="AP356" si="1726">IF(O356=0,0,ROUND((O356*AN356),0))</f>
        <v>0</v>
      </c>
      <c r="AQ356" s="430" t="str">
        <f t="shared" ref="AQ356" si="1727">IF(AP356&gt;=36,"GRAVE", IF(AP356&lt;=10, "LEVE", "MODERADO"))</f>
        <v>LEVE</v>
      </c>
      <c r="AR356" s="557"/>
      <c r="AS356" s="557"/>
      <c r="AT356" s="258"/>
      <c r="AU356" s="258"/>
      <c r="AV356" s="259"/>
      <c r="AW356" s="322"/>
      <c r="AX356" s="291"/>
    </row>
    <row r="357" spans="1:50" ht="33" customHeight="1" x14ac:dyDescent="0.2">
      <c r="A357" s="407"/>
      <c r="B357" s="411"/>
      <c r="C357" s="412"/>
      <c r="D357" s="311"/>
      <c r="E357" s="311"/>
      <c r="F357" s="311"/>
      <c r="G357" s="415"/>
      <c r="H357" s="416"/>
      <c r="I357" s="417"/>
      <c r="J357" s="415"/>
      <c r="K357" s="420"/>
      <c r="L357" s="423"/>
      <c r="M357" s="420"/>
      <c r="N357" s="423"/>
      <c r="O357" s="423"/>
      <c r="P357" s="144"/>
      <c r="Q357" s="145">
        <f t="shared" si="1546"/>
        <v>0</v>
      </c>
      <c r="R357" s="396"/>
      <c r="S357" s="396"/>
      <c r="T357" s="312"/>
      <c r="U357" s="425"/>
      <c r="V357" s="395"/>
      <c r="W357" s="301">
        <f t="shared" si="1547"/>
        <v>0</v>
      </c>
      <c r="X357" s="312"/>
      <c r="Y357" s="312"/>
      <c r="Z357" s="395"/>
      <c r="AA357" s="396"/>
      <c r="AB357" s="300">
        <f t="shared" si="1548"/>
        <v>0</v>
      </c>
      <c r="AC357" s="312"/>
      <c r="AD357" s="312"/>
      <c r="AE357" s="395"/>
      <c r="AF357" s="396"/>
      <c r="AG357" s="300">
        <f t="shared" si="1549"/>
        <v>0</v>
      </c>
      <c r="AH357" s="312"/>
      <c r="AI357" s="312"/>
      <c r="AJ357" s="395"/>
      <c r="AK357" s="396"/>
      <c r="AL357" s="300">
        <f t="shared" si="1550"/>
        <v>0</v>
      </c>
      <c r="AM357" s="312"/>
      <c r="AN357" s="396"/>
      <c r="AO357" s="398"/>
      <c r="AP357" s="401"/>
      <c r="AQ357" s="404"/>
      <c r="AR357" s="406"/>
      <c r="AS357" s="406"/>
      <c r="AT357" s="46"/>
      <c r="AU357" s="46"/>
      <c r="AV357" s="94"/>
      <c r="AW357" s="221"/>
      <c r="AX357" s="96"/>
    </row>
    <row r="358" spans="1:50" ht="33" customHeight="1" thickBot="1" x14ac:dyDescent="0.25">
      <c r="A358" s="408"/>
      <c r="B358" s="413"/>
      <c r="C358" s="414"/>
      <c r="D358" s="90"/>
      <c r="E358" s="90"/>
      <c r="F358" s="90"/>
      <c r="G358" s="514"/>
      <c r="H358" s="559"/>
      <c r="I358" s="560"/>
      <c r="J358" s="514"/>
      <c r="K358" s="460"/>
      <c r="L358" s="457"/>
      <c r="M358" s="460"/>
      <c r="N358" s="457"/>
      <c r="O358" s="457"/>
      <c r="P358" s="19"/>
      <c r="Q358" s="102">
        <f t="shared" si="1546"/>
        <v>0</v>
      </c>
      <c r="R358" s="427"/>
      <c r="S358" s="427"/>
      <c r="T358" s="306"/>
      <c r="U358" s="440"/>
      <c r="V358" s="446"/>
      <c r="W358" s="307">
        <f t="shared" si="1547"/>
        <v>0</v>
      </c>
      <c r="X358" s="306"/>
      <c r="Y358" s="306"/>
      <c r="Z358" s="446"/>
      <c r="AA358" s="427"/>
      <c r="AB358" s="305">
        <f t="shared" si="1548"/>
        <v>0</v>
      </c>
      <c r="AC358" s="306"/>
      <c r="AD358" s="306"/>
      <c r="AE358" s="446"/>
      <c r="AF358" s="427"/>
      <c r="AG358" s="305">
        <f t="shared" si="1549"/>
        <v>0</v>
      </c>
      <c r="AH358" s="306"/>
      <c r="AI358" s="306"/>
      <c r="AJ358" s="446"/>
      <c r="AK358" s="427"/>
      <c r="AL358" s="305">
        <f t="shared" si="1550"/>
        <v>0</v>
      </c>
      <c r="AM358" s="306"/>
      <c r="AN358" s="427"/>
      <c r="AO358" s="432"/>
      <c r="AP358" s="429"/>
      <c r="AQ358" s="431"/>
      <c r="AR358" s="561"/>
      <c r="AS358" s="561"/>
      <c r="AT358" s="47"/>
      <c r="AU358" s="47"/>
      <c r="AV358" s="169"/>
      <c r="AW358" s="227"/>
      <c r="AX358" s="97"/>
    </row>
    <row r="359" spans="1:50" ht="33" customHeight="1" x14ac:dyDescent="0.2">
      <c r="A359" s="399">
        <v>120</v>
      </c>
      <c r="B359" s="409"/>
      <c r="C359" s="410"/>
      <c r="D359" s="255"/>
      <c r="E359" s="255"/>
      <c r="F359" s="255"/>
      <c r="G359" s="475"/>
      <c r="H359" s="558"/>
      <c r="I359" s="469"/>
      <c r="J359" s="475"/>
      <c r="K359" s="503"/>
      <c r="L359" s="504">
        <f t="shared" ref="L359" si="1728">IF(K359="ALTA",5,IF(K359="MEDIO ALTA",4,IF(K359="MEDIA",3,IF(K359="MEDIO BAJA",2,IF(K359="BAJA",1,0)))))</f>
        <v>0</v>
      </c>
      <c r="M359" s="503"/>
      <c r="N359" s="504">
        <f t="shared" ref="N359" si="1729">IF(M359="ALTO",5,IF(M359="MEDIO ALTO",4,IF(M359="MEDIO",3,IF(M359="MEDIO BAJO",2,IF(M359="BAJO",1,0)))))</f>
        <v>0</v>
      </c>
      <c r="O359" s="504">
        <f t="shared" ref="O359" si="1730">N359*L359</f>
        <v>0</v>
      </c>
      <c r="P359" s="256"/>
      <c r="Q359" s="257">
        <f t="shared" si="1546"/>
        <v>0</v>
      </c>
      <c r="R359" s="426" t="e">
        <f t="shared" ref="R359" si="1731">ROUND(AVERAGEIF(Q359:Q361,"&gt;0"),0)</f>
        <v>#DIV/0!</v>
      </c>
      <c r="S359" s="426" t="e">
        <f t="shared" si="1683"/>
        <v>#DIV/0!</v>
      </c>
      <c r="T359" s="309"/>
      <c r="U359" s="459" t="e">
        <f t="shared" ref="U359" si="1732">IF(P359="No_existen",5*$U$10,V359*$U$10)</f>
        <v>#DIV/0!</v>
      </c>
      <c r="V359" s="447" t="e">
        <f t="shared" ref="V359" si="1733">ROUND(AVERAGEIF(W359:W361,"&gt;0"),0)</f>
        <v>#DIV/0!</v>
      </c>
      <c r="W359" s="303">
        <f t="shared" si="1547"/>
        <v>0</v>
      </c>
      <c r="X359" s="309"/>
      <c r="Y359" s="309"/>
      <c r="Z359" s="447" t="e">
        <f t="shared" ref="Z359" si="1734">IF(P359="No_existen",5*$Z$10,AA359*$Z$10)</f>
        <v>#DIV/0!</v>
      </c>
      <c r="AA359" s="426" t="e">
        <f t="shared" ref="AA359" si="1735">ROUND(AVERAGEIF(AB359:AB361,"&gt;0"),0)</f>
        <v>#DIV/0!</v>
      </c>
      <c r="AB359" s="302">
        <f t="shared" si="1548"/>
        <v>0</v>
      </c>
      <c r="AC359" s="309"/>
      <c r="AD359" s="309"/>
      <c r="AE359" s="447" t="e">
        <f t="shared" ref="AE359" si="1736">IF(P359="No_existen",5*$AE$10,AF359*$AE$10)</f>
        <v>#DIV/0!</v>
      </c>
      <c r="AF359" s="426" t="e">
        <f t="shared" ref="AF359" si="1737">ROUND(AVERAGEIF(AG359:AG361,"&gt;0"),0)</f>
        <v>#DIV/0!</v>
      </c>
      <c r="AG359" s="302">
        <f t="shared" si="1549"/>
        <v>0</v>
      </c>
      <c r="AH359" s="309"/>
      <c r="AI359" s="309"/>
      <c r="AJ359" s="447" t="e">
        <f t="shared" ref="AJ359" si="1738">IF(P359="No_existen",5*$AJ$10,AK359*$AJ$10)</f>
        <v>#DIV/0!</v>
      </c>
      <c r="AK359" s="426" t="e">
        <f t="shared" ref="AK359" si="1739">ROUND(AVERAGEIF(AL359:AL361,"&gt;0"),0)</f>
        <v>#DIV/0!</v>
      </c>
      <c r="AL359" s="302">
        <f t="shared" si="1550"/>
        <v>0</v>
      </c>
      <c r="AM359" s="309"/>
      <c r="AN359" s="426" t="e">
        <f t="shared" ref="AN359" si="1740">ROUND(AVERAGE(R359,V359,AA359,AF359,AK359),0)</f>
        <v>#DIV/0!</v>
      </c>
      <c r="AO359" s="408" t="e">
        <f t="shared" ref="AO359" si="1741">IF(AN359&lt;1.5,"FUERTE",IF(AND(AN359&gt;=1.5,AN359&lt;2.5),"ACEPTABLE",IF(AN359&gt;=5,"INEXISTENTE","DÉBIL")))</f>
        <v>#DIV/0!</v>
      </c>
      <c r="AP359" s="428">
        <f t="shared" ref="AP359" si="1742">IF(O359=0,0,ROUND((O359*AN359),0))</f>
        <v>0</v>
      </c>
      <c r="AQ359" s="430" t="str">
        <f t="shared" ref="AQ359" si="1743">IF(AP359&gt;=36,"GRAVE", IF(AP359&lt;=10, "LEVE", "MODERADO"))</f>
        <v>LEVE</v>
      </c>
      <c r="AR359" s="557"/>
      <c r="AS359" s="557"/>
      <c r="AT359" s="258"/>
      <c r="AU359" s="258"/>
      <c r="AV359" s="259"/>
      <c r="AW359" s="322"/>
      <c r="AX359" s="291"/>
    </row>
    <row r="360" spans="1:50" ht="33" customHeight="1" x14ac:dyDescent="0.2">
      <c r="A360" s="407"/>
      <c r="B360" s="411"/>
      <c r="C360" s="412"/>
      <c r="D360" s="311"/>
      <c r="E360" s="311"/>
      <c r="F360" s="311"/>
      <c r="G360" s="415"/>
      <c r="H360" s="416"/>
      <c r="I360" s="417"/>
      <c r="J360" s="415"/>
      <c r="K360" s="420"/>
      <c r="L360" s="423"/>
      <c r="M360" s="420"/>
      <c r="N360" s="423"/>
      <c r="O360" s="423"/>
      <c r="P360" s="144"/>
      <c r="Q360" s="145">
        <f t="shared" si="1546"/>
        <v>0</v>
      </c>
      <c r="R360" s="396"/>
      <c r="S360" s="396"/>
      <c r="T360" s="312"/>
      <c r="U360" s="425"/>
      <c r="V360" s="395"/>
      <c r="W360" s="301">
        <f t="shared" si="1547"/>
        <v>0</v>
      </c>
      <c r="X360" s="312"/>
      <c r="Y360" s="312"/>
      <c r="Z360" s="395"/>
      <c r="AA360" s="396"/>
      <c r="AB360" s="300">
        <f t="shared" si="1548"/>
        <v>0</v>
      </c>
      <c r="AC360" s="312"/>
      <c r="AD360" s="312"/>
      <c r="AE360" s="395"/>
      <c r="AF360" s="396"/>
      <c r="AG360" s="300">
        <f t="shared" si="1549"/>
        <v>0</v>
      </c>
      <c r="AH360" s="312"/>
      <c r="AI360" s="312"/>
      <c r="AJ360" s="395"/>
      <c r="AK360" s="396"/>
      <c r="AL360" s="300">
        <f t="shared" si="1550"/>
        <v>0</v>
      </c>
      <c r="AM360" s="312"/>
      <c r="AN360" s="396"/>
      <c r="AO360" s="398"/>
      <c r="AP360" s="401"/>
      <c r="AQ360" s="404"/>
      <c r="AR360" s="406"/>
      <c r="AS360" s="406"/>
      <c r="AT360" s="46"/>
      <c r="AU360" s="46"/>
      <c r="AV360" s="94"/>
      <c r="AW360" s="221"/>
      <c r="AX360" s="96"/>
    </row>
    <row r="361" spans="1:50" ht="33" customHeight="1" thickBot="1" x14ac:dyDescent="0.25">
      <c r="A361" s="408"/>
      <c r="B361" s="413"/>
      <c r="C361" s="414"/>
      <c r="D361" s="90"/>
      <c r="E361" s="90"/>
      <c r="F361" s="90"/>
      <c r="G361" s="514"/>
      <c r="H361" s="559"/>
      <c r="I361" s="560"/>
      <c r="J361" s="514"/>
      <c r="K361" s="460"/>
      <c r="L361" s="457"/>
      <c r="M361" s="460"/>
      <c r="N361" s="457"/>
      <c r="O361" s="457"/>
      <c r="P361" s="19"/>
      <c r="Q361" s="102">
        <f t="shared" si="1546"/>
        <v>0</v>
      </c>
      <c r="R361" s="427"/>
      <c r="S361" s="427"/>
      <c r="T361" s="306"/>
      <c r="U361" s="440"/>
      <c r="V361" s="446"/>
      <c r="W361" s="307">
        <f t="shared" si="1547"/>
        <v>0</v>
      </c>
      <c r="X361" s="306"/>
      <c r="Y361" s="306"/>
      <c r="Z361" s="446"/>
      <c r="AA361" s="427"/>
      <c r="AB361" s="305">
        <f t="shared" si="1548"/>
        <v>0</v>
      </c>
      <c r="AC361" s="306"/>
      <c r="AD361" s="306"/>
      <c r="AE361" s="446"/>
      <c r="AF361" s="427"/>
      <c r="AG361" s="305">
        <f t="shared" si="1549"/>
        <v>0</v>
      </c>
      <c r="AH361" s="306"/>
      <c r="AI361" s="306"/>
      <c r="AJ361" s="446"/>
      <c r="AK361" s="427"/>
      <c r="AL361" s="305">
        <f t="shared" si="1550"/>
        <v>0</v>
      </c>
      <c r="AM361" s="306"/>
      <c r="AN361" s="427"/>
      <c r="AO361" s="432"/>
      <c r="AP361" s="429"/>
      <c r="AQ361" s="431"/>
      <c r="AR361" s="561"/>
      <c r="AS361" s="561"/>
      <c r="AT361" s="47"/>
      <c r="AU361" s="47"/>
      <c r="AV361" s="169"/>
      <c r="AW361" s="227"/>
      <c r="AX361" s="97"/>
    </row>
    <row r="1048288" spans="46:56" x14ac:dyDescent="0.2">
      <c r="AT1048288" s="4"/>
      <c r="BD1048288" s="48"/>
    </row>
    <row r="1048289" spans="7:56" x14ac:dyDescent="0.2">
      <c r="AT1048289" s="4"/>
      <c r="BD1048289" s="48"/>
    </row>
    <row r="1048290" spans="7:56" x14ac:dyDescent="0.2">
      <c r="AT1048290" s="4"/>
      <c r="BD1048290" s="48"/>
    </row>
    <row r="1048291" spans="7:56" x14ac:dyDescent="0.2">
      <c r="AO1048291" s="150"/>
      <c r="AT1048291" s="4"/>
      <c r="BD1048291" s="48"/>
    </row>
    <row r="1048292" spans="7:56" x14ac:dyDescent="0.2">
      <c r="AO1048292" s="150"/>
      <c r="AT1048292" s="4"/>
      <c r="BD1048292" s="48"/>
    </row>
    <row r="1048293" spans="7:56" x14ac:dyDescent="0.2">
      <c r="AO1048293" s="150"/>
      <c r="AT1048293" s="4"/>
      <c r="BD1048293" s="48"/>
    </row>
    <row r="1048294" spans="7:56" x14ac:dyDescent="0.2">
      <c r="AO1048294" s="150"/>
      <c r="AT1048294" s="4"/>
      <c r="BD1048294" s="48"/>
    </row>
    <row r="1048295" spans="7:56" x14ac:dyDescent="0.2">
      <c r="AO1048295" s="150"/>
      <c r="AT1048295" s="4"/>
      <c r="BD1048295" s="48"/>
    </row>
    <row r="1048296" spans="7:56" x14ac:dyDescent="0.2">
      <c r="AO1048296" s="150"/>
      <c r="AT1048296" s="4"/>
      <c r="BD1048296" s="48"/>
    </row>
    <row r="1048297" spans="7:56" x14ac:dyDescent="0.2">
      <c r="AT1048297" s="4"/>
      <c r="BD1048297" s="48"/>
    </row>
    <row r="1048298" spans="7:56" x14ac:dyDescent="0.2">
      <c r="AT1048298" s="4"/>
      <c r="BD1048298" s="48"/>
    </row>
    <row r="1048299" spans="7:56" x14ac:dyDescent="0.2">
      <c r="AT1048299" s="4"/>
      <c r="BD1048299" s="48"/>
    </row>
    <row r="1048300" spans="7:56" x14ac:dyDescent="0.2">
      <c r="AT1048300" s="4"/>
      <c r="BD1048300" s="48"/>
    </row>
    <row r="1048301" spans="7:56" x14ac:dyDescent="0.2">
      <c r="AT1048301" s="4"/>
      <c r="BD1048301" s="48"/>
    </row>
    <row r="1048302" spans="7:56" x14ac:dyDescent="0.2">
      <c r="AT1048302" s="4"/>
      <c r="BD1048302" s="48"/>
    </row>
    <row r="1048303" spans="7:56" s="133" customFormat="1" x14ac:dyDescent="0.2">
      <c r="G1048303" s="134"/>
      <c r="H1048303" s="134"/>
      <c r="I1048303" s="134"/>
      <c r="J1048303" s="134"/>
      <c r="K1048303" s="134"/>
      <c r="L1048303" s="134"/>
      <c r="M1048303" s="134"/>
      <c r="N1048303" s="134"/>
      <c r="O1048303" s="134"/>
      <c r="P1048303" s="134"/>
      <c r="Q1048303" s="134"/>
      <c r="R1048303" s="134"/>
      <c r="S1048303" s="134"/>
      <c r="T1048303" s="134"/>
      <c r="U1048303" s="134"/>
      <c r="V1048303" s="185"/>
      <c r="W1048303" s="185"/>
      <c r="X1048303" s="134"/>
      <c r="Y1048303" s="134"/>
      <c r="Z1048303" s="185"/>
      <c r="AA1048303" s="185"/>
      <c r="AB1048303" s="185"/>
      <c r="AC1048303" s="134"/>
      <c r="AD1048303" s="134"/>
      <c r="AE1048303" s="185"/>
      <c r="AF1048303" s="185"/>
      <c r="AG1048303" s="185"/>
      <c r="AH1048303" s="134"/>
      <c r="AI1048303" s="134"/>
      <c r="AJ1048303" s="185"/>
      <c r="AK1048303" s="185"/>
      <c r="AL1048303" s="185"/>
      <c r="AM1048303" s="134"/>
      <c r="AN1048303" s="134"/>
      <c r="AO1048303" s="36"/>
      <c r="AP1048303" s="134"/>
      <c r="AQ1048303" s="134"/>
      <c r="AR1048303" s="134"/>
      <c r="AS1048303" s="134"/>
      <c r="AT1048303" s="134"/>
      <c r="AU1048303" s="135"/>
      <c r="AV1048303" s="135"/>
      <c r="AW1048303" s="135"/>
      <c r="AX1048303" s="135"/>
      <c r="AY1048303" s="135"/>
      <c r="AZ1048303" s="135"/>
      <c r="BA1048303" s="135"/>
      <c r="BB1048303" s="135"/>
      <c r="BC1048303" s="135"/>
      <c r="BD1048303" s="135"/>
    </row>
    <row r="1048304" spans="7:56" s="133" customFormat="1" x14ac:dyDescent="0.2">
      <c r="G1048304" s="134"/>
      <c r="H1048304" s="134"/>
      <c r="I1048304" s="134"/>
      <c r="J1048304" s="134"/>
      <c r="K1048304" s="134"/>
      <c r="L1048304" s="134"/>
      <c r="M1048304" s="134"/>
      <c r="N1048304" s="134"/>
      <c r="O1048304" s="134"/>
      <c r="P1048304" s="134"/>
      <c r="Q1048304" s="134"/>
      <c r="R1048304" s="134"/>
      <c r="S1048304" s="134"/>
      <c r="T1048304" s="134"/>
      <c r="U1048304" s="134"/>
      <c r="V1048304" s="185"/>
      <c r="W1048304" s="185"/>
      <c r="X1048304" s="134"/>
      <c r="Y1048304" s="134"/>
      <c r="Z1048304" s="185"/>
      <c r="AA1048304" s="185"/>
      <c r="AB1048304" s="185"/>
      <c r="AC1048304" s="134"/>
      <c r="AD1048304" s="134"/>
      <c r="AE1048304" s="185"/>
      <c r="AF1048304" s="185"/>
      <c r="AG1048304" s="185"/>
      <c r="AH1048304" s="134"/>
      <c r="AI1048304" s="134"/>
      <c r="AJ1048304" s="185"/>
      <c r="AK1048304" s="185"/>
      <c r="AL1048304" s="185"/>
      <c r="AM1048304" s="134"/>
      <c r="AN1048304" s="134"/>
      <c r="AO1048304" s="141"/>
      <c r="AP1048304" s="134"/>
      <c r="AQ1048304" s="134"/>
      <c r="AR1048304" s="134"/>
      <c r="AS1048304" s="134"/>
      <c r="AT1048304" s="134"/>
      <c r="AU1048304" s="135"/>
      <c r="AV1048304" s="135"/>
      <c r="AW1048304" s="135"/>
      <c r="AX1048304" s="135"/>
      <c r="AY1048304" s="135"/>
      <c r="AZ1048304" s="135"/>
      <c r="BA1048304" s="135"/>
      <c r="BB1048304" s="135"/>
      <c r="BC1048304" s="135"/>
      <c r="BD1048304" s="135"/>
    </row>
    <row r="1048305" spans="1:102" s="133" customFormat="1" x14ac:dyDescent="0.2">
      <c r="G1048305" s="134"/>
      <c r="H1048305" s="134"/>
      <c r="I1048305" s="134"/>
      <c r="J1048305" s="134"/>
      <c r="K1048305" s="134"/>
      <c r="L1048305" s="134"/>
      <c r="M1048305" s="134"/>
      <c r="N1048305" s="134"/>
      <c r="O1048305" s="134"/>
      <c r="P1048305" s="134"/>
      <c r="Q1048305" s="134"/>
      <c r="R1048305" s="134"/>
      <c r="S1048305" s="134"/>
      <c r="T1048305" s="134"/>
      <c r="U1048305" s="134"/>
      <c r="V1048305" s="185"/>
      <c r="W1048305" s="185"/>
      <c r="X1048305" s="134"/>
      <c r="Y1048305" s="134"/>
      <c r="Z1048305" s="185"/>
      <c r="AA1048305" s="185"/>
      <c r="AB1048305" s="185"/>
      <c r="AC1048305" s="134"/>
      <c r="AD1048305" s="134"/>
      <c r="AE1048305" s="185"/>
      <c r="AF1048305" s="185"/>
      <c r="AG1048305" s="185"/>
      <c r="AH1048305" s="134"/>
      <c r="AI1048305" s="134"/>
      <c r="AJ1048305" s="185"/>
      <c r="AK1048305" s="185"/>
      <c r="AL1048305" s="185"/>
      <c r="AM1048305" s="134"/>
      <c r="AN1048305" s="134"/>
      <c r="AO1048305" s="36"/>
      <c r="AP1048305" s="134"/>
      <c r="AQ1048305" s="134"/>
      <c r="AR1048305" s="134"/>
      <c r="AS1048305" s="134"/>
      <c r="AT1048305" s="134"/>
      <c r="AU1048305" s="135"/>
      <c r="AV1048305" s="135"/>
      <c r="AW1048305" s="135"/>
      <c r="AX1048305" s="135"/>
      <c r="AY1048305" s="135"/>
      <c r="AZ1048305" s="135"/>
      <c r="BA1048305" s="135"/>
      <c r="BB1048305" s="135"/>
      <c r="BC1048305" s="135"/>
      <c r="BD1048305" s="135"/>
    </row>
    <row r="1048306" spans="1:102" s="133" customFormat="1" x14ac:dyDescent="0.2">
      <c r="G1048306" s="134"/>
      <c r="H1048306" s="134"/>
      <c r="I1048306" s="134"/>
      <c r="J1048306" s="134"/>
      <c r="K1048306" s="134"/>
      <c r="L1048306" s="134"/>
      <c r="M1048306" s="134"/>
      <c r="N1048306" s="134"/>
      <c r="O1048306" s="134"/>
      <c r="P1048306" s="134"/>
      <c r="Q1048306" s="134"/>
      <c r="R1048306" s="134"/>
      <c r="S1048306" s="134"/>
      <c r="T1048306" s="134"/>
      <c r="U1048306" s="134"/>
      <c r="V1048306" s="185"/>
      <c r="W1048306" s="185"/>
      <c r="X1048306" s="134"/>
      <c r="Y1048306" s="134"/>
      <c r="Z1048306" s="185"/>
      <c r="AA1048306" s="185"/>
      <c r="AB1048306" s="185"/>
      <c r="AC1048306" s="134"/>
      <c r="AD1048306" s="134"/>
      <c r="AE1048306" s="185"/>
      <c r="AF1048306" s="185"/>
      <c r="AG1048306" s="185"/>
      <c r="AH1048306" s="134"/>
      <c r="AI1048306" s="134"/>
      <c r="AJ1048306" s="185"/>
      <c r="AK1048306" s="185"/>
      <c r="AL1048306" s="185"/>
      <c r="AM1048306" s="134"/>
      <c r="AN1048306" s="134"/>
      <c r="AO1048306" s="36"/>
      <c r="AP1048306" s="134"/>
      <c r="AQ1048306" s="134"/>
      <c r="AR1048306" s="134"/>
      <c r="AS1048306" s="134"/>
      <c r="AT1048306" s="134"/>
      <c r="AU1048306" s="135"/>
      <c r="AV1048306" s="135"/>
      <c r="AW1048306" s="135"/>
      <c r="AX1048306" s="135"/>
      <c r="AY1048306" s="135"/>
      <c r="AZ1048306" s="135"/>
      <c r="BA1048306" s="135"/>
      <c r="BB1048306" s="135"/>
      <c r="BC1048306" s="135"/>
      <c r="BD1048306" s="135"/>
    </row>
    <row r="1048307" spans="1:102" s="133" customFormat="1" x14ac:dyDescent="0.2">
      <c r="G1048307" s="134"/>
      <c r="H1048307" s="134"/>
      <c r="I1048307" s="134"/>
      <c r="J1048307" s="134"/>
      <c r="K1048307" s="134"/>
      <c r="L1048307" s="134"/>
      <c r="M1048307" s="134"/>
      <c r="N1048307" s="134"/>
      <c r="O1048307" s="134"/>
      <c r="P1048307" s="134"/>
      <c r="Q1048307" s="134"/>
      <c r="R1048307" s="134"/>
      <c r="S1048307" s="134"/>
      <c r="T1048307" s="134"/>
      <c r="U1048307" s="134"/>
      <c r="V1048307" s="185"/>
      <c r="W1048307" s="185"/>
      <c r="X1048307" s="134"/>
      <c r="Y1048307" s="134"/>
      <c r="Z1048307" s="185"/>
      <c r="AA1048307" s="185"/>
      <c r="AB1048307" s="185"/>
      <c r="AC1048307" s="134"/>
      <c r="AD1048307" s="134"/>
      <c r="AE1048307" s="185"/>
      <c r="AF1048307" s="185"/>
      <c r="AG1048307" s="185"/>
      <c r="AH1048307" s="134"/>
      <c r="AI1048307" s="134"/>
      <c r="AJ1048307" s="185"/>
      <c r="AK1048307" s="185"/>
      <c r="AL1048307" s="185"/>
      <c r="AM1048307" s="134"/>
      <c r="AN1048307" s="134"/>
      <c r="AO1048307" s="36"/>
      <c r="AP1048307" s="134"/>
      <c r="AQ1048307" s="134"/>
      <c r="AR1048307" s="134"/>
      <c r="AS1048307" s="134"/>
      <c r="AT1048307" s="134"/>
      <c r="AU1048307" s="135"/>
      <c r="AV1048307" s="135"/>
      <c r="AW1048307" s="135"/>
      <c r="AX1048307" s="135"/>
      <c r="AY1048307" s="135"/>
      <c r="AZ1048307" s="135"/>
      <c r="BA1048307" s="135"/>
      <c r="BB1048307" s="135"/>
      <c r="BC1048307" s="135"/>
      <c r="BD1048307" s="135"/>
    </row>
    <row r="1048308" spans="1:102" s="133" customFormat="1" ht="13.5" thickBot="1" x14ac:dyDescent="0.25">
      <c r="G1048308" s="134"/>
      <c r="H1048308" s="134"/>
      <c r="I1048308" s="134"/>
      <c r="J1048308" s="134"/>
      <c r="K1048308" s="134"/>
      <c r="L1048308" s="134"/>
      <c r="M1048308" s="134"/>
      <c r="N1048308" s="134"/>
      <c r="O1048308" s="134"/>
      <c r="P1048308" s="134"/>
      <c r="Q1048308" s="134"/>
      <c r="R1048308" s="134"/>
      <c r="S1048308" s="134"/>
      <c r="T1048308" s="134"/>
      <c r="U1048308" s="134"/>
      <c r="V1048308" s="185"/>
      <c r="W1048308" s="185"/>
      <c r="X1048308" s="134"/>
      <c r="Y1048308" s="134"/>
      <c r="Z1048308" s="185"/>
      <c r="AA1048308" s="185"/>
      <c r="AB1048308" s="185"/>
      <c r="AC1048308" s="134"/>
      <c r="AD1048308" s="134"/>
      <c r="AE1048308" s="185"/>
      <c r="AF1048308" s="185"/>
      <c r="AG1048308" s="185"/>
      <c r="AH1048308" s="134"/>
      <c r="AI1048308" s="134"/>
      <c r="AJ1048308" s="185"/>
      <c r="AK1048308" s="185"/>
      <c r="AL1048308" s="185"/>
      <c r="AM1048308" s="134"/>
      <c r="AN1048308" s="134"/>
      <c r="AO1048308" s="36"/>
      <c r="AP1048308" s="134"/>
      <c r="AQ1048308" s="134"/>
      <c r="AR1048308" s="134"/>
      <c r="AS1048308" s="134"/>
      <c r="AT1048308" s="134"/>
      <c r="AU1048308" s="135"/>
      <c r="AV1048308" s="135"/>
      <c r="AW1048308" s="135"/>
      <c r="AX1048308" s="135"/>
      <c r="AY1048308" s="135"/>
      <c r="AZ1048308" s="135"/>
      <c r="BA1048308" s="135"/>
      <c r="BB1048308" s="135"/>
      <c r="BC1048308" s="135"/>
      <c r="BD1048308" s="135"/>
    </row>
    <row r="1048309" spans="1:102" s="48" customFormat="1" ht="42" customHeight="1" thickBot="1" x14ac:dyDescent="0.25">
      <c r="A1048309" s="196" t="s">
        <v>155</v>
      </c>
      <c r="B1048309" s="200" t="s">
        <v>151</v>
      </c>
      <c r="C1048309" s="110" t="s">
        <v>290</v>
      </c>
      <c r="D1048309" s="111" t="s">
        <v>261</v>
      </c>
      <c r="E1048309" s="116" t="s">
        <v>262</v>
      </c>
      <c r="F1048309" s="116" t="s">
        <v>263</v>
      </c>
      <c r="G1048309" s="117" t="s">
        <v>292</v>
      </c>
      <c r="H1048309" s="4"/>
      <c r="I1048309" s="4"/>
      <c r="J1048309" s="4"/>
      <c r="K1048309" s="117" t="s">
        <v>23</v>
      </c>
      <c r="L1048309" s="4"/>
      <c r="M1048309" s="4"/>
      <c r="N1048309" s="4"/>
      <c r="O1048309" s="4"/>
      <c r="P1048309" s="117" t="s">
        <v>56</v>
      </c>
      <c r="Q1048309" s="4"/>
      <c r="R1048309" s="4"/>
      <c r="S1048309" s="4"/>
      <c r="T1048309" s="4"/>
      <c r="U1048309" s="4"/>
      <c r="V1048309" s="184"/>
      <c r="W1048309" s="184"/>
      <c r="X1048309" s="36" t="s">
        <v>323</v>
      </c>
      <c r="Y1048309" s="4"/>
      <c r="Z1048309" s="184"/>
      <c r="AA1048309" s="184"/>
      <c r="AB1048309" s="184"/>
      <c r="AC1048309" s="4"/>
      <c r="AD1048309" s="36" t="s">
        <v>299</v>
      </c>
      <c r="AE1048309" s="189"/>
      <c r="AF1048309" s="184"/>
      <c r="AG1048309" s="184"/>
      <c r="AH1048309" s="36" t="s">
        <v>304</v>
      </c>
      <c r="AI1048309" s="36" t="s">
        <v>303</v>
      </c>
      <c r="AJ1048309" s="189"/>
      <c r="AK1048309" s="184"/>
      <c r="AL1048309" s="184"/>
      <c r="AM1048309" s="4"/>
      <c r="AN1048309" s="4"/>
      <c r="AO1048309" s="36"/>
      <c r="AP1048309" s="4"/>
      <c r="AQ1048309" s="120" t="s">
        <v>294</v>
      </c>
      <c r="AS1048309" s="4"/>
      <c r="AT1048309" s="494" t="s">
        <v>293</v>
      </c>
      <c r="AU1048309" s="495"/>
      <c r="AV1048309" s="496"/>
      <c r="AW1048309" s="104"/>
      <c r="AX1048309" s="120" t="s">
        <v>159</v>
      </c>
      <c r="AY1048309" s="36"/>
      <c r="AZ1048309" s="230" t="s">
        <v>447</v>
      </c>
      <c r="BA1048309" s="231" t="s">
        <v>295</v>
      </c>
      <c r="BB1048309" s="232" t="s">
        <v>296</v>
      </c>
      <c r="BC1048309" s="233" t="s">
        <v>291</v>
      </c>
      <c r="BD1048309" s="3"/>
      <c r="BE1048309" s="3"/>
      <c r="BG1048309" s="3"/>
      <c r="BH1048309" s="3"/>
      <c r="BI1048309" s="544" t="s">
        <v>463</v>
      </c>
      <c r="BJ1048309" s="545"/>
      <c r="BK1048309" s="545"/>
      <c r="BL1048309" s="545"/>
      <c r="BM1048309" s="545"/>
      <c r="BN1048309" s="545"/>
      <c r="BO1048309" s="545"/>
      <c r="BP1048309" s="545"/>
      <c r="BQ1048309" s="545"/>
      <c r="BR1048309" s="546"/>
      <c r="BS1048309" s="3"/>
      <c r="BT1048309" s="3"/>
      <c r="BU1048309" s="3"/>
      <c r="BV1048309" s="3"/>
      <c r="BW1048309" s="3"/>
      <c r="BX1048309" s="3"/>
      <c r="BY1048309" s="3"/>
      <c r="BZ1048309" s="3"/>
      <c r="CA1048309" s="3"/>
      <c r="CB1048309" s="3"/>
      <c r="CC1048309" s="3"/>
      <c r="CE1048309" s="3"/>
      <c r="CF1048309" s="3"/>
      <c r="CG1048309" s="3"/>
      <c r="CH1048309" s="3"/>
      <c r="CI1048309" s="3"/>
      <c r="CJ1048309" s="3"/>
      <c r="CK1048309" s="3"/>
      <c r="CL1048309" s="3"/>
      <c r="CM1048309" s="3"/>
      <c r="CN1048309" s="3"/>
      <c r="CO1048309" s="3"/>
      <c r="CP1048309" s="3"/>
      <c r="CQ1048309" s="3"/>
      <c r="CR1048309" s="3"/>
      <c r="CS1048309" s="3"/>
      <c r="CT1048309" s="3"/>
      <c r="CU1048309" s="3"/>
      <c r="CV1048309" s="3"/>
      <c r="CW1048309" s="3"/>
      <c r="CX1048309" s="3"/>
    </row>
    <row r="1048310" spans="1:102" s="48" customFormat="1" ht="211.5" customHeight="1" x14ac:dyDescent="0.2">
      <c r="A1048310" s="197" t="s">
        <v>151</v>
      </c>
      <c r="B1048310" s="201" t="s">
        <v>165</v>
      </c>
      <c r="C1048310" s="199" t="s">
        <v>191</v>
      </c>
      <c r="D1048310" s="112" t="s">
        <v>262</v>
      </c>
      <c r="E1048310" s="114" t="s">
        <v>36</v>
      </c>
      <c r="F1048310" s="114" t="s">
        <v>264</v>
      </c>
      <c r="G1048310" s="153" t="s">
        <v>113</v>
      </c>
      <c r="H1048310" s="251" t="s">
        <v>377</v>
      </c>
      <c r="I1048310" s="4"/>
      <c r="J1048310" s="4"/>
      <c r="K1048310" s="118" t="s">
        <v>147</v>
      </c>
      <c r="L1048310" s="4"/>
      <c r="M1048310" s="4"/>
      <c r="N1048310" s="4"/>
      <c r="O1048310" s="4"/>
      <c r="P1048310" s="118" t="s">
        <v>286</v>
      </c>
      <c r="Q1048310" s="4"/>
      <c r="R1048310" s="4"/>
      <c r="S1048310" s="4"/>
      <c r="T1048310" s="4"/>
      <c r="U1048310" s="4"/>
      <c r="V1048310" s="184"/>
      <c r="W1048310" s="184"/>
      <c r="X1048310" s="4" t="s">
        <v>324</v>
      </c>
      <c r="Y1048310" s="4"/>
      <c r="Z1048310" s="184"/>
      <c r="AA1048310" s="184"/>
      <c r="AB1048310" s="184"/>
      <c r="AC1048310" s="4"/>
      <c r="AD1048310" s="118" t="s">
        <v>300</v>
      </c>
      <c r="AE1048310" s="187"/>
      <c r="AF1048310" s="184"/>
      <c r="AG1048310" s="184"/>
      <c r="AH1048310" s="142" t="s">
        <v>298</v>
      </c>
      <c r="AI1048310" s="142" t="s">
        <v>305</v>
      </c>
      <c r="AJ1048310" s="187"/>
      <c r="AK1048310" s="184"/>
      <c r="AL1048310" s="184"/>
      <c r="AM1048310" s="4"/>
      <c r="AN1048310" s="4"/>
      <c r="AO1048310" s="36"/>
      <c r="AP1048310" s="4"/>
      <c r="AQ1048310" s="121" t="s">
        <v>150</v>
      </c>
      <c r="AT1048310" s="129" t="s">
        <v>85</v>
      </c>
      <c r="AU1048310" s="104" t="s">
        <v>86</v>
      </c>
      <c r="AV1048310" s="127" t="s">
        <v>87</v>
      </c>
      <c r="AW1048310" s="104"/>
      <c r="AX1048310" s="276" t="s">
        <v>479</v>
      </c>
      <c r="AZ1048310" s="223" t="s">
        <v>448</v>
      </c>
      <c r="BA1048310" s="221" t="s">
        <v>458</v>
      </c>
      <c r="BB1048310" s="222" t="s">
        <v>258</v>
      </c>
      <c r="BC1048310" s="224" t="s">
        <v>449</v>
      </c>
      <c r="BD1048310" s="3"/>
      <c r="BG1048310" s="3"/>
      <c r="BH1048310" s="3"/>
      <c r="BI1048310" s="236" t="s">
        <v>165</v>
      </c>
      <c r="BJ1048310" s="237" t="s">
        <v>152</v>
      </c>
      <c r="BK1048310" s="237" t="s">
        <v>166</v>
      </c>
      <c r="BL1048310" s="237" t="s">
        <v>169</v>
      </c>
      <c r="BM1048310" s="237" t="s">
        <v>164</v>
      </c>
      <c r="BN1048310" s="237" t="s">
        <v>163</v>
      </c>
      <c r="BO1048310" s="237" t="s">
        <v>154</v>
      </c>
      <c r="BP1048310" s="237" t="s">
        <v>153</v>
      </c>
      <c r="BQ1048310" s="237" t="s">
        <v>167</v>
      </c>
      <c r="BR1048310" s="238" t="s">
        <v>168</v>
      </c>
      <c r="BS1048310" s="3"/>
      <c r="BT1048310" s="3"/>
      <c r="BU1048310" s="3"/>
      <c r="BV1048310" s="3"/>
      <c r="BW1048310" s="3"/>
      <c r="BX1048310" s="3"/>
      <c r="BY1048310" s="3"/>
      <c r="BZ1048310" s="3"/>
      <c r="CA1048310" s="3"/>
      <c r="CB1048310" s="3"/>
      <c r="CC1048310" s="3"/>
      <c r="CE1048310" s="3"/>
      <c r="CF1048310" s="3"/>
      <c r="CG1048310" s="3"/>
      <c r="CH1048310" s="3"/>
      <c r="CI1048310" s="3"/>
      <c r="CJ1048310" s="3"/>
      <c r="CK1048310" s="3"/>
      <c r="CL1048310" s="3"/>
      <c r="CM1048310" s="3"/>
      <c r="CN1048310" s="3"/>
      <c r="CO1048310" s="3"/>
      <c r="CP1048310" s="3"/>
      <c r="CQ1048310" s="3"/>
      <c r="CR1048310" s="3"/>
      <c r="CS1048310" s="3"/>
      <c r="CT1048310" s="3"/>
      <c r="CU1048310" s="3"/>
      <c r="CV1048310" s="3"/>
      <c r="CW1048310" s="3"/>
      <c r="CX1048310" s="3"/>
    </row>
    <row r="1048311" spans="1:102" s="48" customFormat="1" ht="167.25" customHeight="1" thickBot="1" x14ac:dyDescent="0.25">
      <c r="A1048311" s="250" t="s">
        <v>156</v>
      </c>
      <c r="B1048311" s="109" t="s">
        <v>152</v>
      </c>
      <c r="C1048311" s="212" t="s">
        <v>192</v>
      </c>
      <c r="D1048311" s="113" t="s">
        <v>263</v>
      </c>
      <c r="E1048311" s="114" t="s">
        <v>35</v>
      </c>
      <c r="F1048311" s="114" t="s">
        <v>39</v>
      </c>
      <c r="G1048311" s="203" t="s">
        <v>109</v>
      </c>
      <c r="H1048311" s="118" t="s">
        <v>466</v>
      </c>
      <c r="I1048311" s="91"/>
      <c r="J1048311" s="4"/>
      <c r="K1048311" s="118" t="s">
        <v>148</v>
      </c>
      <c r="L1048311" s="4"/>
      <c r="M1048311" s="4"/>
      <c r="N1048311" s="4"/>
      <c r="O1048311" s="4"/>
      <c r="P1048311" s="118" t="s">
        <v>390</v>
      </c>
      <c r="Q1048311" s="4"/>
      <c r="R1048311" s="4"/>
      <c r="S1048311" s="4"/>
      <c r="T1048311" s="4"/>
      <c r="U1048311" s="4"/>
      <c r="V1048311" s="184"/>
      <c r="W1048311" s="184"/>
      <c r="X1048311" s="4" t="s">
        <v>325</v>
      </c>
      <c r="Y1048311" s="4"/>
      <c r="Z1048311" s="184"/>
      <c r="AA1048311" s="184"/>
      <c r="AB1048311" s="184"/>
      <c r="AC1048311" s="4"/>
      <c r="AD1048311" s="118" t="s">
        <v>301</v>
      </c>
      <c r="AE1048311" s="187"/>
      <c r="AF1048311" s="184"/>
      <c r="AG1048311" s="184"/>
      <c r="AH1048311" s="122" t="s">
        <v>302</v>
      </c>
      <c r="AI1048311" s="121" t="s">
        <v>306</v>
      </c>
      <c r="AJ1048311" s="187"/>
      <c r="AK1048311" s="184"/>
      <c r="AL1048311" s="184"/>
      <c r="AM1048311" s="4"/>
      <c r="AN1048311" s="4"/>
      <c r="AO1048311" s="36"/>
      <c r="AP1048311" s="4"/>
      <c r="AQ1048311" s="121" t="s">
        <v>86</v>
      </c>
      <c r="AT1048311" s="130" t="s">
        <v>88</v>
      </c>
      <c r="AU1048311" s="91" t="s">
        <v>89</v>
      </c>
      <c r="AV1048311" s="125" t="s">
        <v>90</v>
      </c>
      <c r="AW1048311" s="91"/>
      <c r="AX1048311" s="136" t="s">
        <v>180</v>
      </c>
      <c r="AZ1048311" s="223" t="s">
        <v>450</v>
      </c>
      <c r="BA1048311" s="221" t="s">
        <v>459</v>
      </c>
      <c r="BB1048311" s="222" t="s">
        <v>474</v>
      </c>
      <c r="BC1048311" s="224" t="s">
        <v>451</v>
      </c>
      <c r="BD1048311" s="3"/>
      <c r="BG1048311" s="3"/>
      <c r="BH1048311" s="3"/>
      <c r="BI1048311" s="139" t="s">
        <v>176</v>
      </c>
      <c r="BJ1048311" s="239" t="s">
        <v>484</v>
      </c>
      <c r="BK1048311" s="239" t="s">
        <v>484</v>
      </c>
      <c r="BL1048311" s="222" t="s">
        <v>176</v>
      </c>
      <c r="BM1048311" s="222" t="s">
        <v>661</v>
      </c>
      <c r="BN1048311" s="239" t="s">
        <v>483</v>
      </c>
      <c r="BO1048311" s="222" t="s">
        <v>175</v>
      </c>
      <c r="BP1048311" s="222" t="s">
        <v>173</v>
      </c>
      <c r="BQ1048311" s="222" t="s">
        <v>172</v>
      </c>
      <c r="BR1048311" s="240" t="s">
        <v>484</v>
      </c>
      <c r="BS1048311" s="3"/>
      <c r="BT1048311" s="3"/>
      <c r="BU1048311" s="3"/>
      <c r="BV1048311" s="3"/>
      <c r="BW1048311" s="3"/>
      <c r="BX1048311" s="3"/>
      <c r="BY1048311" s="3"/>
      <c r="BZ1048311" s="3"/>
      <c r="CA1048311" s="3"/>
      <c r="CB1048311" s="3"/>
      <c r="CC1048311" s="3"/>
      <c r="CE1048311" s="3"/>
      <c r="CF1048311" s="3"/>
      <c r="CG1048311" s="3"/>
      <c r="CH1048311" s="3"/>
      <c r="CI1048311" s="3"/>
      <c r="CJ1048311" s="3"/>
      <c r="CK1048311" s="3"/>
      <c r="CL1048311" s="3"/>
      <c r="CM1048311" s="3"/>
      <c r="CN1048311" s="3"/>
      <c r="CO1048311" s="3"/>
      <c r="CP1048311" s="3"/>
      <c r="CQ1048311" s="3"/>
      <c r="CR1048311" s="3"/>
      <c r="CS1048311" s="3"/>
      <c r="CT1048311" s="3"/>
      <c r="CU1048311" s="3"/>
      <c r="CV1048311" s="3"/>
      <c r="CW1048311" s="3"/>
      <c r="CX1048311" s="3"/>
    </row>
    <row r="1048312" spans="1:102" ht="180" customHeight="1" thickBot="1" x14ac:dyDescent="0.25">
      <c r="A1048312" s="198" t="s">
        <v>376</v>
      </c>
      <c r="B1048312" s="202" t="s">
        <v>166</v>
      </c>
      <c r="C1048312" s="212" t="s">
        <v>193</v>
      </c>
      <c r="E1048312" s="114" t="s">
        <v>227</v>
      </c>
      <c r="F1048312" s="114" t="s">
        <v>226</v>
      </c>
      <c r="G1048312" s="202" t="s">
        <v>141</v>
      </c>
      <c r="H1048312" s="119"/>
      <c r="K1048312" s="118" t="s">
        <v>103</v>
      </c>
      <c r="P1048312" s="128" t="s">
        <v>327</v>
      </c>
      <c r="X1048312" s="4" t="s">
        <v>326</v>
      </c>
      <c r="AD1048312" s="91"/>
      <c r="AE1048312" s="187"/>
      <c r="AI1048312" s="121" t="s">
        <v>307</v>
      </c>
      <c r="AJ1048312" s="187"/>
      <c r="AQ1048312" s="122" t="s">
        <v>87</v>
      </c>
      <c r="AS1048312" s="48"/>
      <c r="AT1048312" s="130"/>
      <c r="AU1048312" s="91" t="s">
        <v>91</v>
      </c>
      <c r="AV1048312" s="125" t="s">
        <v>89</v>
      </c>
      <c r="AW1048312" s="91"/>
      <c r="AX1048312" s="136"/>
      <c r="AZ1048312" s="223" t="s">
        <v>452</v>
      </c>
      <c r="BA1048312" s="221" t="s">
        <v>460</v>
      </c>
      <c r="BB1048312" s="222" t="s">
        <v>259</v>
      </c>
      <c r="BC1048312" s="225" t="s">
        <v>453</v>
      </c>
      <c r="BI1048312" s="139" t="s">
        <v>175</v>
      </c>
      <c r="BJ1048312" s="222" t="s">
        <v>175</v>
      </c>
      <c r="BK1048312" s="239" t="s">
        <v>190</v>
      </c>
      <c r="BL1048312" s="239" t="s">
        <v>474</v>
      </c>
      <c r="BM1048312" s="222" t="s">
        <v>162</v>
      </c>
      <c r="BN1048312" s="222" t="s">
        <v>476</v>
      </c>
      <c r="BO1048312" s="241"/>
      <c r="BP1048312" s="241"/>
      <c r="BQ1048312" s="222" t="s">
        <v>176</v>
      </c>
      <c r="BR1048312" s="242" t="s">
        <v>175</v>
      </c>
    </row>
    <row r="1048313" spans="1:102" ht="162" customHeight="1" x14ac:dyDescent="0.2">
      <c r="B1048313" s="105" t="s">
        <v>169</v>
      </c>
      <c r="C1048313" s="213" t="s">
        <v>194</v>
      </c>
      <c r="E1048313" s="114" t="s">
        <v>34</v>
      </c>
      <c r="F1048313" s="114" t="s">
        <v>38</v>
      </c>
      <c r="G1048313" s="204" t="s">
        <v>110</v>
      </c>
      <c r="K1048313" s="118" t="s">
        <v>149</v>
      </c>
      <c r="P1048313" s="118" t="s">
        <v>320</v>
      </c>
      <c r="AD1048313" s="91"/>
      <c r="AE1048313" s="187"/>
      <c r="AI1048313" s="121" t="s">
        <v>472</v>
      </c>
      <c r="AJ1048313" s="187"/>
      <c r="AQ1048313" s="48"/>
      <c r="AS1048313" s="48"/>
      <c r="AT1048313" s="130"/>
      <c r="AU1048313" s="91" t="s">
        <v>92</v>
      </c>
      <c r="AV1048313" s="125" t="s">
        <v>91</v>
      </c>
      <c r="AW1048313" s="91"/>
      <c r="AX1048313" s="136" t="s">
        <v>179</v>
      </c>
      <c r="AZ1048313" s="223" t="s">
        <v>454</v>
      </c>
      <c r="BA1048313" s="221" t="s">
        <v>158</v>
      </c>
      <c r="BB1048313" s="222" t="s">
        <v>461</v>
      </c>
      <c r="BC1048313" s="224" t="s">
        <v>455</v>
      </c>
      <c r="BI1048313" s="139" t="s">
        <v>162</v>
      </c>
      <c r="BJ1048313" s="239" t="s">
        <v>483</v>
      </c>
      <c r="BK1048313" s="239" t="s">
        <v>189</v>
      </c>
      <c r="BL1048313" s="239" t="s">
        <v>190</v>
      </c>
      <c r="BM1048313" s="222" t="s">
        <v>176</v>
      </c>
      <c r="BN1048313" s="222" t="s">
        <v>175</v>
      </c>
      <c r="BO1048313" s="241"/>
      <c r="BP1048313" s="241"/>
      <c r="BQ1048313" s="222" t="s">
        <v>179</v>
      </c>
      <c r="BR1048313" s="242" t="s">
        <v>162</v>
      </c>
    </row>
    <row r="1048314" spans="1:102" ht="173.25" customHeight="1" thickBot="1" x14ac:dyDescent="0.25">
      <c r="B1048314" s="106" t="s">
        <v>164</v>
      </c>
      <c r="C1048314" s="108" t="s">
        <v>195</v>
      </c>
      <c r="E1048314" s="114" t="s">
        <v>33</v>
      </c>
      <c r="F1048314" s="114" t="s">
        <v>37</v>
      </c>
      <c r="G1048314" s="118" t="s">
        <v>144</v>
      </c>
      <c r="K1048314" s="119" t="s">
        <v>126</v>
      </c>
      <c r="P1048314" s="119" t="s">
        <v>321</v>
      </c>
      <c r="AI1048314" s="121" t="s">
        <v>308</v>
      </c>
      <c r="AJ1048314" s="187"/>
      <c r="AQ1048314" s="48"/>
      <c r="AS1048314" s="48"/>
      <c r="AT1048314" s="131"/>
      <c r="AU1048314" s="132"/>
      <c r="AV1048314" s="126" t="s">
        <v>92</v>
      </c>
      <c r="AW1048314" s="91"/>
      <c r="AX1048314" s="136" t="s">
        <v>172</v>
      </c>
      <c r="AZ1048314" s="226" t="s">
        <v>456</v>
      </c>
      <c r="BA1048314" s="227" t="s">
        <v>462</v>
      </c>
      <c r="BB1048314" s="228" t="s">
        <v>473</v>
      </c>
      <c r="BC1048314" s="229" t="s">
        <v>457</v>
      </c>
      <c r="BI1048314" s="243" t="s">
        <v>443</v>
      </c>
      <c r="BJ1048314" s="239" t="s">
        <v>478</v>
      </c>
      <c r="BK1048314" s="222" t="s">
        <v>185</v>
      </c>
      <c r="BL1048314" s="239" t="s">
        <v>189</v>
      </c>
      <c r="BM1048314" s="222" t="s">
        <v>161</v>
      </c>
      <c r="BN1048314" s="222" t="s">
        <v>176</v>
      </c>
      <c r="BO1048314" s="241"/>
      <c r="BP1048314" s="241"/>
      <c r="BQ1048314" s="222" t="s">
        <v>178</v>
      </c>
      <c r="BR1048314" s="242" t="s">
        <v>176</v>
      </c>
    </row>
    <row r="1048315" spans="1:102" ht="188.25" customHeight="1" thickBot="1" x14ac:dyDescent="0.25">
      <c r="B1048315" s="106" t="s">
        <v>167</v>
      </c>
      <c r="C1048315" s="108" t="s">
        <v>198</v>
      </c>
      <c r="E1048315" s="115" t="s">
        <v>32</v>
      </c>
      <c r="F1048315" s="115" t="s">
        <v>225</v>
      </c>
      <c r="G1048315" s="118" t="s">
        <v>106</v>
      </c>
      <c r="AI1048315" s="121" t="s">
        <v>309</v>
      </c>
      <c r="AJ1048315" s="187"/>
      <c r="AQ1048315" s="48"/>
      <c r="AS1048315" s="48"/>
      <c r="AX1048315" s="277" t="s">
        <v>190</v>
      </c>
      <c r="AZ1048315" s="44"/>
      <c r="BC1048315" s="3"/>
      <c r="BH1048315" s="48"/>
      <c r="BI1048315" s="244"/>
      <c r="BJ1048315" s="222" t="s">
        <v>401</v>
      </c>
      <c r="BK1048315" s="222" t="s">
        <v>186</v>
      </c>
      <c r="BL1048315" s="222" t="s">
        <v>185</v>
      </c>
      <c r="BM1048315" s="222" t="s">
        <v>174</v>
      </c>
      <c r="BN1048315" s="241"/>
      <c r="BO1048315" s="241"/>
      <c r="BP1048315" s="241"/>
      <c r="BQ1048315" s="241"/>
      <c r="BR1048315" s="138" t="s">
        <v>464</v>
      </c>
    </row>
    <row r="1048316" spans="1:102" ht="192.75" customHeight="1" thickBot="1" x14ac:dyDescent="0.25">
      <c r="B1048316" s="106" t="s">
        <v>168</v>
      </c>
      <c r="C1048316" s="108" t="s">
        <v>199</v>
      </c>
      <c r="G1048316" s="118" t="s">
        <v>108</v>
      </c>
      <c r="H1048316" s="534" t="s">
        <v>24</v>
      </c>
      <c r="I1048316" s="535"/>
      <c r="J1048316" s="535"/>
      <c r="K1048316" s="535"/>
      <c r="L1048316" s="535"/>
      <c r="M1048316" s="535"/>
      <c r="N1048316" s="535"/>
      <c r="O1048316" s="535"/>
      <c r="P1048316" s="535"/>
      <c r="Q1048316" s="535"/>
      <c r="R1048316" s="535"/>
      <c r="S1048316" s="535"/>
      <c r="T1048316" s="535"/>
      <c r="U1048316" s="535"/>
      <c r="V1048316" s="535"/>
      <c r="W1048316" s="535"/>
      <c r="X1048316" s="535"/>
      <c r="Y1048316" s="535"/>
      <c r="Z1048316" s="535"/>
      <c r="AA1048316" s="535"/>
      <c r="AB1048316" s="535"/>
      <c r="AC1048316" s="535"/>
      <c r="AD1048316" s="536"/>
      <c r="AE1048316" s="190"/>
      <c r="AF1048316" s="191"/>
      <c r="AG1048316" s="191"/>
      <c r="AH1048316" s="141"/>
      <c r="AI1048316" s="121" t="s">
        <v>310</v>
      </c>
      <c r="AJ1048316" s="192"/>
      <c r="AK1048316" s="191"/>
      <c r="AL1048316" s="191"/>
      <c r="AM1048316" s="141"/>
      <c r="AN1048316" s="141"/>
      <c r="AP1048316" s="141"/>
      <c r="AQ1048316" s="141"/>
      <c r="AS1048316" s="48"/>
      <c r="AX1048316" s="277" t="s">
        <v>189</v>
      </c>
      <c r="AZ1048316" s="137"/>
      <c r="BC1048316" s="3"/>
      <c r="BD1048316" s="48"/>
      <c r="BH1048316" s="48"/>
      <c r="BI1048316" s="244"/>
      <c r="BJ1048316" s="222"/>
      <c r="BK1048316" s="222" t="s">
        <v>187</v>
      </c>
      <c r="BL1048316" s="222" t="s">
        <v>186</v>
      </c>
      <c r="BM1048316" s="222"/>
      <c r="BN1048316" s="241"/>
      <c r="BO1048316" s="241"/>
      <c r="BP1048316" s="241"/>
      <c r="BQ1048316" s="241"/>
      <c r="BR1048316" s="245"/>
    </row>
    <row r="1048317" spans="1:102" ht="210" customHeight="1" thickBot="1" x14ac:dyDescent="0.25">
      <c r="B1048317" s="106" t="s">
        <v>153</v>
      </c>
      <c r="C1048317" s="108" t="s">
        <v>197</v>
      </c>
      <c r="G1048317" s="118" t="s">
        <v>107</v>
      </c>
      <c r="H1048317" s="124" t="s">
        <v>113</v>
      </c>
      <c r="I1048317" s="124" t="s">
        <v>109</v>
      </c>
      <c r="J1048317" s="124" t="s">
        <v>141</v>
      </c>
      <c r="K1048317" s="124" t="s">
        <v>110</v>
      </c>
      <c r="L1048317" s="124" t="s">
        <v>144</v>
      </c>
      <c r="M1048317" s="127" t="s">
        <v>106</v>
      </c>
      <c r="N1048317" s="36"/>
      <c r="O1048317" s="124" t="s">
        <v>108</v>
      </c>
      <c r="P1048317" s="124" t="s">
        <v>107</v>
      </c>
      <c r="Q1048317" s="124" t="s">
        <v>112</v>
      </c>
      <c r="T1048317" s="124" t="s">
        <v>104</v>
      </c>
      <c r="U1048317" s="104"/>
      <c r="V1048317" s="186"/>
      <c r="W1048317" s="186"/>
      <c r="X1048317" s="104"/>
      <c r="Y1048317" s="104"/>
      <c r="Z1048317" s="186"/>
      <c r="AC1048317" s="124" t="s">
        <v>145</v>
      </c>
      <c r="AD1048317" s="124" t="s">
        <v>40</v>
      </c>
      <c r="AE1048317" s="186"/>
      <c r="AF1048317" s="188"/>
      <c r="AG1048317" s="188"/>
      <c r="AH1048317" s="48"/>
      <c r="AI1048317" s="143" t="s">
        <v>311</v>
      </c>
      <c r="AJ1048317" s="187"/>
      <c r="AS1048317" s="48"/>
      <c r="AU1048317" s="45"/>
      <c r="AV1048317" s="45"/>
      <c r="AW1048317" s="45"/>
      <c r="AX1048317" s="136" t="s">
        <v>185</v>
      </c>
      <c r="AY1048317" s="45"/>
      <c r="AZ1048317" s="45"/>
      <c r="BA1048317" s="45"/>
      <c r="BB1048317" s="45"/>
      <c r="BC1048317" s="45"/>
      <c r="BD1048317" s="48"/>
      <c r="BE1048317" s="48"/>
      <c r="BI1048317" s="244"/>
      <c r="BJ1048317" s="239" t="s">
        <v>190</v>
      </c>
      <c r="BK1048317" s="222" t="s">
        <v>181</v>
      </c>
      <c r="BL1048317" s="222" t="s">
        <v>187</v>
      </c>
      <c r="BM1048317" s="222" t="s">
        <v>177</v>
      </c>
      <c r="BN1048317" s="241"/>
      <c r="BO1048317" s="241"/>
      <c r="BP1048317" s="241"/>
      <c r="BQ1048317" s="241"/>
      <c r="BR1048317" s="245"/>
    </row>
    <row r="1048318" spans="1:102" ht="218.25" customHeight="1" thickBot="1" x14ac:dyDescent="0.25">
      <c r="B1048318" s="106" t="s">
        <v>154</v>
      </c>
      <c r="C1048318" s="108" t="s">
        <v>411</v>
      </c>
      <c r="G1048318" s="118" t="s">
        <v>112</v>
      </c>
      <c r="H1048318" s="123" t="s">
        <v>138</v>
      </c>
      <c r="I1048318" s="121" t="s">
        <v>138</v>
      </c>
      <c r="J1048318" s="121" t="s">
        <v>138</v>
      </c>
      <c r="K1048318" s="121" t="s">
        <v>138</v>
      </c>
      <c r="L1048318" s="123" t="s">
        <v>138</v>
      </c>
      <c r="M1048318" s="125" t="s">
        <v>138</v>
      </c>
      <c r="O1048318" s="121" t="s">
        <v>138</v>
      </c>
      <c r="P1048318" s="123" t="s">
        <v>138</v>
      </c>
      <c r="Q1048318" s="121" t="s">
        <v>138</v>
      </c>
      <c r="T1048318" s="121" t="s">
        <v>138</v>
      </c>
      <c r="U1048318" s="91"/>
      <c r="V1048318" s="187"/>
      <c r="W1048318" s="187"/>
      <c r="X1048318" s="91"/>
      <c r="Y1048318" s="91"/>
      <c r="Z1048318" s="187"/>
      <c r="AC1048318" s="123" t="s">
        <v>138</v>
      </c>
      <c r="AD1048318" s="121" t="s">
        <v>138</v>
      </c>
      <c r="AE1048318" s="187"/>
      <c r="AF1048318" s="188"/>
      <c r="AG1048318" s="188"/>
      <c r="AH1048318" s="48"/>
      <c r="AI1048318" s="121" t="s">
        <v>312</v>
      </c>
      <c r="AJ1048318" s="187"/>
      <c r="AS1048318" s="48"/>
      <c r="AU1048318" s="45"/>
      <c r="AX1048318" s="136" t="s">
        <v>186</v>
      </c>
      <c r="AZ1048318" s="492" t="s">
        <v>376</v>
      </c>
      <c r="BA1048318" s="493"/>
      <c r="BB1048318" s="48" t="s">
        <v>465</v>
      </c>
      <c r="BD1048318" s="48"/>
      <c r="BE1048318" s="48"/>
      <c r="BI1048318" s="244"/>
      <c r="BJ1048318" s="239" t="s">
        <v>189</v>
      </c>
      <c r="BK1048318" s="222" t="s">
        <v>434</v>
      </c>
      <c r="BL1048318" s="222" t="s">
        <v>181</v>
      </c>
      <c r="BM1048318" s="239" t="s">
        <v>477</v>
      </c>
      <c r="BN1048318" s="241"/>
      <c r="BO1048318" s="241"/>
      <c r="BP1048318" s="241"/>
      <c r="BQ1048318" s="241"/>
      <c r="BR1048318" s="245"/>
      <c r="CD1048318" s="48"/>
    </row>
    <row r="1048319" spans="1:102" ht="78" customHeight="1" thickBot="1" x14ac:dyDescent="0.25">
      <c r="B1048319" s="107" t="s">
        <v>163</v>
      </c>
      <c r="C1048319" s="109" t="s">
        <v>196</v>
      </c>
      <c r="G1048319" s="118" t="s">
        <v>104</v>
      </c>
      <c r="H1048319" s="121" t="s">
        <v>142</v>
      </c>
      <c r="I1048319" s="121" t="s">
        <v>142</v>
      </c>
      <c r="J1048319" s="121" t="s">
        <v>142</v>
      </c>
      <c r="K1048319" s="121" t="s">
        <v>142</v>
      </c>
      <c r="L1048319" s="121" t="s">
        <v>142</v>
      </c>
      <c r="M1048319" s="125" t="s">
        <v>142</v>
      </c>
      <c r="O1048319" s="121" t="s">
        <v>142</v>
      </c>
      <c r="P1048319" s="121" t="s">
        <v>142</v>
      </c>
      <c r="Q1048319" s="121" t="s">
        <v>139</v>
      </c>
      <c r="T1048319" s="121" t="s">
        <v>142</v>
      </c>
      <c r="U1048319" s="91"/>
      <c r="V1048319" s="187"/>
      <c r="W1048319" s="187"/>
      <c r="X1048319" s="91"/>
      <c r="Y1048319" s="91"/>
      <c r="Z1048319" s="187"/>
      <c r="AC1048319" s="121" t="s">
        <v>142</v>
      </c>
      <c r="AD1048319" s="121" t="s">
        <v>142</v>
      </c>
      <c r="AE1048319" s="187"/>
      <c r="AF1048319" s="188"/>
      <c r="AG1048319" s="188"/>
      <c r="AH1048319" s="48"/>
      <c r="AI1048319" s="122" t="s">
        <v>313</v>
      </c>
      <c r="AS1048319" s="48"/>
      <c r="AU1048319" s="45"/>
      <c r="AX1048319" s="136" t="s">
        <v>187</v>
      </c>
      <c r="AZ1048319" s="151" t="s">
        <v>257</v>
      </c>
      <c r="BA1048319" s="152" t="s">
        <v>255</v>
      </c>
      <c r="BD1048319" s="48"/>
      <c r="BE1048319" s="48"/>
      <c r="BI1048319" s="244"/>
      <c r="BJ1048319" s="222" t="s">
        <v>185</v>
      </c>
      <c r="BK1048319" s="222" t="s">
        <v>183</v>
      </c>
      <c r="BL1048319" s="222" t="s">
        <v>434</v>
      </c>
      <c r="BM1048319" s="222" t="s">
        <v>476</v>
      </c>
      <c r="BN1048319" s="241"/>
      <c r="BO1048319" s="241"/>
      <c r="BP1048319" s="241"/>
      <c r="BQ1048319" s="241"/>
      <c r="BR1048319" s="245"/>
    </row>
    <row r="1048320" spans="1:102" ht="111.75" customHeight="1" thickBot="1" x14ac:dyDescent="0.25">
      <c r="B1048320" s="91"/>
      <c r="C1048320" s="91"/>
      <c r="G1048320" s="119" t="s">
        <v>146</v>
      </c>
      <c r="H1048320" s="121" t="s">
        <v>139</v>
      </c>
      <c r="I1048320" s="121" t="s">
        <v>139</v>
      </c>
      <c r="J1048320" s="122" t="s">
        <v>139</v>
      </c>
      <c r="K1048320" s="121" t="s">
        <v>139</v>
      </c>
      <c r="L1048320" s="121" t="s">
        <v>139</v>
      </c>
      <c r="M1048320" s="125" t="s">
        <v>139</v>
      </c>
      <c r="O1048320" s="121" t="s">
        <v>139</v>
      </c>
      <c r="P1048320" s="121" t="s">
        <v>139</v>
      </c>
      <c r="Q1048320" s="122" t="s">
        <v>140</v>
      </c>
      <c r="T1048320" s="121" t="s">
        <v>139</v>
      </c>
      <c r="U1048320" s="91"/>
      <c r="V1048320" s="187"/>
      <c r="W1048320" s="187"/>
      <c r="X1048320" s="91"/>
      <c r="Y1048320" s="91"/>
      <c r="Z1048320" s="187"/>
      <c r="AC1048320" s="121" t="s">
        <v>139</v>
      </c>
      <c r="AD1048320" s="121" t="s">
        <v>139</v>
      </c>
      <c r="AE1048320" s="187"/>
      <c r="AF1048320" s="188"/>
      <c r="AG1048320" s="188"/>
      <c r="AH1048320" s="48"/>
      <c r="AS1048320" s="48"/>
      <c r="AU1048320" s="45"/>
      <c r="AX1048320" s="136" t="s">
        <v>181</v>
      </c>
      <c r="AZ1048320" s="139" t="s">
        <v>246</v>
      </c>
      <c r="BA1048320" s="138" t="s">
        <v>244</v>
      </c>
      <c r="BD1048320" s="48"/>
      <c r="BE1048320" s="48"/>
      <c r="BI1048320" s="246"/>
      <c r="BJ1048320" s="222" t="s">
        <v>186</v>
      </c>
      <c r="BK1048320" s="222" t="s">
        <v>182</v>
      </c>
      <c r="BL1048320" s="222" t="s">
        <v>183</v>
      </c>
      <c r="BM1048320" s="222" t="s">
        <v>178</v>
      </c>
      <c r="BN1048320" s="241"/>
      <c r="BO1048320" s="241"/>
      <c r="BP1048320" s="241"/>
      <c r="BQ1048320" s="241"/>
      <c r="BR1048320" s="245"/>
    </row>
    <row r="1048321" spans="2:82" ht="63" customHeight="1" thickBot="1" x14ac:dyDescent="0.25">
      <c r="B1048321" s="104"/>
      <c r="C1048321" s="104"/>
      <c r="G1048321" s="119"/>
      <c r="H1048321" s="121" t="s">
        <v>143</v>
      </c>
      <c r="I1048321" s="121" t="s">
        <v>143</v>
      </c>
      <c r="J1048321" s="48"/>
      <c r="K1048321" s="121" t="s">
        <v>143</v>
      </c>
      <c r="M1048321" s="125" t="s">
        <v>143</v>
      </c>
      <c r="O1048321" s="121" t="s">
        <v>143</v>
      </c>
      <c r="P1048321" s="121" t="s">
        <v>143</v>
      </c>
      <c r="T1048321" s="121" t="s">
        <v>143</v>
      </c>
      <c r="U1048321" s="91"/>
      <c r="V1048321" s="187"/>
      <c r="W1048321" s="187"/>
      <c r="X1048321" s="91"/>
      <c r="Y1048321" s="91"/>
      <c r="Z1048321" s="187"/>
      <c r="AC1048321" s="121" t="s">
        <v>143</v>
      </c>
      <c r="AD1048321" s="121" t="s">
        <v>143</v>
      </c>
      <c r="AE1048321" s="187"/>
      <c r="AF1048321" s="188"/>
      <c r="AG1048321" s="188"/>
      <c r="AH1048321" s="48"/>
      <c r="AS1048321" s="48"/>
      <c r="AU1048321" s="45"/>
      <c r="AX1048321" s="136" t="s">
        <v>434</v>
      </c>
      <c r="AZ1048321" s="139" t="s">
        <v>249</v>
      </c>
      <c r="BA1048321" s="138" t="s">
        <v>250</v>
      </c>
      <c r="BF1048321" s="48"/>
      <c r="BI1048321" s="244"/>
      <c r="BJ1048321" s="222" t="s">
        <v>187</v>
      </c>
      <c r="BK1048321" s="222" t="s">
        <v>184</v>
      </c>
      <c r="BL1048321" s="222" t="s">
        <v>182</v>
      </c>
      <c r="BM1048321" s="239" t="s">
        <v>475</v>
      </c>
      <c r="BN1048321" s="241"/>
      <c r="BO1048321" s="241"/>
      <c r="BP1048321" s="241"/>
      <c r="BQ1048321" s="241"/>
      <c r="BR1048321" s="245"/>
      <c r="CD1048321" s="48"/>
    </row>
    <row r="1048322" spans="2:82" ht="117.75" customHeight="1" thickBot="1" x14ac:dyDescent="0.25">
      <c r="B1048322" s="91"/>
      <c r="C1048322" s="234"/>
      <c r="H1048322" s="122" t="s">
        <v>140</v>
      </c>
      <c r="I1048322" s="122" t="s">
        <v>140</v>
      </c>
      <c r="J1048322" s="48"/>
      <c r="K1048322" s="122" t="s">
        <v>140</v>
      </c>
      <c r="M1048322" s="126" t="s">
        <v>140</v>
      </c>
      <c r="O1048322" s="122" t="s">
        <v>140</v>
      </c>
      <c r="P1048322" s="122" t="s">
        <v>140</v>
      </c>
      <c r="T1048322" s="122" t="s">
        <v>140</v>
      </c>
      <c r="U1048322" s="91"/>
      <c r="V1048322" s="187"/>
      <c r="W1048322" s="187"/>
      <c r="X1048322" s="91"/>
      <c r="Y1048322" s="91"/>
      <c r="Z1048322" s="187"/>
      <c r="AC1048322" s="122" t="s">
        <v>140</v>
      </c>
      <c r="AD1048322" s="122" t="s">
        <v>140</v>
      </c>
      <c r="AE1048322" s="187"/>
      <c r="AF1048322" s="188"/>
      <c r="AG1048322" s="188"/>
      <c r="AH1048322" s="48"/>
      <c r="AS1048322" s="48"/>
      <c r="AU1048322" s="45"/>
      <c r="AX1048322" s="136" t="s">
        <v>183</v>
      </c>
      <c r="AZ1048322" s="139" t="s">
        <v>247</v>
      </c>
      <c r="BA1048322" s="138" t="s">
        <v>251</v>
      </c>
      <c r="BI1048322" s="244"/>
      <c r="BJ1048322" s="222" t="s">
        <v>181</v>
      </c>
      <c r="BK1048322" s="241"/>
      <c r="BL1048322" s="222" t="s">
        <v>184</v>
      </c>
      <c r="BM1048322" s="239" t="s">
        <v>190</v>
      </c>
      <c r="BN1048322" s="241"/>
      <c r="BO1048322" s="241"/>
      <c r="BP1048322" s="241"/>
      <c r="BQ1048322" s="241"/>
      <c r="BR1048322" s="245"/>
    </row>
    <row r="1048323" spans="2:82" ht="138" customHeight="1" x14ac:dyDescent="0.25">
      <c r="B1048323" s="91"/>
      <c r="C1048323" s="235"/>
      <c r="AQ1048323" s="48"/>
      <c r="AS1048323" s="48"/>
      <c r="AU1048323" s="45"/>
      <c r="AX1048323" s="136" t="s">
        <v>182</v>
      </c>
      <c r="AZ1048323" s="139" t="s">
        <v>289</v>
      </c>
      <c r="BA1048323" s="138" t="s">
        <v>252</v>
      </c>
      <c r="BI1048323" s="244"/>
      <c r="BJ1048323" s="222" t="s">
        <v>434</v>
      </c>
      <c r="BK1048323" s="241"/>
      <c r="BL1048323" s="222" t="s">
        <v>289</v>
      </c>
      <c r="BM1048323" s="239" t="s">
        <v>189</v>
      </c>
      <c r="BN1048323" s="241"/>
      <c r="BO1048323" s="241"/>
      <c r="BP1048323" s="241"/>
      <c r="BQ1048323" s="241"/>
      <c r="BR1048323" s="245"/>
    </row>
    <row r="1048324" spans="2:82" ht="159" customHeight="1" x14ac:dyDescent="0.25">
      <c r="B1048324" s="91"/>
      <c r="C1048324" s="235"/>
      <c r="AQ1048324" s="48"/>
      <c r="AS1048324" s="48"/>
      <c r="AU1048324" s="45"/>
      <c r="AX1048324" s="136" t="s">
        <v>184</v>
      </c>
      <c r="AZ1048324" s="139" t="s">
        <v>245</v>
      </c>
      <c r="BA1048324" s="138" t="s">
        <v>170</v>
      </c>
      <c r="BI1048324" s="244"/>
      <c r="BJ1048324" s="222" t="s">
        <v>183</v>
      </c>
      <c r="BK1048324" s="241"/>
      <c r="BL1048324" s="222" t="s">
        <v>246</v>
      </c>
      <c r="BM1048324" s="222" t="s">
        <v>185</v>
      </c>
      <c r="BN1048324" s="241"/>
      <c r="BO1048324" s="241"/>
      <c r="BP1048324" s="241"/>
      <c r="BQ1048324" s="241"/>
      <c r="BR1048324" s="245"/>
    </row>
    <row r="1048325" spans="2:82" ht="135" customHeight="1" x14ac:dyDescent="0.2">
      <c r="B1048325" s="91"/>
      <c r="C1048325" s="234"/>
      <c r="AQ1048325" s="48"/>
      <c r="AS1048325" s="48"/>
      <c r="AU1048325" s="45"/>
      <c r="AX1048325" s="136"/>
      <c r="AZ1048325" s="139" t="s">
        <v>256</v>
      </c>
      <c r="BA1048325" s="138" t="s">
        <v>253</v>
      </c>
      <c r="BI1048325" s="244"/>
      <c r="BJ1048325" s="222" t="s">
        <v>182</v>
      </c>
      <c r="BK1048325" s="241"/>
      <c r="BL1048325" s="222" t="s">
        <v>249</v>
      </c>
      <c r="BM1048325" s="222" t="s">
        <v>186</v>
      </c>
      <c r="BN1048325" s="241"/>
      <c r="BO1048325" s="241"/>
      <c r="BP1048325" s="241"/>
      <c r="BQ1048325" s="241"/>
      <c r="BR1048325" s="245"/>
    </row>
    <row r="1048326" spans="2:82" ht="148.5" customHeight="1" x14ac:dyDescent="0.2">
      <c r="B1048326" s="91"/>
      <c r="C1048326" s="234"/>
      <c r="AQ1048326" s="48"/>
      <c r="AS1048326" s="48"/>
      <c r="AU1048326" s="45"/>
      <c r="AX1048326" s="136" t="s">
        <v>178</v>
      </c>
      <c r="AZ1048326" s="139" t="s">
        <v>288</v>
      </c>
      <c r="BA1048326" s="138" t="s">
        <v>408</v>
      </c>
      <c r="BI1048326" s="244"/>
      <c r="BJ1048326" s="222" t="s">
        <v>184</v>
      </c>
      <c r="BK1048326" s="241"/>
      <c r="BL1048326" s="222" t="s">
        <v>247</v>
      </c>
      <c r="BM1048326" s="222" t="s">
        <v>187</v>
      </c>
      <c r="BN1048326" s="241"/>
      <c r="BO1048326" s="241"/>
      <c r="BP1048326" s="241"/>
      <c r="BQ1048326" s="241"/>
      <c r="BR1048326" s="245"/>
    </row>
    <row r="1048327" spans="2:82" ht="148.5" customHeight="1" x14ac:dyDescent="0.2">
      <c r="B1048327" s="91"/>
      <c r="C1048327" s="234"/>
      <c r="AQ1048327" s="48"/>
      <c r="AS1048327" s="48"/>
      <c r="AU1048327" s="45"/>
      <c r="AX1048327" s="278" t="s">
        <v>480</v>
      </c>
      <c r="AZ1048327" s="139" t="s">
        <v>470</v>
      </c>
      <c r="BA1048327" s="138" t="s">
        <v>471</v>
      </c>
      <c r="BI1048327" s="244"/>
      <c r="BJ1048327" s="222"/>
      <c r="BK1048327" s="241"/>
      <c r="BL1048327" s="222" t="s">
        <v>470</v>
      </c>
      <c r="BM1048327" s="222" t="s">
        <v>181</v>
      </c>
      <c r="BN1048327" s="241"/>
      <c r="BO1048327" s="241"/>
      <c r="BP1048327" s="241"/>
      <c r="BQ1048327" s="241"/>
      <c r="BR1048327" s="245"/>
    </row>
    <row r="1048328" spans="2:82" ht="78.75" customHeight="1" x14ac:dyDescent="0.2">
      <c r="B1048328" s="91"/>
      <c r="C1048328" s="234"/>
      <c r="AQ1048328" s="48"/>
      <c r="AS1048328" s="48"/>
      <c r="AU1048328" s="45"/>
      <c r="AX1048328" s="278" t="s">
        <v>481</v>
      </c>
      <c r="AZ1048328" s="139" t="s">
        <v>254</v>
      </c>
      <c r="BA1048328" s="138" t="s">
        <v>171</v>
      </c>
      <c r="BI1048328" s="244"/>
      <c r="BJ1048328" s="241"/>
      <c r="BK1048328" s="241"/>
      <c r="BL1048328" s="222" t="s">
        <v>245</v>
      </c>
      <c r="BM1048328" s="222" t="s">
        <v>434</v>
      </c>
      <c r="BN1048328" s="241"/>
      <c r="BO1048328" s="241"/>
      <c r="BP1048328" s="241"/>
      <c r="BQ1048328" s="241"/>
      <c r="BR1048328" s="245"/>
    </row>
    <row r="1048329" spans="2:82" ht="114" customHeight="1" x14ac:dyDescent="0.2">
      <c r="B1048329" s="91"/>
      <c r="C1048329" s="91"/>
      <c r="AQ1048329" s="48"/>
      <c r="AS1048329" s="48"/>
      <c r="AU1048329" s="45"/>
      <c r="AX1048329" s="136" t="s">
        <v>177</v>
      </c>
      <c r="BI1048329" s="244"/>
      <c r="BJ1048329" s="241"/>
      <c r="BK1048329" s="241"/>
      <c r="BL1048329" s="222" t="s">
        <v>256</v>
      </c>
      <c r="BM1048329" s="222" t="s">
        <v>183</v>
      </c>
      <c r="BN1048329" s="241"/>
      <c r="BO1048329" s="241"/>
      <c r="BP1048329" s="241"/>
      <c r="BQ1048329" s="241"/>
      <c r="BR1048329" s="245"/>
    </row>
    <row r="1048330" spans="2:82" ht="47.25" customHeight="1" x14ac:dyDescent="0.2">
      <c r="AQ1048330" s="48"/>
      <c r="AS1048330" s="48"/>
      <c r="AU1048330" s="45"/>
      <c r="AX1048330" s="136" t="s">
        <v>257</v>
      </c>
      <c r="BI1048330" s="244"/>
      <c r="BJ1048330" s="241"/>
      <c r="BK1048330" s="241"/>
      <c r="BL1048330" s="222" t="s">
        <v>254</v>
      </c>
      <c r="BM1048330" s="222" t="s">
        <v>182</v>
      </c>
      <c r="BN1048330" s="241"/>
      <c r="BO1048330" s="241"/>
      <c r="BP1048330" s="241"/>
      <c r="BQ1048330" s="241"/>
      <c r="BR1048330" s="245"/>
    </row>
    <row r="1048331" spans="2:82" ht="47.25" customHeight="1" thickBot="1" x14ac:dyDescent="0.25">
      <c r="AQ1048331" s="48"/>
      <c r="AS1048331" s="48"/>
      <c r="AX1048331" s="136" t="s">
        <v>188</v>
      </c>
      <c r="BI1048331" s="244"/>
      <c r="BJ1048331" s="241"/>
      <c r="BK1048331" s="241"/>
      <c r="BL1048331" s="222" t="s">
        <v>257</v>
      </c>
      <c r="BM1048331" s="228" t="s">
        <v>184</v>
      </c>
      <c r="BN1048331" s="241"/>
      <c r="BO1048331" s="241"/>
      <c r="BP1048331" s="241"/>
      <c r="BQ1048331" s="241"/>
      <c r="BR1048331" s="245"/>
    </row>
    <row r="1048332" spans="2:82" ht="23.25" thickBot="1" x14ac:dyDescent="0.25">
      <c r="AQ1048332" s="48"/>
      <c r="AS1048332" s="48"/>
      <c r="AX1048332" s="136" t="s">
        <v>161</v>
      </c>
      <c r="BF1048332" s="48"/>
      <c r="BI1048332" s="247"/>
      <c r="BJ1048332" s="248"/>
      <c r="BK1048332" s="248"/>
      <c r="BL1048332" s="228" t="s">
        <v>288</v>
      </c>
      <c r="BN1048332" s="248"/>
      <c r="BO1048332" s="248"/>
      <c r="BP1048332" s="248"/>
      <c r="BQ1048332" s="248"/>
      <c r="BR1048332" s="249"/>
    </row>
    <row r="1048333" spans="2:82" x14ac:dyDescent="0.2">
      <c r="G1048333" s="48"/>
      <c r="AQ1048333" s="48"/>
      <c r="AS1048333" s="48"/>
      <c r="AX1048333" s="136" t="s">
        <v>246</v>
      </c>
    </row>
    <row r="1048334" spans="2:82" ht="22.5" x14ac:dyDescent="0.2">
      <c r="G1048334" s="48"/>
      <c r="L1048334" s="36"/>
      <c r="AQ1048334" s="48"/>
      <c r="AS1048334" s="48"/>
      <c r="AX1048334" s="136" t="s">
        <v>249</v>
      </c>
    </row>
    <row r="1048335" spans="2:82" ht="22.5" x14ac:dyDescent="0.2">
      <c r="G1048335" s="48"/>
      <c r="H1048335" s="50"/>
      <c r="AQ1048335" s="48"/>
      <c r="AS1048335" s="48"/>
      <c r="AX1048335" s="136" t="s">
        <v>247</v>
      </c>
    </row>
    <row r="1048336" spans="2:82" ht="27.75" customHeight="1" x14ac:dyDescent="0.2">
      <c r="G1048336" s="48"/>
      <c r="H1048336" s="49"/>
      <c r="AS1048336" s="48"/>
      <c r="AX1048336" s="136" t="s">
        <v>248</v>
      </c>
    </row>
    <row r="1048337" spans="1:102" ht="15" x14ac:dyDescent="0.2">
      <c r="G1048337" s="48"/>
      <c r="H1048337" s="49"/>
      <c r="AO1048337" s="45"/>
      <c r="AS1048337" s="48"/>
      <c r="AX1048337" s="136" t="s">
        <v>245</v>
      </c>
    </row>
    <row r="1048338" spans="1:102" ht="15" x14ac:dyDescent="0.2">
      <c r="G1048338" s="48"/>
      <c r="H1048338" s="49"/>
      <c r="AO1048338" s="45"/>
      <c r="AS1048338" s="48"/>
      <c r="AX1048338" s="136" t="s">
        <v>256</v>
      </c>
      <c r="BF1048338" s="48"/>
      <c r="BG1048338" s="48"/>
      <c r="BH1048338" s="48"/>
      <c r="BS1048338" s="48"/>
      <c r="BT1048338" s="48"/>
      <c r="BU1048338" s="48"/>
      <c r="BV1048338" s="48"/>
      <c r="BW1048338" s="48"/>
      <c r="BX1048338" s="48"/>
      <c r="BY1048338" s="48"/>
      <c r="BZ1048338" s="48"/>
      <c r="CA1048338" s="48"/>
      <c r="CB1048338" s="48"/>
      <c r="CC1048338" s="48"/>
      <c r="CD1048338" s="48"/>
    </row>
    <row r="1048339" spans="1:102" ht="22.5" x14ac:dyDescent="0.2">
      <c r="G1048339" s="48"/>
      <c r="H1048339" s="50"/>
      <c r="AO1048339" s="45"/>
      <c r="AS1048339" s="48"/>
      <c r="AX1048339" s="136" t="s">
        <v>288</v>
      </c>
      <c r="BF1048339" s="48"/>
      <c r="BG1048339" s="48"/>
      <c r="BH1048339" s="48"/>
      <c r="BS1048339" s="48"/>
      <c r="BT1048339" s="48"/>
      <c r="BU1048339" s="48"/>
      <c r="BV1048339" s="48"/>
      <c r="BW1048339" s="48"/>
      <c r="BX1048339" s="48"/>
      <c r="BY1048339" s="48"/>
      <c r="BZ1048339" s="48"/>
      <c r="CA1048339" s="48"/>
      <c r="CB1048339" s="48"/>
      <c r="CC1048339" s="48"/>
      <c r="CD1048339" s="48"/>
      <c r="CE1048339" s="48"/>
      <c r="CF1048339" s="48"/>
      <c r="CG1048339" s="48"/>
      <c r="CH1048339" s="48"/>
      <c r="CI1048339" s="48"/>
      <c r="CJ1048339" s="48"/>
      <c r="CK1048339" s="48"/>
      <c r="CL1048339" s="48"/>
      <c r="CM1048339" s="48"/>
      <c r="CN1048339" s="48"/>
      <c r="CO1048339" s="48"/>
      <c r="CP1048339" s="48"/>
      <c r="CQ1048339" s="48"/>
      <c r="CR1048339" s="48"/>
      <c r="CS1048339" s="48"/>
      <c r="CT1048339" s="48"/>
      <c r="CU1048339" s="48"/>
      <c r="CV1048339" s="48"/>
      <c r="CW1048339" s="48"/>
      <c r="CX1048339" s="48"/>
    </row>
    <row r="1048340" spans="1:102" ht="22.5" x14ac:dyDescent="0.2">
      <c r="G1048340" s="48"/>
      <c r="H1048340" s="50"/>
      <c r="AO1048340" s="45"/>
      <c r="AQ1048340" s="48"/>
      <c r="AS1048340" s="48"/>
      <c r="AX1048340" s="136" t="s">
        <v>254</v>
      </c>
      <c r="BF1048340" s="48"/>
      <c r="BG1048340" s="48"/>
      <c r="BH1048340" s="48"/>
      <c r="BS1048340" s="48"/>
      <c r="BT1048340" s="48"/>
      <c r="BU1048340" s="48"/>
      <c r="BV1048340" s="48"/>
      <c r="BW1048340" s="48"/>
      <c r="BX1048340" s="48"/>
      <c r="BY1048340" s="48"/>
      <c r="BZ1048340" s="48"/>
      <c r="CA1048340" s="48"/>
      <c r="CB1048340" s="48"/>
      <c r="CC1048340" s="48"/>
      <c r="CD1048340" s="48"/>
      <c r="CE1048340" s="48"/>
      <c r="CF1048340" s="48"/>
      <c r="CG1048340" s="48"/>
      <c r="CH1048340" s="48"/>
      <c r="CI1048340" s="48"/>
      <c r="CJ1048340" s="48"/>
      <c r="CK1048340" s="48"/>
      <c r="CL1048340" s="48"/>
      <c r="CM1048340" s="48"/>
      <c r="CN1048340" s="48"/>
      <c r="CO1048340" s="48"/>
      <c r="CP1048340" s="48"/>
      <c r="CQ1048340" s="48"/>
      <c r="CR1048340" s="48"/>
      <c r="CS1048340" s="48"/>
      <c r="CT1048340" s="48"/>
      <c r="CU1048340" s="48"/>
      <c r="CV1048340" s="48"/>
      <c r="CW1048340" s="48"/>
      <c r="CX1048340" s="48"/>
    </row>
    <row r="1048341" spans="1:102" x14ac:dyDescent="0.2">
      <c r="G1048341" s="48"/>
      <c r="H1048341" s="50"/>
      <c r="AO1048341" s="45"/>
      <c r="AQ1048341" s="48"/>
      <c r="AS1048341" s="48"/>
      <c r="AX1048341" s="136" t="s">
        <v>162</v>
      </c>
      <c r="BF1048341" s="48"/>
      <c r="BG1048341" s="48"/>
      <c r="BH1048341" s="48"/>
      <c r="BS1048341" s="48"/>
      <c r="BT1048341" s="48"/>
      <c r="BU1048341" s="48"/>
      <c r="BV1048341" s="48"/>
      <c r="BW1048341" s="48"/>
      <c r="BX1048341" s="48"/>
      <c r="BY1048341" s="48"/>
      <c r="BZ1048341" s="48"/>
      <c r="CA1048341" s="48"/>
      <c r="CB1048341" s="48"/>
      <c r="CC1048341" s="48"/>
      <c r="CD1048341" s="48"/>
      <c r="CE1048341" s="48"/>
      <c r="CF1048341" s="48"/>
      <c r="CG1048341" s="48"/>
      <c r="CH1048341" s="48"/>
      <c r="CI1048341" s="48"/>
      <c r="CJ1048341" s="48"/>
      <c r="CK1048341" s="48"/>
      <c r="CL1048341" s="48"/>
      <c r="CM1048341" s="48"/>
      <c r="CN1048341" s="48"/>
      <c r="CO1048341" s="48"/>
      <c r="CP1048341" s="48"/>
      <c r="CQ1048341" s="48"/>
      <c r="CR1048341" s="48"/>
      <c r="CS1048341" s="48"/>
      <c r="CT1048341" s="48"/>
      <c r="CU1048341" s="48"/>
      <c r="CV1048341" s="48"/>
      <c r="CW1048341" s="48"/>
      <c r="CX1048341" s="48"/>
    </row>
    <row r="1048342" spans="1:102" x14ac:dyDescent="0.2">
      <c r="G1048342" s="48"/>
      <c r="H1048342" s="50"/>
      <c r="L1048342" s="36"/>
      <c r="AO1048342" s="45"/>
      <c r="AQ1048342" s="48"/>
      <c r="AS1048342" s="48"/>
      <c r="AX1048342" s="136" t="s">
        <v>160</v>
      </c>
      <c r="BF1048342" s="48"/>
      <c r="BG1048342" s="48"/>
      <c r="BH1048342" s="48"/>
      <c r="BS1048342" s="48"/>
      <c r="BT1048342" s="48"/>
      <c r="BU1048342" s="48"/>
      <c r="BV1048342" s="48"/>
      <c r="BW1048342" s="48"/>
      <c r="BX1048342" s="48"/>
      <c r="BY1048342" s="48"/>
      <c r="BZ1048342" s="48"/>
      <c r="CA1048342" s="48"/>
      <c r="CB1048342" s="48"/>
      <c r="CC1048342" s="48"/>
      <c r="CD1048342" s="48"/>
      <c r="CE1048342" s="48"/>
      <c r="CF1048342" s="48"/>
      <c r="CG1048342" s="48"/>
      <c r="CH1048342" s="48"/>
      <c r="CI1048342" s="48"/>
      <c r="CJ1048342" s="48"/>
      <c r="CK1048342" s="48"/>
      <c r="CL1048342" s="48"/>
      <c r="CM1048342" s="48"/>
      <c r="CN1048342" s="48"/>
      <c r="CO1048342" s="48"/>
      <c r="CP1048342" s="48"/>
      <c r="CQ1048342" s="48"/>
      <c r="CR1048342" s="48"/>
      <c r="CS1048342" s="48"/>
      <c r="CT1048342" s="48"/>
      <c r="CU1048342" s="48"/>
      <c r="CV1048342" s="48"/>
      <c r="CW1048342" s="48"/>
      <c r="CX1048342" s="48"/>
    </row>
    <row r="1048343" spans="1:102" ht="22.5" x14ac:dyDescent="0.2">
      <c r="G1048343" s="48"/>
      <c r="H1048343" s="50"/>
      <c r="K1048343" s="91"/>
      <c r="AO1048343" s="45"/>
      <c r="AQ1048343" s="48"/>
      <c r="AS1048343" s="48"/>
      <c r="AX1048343" s="278" t="s">
        <v>482</v>
      </c>
      <c r="BF1048343" s="48"/>
      <c r="BG1048343" s="48"/>
      <c r="BH1048343" s="48"/>
      <c r="BS1048343" s="48"/>
      <c r="BT1048343" s="48"/>
      <c r="BU1048343" s="48"/>
      <c r="BV1048343" s="48"/>
      <c r="BW1048343" s="48"/>
      <c r="BX1048343" s="48"/>
      <c r="BY1048343" s="48"/>
      <c r="BZ1048343" s="48"/>
      <c r="CA1048343" s="48"/>
      <c r="CB1048343" s="48"/>
      <c r="CC1048343" s="48"/>
      <c r="CD1048343" s="48"/>
      <c r="CE1048343" s="48"/>
      <c r="CF1048343" s="48"/>
      <c r="CG1048343" s="48"/>
      <c r="CH1048343" s="48"/>
      <c r="CI1048343" s="48"/>
      <c r="CJ1048343" s="48"/>
      <c r="CK1048343" s="48"/>
      <c r="CL1048343" s="48"/>
      <c r="CM1048343" s="48"/>
      <c r="CN1048343" s="48"/>
      <c r="CO1048343" s="48"/>
      <c r="CP1048343" s="48"/>
      <c r="CQ1048343" s="48"/>
      <c r="CR1048343" s="48"/>
      <c r="CS1048343" s="48"/>
      <c r="CT1048343" s="48"/>
      <c r="CU1048343" s="48"/>
      <c r="CV1048343" s="48"/>
      <c r="CW1048343" s="48"/>
      <c r="CX1048343" s="48"/>
    </row>
    <row r="1048344" spans="1:102" x14ac:dyDescent="0.2">
      <c r="H1048344" s="50"/>
      <c r="Q1048344" s="48"/>
      <c r="AQ1048344" s="48"/>
      <c r="AS1048344" s="48"/>
      <c r="AX1048344" s="136" t="s">
        <v>173</v>
      </c>
      <c r="BF1048344" s="48"/>
      <c r="BG1048344" s="48"/>
      <c r="BH1048344" s="48"/>
      <c r="BS1048344" s="48"/>
      <c r="BT1048344" s="48"/>
      <c r="BU1048344" s="48"/>
      <c r="BV1048344" s="48"/>
      <c r="BW1048344" s="48"/>
      <c r="BX1048344" s="48"/>
      <c r="BY1048344" s="48"/>
      <c r="BZ1048344" s="48"/>
      <c r="CA1048344" s="48"/>
      <c r="CB1048344" s="48"/>
      <c r="CC1048344" s="48"/>
      <c r="CD1048344" s="48"/>
      <c r="CE1048344" s="48"/>
      <c r="CF1048344" s="48"/>
      <c r="CG1048344" s="48"/>
      <c r="CH1048344" s="48"/>
      <c r="CI1048344" s="48"/>
      <c r="CJ1048344" s="48"/>
      <c r="CK1048344" s="48"/>
      <c r="CL1048344" s="48"/>
      <c r="CM1048344" s="48"/>
      <c r="CN1048344" s="48"/>
      <c r="CO1048344" s="48"/>
      <c r="CP1048344" s="48"/>
      <c r="CQ1048344" s="48"/>
      <c r="CR1048344" s="48"/>
      <c r="CS1048344" s="48"/>
      <c r="CT1048344" s="48"/>
      <c r="CU1048344" s="48"/>
      <c r="CV1048344" s="48"/>
      <c r="CW1048344" s="48"/>
      <c r="CX1048344" s="48"/>
    </row>
    <row r="1048345" spans="1:102" x14ac:dyDescent="0.2">
      <c r="H1048345" s="50"/>
      <c r="Q1048345" s="48"/>
      <c r="AQ1048345" s="48"/>
      <c r="AS1048345" s="48"/>
      <c r="AX1048345" s="136" t="s">
        <v>174</v>
      </c>
      <c r="BF1048345" s="48"/>
      <c r="BG1048345" s="37"/>
      <c r="BH1048345" s="48"/>
      <c r="BS1048345" s="48"/>
      <c r="BT1048345" s="48"/>
      <c r="BU1048345" s="48"/>
      <c r="BV1048345" s="48"/>
      <c r="BW1048345" s="48"/>
      <c r="BX1048345" s="48"/>
      <c r="BY1048345" s="48"/>
      <c r="BZ1048345" s="48"/>
      <c r="CA1048345" s="48"/>
      <c r="CB1048345" s="48"/>
      <c r="CC1048345" s="48"/>
      <c r="CD1048345" s="48"/>
      <c r="CE1048345" s="48"/>
      <c r="CF1048345" s="48"/>
      <c r="CG1048345" s="48"/>
      <c r="CH1048345" s="48"/>
      <c r="CI1048345" s="48"/>
      <c r="CJ1048345" s="48"/>
      <c r="CK1048345" s="48"/>
      <c r="CL1048345" s="48"/>
      <c r="CM1048345" s="48"/>
      <c r="CN1048345" s="48"/>
      <c r="CO1048345" s="48"/>
      <c r="CP1048345" s="48"/>
      <c r="CQ1048345" s="48"/>
      <c r="CR1048345" s="48"/>
      <c r="CS1048345" s="48"/>
      <c r="CT1048345" s="48"/>
      <c r="CU1048345" s="48"/>
      <c r="CV1048345" s="48"/>
      <c r="CW1048345" s="48"/>
      <c r="CX1048345" s="48"/>
    </row>
    <row r="1048346" spans="1:102" s="48" customFormat="1" x14ac:dyDescent="0.2">
      <c r="A1048346" s="3"/>
      <c r="E1048346" s="3"/>
      <c r="F1048346" s="3"/>
      <c r="G1048346" s="4"/>
      <c r="H1048346" s="4"/>
      <c r="I1048346" s="4"/>
      <c r="L1048346" s="4"/>
      <c r="R1048346" s="4"/>
      <c r="S1048346" s="4"/>
      <c r="V1048346" s="188"/>
      <c r="W1048346" s="188"/>
      <c r="Z1048346" s="188"/>
      <c r="AA1048346" s="188"/>
      <c r="AB1048346" s="188"/>
      <c r="AE1048346" s="188"/>
      <c r="AF1048346" s="188"/>
      <c r="AG1048346" s="188"/>
      <c r="AI1048346" s="4"/>
      <c r="AJ1048346" s="184"/>
      <c r="AK1048346" s="184"/>
      <c r="AL1048346" s="184"/>
      <c r="AM1048346" s="4"/>
      <c r="AN1048346" s="4"/>
      <c r="AO1048346" s="36"/>
      <c r="AP1048346" s="4"/>
      <c r="AX1048346" s="136"/>
      <c r="BD1048346" s="3"/>
      <c r="BE1048346" s="3"/>
      <c r="BI1048346" s="3"/>
      <c r="BJ1048346" s="3"/>
      <c r="BK1048346" s="3"/>
      <c r="BL1048346" s="3"/>
      <c r="BM1048346" s="3"/>
      <c r="BN1048346" s="3"/>
      <c r="BO1048346" s="3"/>
      <c r="BP1048346" s="3"/>
      <c r="BQ1048346" s="3"/>
      <c r="BR1048346" s="3"/>
    </row>
    <row r="1048347" spans="1:102" s="48" customFormat="1" x14ac:dyDescent="0.2">
      <c r="A1048347" s="3"/>
      <c r="E1048347" s="3"/>
      <c r="F1048347" s="3"/>
      <c r="G1048347" s="4"/>
      <c r="H1048347" s="36"/>
      <c r="I1048347" s="4"/>
      <c r="L1048347" s="4"/>
      <c r="R1048347" s="4"/>
      <c r="S1048347" s="4"/>
      <c r="V1048347" s="188"/>
      <c r="W1048347" s="188"/>
      <c r="Z1048347" s="188"/>
      <c r="AA1048347" s="188"/>
      <c r="AB1048347" s="188"/>
      <c r="AE1048347" s="188"/>
      <c r="AF1048347" s="188"/>
      <c r="AG1048347" s="188"/>
      <c r="AI1048347" s="4"/>
      <c r="AJ1048347" s="184"/>
      <c r="AK1048347" s="184"/>
      <c r="AL1048347" s="184"/>
      <c r="AM1048347" s="4"/>
      <c r="AN1048347" s="4"/>
      <c r="AO1048347" s="36"/>
      <c r="AP1048347" s="4"/>
      <c r="AX1048347" s="136"/>
      <c r="BD1048347" s="3"/>
      <c r="BE1048347" s="3"/>
      <c r="BI1048347" s="3"/>
      <c r="BJ1048347" s="3"/>
      <c r="BK1048347" s="3"/>
      <c r="BL1048347" s="3"/>
      <c r="BM1048347" s="3"/>
      <c r="BN1048347" s="3"/>
      <c r="BO1048347" s="3"/>
      <c r="BP1048347" s="3"/>
      <c r="BQ1048347" s="3"/>
      <c r="BR1048347" s="3"/>
    </row>
    <row r="1048348" spans="1:102" s="48" customFormat="1" x14ac:dyDescent="0.2">
      <c r="A1048348" s="3"/>
      <c r="E1048348" s="3"/>
      <c r="F1048348" s="3"/>
      <c r="G1048348" s="4"/>
      <c r="I1048348" s="91"/>
      <c r="R1048348" s="4"/>
      <c r="S1048348" s="4"/>
      <c r="V1048348" s="188"/>
      <c r="W1048348" s="188"/>
      <c r="Z1048348" s="188"/>
      <c r="AA1048348" s="188"/>
      <c r="AB1048348" s="188"/>
      <c r="AE1048348" s="188"/>
      <c r="AF1048348" s="188"/>
      <c r="AG1048348" s="188"/>
      <c r="AI1048348" s="4"/>
      <c r="AJ1048348" s="184"/>
      <c r="AK1048348" s="184"/>
      <c r="AL1048348" s="184"/>
      <c r="AM1048348" s="4"/>
      <c r="AN1048348" s="4"/>
      <c r="AO1048348" s="36"/>
      <c r="AP1048348" s="4"/>
      <c r="AX1048348" s="136" t="s">
        <v>175</v>
      </c>
      <c r="BD1048348" s="3"/>
      <c r="BE1048348" s="3"/>
      <c r="BI1048348" s="3"/>
      <c r="BJ1048348" s="3"/>
      <c r="BK1048348" s="3"/>
      <c r="BL1048348" s="3"/>
      <c r="BM1048348" s="3"/>
      <c r="BN1048348" s="3"/>
      <c r="BO1048348" s="3"/>
      <c r="BP1048348" s="3"/>
      <c r="BQ1048348" s="3"/>
      <c r="BR1048348" s="3"/>
    </row>
    <row r="1048349" spans="1:102" s="48" customFormat="1" ht="22.5" x14ac:dyDescent="0.2">
      <c r="A1048349" s="3"/>
      <c r="E1048349" s="74"/>
      <c r="F1048349" s="74"/>
      <c r="G1048349" s="4"/>
      <c r="I1048349" s="91"/>
      <c r="R1048349" s="4"/>
      <c r="S1048349" s="4"/>
      <c r="V1048349" s="188"/>
      <c r="W1048349" s="188"/>
      <c r="Z1048349" s="188"/>
      <c r="AA1048349" s="188"/>
      <c r="AB1048349" s="188"/>
      <c r="AE1048349" s="188"/>
      <c r="AF1048349" s="188"/>
      <c r="AG1048349" s="188"/>
      <c r="AI1048349" s="4"/>
      <c r="AJ1048349" s="184"/>
      <c r="AK1048349" s="184"/>
      <c r="AL1048349" s="184"/>
      <c r="AM1048349" s="4"/>
      <c r="AN1048349" s="4"/>
      <c r="AO1048349" s="36"/>
      <c r="AP1048349" s="4"/>
      <c r="AX1048349" s="136" t="s">
        <v>176</v>
      </c>
      <c r="BD1048349" s="3"/>
      <c r="BE1048349" s="3"/>
      <c r="BG1048349" s="3"/>
      <c r="BH1048349" s="3"/>
      <c r="BI1048349" s="3"/>
      <c r="BJ1048349" s="3"/>
      <c r="BK1048349" s="3"/>
      <c r="BL1048349" s="3"/>
      <c r="BM1048349" s="3"/>
      <c r="BN1048349" s="3"/>
      <c r="BO1048349" s="3"/>
      <c r="BP1048349" s="3"/>
      <c r="BQ1048349" s="3"/>
      <c r="BR1048349" s="3"/>
      <c r="BS1048349" s="3"/>
      <c r="BT1048349" s="3"/>
      <c r="BU1048349" s="3"/>
      <c r="BV1048349" s="3"/>
      <c r="BW1048349" s="3"/>
      <c r="BX1048349" s="3"/>
      <c r="BY1048349" s="3"/>
      <c r="BZ1048349" s="3"/>
      <c r="CA1048349" s="3"/>
      <c r="CB1048349" s="3"/>
      <c r="CC1048349" s="3"/>
    </row>
    <row r="1048350" spans="1:102" s="48" customFormat="1" ht="23.25" thickBot="1" x14ac:dyDescent="0.25">
      <c r="A1048350" s="3"/>
      <c r="D1048350" s="74"/>
      <c r="E1048350" s="74"/>
      <c r="G1048350" s="4"/>
      <c r="V1048350" s="188"/>
      <c r="W1048350" s="188"/>
      <c r="Z1048350" s="188"/>
      <c r="AA1048350" s="188"/>
      <c r="AB1048350" s="188"/>
      <c r="AE1048350" s="188"/>
      <c r="AF1048350" s="188"/>
      <c r="AG1048350" s="188"/>
      <c r="AI1048350" s="4"/>
      <c r="AJ1048350" s="188"/>
      <c r="AK1048350" s="188"/>
      <c r="AL1048350" s="188"/>
      <c r="AO1048350" s="36"/>
      <c r="AP1048350" s="4"/>
      <c r="AX1048350" s="279" t="s">
        <v>483</v>
      </c>
      <c r="BD1048350" s="3"/>
      <c r="BE1048350" s="3"/>
      <c r="BF1048350" s="3"/>
      <c r="BG1048350" s="3"/>
      <c r="BH1048350" s="3"/>
      <c r="BI1048350" s="3"/>
      <c r="BJ1048350" s="3"/>
      <c r="BK1048350" s="3"/>
      <c r="BL1048350" s="3"/>
      <c r="BM1048350" s="3"/>
      <c r="BN1048350" s="3"/>
      <c r="BO1048350" s="3"/>
      <c r="BP1048350" s="3"/>
      <c r="BQ1048350" s="3"/>
      <c r="BR1048350" s="3"/>
      <c r="BS1048350" s="3"/>
      <c r="BT1048350" s="3"/>
      <c r="BU1048350" s="3"/>
      <c r="BV1048350" s="3"/>
      <c r="BW1048350" s="3"/>
      <c r="BX1048350" s="3"/>
      <c r="BY1048350" s="3"/>
      <c r="BZ1048350" s="3"/>
      <c r="CA1048350" s="3"/>
      <c r="CB1048350" s="3"/>
      <c r="CC1048350" s="3"/>
      <c r="CD1048350" s="3"/>
      <c r="CE1048350" s="3"/>
      <c r="CF1048350" s="3"/>
      <c r="CG1048350" s="3"/>
      <c r="CH1048350" s="3"/>
      <c r="CI1048350" s="3"/>
      <c r="CJ1048350" s="3"/>
      <c r="CK1048350" s="3"/>
      <c r="CL1048350" s="3"/>
      <c r="CM1048350" s="3"/>
      <c r="CN1048350" s="3"/>
      <c r="CO1048350" s="3"/>
      <c r="CP1048350" s="3"/>
      <c r="CQ1048350" s="3"/>
      <c r="CR1048350" s="3"/>
      <c r="CS1048350" s="3"/>
      <c r="CT1048350" s="3"/>
      <c r="CU1048350" s="3"/>
      <c r="CV1048350" s="3"/>
      <c r="CW1048350" s="3"/>
      <c r="CX1048350" s="3"/>
    </row>
    <row r="1048351" spans="1:102" s="48" customFormat="1" ht="25.15" customHeight="1" thickBot="1" x14ac:dyDescent="0.25">
      <c r="A1048351" s="3"/>
      <c r="D1048351" s="74"/>
      <c r="E1048351" s="74"/>
      <c r="G1048351" s="4"/>
      <c r="V1048351" s="188"/>
      <c r="W1048351" s="188"/>
      <c r="Z1048351" s="188"/>
      <c r="AA1048351" s="188"/>
      <c r="AB1048351" s="188"/>
      <c r="AE1048351" s="188"/>
      <c r="AF1048351" s="188"/>
      <c r="AG1048351" s="188"/>
      <c r="AJ1048351" s="188"/>
      <c r="AK1048351" s="188"/>
      <c r="AL1048351" s="188"/>
      <c r="AO1048351" s="36"/>
      <c r="AP1048351" s="4"/>
      <c r="AS1048351" s="4"/>
      <c r="AX1048351" s="280" t="s">
        <v>484</v>
      </c>
      <c r="BD1048351" s="3"/>
      <c r="BE1048351" s="3"/>
      <c r="BF1048351" s="3"/>
      <c r="BG1048351" s="3"/>
      <c r="BH1048351" s="3"/>
      <c r="BI1048351" s="3"/>
      <c r="BJ1048351" s="3"/>
      <c r="BK1048351" s="3"/>
      <c r="BL1048351" s="3"/>
      <c r="BM1048351" s="3"/>
      <c r="BN1048351" s="3"/>
      <c r="BO1048351" s="3"/>
      <c r="BP1048351" s="3"/>
      <c r="BQ1048351" s="3"/>
      <c r="BR1048351" s="3"/>
      <c r="BS1048351" s="3"/>
      <c r="BT1048351" s="3"/>
      <c r="BU1048351" s="3"/>
      <c r="BV1048351" s="3"/>
      <c r="BW1048351" s="3"/>
      <c r="BX1048351" s="3"/>
      <c r="BY1048351" s="3"/>
      <c r="BZ1048351" s="3"/>
      <c r="CA1048351" s="3"/>
      <c r="CB1048351" s="3"/>
      <c r="CC1048351" s="3"/>
      <c r="CD1048351" s="3"/>
      <c r="CE1048351" s="3"/>
      <c r="CF1048351" s="3"/>
      <c r="CG1048351" s="3"/>
      <c r="CH1048351" s="3"/>
      <c r="CI1048351" s="3"/>
      <c r="CJ1048351" s="3"/>
      <c r="CK1048351" s="3"/>
      <c r="CL1048351" s="3"/>
      <c r="CM1048351" s="3"/>
      <c r="CN1048351" s="3"/>
      <c r="CO1048351" s="3"/>
      <c r="CP1048351" s="3"/>
      <c r="CQ1048351" s="3"/>
      <c r="CR1048351" s="3"/>
      <c r="CS1048351" s="3"/>
      <c r="CT1048351" s="3"/>
      <c r="CU1048351" s="3"/>
      <c r="CV1048351" s="3"/>
      <c r="CW1048351" s="3"/>
      <c r="CX1048351" s="3"/>
    </row>
    <row r="1048352" spans="1:102" s="48" customFormat="1" ht="33" customHeight="1" x14ac:dyDescent="0.2">
      <c r="A1048352" s="3"/>
      <c r="D1048352" s="74"/>
      <c r="E1048352" s="74"/>
      <c r="G1048352" s="4"/>
      <c r="V1048352" s="188"/>
      <c r="W1048352" s="188"/>
      <c r="Z1048352" s="188"/>
      <c r="AA1048352" s="188"/>
      <c r="AB1048352" s="188"/>
      <c r="AE1048352" s="188"/>
      <c r="AF1048352" s="188"/>
      <c r="AG1048352" s="188"/>
      <c r="AJ1048352" s="188"/>
      <c r="AK1048352" s="188"/>
      <c r="AL1048352" s="188"/>
      <c r="AO1048352" s="36"/>
      <c r="AP1048352" s="4"/>
      <c r="AS1048352" s="4"/>
      <c r="BD1048352" s="3"/>
      <c r="BE1048352" s="3"/>
      <c r="BF1048352" s="3"/>
      <c r="BG1048352" s="3"/>
      <c r="BH1048352" s="3"/>
      <c r="BI1048352" s="3"/>
      <c r="BJ1048352" s="3"/>
      <c r="BK1048352" s="3"/>
      <c r="BL1048352" s="3"/>
      <c r="BM1048352" s="3"/>
      <c r="BN1048352" s="3"/>
      <c r="BO1048352" s="3"/>
      <c r="BP1048352" s="3"/>
      <c r="BQ1048352" s="3"/>
      <c r="BR1048352" s="3"/>
      <c r="BS1048352" s="3"/>
      <c r="BT1048352" s="3"/>
      <c r="BU1048352" s="3"/>
      <c r="BV1048352" s="3"/>
      <c r="BW1048352" s="3"/>
      <c r="BX1048352" s="3"/>
      <c r="BY1048352" s="3"/>
      <c r="BZ1048352" s="3"/>
      <c r="CA1048352" s="3"/>
      <c r="CB1048352" s="3"/>
      <c r="CC1048352" s="3"/>
      <c r="CD1048352" s="3"/>
      <c r="CE1048352" s="3"/>
      <c r="CF1048352" s="3"/>
      <c r="CG1048352" s="3"/>
      <c r="CH1048352" s="3"/>
      <c r="CI1048352" s="3"/>
      <c r="CJ1048352" s="3"/>
      <c r="CK1048352" s="3"/>
      <c r="CL1048352" s="3"/>
      <c r="CM1048352" s="3"/>
      <c r="CN1048352" s="3"/>
      <c r="CO1048352" s="3"/>
      <c r="CP1048352" s="3"/>
      <c r="CQ1048352" s="3"/>
      <c r="CR1048352" s="3"/>
      <c r="CS1048352" s="3"/>
      <c r="CT1048352" s="3"/>
      <c r="CU1048352" s="3"/>
      <c r="CV1048352" s="3"/>
      <c r="CW1048352" s="3"/>
      <c r="CX1048352" s="3"/>
    </row>
    <row r="1048353" spans="1:102" s="48" customFormat="1" x14ac:dyDescent="0.2">
      <c r="A1048353" s="3"/>
      <c r="D1048353" s="74"/>
      <c r="E1048353" s="74"/>
      <c r="G1048353" s="4"/>
      <c r="H1048353" s="4"/>
      <c r="V1048353" s="188"/>
      <c r="W1048353" s="188"/>
      <c r="Z1048353" s="188"/>
      <c r="AA1048353" s="188"/>
      <c r="AB1048353" s="188"/>
      <c r="AE1048353" s="188"/>
      <c r="AF1048353" s="188"/>
      <c r="AG1048353" s="188"/>
      <c r="AJ1048353" s="188"/>
      <c r="AK1048353" s="188"/>
      <c r="AL1048353" s="188"/>
      <c r="AO1048353" s="36"/>
      <c r="AP1048353" s="4"/>
      <c r="AS1048353" s="4"/>
      <c r="BD1048353" s="3"/>
      <c r="BE1048353" s="3"/>
      <c r="BF1048353" s="3"/>
      <c r="BG1048353" s="3"/>
      <c r="BH1048353" s="3"/>
      <c r="BI1048353" s="3"/>
      <c r="BJ1048353" s="3"/>
      <c r="BK1048353" s="3"/>
      <c r="BL1048353" s="3"/>
      <c r="BM1048353" s="3"/>
      <c r="BN1048353" s="3"/>
      <c r="BO1048353" s="3"/>
      <c r="BP1048353" s="3"/>
      <c r="BQ1048353" s="3"/>
      <c r="BR1048353" s="3"/>
      <c r="BS1048353" s="3"/>
      <c r="BT1048353" s="3"/>
      <c r="BU1048353" s="3"/>
      <c r="BV1048353" s="3"/>
      <c r="BW1048353" s="3"/>
      <c r="BX1048353" s="3"/>
      <c r="BY1048353" s="3"/>
      <c r="BZ1048353" s="3"/>
      <c r="CA1048353" s="3"/>
      <c r="CB1048353" s="3"/>
      <c r="CC1048353" s="3"/>
      <c r="CD1048353" s="3"/>
      <c r="CE1048353" s="3"/>
      <c r="CF1048353" s="3"/>
      <c r="CG1048353" s="3"/>
      <c r="CH1048353" s="3"/>
      <c r="CI1048353" s="3"/>
      <c r="CJ1048353" s="3"/>
      <c r="CK1048353" s="3"/>
      <c r="CL1048353" s="3"/>
      <c r="CM1048353" s="3"/>
      <c r="CN1048353" s="3"/>
      <c r="CO1048353" s="3"/>
      <c r="CP1048353" s="3"/>
      <c r="CQ1048353" s="3"/>
      <c r="CR1048353" s="3"/>
      <c r="CS1048353" s="3"/>
      <c r="CT1048353" s="3"/>
      <c r="CU1048353" s="3"/>
      <c r="CV1048353" s="3"/>
      <c r="CW1048353" s="3"/>
      <c r="CX1048353" s="3"/>
    </row>
    <row r="1048354" spans="1:102" s="48" customFormat="1" x14ac:dyDescent="0.2">
      <c r="A1048354" s="3"/>
      <c r="D1048354" s="74"/>
      <c r="E1048354" s="74"/>
      <c r="G1048354" s="4"/>
      <c r="H1048354" s="4"/>
      <c r="L1048354" s="4"/>
      <c r="Q1048354" s="4"/>
      <c r="V1048354" s="188"/>
      <c r="W1048354" s="188"/>
      <c r="Z1048354" s="188"/>
      <c r="AA1048354" s="188"/>
      <c r="AB1048354" s="188"/>
      <c r="AE1048354" s="188"/>
      <c r="AF1048354" s="188"/>
      <c r="AG1048354" s="188"/>
      <c r="AJ1048354" s="188"/>
      <c r="AK1048354" s="188"/>
      <c r="AL1048354" s="188"/>
      <c r="AO1048354" s="36"/>
      <c r="AP1048354" s="4"/>
      <c r="AQ1048354" s="4"/>
      <c r="AR1048354" s="4"/>
      <c r="AS1048354" s="4"/>
      <c r="BD1048354" s="3"/>
      <c r="BE1048354" s="3"/>
      <c r="BF1048354" s="3"/>
      <c r="BG1048354" s="3"/>
      <c r="BH1048354" s="3"/>
      <c r="BI1048354" s="3"/>
      <c r="BJ1048354" s="3"/>
      <c r="BK1048354" s="3"/>
      <c r="BL1048354" s="3"/>
      <c r="BM1048354" s="3"/>
      <c r="BN1048354" s="3"/>
      <c r="BO1048354" s="3"/>
      <c r="BP1048354" s="3"/>
      <c r="BQ1048354" s="3"/>
      <c r="BR1048354" s="3"/>
      <c r="BS1048354" s="3"/>
      <c r="BT1048354" s="3"/>
      <c r="BU1048354" s="3"/>
      <c r="BV1048354" s="3"/>
      <c r="BW1048354" s="3"/>
      <c r="BX1048354" s="3"/>
      <c r="BY1048354" s="3"/>
      <c r="BZ1048354" s="3"/>
      <c r="CA1048354" s="3"/>
      <c r="CB1048354" s="3"/>
      <c r="CC1048354" s="3"/>
      <c r="CD1048354" s="3"/>
      <c r="CE1048354" s="3"/>
      <c r="CF1048354" s="3"/>
      <c r="CG1048354" s="3"/>
      <c r="CH1048354" s="3"/>
      <c r="CI1048354" s="3"/>
      <c r="CJ1048354" s="3"/>
      <c r="CK1048354" s="3"/>
      <c r="CL1048354" s="3"/>
      <c r="CM1048354" s="3"/>
      <c r="CN1048354" s="3"/>
      <c r="CO1048354" s="3"/>
      <c r="CP1048354" s="3"/>
      <c r="CQ1048354" s="3"/>
      <c r="CR1048354" s="3"/>
      <c r="CS1048354" s="3"/>
      <c r="CT1048354" s="3"/>
      <c r="CU1048354" s="3"/>
      <c r="CV1048354" s="3"/>
      <c r="CW1048354" s="3"/>
      <c r="CX1048354" s="3"/>
    </row>
    <row r="1048355" spans="1:102" s="48" customFormat="1" x14ac:dyDescent="0.2">
      <c r="A1048355" s="3"/>
      <c r="B1048355" s="3"/>
      <c r="C1048355" s="3"/>
      <c r="D1048355" s="3"/>
      <c r="E1048355" s="3"/>
      <c r="G1048355" s="4"/>
      <c r="H1048355" s="4"/>
      <c r="L1048355" s="4"/>
      <c r="Q1048355" s="4"/>
      <c r="V1048355" s="188"/>
      <c r="W1048355" s="188"/>
      <c r="Z1048355" s="188"/>
      <c r="AA1048355" s="188"/>
      <c r="AB1048355" s="188"/>
      <c r="AE1048355" s="188"/>
      <c r="AF1048355" s="188"/>
      <c r="AG1048355" s="188"/>
      <c r="AJ1048355" s="188"/>
      <c r="AK1048355" s="188"/>
      <c r="AL1048355" s="188"/>
      <c r="AO1048355" s="36"/>
      <c r="AP1048355" s="4"/>
      <c r="AQ1048355" s="4"/>
      <c r="AR1048355" s="4"/>
      <c r="AS1048355" s="4"/>
      <c r="AT1048355" s="37"/>
      <c r="BD1048355" s="3"/>
      <c r="BE1048355" s="3"/>
      <c r="BF1048355" s="3"/>
      <c r="BG1048355" s="3"/>
      <c r="BH1048355" s="3"/>
      <c r="BI1048355" s="3"/>
      <c r="BJ1048355" s="3"/>
      <c r="BK1048355" s="3"/>
      <c r="BL1048355" s="3"/>
      <c r="BM1048355" s="3"/>
      <c r="BN1048355" s="3"/>
      <c r="BO1048355" s="3"/>
      <c r="BP1048355" s="3"/>
      <c r="BQ1048355" s="3"/>
      <c r="BR1048355" s="3"/>
      <c r="BS1048355" s="3"/>
      <c r="BT1048355" s="3"/>
      <c r="BU1048355" s="3"/>
      <c r="BV1048355" s="3"/>
      <c r="BW1048355" s="3"/>
      <c r="BX1048355" s="3"/>
      <c r="BY1048355" s="3"/>
      <c r="BZ1048355" s="3"/>
      <c r="CA1048355" s="3"/>
      <c r="CB1048355" s="3"/>
      <c r="CC1048355" s="3"/>
      <c r="CD1048355" s="3"/>
      <c r="CE1048355" s="3"/>
      <c r="CF1048355" s="3"/>
      <c r="CG1048355" s="3"/>
      <c r="CH1048355" s="3"/>
      <c r="CI1048355" s="3"/>
      <c r="CJ1048355" s="3"/>
      <c r="CK1048355" s="3"/>
      <c r="CL1048355" s="3"/>
      <c r="CM1048355" s="3"/>
      <c r="CN1048355" s="3"/>
      <c r="CO1048355" s="3"/>
      <c r="CP1048355" s="3"/>
      <c r="CQ1048355" s="3"/>
      <c r="CR1048355" s="3"/>
      <c r="CS1048355" s="3"/>
      <c r="CT1048355" s="3"/>
      <c r="CU1048355" s="3"/>
      <c r="CV1048355" s="3"/>
      <c r="CW1048355" s="3"/>
      <c r="CX1048355" s="3"/>
    </row>
    <row r="1048356" spans="1:102" x14ac:dyDescent="0.2">
      <c r="AI1048356" s="48"/>
    </row>
  </sheetData>
  <sheetProtection algorithmName="SHA-512" hashValue="D9N7MuGWpknCwrqZ6/acv6iLTBFF8aXaXrhyKP55JGZkI1zBsnPSBawJhRR4Hdu6w/RQyB47uw3JrSm96u9esg==" saltValue="/dUFDuslnY1qVoy0mVj9Cg==" spinCount="100000" sheet="1" formatRows="0" deleteRows="0" selectLockedCells="1"/>
  <sortState ref="J1048509:J1048520">
    <sortCondition ref="J1048509"/>
  </sortState>
  <dataConsolidate/>
  <mergeCells count="3189">
    <mergeCell ref="A308:A310"/>
    <mergeCell ref="A287:A289"/>
    <mergeCell ref="A290:A292"/>
    <mergeCell ref="A293:A295"/>
    <mergeCell ref="A296:A298"/>
    <mergeCell ref="A299:A301"/>
    <mergeCell ref="A302:A304"/>
    <mergeCell ref="A305:A307"/>
    <mergeCell ref="A278:A280"/>
    <mergeCell ref="A281:A283"/>
    <mergeCell ref="A284:A286"/>
    <mergeCell ref="A338:A340"/>
    <mergeCell ref="A341:A343"/>
    <mergeCell ref="A344:A346"/>
    <mergeCell ref="A347:A349"/>
    <mergeCell ref="A311:A313"/>
    <mergeCell ref="A314:A316"/>
    <mergeCell ref="A317:A319"/>
    <mergeCell ref="A320:A322"/>
    <mergeCell ref="A323:A325"/>
    <mergeCell ref="A326:A328"/>
    <mergeCell ref="A329:A331"/>
    <mergeCell ref="A332:A334"/>
    <mergeCell ref="A335:A337"/>
    <mergeCell ref="AO359:AO361"/>
    <mergeCell ref="AP359:AP361"/>
    <mergeCell ref="AQ359:AQ361"/>
    <mergeCell ref="AR359:AR361"/>
    <mergeCell ref="AS359:AS361"/>
    <mergeCell ref="A359:A361"/>
    <mergeCell ref="A356:A358"/>
    <mergeCell ref="A350:A352"/>
    <mergeCell ref="A353:A355"/>
    <mergeCell ref="AQ356:AQ358"/>
    <mergeCell ref="AR356:AR358"/>
    <mergeCell ref="AS356:AS358"/>
    <mergeCell ref="B359:C361"/>
    <mergeCell ref="G359:G361"/>
    <mergeCell ref="H359:H361"/>
    <mergeCell ref="I359:I361"/>
    <mergeCell ref="J359:J361"/>
    <mergeCell ref="K359:K361"/>
    <mergeCell ref="L359:L361"/>
    <mergeCell ref="M359:M361"/>
    <mergeCell ref="N359:N361"/>
    <mergeCell ref="O359:O361"/>
    <mergeCell ref="R359:R361"/>
    <mergeCell ref="S359:S361"/>
    <mergeCell ref="U359:U361"/>
    <mergeCell ref="V359:V361"/>
    <mergeCell ref="Z359:Z361"/>
    <mergeCell ref="AA359:AA361"/>
    <mergeCell ref="AE359:AE361"/>
    <mergeCell ref="AF359:AF361"/>
    <mergeCell ref="AJ359:AJ361"/>
    <mergeCell ref="AK359:AK361"/>
    <mergeCell ref="AN359:AN361"/>
    <mergeCell ref="AS353:AS355"/>
    <mergeCell ref="B356:C358"/>
    <mergeCell ref="G356:G358"/>
    <mergeCell ref="H356:H358"/>
    <mergeCell ref="I356:I358"/>
    <mergeCell ref="J356:J358"/>
    <mergeCell ref="K356:K358"/>
    <mergeCell ref="L356:L358"/>
    <mergeCell ref="M356:M358"/>
    <mergeCell ref="N356:N358"/>
    <mergeCell ref="O356:O358"/>
    <mergeCell ref="R356:R358"/>
    <mergeCell ref="S356:S358"/>
    <mergeCell ref="U356:U358"/>
    <mergeCell ref="V356:V358"/>
    <mergeCell ref="Z356:Z358"/>
    <mergeCell ref="AA356:AA358"/>
    <mergeCell ref="AE356:AE358"/>
    <mergeCell ref="AF356:AF358"/>
    <mergeCell ref="AJ356:AJ358"/>
    <mergeCell ref="AK356:AK358"/>
    <mergeCell ref="AN356:AN358"/>
    <mergeCell ref="AO356:AO358"/>
    <mergeCell ref="AP356:AP358"/>
    <mergeCell ref="AE353:AE355"/>
    <mergeCell ref="AF353:AF355"/>
    <mergeCell ref="AJ353:AJ355"/>
    <mergeCell ref="AK353:AK355"/>
    <mergeCell ref="AN353:AN355"/>
    <mergeCell ref="AO353:AO355"/>
    <mergeCell ref="AP353:AP355"/>
    <mergeCell ref="AQ353:AQ355"/>
    <mergeCell ref="AR353:AR355"/>
    <mergeCell ref="AJ350:AJ352"/>
    <mergeCell ref="AK350:AK352"/>
    <mergeCell ref="AN350:AN352"/>
    <mergeCell ref="AO350:AO352"/>
    <mergeCell ref="AP350:AP352"/>
    <mergeCell ref="AQ350:AQ352"/>
    <mergeCell ref="AR350:AR352"/>
    <mergeCell ref="AS350:AS352"/>
    <mergeCell ref="B353:C355"/>
    <mergeCell ref="G353:G355"/>
    <mergeCell ref="H353:H355"/>
    <mergeCell ref="I353:I355"/>
    <mergeCell ref="J353:J355"/>
    <mergeCell ref="K353:K355"/>
    <mergeCell ref="L353:L355"/>
    <mergeCell ref="M353:M355"/>
    <mergeCell ref="N353:N355"/>
    <mergeCell ref="O353:O355"/>
    <mergeCell ref="R353:R355"/>
    <mergeCell ref="S353:S355"/>
    <mergeCell ref="U353:U355"/>
    <mergeCell ref="V353:V355"/>
    <mergeCell ref="Z353:Z355"/>
    <mergeCell ref="AA353:AA355"/>
    <mergeCell ref="O350:O352"/>
    <mergeCell ref="R350:R352"/>
    <mergeCell ref="S350:S352"/>
    <mergeCell ref="U350:U352"/>
    <mergeCell ref="V350:V352"/>
    <mergeCell ref="Z350:Z352"/>
    <mergeCell ref="AA350:AA352"/>
    <mergeCell ref="AE350:AE352"/>
    <mergeCell ref="AF350:AF352"/>
    <mergeCell ref="B350:C352"/>
    <mergeCell ref="G350:G352"/>
    <mergeCell ref="H350:H352"/>
    <mergeCell ref="I350:I352"/>
    <mergeCell ref="J350:J352"/>
    <mergeCell ref="K350:K352"/>
    <mergeCell ref="L350:L352"/>
    <mergeCell ref="M350:M352"/>
    <mergeCell ref="N350:N352"/>
    <mergeCell ref="AF347:AF349"/>
    <mergeCell ref="AJ347:AJ349"/>
    <mergeCell ref="AK347:AK349"/>
    <mergeCell ref="AN347:AN349"/>
    <mergeCell ref="AO347:AO349"/>
    <mergeCell ref="AP347:AP349"/>
    <mergeCell ref="AQ347:AQ349"/>
    <mergeCell ref="AR347:AR349"/>
    <mergeCell ref="AS347:AS349"/>
    <mergeCell ref="AK344:AK346"/>
    <mergeCell ref="AN344:AN346"/>
    <mergeCell ref="AO344:AO346"/>
    <mergeCell ref="AP344:AP346"/>
    <mergeCell ref="AQ344:AQ346"/>
    <mergeCell ref="AR344:AR346"/>
    <mergeCell ref="AS344:AS346"/>
    <mergeCell ref="B347:C349"/>
    <mergeCell ref="G347:G349"/>
    <mergeCell ref="H347:H349"/>
    <mergeCell ref="I347:I349"/>
    <mergeCell ref="J347:J349"/>
    <mergeCell ref="K347:K349"/>
    <mergeCell ref="L347:L349"/>
    <mergeCell ref="M347:M349"/>
    <mergeCell ref="N347:N349"/>
    <mergeCell ref="O347:O349"/>
    <mergeCell ref="R347:R349"/>
    <mergeCell ref="S347:S349"/>
    <mergeCell ref="U347:U349"/>
    <mergeCell ref="V347:V349"/>
    <mergeCell ref="Z347:Z349"/>
    <mergeCell ref="AA347:AA349"/>
    <mergeCell ref="AE347:AE349"/>
    <mergeCell ref="B344:C346"/>
    <mergeCell ref="G344:G346"/>
    <mergeCell ref="H344:H346"/>
    <mergeCell ref="I344:I346"/>
    <mergeCell ref="J344:J346"/>
    <mergeCell ref="K344:K346"/>
    <mergeCell ref="L344:L346"/>
    <mergeCell ref="M344:M346"/>
    <mergeCell ref="N344:N346"/>
    <mergeCell ref="O344:O346"/>
    <mergeCell ref="R344:R346"/>
    <mergeCell ref="S344:S346"/>
    <mergeCell ref="U344:U346"/>
    <mergeCell ref="V344:V346"/>
    <mergeCell ref="Z344:Z346"/>
    <mergeCell ref="AA344:AA346"/>
    <mergeCell ref="AE344:AE346"/>
    <mergeCell ref="AQ338:AQ340"/>
    <mergeCell ref="AR338:AR340"/>
    <mergeCell ref="AF344:AF346"/>
    <mergeCell ref="AJ344:AJ346"/>
    <mergeCell ref="AS338:AS340"/>
    <mergeCell ref="B341:C343"/>
    <mergeCell ref="G341:G343"/>
    <mergeCell ref="H341:H343"/>
    <mergeCell ref="I341:I343"/>
    <mergeCell ref="J341:J343"/>
    <mergeCell ref="K341:K343"/>
    <mergeCell ref="L341:L343"/>
    <mergeCell ref="M341:M343"/>
    <mergeCell ref="N341:N343"/>
    <mergeCell ref="O341:O343"/>
    <mergeCell ref="R341:R343"/>
    <mergeCell ref="S341:S343"/>
    <mergeCell ref="U341:U343"/>
    <mergeCell ref="V341:V343"/>
    <mergeCell ref="Z341:Z343"/>
    <mergeCell ref="AA341:AA343"/>
    <mergeCell ref="AE341:AE343"/>
    <mergeCell ref="AF341:AF343"/>
    <mergeCell ref="AJ341:AJ343"/>
    <mergeCell ref="AK341:AK343"/>
    <mergeCell ref="AN341:AN343"/>
    <mergeCell ref="AO341:AO343"/>
    <mergeCell ref="AP341:AP343"/>
    <mergeCell ref="AQ341:AQ343"/>
    <mergeCell ref="AR341:AR343"/>
    <mergeCell ref="AS341:AS343"/>
    <mergeCell ref="AS335:AS337"/>
    <mergeCell ref="B338:C340"/>
    <mergeCell ref="G338:G340"/>
    <mergeCell ref="H338:H340"/>
    <mergeCell ref="I338:I340"/>
    <mergeCell ref="J338:J340"/>
    <mergeCell ref="K338:K340"/>
    <mergeCell ref="L338:L340"/>
    <mergeCell ref="M338:M340"/>
    <mergeCell ref="N338:N340"/>
    <mergeCell ref="O338:O340"/>
    <mergeCell ref="R338:R340"/>
    <mergeCell ref="S338:S340"/>
    <mergeCell ref="U338:U340"/>
    <mergeCell ref="V338:V340"/>
    <mergeCell ref="Z338:Z340"/>
    <mergeCell ref="AA338:AA340"/>
    <mergeCell ref="AE338:AE340"/>
    <mergeCell ref="AF338:AF340"/>
    <mergeCell ref="AJ338:AJ340"/>
    <mergeCell ref="AK338:AK340"/>
    <mergeCell ref="AN338:AN340"/>
    <mergeCell ref="AO338:AO340"/>
    <mergeCell ref="AP338:AP340"/>
    <mergeCell ref="AE335:AE337"/>
    <mergeCell ref="AF335:AF337"/>
    <mergeCell ref="AJ335:AJ337"/>
    <mergeCell ref="AK335:AK337"/>
    <mergeCell ref="AN335:AN337"/>
    <mergeCell ref="AO335:AO337"/>
    <mergeCell ref="AP335:AP337"/>
    <mergeCell ref="AQ335:AQ337"/>
    <mergeCell ref="AR335:AR337"/>
    <mergeCell ref="AJ332:AJ334"/>
    <mergeCell ref="AK332:AK334"/>
    <mergeCell ref="AN332:AN334"/>
    <mergeCell ref="AO332:AO334"/>
    <mergeCell ref="AP332:AP334"/>
    <mergeCell ref="AQ332:AQ334"/>
    <mergeCell ref="AR332:AR334"/>
    <mergeCell ref="AS332:AS334"/>
    <mergeCell ref="B335:C337"/>
    <mergeCell ref="G335:G337"/>
    <mergeCell ref="H335:H337"/>
    <mergeCell ref="I335:I337"/>
    <mergeCell ref="J335:J337"/>
    <mergeCell ref="K335:K337"/>
    <mergeCell ref="L335:L337"/>
    <mergeCell ref="M335:M337"/>
    <mergeCell ref="N335:N337"/>
    <mergeCell ref="O335:O337"/>
    <mergeCell ref="R335:R337"/>
    <mergeCell ref="S335:S337"/>
    <mergeCell ref="U335:U337"/>
    <mergeCell ref="V335:V337"/>
    <mergeCell ref="Z335:Z337"/>
    <mergeCell ref="AA335:AA337"/>
    <mergeCell ref="O332:O334"/>
    <mergeCell ref="R332:R334"/>
    <mergeCell ref="S332:S334"/>
    <mergeCell ref="U332:U334"/>
    <mergeCell ref="V332:V334"/>
    <mergeCell ref="Z332:Z334"/>
    <mergeCell ref="AA332:AA334"/>
    <mergeCell ref="AE332:AE334"/>
    <mergeCell ref="AF332:AF334"/>
    <mergeCell ref="B332:C334"/>
    <mergeCell ref="G332:G334"/>
    <mergeCell ref="H332:H334"/>
    <mergeCell ref="I332:I334"/>
    <mergeCell ref="J332:J334"/>
    <mergeCell ref="K332:K334"/>
    <mergeCell ref="L332:L334"/>
    <mergeCell ref="M332:M334"/>
    <mergeCell ref="N332:N334"/>
    <mergeCell ref="AF329:AF331"/>
    <mergeCell ref="AJ329:AJ331"/>
    <mergeCell ref="AK329:AK331"/>
    <mergeCell ref="AN329:AN331"/>
    <mergeCell ref="AO329:AO331"/>
    <mergeCell ref="AP329:AP331"/>
    <mergeCell ref="AQ329:AQ331"/>
    <mergeCell ref="AR329:AR331"/>
    <mergeCell ref="AS329:AS331"/>
    <mergeCell ref="AK326:AK328"/>
    <mergeCell ref="AN326:AN328"/>
    <mergeCell ref="AO326:AO328"/>
    <mergeCell ref="AP326:AP328"/>
    <mergeCell ref="AQ326:AQ328"/>
    <mergeCell ref="AR326:AR328"/>
    <mergeCell ref="AS326:AS328"/>
    <mergeCell ref="B329:C331"/>
    <mergeCell ref="G329:G331"/>
    <mergeCell ref="H329:H331"/>
    <mergeCell ref="I329:I331"/>
    <mergeCell ref="J329:J331"/>
    <mergeCell ref="K329:K331"/>
    <mergeCell ref="L329:L331"/>
    <mergeCell ref="M329:M331"/>
    <mergeCell ref="N329:N331"/>
    <mergeCell ref="O329:O331"/>
    <mergeCell ref="R329:R331"/>
    <mergeCell ref="S329:S331"/>
    <mergeCell ref="U329:U331"/>
    <mergeCell ref="V329:V331"/>
    <mergeCell ref="Z329:Z331"/>
    <mergeCell ref="AA329:AA331"/>
    <mergeCell ref="AE329:AE331"/>
    <mergeCell ref="B326:C328"/>
    <mergeCell ref="G326:G328"/>
    <mergeCell ref="H326:H328"/>
    <mergeCell ref="I326:I328"/>
    <mergeCell ref="J326:J328"/>
    <mergeCell ref="K326:K328"/>
    <mergeCell ref="L326:L328"/>
    <mergeCell ref="M326:M328"/>
    <mergeCell ref="N326:N328"/>
    <mergeCell ref="O326:O328"/>
    <mergeCell ref="R326:R328"/>
    <mergeCell ref="S326:S328"/>
    <mergeCell ref="U326:U328"/>
    <mergeCell ref="V326:V328"/>
    <mergeCell ref="Z326:Z328"/>
    <mergeCell ref="AA326:AA328"/>
    <mergeCell ref="AE326:AE328"/>
    <mergeCell ref="AQ320:AQ322"/>
    <mergeCell ref="AR320:AR322"/>
    <mergeCell ref="AS320:AS322"/>
    <mergeCell ref="AF323:AF325"/>
    <mergeCell ref="AJ323:AJ325"/>
    <mergeCell ref="AK323:AK325"/>
    <mergeCell ref="AN323:AN325"/>
    <mergeCell ref="AO323:AO325"/>
    <mergeCell ref="AP323:AP325"/>
    <mergeCell ref="AQ323:AQ325"/>
    <mergeCell ref="AR323:AR325"/>
    <mergeCell ref="AS323:AS325"/>
    <mergeCell ref="AF326:AF328"/>
    <mergeCell ref="AJ326:AJ328"/>
    <mergeCell ref="B323:C325"/>
    <mergeCell ref="G323:G325"/>
    <mergeCell ref="H323:H325"/>
    <mergeCell ref="I323:I325"/>
    <mergeCell ref="J323:J325"/>
    <mergeCell ref="K323:K325"/>
    <mergeCell ref="L323:L325"/>
    <mergeCell ref="M323:M325"/>
    <mergeCell ref="N323:N325"/>
    <mergeCell ref="O323:O325"/>
    <mergeCell ref="R323:R325"/>
    <mergeCell ref="S323:S325"/>
    <mergeCell ref="U323:U325"/>
    <mergeCell ref="V323:V325"/>
    <mergeCell ref="Z323:Z325"/>
    <mergeCell ref="AA323:AA325"/>
    <mergeCell ref="AE323:AE325"/>
    <mergeCell ref="AS317:AS319"/>
    <mergeCell ref="B320:C322"/>
    <mergeCell ref="G320:G322"/>
    <mergeCell ref="H320:H322"/>
    <mergeCell ref="I320:I322"/>
    <mergeCell ref="J320:J322"/>
    <mergeCell ref="K320:K322"/>
    <mergeCell ref="L320:L322"/>
    <mergeCell ref="M320:M322"/>
    <mergeCell ref="N320:N322"/>
    <mergeCell ref="O320:O322"/>
    <mergeCell ref="R320:R322"/>
    <mergeCell ref="S320:S322"/>
    <mergeCell ref="U320:U322"/>
    <mergeCell ref="V320:V322"/>
    <mergeCell ref="Z320:Z322"/>
    <mergeCell ref="AA320:AA322"/>
    <mergeCell ref="AE320:AE322"/>
    <mergeCell ref="AF320:AF322"/>
    <mergeCell ref="AJ320:AJ322"/>
    <mergeCell ref="AK320:AK322"/>
    <mergeCell ref="AN320:AN322"/>
    <mergeCell ref="AO320:AO322"/>
    <mergeCell ref="AP320:AP322"/>
    <mergeCell ref="AE317:AE319"/>
    <mergeCell ref="AF317:AF319"/>
    <mergeCell ref="AJ317:AJ319"/>
    <mergeCell ref="AK317:AK319"/>
    <mergeCell ref="AN317:AN319"/>
    <mergeCell ref="AO317:AO319"/>
    <mergeCell ref="AP317:AP319"/>
    <mergeCell ref="AQ317:AQ319"/>
    <mergeCell ref="AR317:AR319"/>
    <mergeCell ref="AJ314:AJ316"/>
    <mergeCell ref="AK314:AK316"/>
    <mergeCell ref="AN314:AN316"/>
    <mergeCell ref="AO314:AO316"/>
    <mergeCell ref="AP314:AP316"/>
    <mergeCell ref="AQ314:AQ316"/>
    <mergeCell ref="AR314:AR316"/>
    <mergeCell ref="AS314:AS316"/>
    <mergeCell ref="B317:C319"/>
    <mergeCell ref="G317:G319"/>
    <mergeCell ref="H317:H319"/>
    <mergeCell ref="I317:I319"/>
    <mergeCell ref="J317:J319"/>
    <mergeCell ref="K317:K319"/>
    <mergeCell ref="L317:L319"/>
    <mergeCell ref="M317:M319"/>
    <mergeCell ref="N317:N319"/>
    <mergeCell ref="O317:O319"/>
    <mergeCell ref="R317:R319"/>
    <mergeCell ref="S317:S319"/>
    <mergeCell ref="U317:U319"/>
    <mergeCell ref="V317:V319"/>
    <mergeCell ref="Z317:Z319"/>
    <mergeCell ref="AA317:AA319"/>
    <mergeCell ref="O314:O316"/>
    <mergeCell ref="R314:R316"/>
    <mergeCell ref="S314:S316"/>
    <mergeCell ref="U314:U316"/>
    <mergeCell ref="V314:V316"/>
    <mergeCell ref="Z314:Z316"/>
    <mergeCell ref="AA314:AA316"/>
    <mergeCell ref="AE314:AE316"/>
    <mergeCell ref="AF314:AF316"/>
    <mergeCell ref="B314:C316"/>
    <mergeCell ref="G314:G316"/>
    <mergeCell ref="H314:H316"/>
    <mergeCell ref="I314:I316"/>
    <mergeCell ref="J314:J316"/>
    <mergeCell ref="K314:K316"/>
    <mergeCell ref="L314:L316"/>
    <mergeCell ref="M314:M316"/>
    <mergeCell ref="N314:N316"/>
    <mergeCell ref="AF311:AF313"/>
    <mergeCell ref="AJ311:AJ313"/>
    <mergeCell ref="AK311:AK313"/>
    <mergeCell ref="AN311:AN313"/>
    <mergeCell ref="AO311:AO313"/>
    <mergeCell ref="AP311:AP313"/>
    <mergeCell ref="AQ311:AQ313"/>
    <mergeCell ref="AR311:AR313"/>
    <mergeCell ref="AS311:AS313"/>
    <mergeCell ref="AK308:AK310"/>
    <mergeCell ref="AN308:AN310"/>
    <mergeCell ref="AO308:AO310"/>
    <mergeCell ref="AP308:AP310"/>
    <mergeCell ref="AQ308:AQ310"/>
    <mergeCell ref="AR308:AR310"/>
    <mergeCell ref="AS308:AS310"/>
    <mergeCell ref="B311:C313"/>
    <mergeCell ref="G311:G313"/>
    <mergeCell ref="H311:H313"/>
    <mergeCell ref="I311:I313"/>
    <mergeCell ref="J311:J313"/>
    <mergeCell ref="K311:K313"/>
    <mergeCell ref="L311:L313"/>
    <mergeCell ref="M311:M313"/>
    <mergeCell ref="N311:N313"/>
    <mergeCell ref="O311:O313"/>
    <mergeCell ref="R311:R313"/>
    <mergeCell ref="S311:S313"/>
    <mergeCell ref="U311:U313"/>
    <mergeCell ref="V311:V313"/>
    <mergeCell ref="Z311:Z313"/>
    <mergeCell ref="AA311:AA313"/>
    <mergeCell ref="AE311:AE313"/>
    <mergeCell ref="B308:C310"/>
    <mergeCell ref="G308:G310"/>
    <mergeCell ref="H308:H310"/>
    <mergeCell ref="I308:I310"/>
    <mergeCell ref="J308:J310"/>
    <mergeCell ref="K308:K310"/>
    <mergeCell ref="L308:L310"/>
    <mergeCell ref="M308:M310"/>
    <mergeCell ref="N308:N310"/>
    <mergeCell ref="O308:O310"/>
    <mergeCell ref="R308:R310"/>
    <mergeCell ref="S308:S310"/>
    <mergeCell ref="U308:U310"/>
    <mergeCell ref="V308:V310"/>
    <mergeCell ref="Z308:Z310"/>
    <mergeCell ref="AA308:AA310"/>
    <mergeCell ref="AE308:AE310"/>
    <mergeCell ref="AQ302:AQ304"/>
    <mergeCell ref="AR302:AR304"/>
    <mergeCell ref="AS302:AS304"/>
    <mergeCell ref="AF305:AF307"/>
    <mergeCell ref="AJ305:AJ307"/>
    <mergeCell ref="AK305:AK307"/>
    <mergeCell ref="AN305:AN307"/>
    <mergeCell ref="AO305:AO307"/>
    <mergeCell ref="AP305:AP307"/>
    <mergeCell ref="AQ305:AQ307"/>
    <mergeCell ref="AR305:AR307"/>
    <mergeCell ref="AS305:AS307"/>
    <mergeCell ref="AF308:AF310"/>
    <mergeCell ref="AJ308:AJ310"/>
    <mergeCell ref="B305:C307"/>
    <mergeCell ref="G305:G307"/>
    <mergeCell ref="H305:H307"/>
    <mergeCell ref="I305:I307"/>
    <mergeCell ref="J305:J307"/>
    <mergeCell ref="K305:K307"/>
    <mergeCell ref="L305:L307"/>
    <mergeCell ref="M305:M307"/>
    <mergeCell ref="N305:N307"/>
    <mergeCell ref="O305:O307"/>
    <mergeCell ref="R305:R307"/>
    <mergeCell ref="S305:S307"/>
    <mergeCell ref="U305:U307"/>
    <mergeCell ref="V305:V307"/>
    <mergeCell ref="Z305:Z307"/>
    <mergeCell ref="AA305:AA307"/>
    <mergeCell ref="AE305:AE307"/>
    <mergeCell ref="AS299:AS301"/>
    <mergeCell ref="B302:C304"/>
    <mergeCell ref="G302:G304"/>
    <mergeCell ref="H302:H304"/>
    <mergeCell ref="I302:I304"/>
    <mergeCell ref="J302:J304"/>
    <mergeCell ref="K302:K304"/>
    <mergeCell ref="L302:L304"/>
    <mergeCell ref="M302:M304"/>
    <mergeCell ref="N302:N304"/>
    <mergeCell ref="O302:O304"/>
    <mergeCell ref="R302:R304"/>
    <mergeCell ref="S302:S304"/>
    <mergeCell ref="U302:U304"/>
    <mergeCell ref="V302:V304"/>
    <mergeCell ref="Z302:Z304"/>
    <mergeCell ref="AA302:AA304"/>
    <mergeCell ref="AE302:AE304"/>
    <mergeCell ref="AF302:AF304"/>
    <mergeCell ref="AJ302:AJ304"/>
    <mergeCell ref="AK302:AK304"/>
    <mergeCell ref="AN302:AN304"/>
    <mergeCell ref="AO302:AO304"/>
    <mergeCell ref="AP302:AP304"/>
    <mergeCell ref="AE299:AE301"/>
    <mergeCell ref="AF299:AF301"/>
    <mergeCell ref="AJ299:AJ301"/>
    <mergeCell ref="AK299:AK301"/>
    <mergeCell ref="AN299:AN301"/>
    <mergeCell ref="AO299:AO301"/>
    <mergeCell ref="AP299:AP301"/>
    <mergeCell ref="AQ299:AQ301"/>
    <mergeCell ref="AR299:AR301"/>
    <mergeCell ref="AJ296:AJ298"/>
    <mergeCell ref="AK296:AK298"/>
    <mergeCell ref="AN296:AN298"/>
    <mergeCell ref="AO296:AO298"/>
    <mergeCell ref="AP296:AP298"/>
    <mergeCell ref="AQ296:AQ298"/>
    <mergeCell ref="AR296:AR298"/>
    <mergeCell ref="AS296:AS298"/>
    <mergeCell ref="B299:C301"/>
    <mergeCell ref="G299:G301"/>
    <mergeCell ref="H299:H301"/>
    <mergeCell ref="I299:I301"/>
    <mergeCell ref="J299:J301"/>
    <mergeCell ref="K299:K301"/>
    <mergeCell ref="L299:L301"/>
    <mergeCell ref="M299:M301"/>
    <mergeCell ref="N299:N301"/>
    <mergeCell ref="O299:O301"/>
    <mergeCell ref="R299:R301"/>
    <mergeCell ref="S299:S301"/>
    <mergeCell ref="U299:U301"/>
    <mergeCell ref="V299:V301"/>
    <mergeCell ref="Z299:Z301"/>
    <mergeCell ref="AA299:AA301"/>
    <mergeCell ref="O296:O298"/>
    <mergeCell ref="R296:R298"/>
    <mergeCell ref="S296:S298"/>
    <mergeCell ref="U296:U298"/>
    <mergeCell ref="V296:V298"/>
    <mergeCell ref="Z296:Z298"/>
    <mergeCell ref="AA296:AA298"/>
    <mergeCell ref="AE296:AE298"/>
    <mergeCell ref="AF296:AF298"/>
    <mergeCell ref="B296:C298"/>
    <mergeCell ref="G296:G298"/>
    <mergeCell ref="H296:H298"/>
    <mergeCell ref="I296:I298"/>
    <mergeCell ref="J296:J298"/>
    <mergeCell ref="K296:K298"/>
    <mergeCell ref="L296:L298"/>
    <mergeCell ref="M296:M298"/>
    <mergeCell ref="N296:N298"/>
    <mergeCell ref="AF293:AF295"/>
    <mergeCell ref="AJ293:AJ295"/>
    <mergeCell ref="AK293:AK295"/>
    <mergeCell ref="AN293:AN295"/>
    <mergeCell ref="AO293:AO295"/>
    <mergeCell ref="AP293:AP295"/>
    <mergeCell ref="AQ293:AQ295"/>
    <mergeCell ref="AR293:AR295"/>
    <mergeCell ref="AS293:AS295"/>
    <mergeCell ref="AK290:AK292"/>
    <mergeCell ref="AN290:AN292"/>
    <mergeCell ref="AO290:AO292"/>
    <mergeCell ref="AP290:AP292"/>
    <mergeCell ref="AQ290:AQ292"/>
    <mergeCell ref="AR290:AR292"/>
    <mergeCell ref="AS290:AS292"/>
    <mergeCell ref="B293:C295"/>
    <mergeCell ref="G293:G295"/>
    <mergeCell ref="H293:H295"/>
    <mergeCell ref="I293:I295"/>
    <mergeCell ref="J293:J295"/>
    <mergeCell ref="K293:K295"/>
    <mergeCell ref="L293:L295"/>
    <mergeCell ref="M293:M295"/>
    <mergeCell ref="N293:N295"/>
    <mergeCell ref="O293:O295"/>
    <mergeCell ref="R293:R295"/>
    <mergeCell ref="S293:S295"/>
    <mergeCell ref="U293:U295"/>
    <mergeCell ref="V293:V295"/>
    <mergeCell ref="Z293:Z295"/>
    <mergeCell ref="AA293:AA295"/>
    <mergeCell ref="AE293:AE295"/>
    <mergeCell ref="B290:C292"/>
    <mergeCell ref="G290:G292"/>
    <mergeCell ref="H290:H292"/>
    <mergeCell ref="I290:I292"/>
    <mergeCell ref="J290:J292"/>
    <mergeCell ref="K290:K292"/>
    <mergeCell ref="L290:L292"/>
    <mergeCell ref="M290:M292"/>
    <mergeCell ref="N290:N292"/>
    <mergeCell ref="O290:O292"/>
    <mergeCell ref="R290:R292"/>
    <mergeCell ref="S290:S292"/>
    <mergeCell ref="U290:U292"/>
    <mergeCell ref="V290:V292"/>
    <mergeCell ref="Z290:Z292"/>
    <mergeCell ref="AA290:AA292"/>
    <mergeCell ref="AE290:AE292"/>
    <mergeCell ref="AQ284:AQ286"/>
    <mergeCell ref="AR284:AR286"/>
    <mergeCell ref="AS284:AS286"/>
    <mergeCell ref="AF287:AF289"/>
    <mergeCell ref="AJ287:AJ289"/>
    <mergeCell ref="AK287:AK289"/>
    <mergeCell ref="AN287:AN289"/>
    <mergeCell ref="AO287:AO289"/>
    <mergeCell ref="AP287:AP289"/>
    <mergeCell ref="AQ287:AQ289"/>
    <mergeCell ref="AR287:AR289"/>
    <mergeCell ref="AS287:AS289"/>
    <mergeCell ref="AF290:AF292"/>
    <mergeCell ref="AJ290:AJ292"/>
    <mergeCell ref="B287:C289"/>
    <mergeCell ref="G287:G289"/>
    <mergeCell ref="H287:H289"/>
    <mergeCell ref="I287:I289"/>
    <mergeCell ref="J287:J289"/>
    <mergeCell ref="K287:K289"/>
    <mergeCell ref="L287:L289"/>
    <mergeCell ref="M287:M289"/>
    <mergeCell ref="N287:N289"/>
    <mergeCell ref="O287:O289"/>
    <mergeCell ref="R287:R289"/>
    <mergeCell ref="S287:S289"/>
    <mergeCell ref="U287:U289"/>
    <mergeCell ref="V287:V289"/>
    <mergeCell ref="Z287:Z289"/>
    <mergeCell ref="AA287:AA289"/>
    <mergeCell ref="AE287:AE289"/>
    <mergeCell ref="AS281:AS283"/>
    <mergeCell ref="B284:C286"/>
    <mergeCell ref="G284:G286"/>
    <mergeCell ref="H284:H286"/>
    <mergeCell ref="I284:I286"/>
    <mergeCell ref="J284:J286"/>
    <mergeCell ref="K284:K286"/>
    <mergeCell ref="L284:L286"/>
    <mergeCell ref="M284:M286"/>
    <mergeCell ref="N284:N286"/>
    <mergeCell ref="O284:O286"/>
    <mergeCell ref="R284:R286"/>
    <mergeCell ref="S284:S286"/>
    <mergeCell ref="U284:U286"/>
    <mergeCell ref="V284:V286"/>
    <mergeCell ref="Z284:Z286"/>
    <mergeCell ref="AA284:AA286"/>
    <mergeCell ref="AE284:AE286"/>
    <mergeCell ref="AF284:AF286"/>
    <mergeCell ref="AJ284:AJ286"/>
    <mergeCell ref="AK284:AK286"/>
    <mergeCell ref="AN284:AN286"/>
    <mergeCell ref="AO284:AO286"/>
    <mergeCell ref="AP284:AP286"/>
    <mergeCell ref="AE281:AE283"/>
    <mergeCell ref="AF281:AF283"/>
    <mergeCell ref="AJ281:AJ283"/>
    <mergeCell ref="AK281:AK283"/>
    <mergeCell ref="AN281:AN283"/>
    <mergeCell ref="AO281:AO283"/>
    <mergeCell ref="AP281:AP283"/>
    <mergeCell ref="AQ281:AQ283"/>
    <mergeCell ref="AR281:AR283"/>
    <mergeCell ref="AJ278:AJ280"/>
    <mergeCell ref="AK278:AK280"/>
    <mergeCell ref="AN278:AN280"/>
    <mergeCell ref="AO278:AO280"/>
    <mergeCell ref="AP278:AP280"/>
    <mergeCell ref="AQ278:AQ280"/>
    <mergeCell ref="AR278:AR280"/>
    <mergeCell ref="AS278:AS280"/>
    <mergeCell ref="B281:C283"/>
    <mergeCell ref="G281:G283"/>
    <mergeCell ref="H281:H283"/>
    <mergeCell ref="I281:I283"/>
    <mergeCell ref="J281:J283"/>
    <mergeCell ref="K281:K283"/>
    <mergeCell ref="L281:L283"/>
    <mergeCell ref="M281:M283"/>
    <mergeCell ref="N281:N283"/>
    <mergeCell ref="O281:O283"/>
    <mergeCell ref="R281:R283"/>
    <mergeCell ref="S281:S283"/>
    <mergeCell ref="U281:U283"/>
    <mergeCell ref="V281:V283"/>
    <mergeCell ref="Z281:Z283"/>
    <mergeCell ref="AA281:AA283"/>
    <mergeCell ref="O278:O280"/>
    <mergeCell ref="R278:R280"/>
    <mergeCell ref="S278:S280"/>
    <mergeCell ref="U278:U280"/>
    <mergeCell ref="V278:V280"/>
    <mergeCell ref="Z278:Z280"/>
    <mergeCell ref="AA278:AA280"/>
    <mergeCell ref="AE278:AE280"/>
    <mergeCell ref="AF278:AF280"/>
    <mergeCell ref="B278:C280"/>
    <mergeCell ref="G278:G280"/>
    <mergeCell ref="H278:H280"/>
    <mergeCell ref="I278:I280"/>
    <mergeCell ref="J278:J280"/>
    <mergeCell ref="K278:K280"/>
    <mergeCell ref="L278:L280"/>
    <mergeCell ref="M278:M280"/>
    <mergeCell ref="N278:N280"/>
    <mergeCell ref="AF275:AF277"/>
    <mergeCell ref="AJ275:AJ277"/>
    <mergeCell ref="AK275:AK277"/>
    <mergeCell ref="AN275:AN277"/>
    <mergeCell ref="AO275:AO277"/>
    <mergeCell ref="AP275:AP277"/>
    <mergeCell ref="AQ275:AQ277"/>
    <mergeCell ref="AR275:AR277"/>
    <mergeCell ref="AS275:AS277"/>
    <mergeCell ref="AK272:AK274"/>
    <mergeCell ref="AN272:AN274"/>
    <mergeCell ref="AO272:AO274"/>
    <mergeCell ref="AP272:AP274"/>
    <mergeCell ref="AQ272:AQ274"/>
    <mergeCell ref="AR272:AR274"/>
    <mergeCell ref="AS272:AS274"/>
    <mergeCell ref="B275:C277"/>
    <mergeCell ref="G275:G277"/>
    <mergeCell ref="H275:H277"/>
    <mergeCell ref="I275:I277"/>
    <mergeCell ref="J275:J277"/>
    <mergeCell ref="K275:K277"/>
    <mergeCell ref="L275:L277"/>
    <mergeCell ref="M275:M277"/>
    <mergeCell ref="N275:N277"/>
    <mergeCell ref="O275:O277"/>
    <mergeCell ref="R275:R277"/>
    <mergeCell ref="S275:S277"/>
    <mergeCell ref="U275:U277"/>
    <mergeCell ref="V275:V277"/>
    <mergeCell ref="Z275:Z277"/>
    <mergeCell ref="AA275:AA277"/>
    <mergeCell ref="AE275:AE277"/>
    <mergeCell ref="B272:C274"/>
    <mergeCell ref="G272:G274"/>
    <mergeCell ref="H272:H274"/>
    <mergeCell ref="I272:I274"/>
    <mergeCell ref="J272:J274"/>
    <mergeCell ref="K272:K274"/>
    <mergeCell ref="L272:L274"/>
    <mergeCell ref="M272:M274"/>
    <mergeCell ref="N272:N274"/>
    <mergeCell ref="O272:O274"/>
    <mergeCell ref="R272:R274"/>
    <mergeCell ref="S272:S274"/>
    <mergeCell ref="U272:U274"/>
    <mergeCell ref="V272:V274"/>
    <mergeCell ref="Z272:Z274"/>
    <mergeCell ref="AA272:AA274"/>
    <mergeCell ref="AE272:AE274"/>
    <mergeCell ref="AQ266:AQ268"/>
    <mergeCell ref="AR266:AR268"/>
    <mergeCell ref="AS266:AS268"/>
    <mergeCell ref="AF269:AF271"/>
    <mergeCell ref="AJ269:AJ271"/>
    <mergeCell ref="AK269:AK271"/>
    <mergeCell ref="AN269:AN271"/>
    <mergeCell ref="AO269:AO271"/>
    <mergeCell ref="AP269:AP271"/>
    <mergeCell ref="AQ269:AQ271"/>
    <mergeCell ref="AR269:AR271"/>
    <mergeCell ref="AS269:AS271"/>
    <mergeCell ref="AF272:AF274"/>
    <mergeCell ref="AJ272:AJ274"/>
    <mergeCell ref="B269:C271"/>
    <mergeCell ref="G269:G271"/>
    <mergeCell ref="H269:H271"/>
    <mergeCell ref="I269:I271"/>
    <mergeCell ref="J269:J271"/>
    <mergeCell ref="K269:K271"/>
    <mergeCell ref="L269:L271"/>
    <mergeCell ref="M269:M271"/>
    <mergeCell ref="N269:N271"/>
    <mergeCell ref="O269:O271"/>
    <mergeCell ref="R269:R271"/>
    <mergeCell ref="S269:S271"/>
    <mergeCell ref="U269:U271"/>
    <mergeCell ref="V269:V271"/>
    <mergeCell ref="Z269:Z271"/>
    <mergeCell ref="AA269:AA271"/>
    <mergeCell ref="AE269:AE271"/>
    <mergeCell ref="AS263:AS265"/>
    <mergeCell ref="B266:C268"/>
    <mergeCell ref="G266:G268"/>
    <mergeCell ref="H266:H268"/>
    <mergeCell ref="I266:I268"/>
    <mergeCell ref="J266:J268"/>
    <mergeCell ref="K266:K268"/>
    <mergeCell ref="L266:L268"/>
    <mergeCell ref="M266:M268"/>
    <mergeCell ref="N266:N268"/>
    <mergeCell ref="O266:O268"/>
    <mergeCell ref="R266:R268"/>
    <mergeCell ref="S266:S268"/>
    <mergeCell ref="U266:U268"/>
    <mergeCell ref="V266:V268"/>
    <mergeCell ref="Z266:Z268"/>
    <mergeCell ref="AA266:AA268"/>
    <mergeCell ref="AE266:AE268"/>
    <mergeCell ref="AF266:AF268"/>
    <mergeCell ref="AJ266:AJ268"/>
    <mergeCell ref="AK266:AK268"/>
    <mergeCell ref="AN266:AN268"/>
    <mergeCell ref="AO266:AO268"/>
    <mergeCell ref="AP266:AP268"/>
    <mergeCell ref="AE263:AE265"/>
    <mergeCell ref="AF263:AF265"/>
    <mergeCell ref="AJ263:AJ265"/>
    <mergeCell ref="AK263:AK265"/>
    <mergeCell ref="AN263:AN265"/>
    <mergeCell ref="AO263:AO265"/>
    <mergeCell ref="AP263:AP265"/>
    <mergeCell ref="AQ263:AQ265"/>
    <mergeCell ref="AR263:AR265"/>
    <mergeCell ref="AJ260:AJ262"/>
    <mergeCell ref="AK260:AK262"/>
    <mergeCell ref="AN260:AN262"/>
    <mergeCell ref="AO260:AO262"/>
    <mergeCell ref="AP260:AP262"/>
    <mergeCell ref="AQ260:AQ262"/>
    <mergeCell ref="AR260:AR262"/>
    <mergeCell ref="AS260:AS262"/>
    <mergeCell ref="B263:C265"/>
    <mergeCell ref="G263:G265"/>
    <mergeCell ref="H263:H265"/>
    <mergeCell ref="I263:I265"/>
    <mergeCell ref="J263:J265"/>
    <mergeCell ref="K263:K265"/>
    <mergeCell ref="L263:L265"/>
    <mergeCell ref="M263:M265"/>
    <mergeCell ref="N263:N265"/>
    <mergeCell ref="O263:O265"/>
    <mergeCell ref="R263:R265"/>
    <mergeCell ref="S263:S265"/>
    <mergeCell ref="U263:U265"/>
    <mergeCell ref="V263:V265"/>
    <mergeCell ref="Z263:Z265"/>
    <mergeCell ref="AA263:AA265"/>
    <mergeCell ref="O260:O262"/>
    <mergeCell ref="R260:R262"/>
    <mergeCell ref="S260:S262"/>
    <mergeCell ref="U260:U262"/>
    <mergeCell ref="V260:V262"/>
    <mergeCell ref="Z260:Z262"/>
    <mergeCell ref="AA260:AA262"/>
    <mergeCell ref="AE260:AE262"/>
    <mergeCell ref="AF260:AF262"/>
    <mergeCell ref="B260:C262"/>
    <mergeCell ref="G260:G262"/>
    <mergeCell ref="H260:H262"/>
    <mergeCell ref="I260:I262"/>
    <mergeCell ref="J260:J262"/>
    <mergeCell ref="K260:K262"/>
    <mergeCell ref="L260:L262"/>
    <mergeCell ref="M260:M262"/>
    <mergeCell ref="N260:N262"/>
    <mergeCell ref="AF257:AF259"/>
    <mergeCell ref="AJ257:AJ259"/>
    <mergeCell ref="AK257:AK259"/>
    <mergeCell ref="AN257:AN259"/>
    <mergeCell ref="AO257:AO259"/>
    <mergeCell ref="AP257:AP259"/>
    <mergeCell ref="AQ257:AQ259"/>
    <mergeCell ref="AR257:AR259"/>
    <mergeCell ref="AS257:AS259"/>
    <mergeCell ref="AK254:AK256"/>
    <mergeCell ref="AN254:AN256"/>
    <mergeCell ref="AO254:AO256"/>
    <mergeCell ref="AP254:AP256"/>
    <mergeCell ref="AQ254:AQ256"/>
    <mergeCell ref="AR254:AR256"/>
    <mergeCell ref="AS254:AS256"/>
    <mergeCell ref="B257:C259"/>
    <mergeCell ref="G257:G259"/>
    <mergeCell ref="H257:H259"/>
    <mergeCell ref="I257:I259"/>
    <mergeCell ref="J257:J259"/>
    <mergeCell ref="K257:K259"/>
    <mergeCell ref="L257:L259"/>
    <mergeCell ref="M257:M259"/>
    <mergeCell ref="N257:N259"/>
    <mergeCell ref="O257:O259"/>
    <mergeCell ref="R257:R259"/>
    <mergeCell ref="S257:S259"/>
    <mergeCell ref="U257:U259"/>
    <mergeCell ref="V257:V259"/>
    <mergeCell ref="Z257:Z259"/>
    <mergeCell ref="AA257:AA259"/>
    <mergeCell ref="AE257:AE259"/>
    <mergeCell ref="B254:C256"/>
    <mergeCell ref="G254:G256"/>
    <mergeCell ref="H254:H256"/>
    <mergeCell ref="I254:I256"/>
    <mergeCell ref="J254:J256"/>
    <mergeCell ref="K254:K256"/>
    <mergeCell ref="L254:L256"/>
    <mergeCell ref="M254:M256"/>
    <mergeCell ref="N254:N256"/>
    <mergeCell ref="O254:O256"/>
    <mergeCell ref="R254:R256"/>
    <mergeCell ref="S254:S256"/>
    <mergeCell ref="U254:U256"/>
    <mergeCell ref="V254:V256"/>
    <mergeCell ref="Z254:Z256"/>
    <mergeCell ref="AA254:AA256"/>
    <mergeCell ref="AE254:AE256"/>
    <mergeCell ref="AQ248:AQ250"/>
    <mergeCell ref="AR248:AR250"/>
    <mergeCell ref="AS248:AS250"/>
    <mergeCell ref="AF251:AF253"/>
    <mergeCell ref="AJ251:AJ253"/>
    <mergeCell ref="AK251:AK253"/>
    <mergeCell ref="AN251:AN253"/>
    <mergeCell ref="AO251:AO253"/>
    <mergeCell ref="AP251:AP253"/>
    <mergeCell ref="AQ251:AQ253"/>
    <mergeCell ref="AR251:AR253"/>
    <mergeCell ref="AS251:AS253"/>
    <mergeCell ref="AF254:AF256"/>
    <mergeCell ref="AJ254:AJ256"/>
    <mergeCell ref="B251:C253"/>
    <mergeCell ref="G251:G253"/>
    <mergeCell ref="H251:H253"/>
    <mergeCell ref="I251:I253"/>
    <mergeCell ref="J251:J253"/>
    <mergeCell ref="K251:K253"/>
    <mergeCell ref="L251:L253"/>
    <mergeCell ref="M251:M253"/>
    <mergeCell ref="N251:N253"/>
    <mergeCell ref="O251:O253"/>
    <mergeCell ref="R251:R253"/>
    <mergeCell ref="S251:S253"/>
    <mergeCell ref="U251:U253"/>
    <mergeCell ref="V251:V253"/>
    <mergeCell ref="Z251:Z253"/>
    <mergeCell ref="AA251:AA253"/>
    <mergeCell ref="AE251:AE253"/>
    <mergeCell ref="AS245:AS247"/>
    <mergeCell ref="B248:C250"/>
    <mergeCell ref="G248:G250"/>
    <mergeCell ref="H248:H250"/>
    <mergeCell ref="I248:I250"/>
    <mergeCell ref="J248:J250"/>
    <mergeCell ref="K248:K250"/>
    <mergeCell ref="L248:L250"/>
    <mergeCell ref="M248:M250"/>
    <mergeCell ref="N248:N250"/>
    <mergeCell ref="O248:O250"/>
    <mergeCell ref="R248:R250"/>
    <mergeCell ref="S248:S250"/>
    <mergeCell ref="U248:U250"/>
    <mergeCell ref="V248:V250"/>
    <mergeCell ref="Z248:Z250"/>
    <mergeCell ref="AA248:AA250"/>
    <mergeCell ref="AE248:AE250"/>
    <mergeCell ref="AF248:AF250"/>
    <mergeCell ref="AJ248:AJ250"/>
    <mergeCell ref="AK248:AK250"/>
    <mergeCell ref="AN248:AN250"/>
    <mergeCell ref="AO248:AO250"/>
    <mergeCell ref="AP248:AP250"/>
    <mergeCell ref="AE245:AE247"/>
    <mergeCell ref="AF245:AF247"/>
    <mergeCell ref="AJ245:AJ247"/>
    <mergeCell ref="AK245:AK247"/>
    <mergeCell ref="AN245:AN247"/>
    <mergeCell ref="AO245:AO247"/>
    <mergeCell ref="AP245:AP247"/>
    <mergeCell ref="AQ245:AQ247"/>
    <mergeCell ref="AR245:AR247"/>
    <mergeCell ref="AJ242:AJ244"/>
    <mergeCell ref="AK242:AK244"/>
    <mergeCell ref="AN242:AN244"/>
    <mergeCell ref="AO242:AO244"/>
    <mergeCell ref="AP242:AP244"/>
    <mergeCell ref="AQ242:AQ244"/>
    <mergeCell ref="AR242:AR244"/>
    <mergeCell ref="AS242:AS244"/>
    <mergeCell ref="B245:C247"/>
    <mergeCell ref="G245:G247"/>
    <mergeCell ref="H245:H247"/>
    <mergeCell ref="I245:I247"/>
    <mergeCell ref="J245:J247"/>
    <mergeCell ref="K245:K247"/>
    <mergeCell ref="L245:L247"/>
    <mergeCell ref="M245:M247"/>
    <mergeCell ref="N245:N247"/>
    <mergeCell ref="O245:O247"/>
    <mergeCell ref="R245:R247"/>
    <mergeCell ref="S245:S247"/>
    <mergeCell ref="U245:U247"/>
    <mergeCell ref="V245:V247"/>
    <mergeCell ref="Z245:Z247"/>
    <mergeCell ref="AA245:AA247"/>
    <mergeCell ref="O242:O244"/>
    <mergeCell ref="R242:R244"/>
    <mergeCell ref="S242:S244"/>
    <mergeCell ref="U242:U244"/>
    <mergeCell ref="V242:V244"/>
    <mergeCell ref="Z242:Z244"/>
    <mergeCell ref="AA242:AA244"/>
    <mergeCell ref="AE242:AE244"/>
    <mergeCell ref="AF242:AF244"/>
    <mergeCell ref="B242:C244"/>
    <mergeCell ref="G242:G244"/>
    <mergeCell ref="H242:H244"/>
    <mergeCell ref="I242:I244"/>
    <mergeCell ref="J242:J244"/>
    <mergeCell ref="K242:K244"/>
    <mergeCell ref="L242:L244"/>
    <mergeCell ref="M242:M244"/>
    <mergeCell ref="N242:N244"/>
    <mergeCell ref="AF239:AF241"/>
    <mergeCell ref="AJ239:AJ241"/>
    <mergeCell ref="AK239:AK241"/>
    <mergeCell ref="AN239:AN241"/>
    <mergeCell ref="AO239:AO241"/>
    <mergeCell ref="AP239:AP241"/>
    <mergeCell ref="AQ239:AQ241"/>
    <mergeCell ref="AR239:AR241"/>
    <mergeCell ref="AS239:AS241"/>
    <mergeCell ref="AK236:AK238"/>
    <mergeCell ref="AN236:AN238"/>
    <mergeCell ref="AO236:AO238"/>
    <mergeCell ref="AP236:AP238"/>
    <mergeCell ref="AQ236:AQ238"/>
    <mergeCell ref="AR236:AR238"/>
    <mergeCell ref="AS236:AS238"/>
    <mergeCell ref="B239:C241"/>
    <mergeCell ref="G239:G241"/>
    <mergeCell ref="H239:H241"/>
    <mergeCell ref="I239:I241"/>
    <mergeCell ref="J239:J241"/>
    <mergeCell ref="K239:K241"/>
    <mergeCell ref="L239:L241"/>
    <mergeCell ref="M239:M241"/>
    <mergeCell ref="N239:N241"/>
    <mergeCell ref="O239:O241"/>
    <mergeCell ref="R239:R241"/>
    <mergeCell ref="S239:S241"/>
    <mergeCell ref="U239:U241"/>
    <mergeCell ref="V239:V241"/>
    <mergeCell ref="Z239:Z241"/>
    <mergeCell ref="AA239:AA241"/>
    <mergeCell ref="AE239:AE241"/>
    <mergeCell ref="R236:R238"/>
    <mergeCell ref="S236:S238"/>
    <mergeCell ref="U236:U238"/>
    <mergeCell ref="V236:V238"/>
    <mergeCell ref="Z236:Z238"/>
    <mergeCell ref="AA236:AA238"/>
    <mergeCell ref="AE236:AE238"/>
    <mergeCell ref="AF236:AF238"/>
    <mergeCell ref="AJ236:AJ238"/>
    <mergeCell ref="G236:G238"/>
    <mergeCell ref="H236:H238"/>
    <mergeCell ref="I236:I238"/>
    <mergeCell ref="J236:J238"/>
    <mergeCell ref="K236:K238"/>
    <mergeCell ref="L236:L238"/>
    <mergeCell ref="M236:M238"/>
    <mergeCell ref="N236:N238"/>
    <mergeCell ref="O236:O238"/>
    <mergeCell ref="AF233:AF235"/>
    <mergeCell ref="AJ233:AJ235"/>
    <mergeCell ref="AK233:AK235"/>
    <mergeCell ref="AN233:AN235"/>
    <mergeCell ref="AO233:AO235"/>
    <mergeCell ref="AP233:AP235"/>
    <mergeCell ref="AQ233:AQ235"/>
    <mergeCell ref="AR233:AR235"/>
    <mergeCell ref="AS233:AS235"/>
    <mergeCell ref="AK230:AK232"/>
    <mergeCell ref="AN230:AN232"/>
    <mergeCell ref="AO230:AO232"/>
    <mergeCell ref="AP230:AP232"/>
    <mergeCell ref="AQ230:AQ232"/>
    <mergeCell ref="AR230:AR232"/>
    <mergeCell ref="AS230:AS232"/>
    <mergeCell ref="B233:C235"/>
    <mergeCell ref="G233:G235"/>
    <mergeCell ref="H233:H235"/>
    <mergeCell ref="I233:I235"/>
    <mergeCell ref="J233:J235"/>
    <mergeCell ref="K233:K235"/>
    <mergeCell ref="L233:L235"/>
    <mergeCell ref="M233:M235"/>
    <mergeCell ref="N233:N235"/>
    <mergeCell ref="O233:O235"/>
    <mergeCell ref="R233:R235"/>
    <mergeCell ref="S233:S235"/>
    <mergeCell ref="U233:U235"/>
    <mergeCell ref="V233:V235"/>
    <mergeCell ref="Z233:Z235"/>
    <mergeCell ref="AA233:AA235"/>
    <mergeCell ref="AE233:AE235"/>
    <mergeCell ref="AF227:AF229"/>
    <mergeCell ref="AJ227:AJ229"/>
    <mergeCell ref="AK227:AK229"/>
    <mergeCell ref="AN227:AN229"/>
    <mergeCell ref="AO227:AO229"/>
    <mergeCell ref="AP227:AP229"/>
    <mergeCell ref="AQ227:AQ229"/>
    <mergeCell ref="AR227:AR229"/>
    <mergeCell ref="AS227:AS229"/>
    <mergeCell ref="B230:C232"/>
    <mergeCell ref="G230:G232"/>
    <mergeCell ref="H230:H232"/>
    <mergeCell ref="I230:I232"/>
    <mergeCell ref="J230:J232"/>
    <mergeCell ref="K230:K232"/>
    <mergeCell ref="L230:L232"/>
    <mergeCell ref="M230:M232"/>
    <mergeCell ref="N230:N232"/>
    <mergeCell ref="O230:O232"/>
    <mergeCell ref="R230:R232"/>
    <mergeCell ref="S230:S232"/>
    <mergeCell ref="U230:U232"/>
    <mergeCell ref="V230:V232"/>
    <mergeCell ref="Z230:Z232"/>
    <mergeCell ref="AA230:AA232"/>
    <mergeCell ref="AE230:AE232"/>
    <mergeCell ref="AF230:AF232"/>
    <mergeCell ref="AJ230:AJ232"/>
    <mergeCell ref="AK224:AK226"/>
    <mergeCell ref="AN224:AN226"/>
    <mergeCell ref="AO224:AO226"/>
    <mergeCell ref="AP224:AP226"/>
    <mergeCell ref="AE221:AE223"/>
    <mergeCell ref="AF221:AF223"/>
    <mergeCell ref="AJ221:AJ223"/>
    <mergeCell ref="AK221:AK223"/>
    <mergeCell ref="AN221:AN223"/>
    <mergeCell ref="AO221:AO223"/>
    <mergeCell ref="AP221:AP223"/>
    <mergeCell ref="AQ221:AQ223"/>
    <mergeCell ref="AQ224:AQ226"/>
    <mergeCell ref="AR224:AR226"/>
    <mergeCell ref="AS224:AS226"/>
    <mergeCell ref="B227:C229"/>
    <mergeCell ref="G227:G229"/>
    <mergeCell ref="H227:H229"/>
    <mergeCell ref="I227:I229"/>
    <mergeCell ref="J227:J229"/>
    <mergeCell ref="K227:K229"/>
    <mergeCell ref="L227:L229"/>
    <mergeCell ref="M227:M229"/>
    <mergeCell ref="N227:N229"/>
    <mergeCell ref="O227:O229"/>
    <mergeCell ref="R227:R229"/>
    <mergeCell ref="S227:S229"/>
    <mergeCell ref="U227:U229"/>
    <mergeCell ref="V227:V229"/>
    <mergeCell ref="Z227:Z229"/>
    <mergeCell ref="AA227:AA229"/>
    <mergeCell ref="AE227:AE229"/>
    <mergeCell ref="H224:H226"/>
    <mergeCell ref="I224:I226"/>
    <mergeCell ref="J224:J226"/>
    <mergeCell ref="K224:K226"/>
    <mergeCell ref="L224:L226"/>
    <mergeCell ref="M224:M226"/>
    <mergeCell ref="N224:N226"/>
    <mergeCell ref="O224:O226"/>
    <mergeCell ref="R224:R226"/>
    <mergeCell ref="S224:S226"/>
    <mergeCell ref="U224:U226"/>
    <mergeCell ref="V224:V226"/>
    <mergeCell ref="Z224:Z226"/>
    <mergeCell ref="AA224:AA226"/>
    <mergeCell ref="AE224:AE226"/>
    <mergeCell ref="AF224:AF226"/>
    <mergeCell ref="AJ224:AJ226"/>
    <mergeCell ref="AR221:AR223"/>
    <mergeCell ref="AJ218:AJ220"/>
    <mergeCell ref="AK218:AK220"/>
    <mergeCell ref="AN218:AN220"/>
    <mergeCell ref="AO218:AO220"/>
    <mergeCell ref="AP218:AP220"/>
    <mergeCell ref="AQ218:AQ220"/>
    <mergeCell ref="AR218:AR220"/>
    <mergeCell ref="AS218:AS220"/>
    <mergeCell ref="B221:C223"/>
    <mergeCell ref="G221:G223"/>
    <mergeCell ref="H221:H223"/>
    <mergeCell ref="I221:I223"/>
    <mergeCell ref="J221:J223"/>
    <mergeCell ref="K221:K223"/>
    <mergeCell ref="L221:L223"/>
    <mergeCell ref="M221:M223"/>
    <mergeCell ref="N221:N223"/>
    <mergeCell ref="O221:O223"/>
    <mergeCell ref="R221:R223"/>
    <mergeCell ref="S221:S223"/>
    <mergeCell ref="U221:U223"/>
    <mergeCell ref="V221:V223"/>
    <mergeCell ref="Z221:Z223"/>
    <mergeCell ref="AA221:AA223"/>
    <mergeCell ref="AS221:AS223"/>
    <mergeCell ref="AR215:AR217"/>
    <mergeCell ref="AS215:AS217"/>
    <mergeCell ref="B218:C220"/>
    <mergeCell ref="G218:G220"/>
    <mergeCell ref="H218:H220"/>
    <mergeCell ref="I218:I220"/>
    <mergeCell ref="J218:J220"/>
    <mergeCell ref="K218:K220"/>
    <mergeCell ref="L218:L220"/>
    <mergeCell ref="M218:M220"/>
    <mergeCell ref="N218:N220"/>
    <mergeCell ref="O218:O220"/>
    <mergeCell ref="R218:R220"/>
    <mergeCell ref="S218:S220"/>
    <mergeCell ref="U218:U220"/>
    <mergeCell ref="V218:V220"/>
    <mergeCell ref="Z218:Z220"/>
    <mergeCell ref="AA218:AA220"/>
    <mergeCell ref="AE218:AE220"/>
    <mergeCell ref="AF218:AF220"/>
    <mergeCell ref="S215:S217"/>
    <mergeCell ref="U215:U217"/>
    <mergeCell ref="V215:V217"/>
    <mergeCell ref="Z215:Z217"/>
    <mergeCell ref="AA215:AA217"/>
    <mergeCell ref="AE215:AE217"/>
    <mergeCell ref="AF215:AF217"/>
    <mergeCell ref="AJ215:AJ217"/>
    <mergeCell ref="AK215:AK217"/>
    <mergeCell ref="H215:H217"/>
    <mergeCell ref="I215:I217"/>
    <mergeCell ref="J215:J217"/>
    <mergeCell ref="K215:K217"/>
    <mergeCell ref="L215:L217"/>
    <mergeCell ref="M215:M217"/>
    <mergeCell ref="N215:N217"/>
    <mergeCell ref="O215:O217"/>
    <mergeCell ref="R215:R217"/>
    <mergeCell ref="AF212:AF214"/>
    <mergeCell ref="AJ212:AJ214"/>
    <mergeCell ref="AK212:AK214"/>
    <mergeCell ref="AN212:AN214"/>
    <mergeCell ref="AO212:AO214"/>
    <mergeCell ref="AP212:AP214"/>
    <mergeCell ref="AQ212:AQ214"/>
    <mergeCell ref="AN215:AN217"/>
    <mergeCell ref="AO215:AO217"/>
    <mergeCell ref="AP215:AP217"/>
    <mergeCell ref="AQ215:AQ217"/>
    <mergeCell ref="AR212:AR214"/>
    <mergeCell ref="AS212:AS214"/>
    <mergeCell ref="AK209:AK211"/>
    <mergeCell ref="AN209:AN211"/>
    <mergeCell ref="AO209:AO211"/>
    <mergeCell ref="AP209:AP211"/>
    <mergeCell ref="AQ209:AQ211"/>
    <mergeCell ref="AR209:AR211"/>
    <mergeCell ref="AS209:AS211"/>
    <mergeCell ref="B212:C214"/>
    <mergeCell ref="G212:G214"/>
    <mergeCell ref="H212:H214"/>
    <mergeCell ref="I212:I214"/>
    <mergeCell ref="J212:J214"/>
    <mergeCell ref="K212:K214"/>
    <mergeCell ref="L212:L214"/>
    <mergeCell ref="M212:M214"/>
    <mergeCell ref="N212:N214"/>
    <mergeCell ref="O212:O214"/>
    <mergeCell ref="R212:R214"/>
    <mergeCell ref="S212:S214"/>
    <mergeCell ref="U212:U214"/>
    <mergeCell ref="V212:V214"/>
    <mergeCell ref="Z212:Z214"/>
    <mergeCell ref="AA212:AA214"/>
    <mergeCell ref="AE212:AE214"/>
    <mergeCell ref="AF206:AF208"/>
    <mergeCell ref="AJ206:AJ208"/>
    <mergeCell ref="AK206:AK208"/>
    <mergeCell ref="AN206:AN208"/>
    <mergeCell ref="AO206:AO208"/>
    <mergeCell ref="AP206:AP208"/>
    <mergeCell ref="AQ206:AQ208"/>
    <mergeCell ref="AR206:AR208"/>
    <mergeCell ref="AS206:AS208"/>
    <mergeCell ref="B209:C211"/>
    <mergeCell ref="G209:G211"/>
    <mergeCell ref="H209:H211"/>
    <mergeCell ref="I209:I211"/>
    <mergeCell ref="J209:J211"/>
    <mergeCell ref="K209:K211"/>
    <mergeCell ref="L209:L211"/>
    <mergeCell ref="M209:M211"/>
    <mergeCell ref="N209:N211"/>
    <mergeCell ref="O209:O211"/>
    <mergeCell ref="R209:R211"/>
    <mergeCell ref="S209:S211"/>
    <mergeCell ref="U209:U211"/>
    <mergeCell ref="V209:V211"/>
    <mergeCell ref="Z209:Z211"/>
    <mergeCell ref="AA209:AA211"/>
    <mergeCell ref="AE209:AE211"/>
    <mergeCell ref="AF209:AF211"/>
    <mergeCell ref="AJ209:AJ211"/>
    <mergeCell ref="AK203:AK205"/>
    <mergeCell ref="AN203:AN205"/>
    <mergeCell ref="AO203:AO205"/>
    <mergeCell ref="AP203:AP205"/>
    <mergeCell ref="AE200:AE202"/>
    <mergeCell ref="AF200:AF202"/>
    <mergeCell ref="AJ200:AJ202"/>
    <mergeCell ref="AK200:AK202"/>
    <mergeCell ref="AN200:AN202"/>
    <mergeCell ref="AO200:AO202"/>
    <mergeCell ref="AP200:AP202"/>
    <mergeCell ref="AQ200:AQ202"/>
    <mergeCell ref="AQ203:AQ205"/>
    <mergeCell ref="AR203:AR205"/>
    <mergeCell ref="AS203:AS205"/>
    <mergeCell ref="B206:C208"/>
    <mergeCell ref="G206:G208"/>
    <mergeCell ref="H206:H208"/>
    <mergeCell ref="I206:I208"/>
    <mergeCell ref="J206:J208"/>
    <mergeCell ref="K206:K208"/>
    <mergeCell ref="L206:L208"/>
    <mergeCell ref="M206:M208"/>
    <mergeCell ref="N206:N208"/>
    <mergeCell ref="O206:O208"/>
    <mergeCell ref="R206:R208"/>
    <mergeCell ref="S206:S208"/>
    <mergeCell ref="U206:U208"/>
    <mergeCell ref="V206:V208"/>
    <mergeCell ref="Z206:Z208"/>
    <mergeCell ref="AA206:AA208"/>
    <mergeCell ref="AE206:AE208"/>
    <mergeCell ref="H203:H205"/>
    <mergeCell ref="I203:I205"/>
    <mergeCell ref="J203:J205"/>
    <mergeCell ref="K203:K205"/>
    <mergeCell ref="L203:L205"/>
    <mergeCell ref="M203:M205"/>
    <mergeCell ref="N203:N205"/>
    <mergeCell ref="O203:O205"/>
    <mergeCell ref="R203:R205"/>
    <mergeCell ref="S203:S205"/>
    <mergeCell ref="U203:U205"/>
    <mergeCell ref="V203:V205"/>
    <mergeCell ref="Z203:Z205"/>
    <mergeCell ref="AA203:AA205"/>
    <mergeCell ref="AE203:AE205"/>
    <mergeCell ref="AF203:AF205"/>
    <mergeCell ref="AJ203:AJ205"/>
    <mergeCell ref="AR200:AR202"/>
    <mergeCell ref="AJ197:AJ199"/>
    <mergeCell ref="AK197:AK199"/>
    <mergeCell ref="AN197:AN199"/>
    <mergeCell ref="AO197:AO199"/>
    <mergeCell ref="AP197:AP199"/>
    <mergeCell ref="AQ197:AQ199"/>
    <mergeCell ref="AR197:AR199"/>
    <mergeCell ref="AS197:AS199"/>
    <mergeCell ref="B200:C202"/>
    <mergeCell ref="G200:G202"/>
    <mergeCell ref="H200:H202"/>
    <mergeCell ref="I200:I202"/>
    <mergeCell ref="J200:J202"/>
    <mergeCell ref="K200:K202"/>
    <mergeCell ref="L200:L202"/>
    <mergeCell ref="M200:M202"/>
    <mergeCell ref="N200:N202"/>
    <mergeCell ref="O200:O202"/>
    <mergeCell ref="R200:R202"/>
    <mergeCell ref="S200:S202"/>
    <mergeCell ref="U200:U202"/>
    <mergeCell ref="V200:V202"/>
    <mergeCell ref="Z200:Z202"/>
    <mergeCell ref="AA200:AA202"/>
    <mergeCell ref="AS200:AS202"/>
    <mergeCell ref="AR194:AR196"/>
    <mergeCell ref="AS194:AS196"/>
    <mergeCell ref="B197:C199"/>
    <mergeCell ref="G197:G199"/>
    <mergeCell ref="H197:H199"/>
    <mergeCell ref="I197:I199"/>
    <mergeCell ref="J197:J199"/>
    <mergeCell ref="K197:K199"/>
    <mergeCell ref="L197:L199"/>
    <mergeCell ref="M197:M199"/>
    <mergeCell ref="N197:N199"/>
    <mergeCell ref="O197:O199"/>
    <mergeCell ref="R197:R199"/>
    <mergeCell ref="S197:S199"/>
    <mergeCell ref="U197:U199"/>
    <mergeCell ref="V197:V199"/>
    <mergeCell ref="Z197:Z199"/>
    <mergeCell ref="AA197:AA199"/>
    <mergeCell ref="AE197:AE199"/>
    <mergeCell ref="AF197:AF199"/>
    <mergeCell ref="S194:S196"/>
    <mergeCell ref="U194:U196"/>
    <mergeCell ref="V194:V196"/>
    <mergeCell ref="Z194:Z196"/>
    <mergeCell ref="AA194:AA196"/>
    <mergeCell ref="AE194:AE196"/>
    <mergeCell ref="AF194:AF196"/>
    <mergeCell ref="AJ194:AJ196"/>
    <mergeCell ref="AK194:AK196"/>
    <mergeCell ref="H194:H196"/>
    <mergeCell ref="I194:I196"/>
    <mergeCell ref="J194:J196"/>
    <mergeCell ref="K194:K196"/>
    <mergeCell ref="L194:L196"/>
    <mergeCell ref="M194:M196"/>
    <mergeCell ref="N194:N196"/>
    <mergeCell ref="O194:O196"/>
    <mergeCell ref="R194:R196"/>
    <mergeCell ref="AF191:AF193"/>
    <mergeCell ref="AJ191:AJ193"/>
    <mergeCell ref="AK191:AK193"/>
    <mergeCell ref="AN191:AN193"/>
    <mergeCell ref="AO191:AO193"/>
    <mergeCell ref="AP191:AP193"/>
    <mergeCell ref="AQ191:AQ193"/>
    <mergeCell ref="AN194:AN196"/>
    <mergeCell ref="AO194:AO196"/>
    <mergeCell ref="AP194:AP196"/>
    <mergeCell ref="AQ194:AQ196"/>
    <mergeCell ref="AR191:AR193"/>
    <mergeCell ref="AS191:AS193"/>
    <mergeCell ref="AK188:AK190"/>
    <mergeCell ref="AN188:AN190"/>
    <mergeCell ref="AO188:AO190"/>
    <mergeCell ref="AP188:AP190"/>
    <mergeCell ref="AQ188:AQ190"/>
    <mergeCell ref="AR188:AR190"/>
    <mergeCell ref="AS188:AS190"/>
    <mergeCell ref="B191:C193"/>
    <mergeCell ref="G191:G193"/>
    <mergeCell ref="H191:H193"/>
    <mergeCell ref="I191:I193"/>
    <mergeCell ref="J191:J193"/>
    <mergeCell ref="K191:K193"/>
    <mergeCell ref="L191:L193"/>
    <mergeCell ref="M191:M193"/>
    <mergeCell ref="N191:N193"/>
    <mergeCell ref="O191:O193"/>
    <mergeCell ref="R191:R193"/>
    <mergeCell ref="S191:S193"/>
    <mergeCell ref="U191:U193"/>
    <mergeCell ref="V191:V193"/>
    <mergeCell ref="Z191:Z193"/>
    <mergeCell ref="AA191:AA193"/>
    <mergeCell ref="AE191:AE193"/>
    <mergeCell ref="AF185:AF187"/>
    <mergeCell ref="AJ185:AJ187"/>
    <mergeCell ref="AK185:AK187"/>
    <mergeCell ref="AN185:AN187"/>
    <mergeCell ref="AO185:AO187"/>
    <mergeCell ref="AP185:AP187"/>
    <mergeCell ref="AQ185:AQ187"/>
    <mergeCell ref="AR185:AR187"/>
    <mergeCell ref="AS185:AS187"/>
    <mergeCell ref="B188:C190"/>
    <mergeCell ref="G188:G190"/>
    <mergeCell ref="H188:H190"/>
    <mergeCell ref="I188:I190"/>
    <mergeCell ref="J188:J190"/>
    <mergeCell ref="K188:K190"/>
    <mergeCell ref="L188:L190"/>
    <mergeCell ref="M188:M190"/>
    <mergeCell ref="N188:N190"/>
    <mergeCell ref="O188:O190"/>
    <mergeCell ref="R188:R190"/>
    <mergeCell ref="S188:S190"/>
    <mergeCell ref="U188:U190"/>
    <mergeCell ref="V188:V190"/>
    <mergeCell ref="Z188:Z190"/>
    <mergeCell ref="AA188:AA190"/>
    <mergeCell ref="AE188:AE190"/>
    <mergeCell ref="AF188:AF190"/>
    <mergeCell ref="AJ188:AJ190"/>
    <mergeCell ref="AK182:AK184"/>
    <mergeCell ref="AN182:AN184"/>
    <mergeCell ref="AO182:AO184"/>
    <mergeCell ref="AP182:AP184"/>
    <mergeCell ref="AE179:AE181"/>
    <mergeCell ref="AF179:AF181"/>
    <mergeCell ref="AJ179:AJ181"/>
    <mergeCell ref="AK179:AK181"/>
    <mergeCell ref="AN179:AN181"/>
    <mergeCell ref="AO179:AO181"/>
    <mergeCell ref="AP179:AP181"/>
    <mergeCell ref="AQ179:AQ181"/>
    <mergeCell ref="AQ182:AQ184"/>
    <mergeCell ref="AR182:AR184"/>
    <mergeCell ref="AS182:AS184"/>
    <mergeCell ref="B185:C187"/>
    <mergeCell ref="G185:G187"/>
    <mergeCell ref="H185:H187"/>
    <mergeCell ref="I185:I187"/>
    <mergeCell ref="J185:J187"/>
    <mergeCell ref="K185:K187"/>
    <mergeCell ref="L185:L187"/>
    <mergeCell ref="M185:M187"/>
    <mergeCell ref="N185:N187"/>
    <mergeCell ref="O185:O187"/>
    <mergeCell ref="R185:R187"/>
    <mergeCell ref="S185:S187"/>
    <mergeCell ref="U185:U187"/>
    <mergeCell ref="V185:V187"/>
    <mergeCell ref="Z185:Z187"/>
    <mergeCell ref="AA185:AA187"/>
    <mergeCell ref="AE185:AE187"/>
    <mergeCell ref="H182:H184"/>
    <mergeCell ref="I182:I184"/>
    <mergeCell ref="J182:J184"/>
    <mergeCell ref="K182:K184"/>
    <mergeCell ref="L182:L184"/>
    <mergeCell ref="M182:M184"/>
    <mergeCell ref="N182:N184"/>
    <mergeCell ref="O182:O184"/>
    <mergeCell ref="R182:R184"/>
    <mergeCell ref="S182:S184"/>
    <mergeCell ref="U182:U184"/>
    <mergeCell ref="V182:V184"/>
    <mergeCell ref="Z182:Z184"/>
    <mergeCell ref="AA182:AA184"/>
    <mergeCell ref="AE182:AE184"/>
    <mergeCell ref="AF182:AF184"/>
    <mergeCell ref="AJ182:AJ184"/>
    <mergeCell ref="AR179:AR181"/>
    <mergeCell ref="AJ176:AJ178"/>
    <mergeCell ref="AK176:AK178"/>
    <mergeCell ref="AN176:AN178"/>
    <mergeCell ref="AO176:AO178"/>
    <mergeCell ref="AP176:AP178"/>
    <mergeCell ref="AQ176:AQ178"/>
    <mergeCell ref="AR176:AR178"/>
    <mergeCell ref="AS176:AS178"/>
    <mergeCell ref="B179:C181"/>
    <mergeCell ref="G179:G181"/>
    <mergeCell ref="H179:H181"/>
    <mergeCell ref="I179:I181"/>
    <mergeCell ref="J179:J181"/>
    <mergeCell ref="K179:K181"/>
    <mergeCell ref="L179:L181"/>
    <mergeCell ref="M179:M181"/>
    <mergeCell ref="N179:N181"/>
    <mergeCell ref="O179:O181"/>
    <mergeCell ref="R179:R181"/>
    <mergeCell ref="S179:S181"/>
    <mergeCell ref="U179:U181"/>
    <mergeCell ref="V179:V181"/>
    <mergeCell ref="Z179:Z181"/>
    <mergeCell ref="AA179:AA181"/>
    <mergeCell ref="AS179:AS181"/>
    <mergeCell ref="AR173:AR175"/>
    <mergeCell ref="AS173:AS175"/>
    <mergeCell ref="B176:C178"/>
    <mergeCell ref="G176:G178"/>
    <mergeCell ref="H176:H178"/>
    <mergeCell ref="I176:I178"/>
    <mergeCell ref="J176:J178"/>
    <mergeCell ref="K176:K178"/>
    <mergeCell ref="L176:L178"/>
    <mergeCell ref="M176:M178"/>
    <mergeCell ref="N176:N178"/>
    <mergeCell ref="O176:O178"/>
    <mergeCell ref="R176:R178"/>
    <mergeCell ref="S176:S178"/>
    <mergeCell ref="U176:U178"/>
    <mergeCell ref="V176:V178"/>
    <mergeCell ref="Z176:Z178"/>
    <mergeCell ref="AA176:AA178"/>
    <mergeCell ref="AE176:AE178"/>
    <mergeCell ref="AF176:AF178"/>
    <mergeCell ref="S173:S175"/>
    <mergeCell ref="U173:U175"/>
    <mergeCell ref="V173:V175"/>
    <mergeCell ref="Z173:Z175"/>
    <mergeCell ref="AA173:AA175"/>
    <mergeCell ref="AE173:AE175"/>
    <mergeCell ref="AF173:AF175"/>
    <mergeCell ref="AJ173:AJ175"/>
    <mergeCell ref="AK173:AK175"/>
    <mergeCell ref="H173:H175"/>
    <mergeCell ref="I173:I175"/>
    <mergeCell ref="J173:J175"/>
    <mergeCell ref="K173:K175"/>
    <mergeCell ref="L173:L175"/>
    <mergeCell ref="M173:M175"/>
    <mergeCell ref="N173:N175"/>
    <mergeCell ref="O173:O175"/>
    <mergeCell ref="R173:R175"/>
    <mergeCell ref="AF170:AF172"/>
    <mergeCell ref="AJ170:AJ172"/>
    <mergeCell ref="AK170:AK172"/>
    <mergeCell ref="AN170:AN172"/>
    <mergeCell ref="AO170:AO172"/>
    <mergeCell ref="AP170:AP172"/>
    <mergeCell ref="AQ170:AQ172"/>
    <mergeCell ref="AN173:AN175"/>
    <mergeCell ref="AO173:AO175"/>
    <mergeCell ref="AP173:AP175"/>
    <mergeCell ref="AQ173:AQ175"/>
    <mergeCell ref="AR170:AR172"/>
    <mergeCell ref="AS170:AS172"/>
    <mergeCell ref="AK167:AK169"/>
    <mergeCell ref="AN167:AN169"/>
    <mergeCell ref="AO167:AO169"/>
    <mergeCell ref="AP167:AP169"/>
    <mergeCell ref="AQ167:AQ169"/>
    <mergeCell ref="AR167:AR169"/>
    <mergeCell ref="AS167:AS169"/>
    <mergeCell ref="B170:C172"/>
    <mergeCell ref="G170:G172"/>
    <mergeCell ref="H170:H172"/>
    <mergeCell ref="I170:I172"/>
    <mergeCell ref="J170:J172"/>
    <mergeCell ref="K170:K172"/>
    <mergeCell ref="L170:L172"/>
    <mergeCell ref="M170:M172"/>
    <mergeCell ref="N170:N172"/>
    <mergeCell ref="O170:O172"/>
    <mergeCell ref="R170:R172"/>
    <mergeCell ref="S170:S172"/>
    <mergeCell ref="U170:U172"/>
    <mergeCell ref="V170:V172"/>
    <mergeCell ref="Z170:Z172"/>
    <mergeCell ref="AA170:AA172"/>
    <mergeCell ref="AE170:AE172"/>
    <mergeCell ref="AF164:AF166"/>
    <mergeCell ref="AJ164:AJ166"/>
    <mergeCell ref="AK164:AK166"/>
    <mergeCell ref="AN164:AN166"/>
    <mergeCell ref="AO164:AO166"/>
    <mergeCell ref="AP164:AP166"/>
    <mergeCell ref="AQ164:AQ166"/>
    <mergeCell ref="AR164:AR166"/>
    <mergeCell ref="AS164:AS166"/>
    <mergeCell ref="B167:C169"/>
    <mergeCell ref="G167:G169"/>
    <mergeCell ref="H167:H169"/>
    <mergeCell ref="I167:I169"/>
    <mergeCell ref="J167:J169"/>
    <mergeCell ref="K167:K169"/>
    <mergeCell ref="L167:L169"/>
    <mergeCell ref="M167:M169"/>
    <mergeCell ref="N167:N169"/>
    <mergeCell ref="O167:O169"/>
    <mergeCell ref="R167:R169"/>
    <mergeCell ref="S167:S169"/>
    <mergeCell ref="U167:U169"/>
    <mergeCell ref="V167:V169"/>
    <mergeCell ref="Z167:Z169"/>
    <mergeCell ref="AA167:AA169"/>
    <mergeCell ref="AE167:AE169"/>
    <mergeCell ref="AF167:AF169"/>
    <mergeCell ref="AJ167:AJ169"/>
    <mergeCell ref="AK161:AK163"/>
    <mergeCell ref="AN161:AN163"/>
    <mergeCell ref="AO161:AO163"/>
    <mergeCell ref="AP161:AP163"/>
    <mergeCell ref="AE158:AE160"/>
    <mergeCell ref="AF158:AF160"/>
    <mergeCell ref="AJ158:AJ160"/>
    <mergeCell ref="AK158:AK160"/>
    <mergeCell ref="AN158:AN160"/>
    <mergeCell ref="AO158:AO160"/>
    <mergeCell ref="AP158:AP160"/>
    <mergeCell ref="AQ158:AQ160"/>
    <mergeCell ref="AQ161:AQ163"/>
    <mergeCell ref="AR161:AR163"/>
    <mergeCell ref="AS161:AS163"/>
    <mergeCell ref="B164:C166"/>
    <mergeCell ref="G164:G166"/>
    <mergeCell ref="H164:H166"/>
    <mergeCell ref="I164:I166"/>
    <mergeCell ref="J164:J166"/>
    <mergeCell ref="K164:K166"/>
    <mergeCell ref="L164:L166"/>
    <mergeCell ref="M164:M166"/>
    <mergeCell ref="N164:N166"/>
    <mergeCell ref="O164:O166"/>
    <mergeCell ref="R164:R166"/>
    <mergeCell ref="S164:S166"/>
    <mergeCell ref="U164:U166"/>
    <mergeCell ref="V164:V166"/>
    <mergeCell ref="Z164:Z166"/>
    <mergeCell ref="AA164:AA166"/>
    <mergeCell ref="AE164:AE166"/>
    <mergeCell ref="H161:H163"/>
    <mergeCell ref="I161:I163"/>
    <mergeCell ref="J161:J163"/>
    <mergeCell ref="K161:K163"/>
    <mergeCell ref="L161:L163"/>
    <mergeCell ref="M161:M163"/>
    <mergeCell ref="N161:N163"/>
    <mergeCell ref="O161:O163"/>
    <mergeCell ref="R161:R163"/>
    <mergeCell ref="S161:S163"/>
    <mergeCell ref="U161:U163"/>
    <mergeCell ref="V161:V163"/>
    <mergeCell ref="Z161:Z163"/>
    <mergeCell ref="AA161:AA163"/>
    <mergeCell ref="AE161:AE163"/>
    <mergeCell ref="AF161:AF163"/>
    <mergeCell ref="AJ161:AJ163"/>
    <mergeCell ref="AR158:AR160"/>
    <mergeCell ref="AJ155:AJ157"/>
    <mergeCell ref="AK155:AK157"/>
    <mergeCell ref="AN155:AN157"/>
    <mergeCell ref="AO155:AO157"/>
    <mergeCell ref="AP155:AP157"/>
    <mergeCell ref="AQ155:AQ157"/>
    <mergeCell ref="AR155:AR157"/>
    <mergeCell ref="AS155:AS157"/>
    <mergeCell ref="B158:C160"/>
    <mergeCell ref="G158:G160"/>
    <mergeCell ref="H158:H160"/>
    <mergeCell ref="I158:I160"/>
    <mergeCell ref="J158:J160"/>
    <mergeCell ref="K158:K160"/>
    <mergeCell ref="L158:L160"/>
    <mergeCell ref="M158:M160"/>
    <mergeCell ref="N158:N160"/>
    <mergeCell ref="O158:O160"/>
    <mergeCell ref="R158:R160"/>
    <mergeCell ref="S158:S160"/>
    <mergeCell ref="U158:U160"/>
    <mergeCell ref="V158:V160"/>
    <mergeCell ref="Z158:Z160"/>
    <mergeCell ref="AA158:AA160"/>
    <mergeCell ref="AS158:AS160"/>
    <mergeCell ref="AR152:AR154"/>
    <mergeCell ref="AS152:AS154"/>
    <mergeCell ref="B155:C157"/>
    <mergeCell ref="G155:G157"/>
    <mergeCell ref="H155:H157"/>
    <mergeCell ref="I155:I157"/>
    <mergeCell ref="J155:J157"/>
    <mergeCell ref="K155:K157"/>
    <mergeCell ref="L155:L157"/>
    <mergeCell ref="M155:M157"/>
    <mergeCell ref="N155:N157"/>
    <mergeCell ref="O155:O157"/>
    <mergeCell ref="R155:R157"/>
    <mergeCell ref="S155:S157"/>
    <mergeCell ref="U155:U157"/>
    <mergeCell ref="V155:V157"/>
    <mergeCell ref="Z155:Z157"/>
    <mergeCell ref="AA155:AA157"/>
    <mergeCell ref="AE155:AE157"/>
    <mergeCell ref="AF155:AF157"/>
    <mergeCell ref="S152:S154"/>
    <mergeCell ref="U152:U154"/>
    <mergeCell ref="V152:V154"/>
    <mergeCell ref="Z152:Z154"/>
    <mergeCell ref="AA152:AA154"/>
    <mergeCell ref="AE152:AE154"/>
    <mergeCell ref="AF152:AF154"/>
    <mergeCell ref="AJ152:AJ154"/>
    <mergeCell ref="AK152:AK154"/>
    <mergeCell ref="H152:H154"/>
    <mergeCell ref="I152:I154"/>
    <mergeCell ref="J152:J154"/>
    <mergeCell ref="K152:K154"/>
    <mergeCell ref="L152:L154"/>
    <mergeCell ref="M152:M154"/>
    <mergeCell ref="N152:N154"/>
    <mergeCell ref="O152:O154"/>
    <mergeCell ref="R152:R154"/>
    <mergeCell ref="AF149:AF151"/>
    <mergeCell ref="AJ149:AJ151"/>
    <mergeCell ref="AK149:AK151"/>
    <mergeCell ref="AN149:AN151"/>
    <mergeCell ref="AO149:AO151"/>
    <mergeCell ref="AP149:AP151"/>
    <mergeCell ref="AQ149:AQ151"/>
    <mergeCell ref="AN152:AN154"/>
    <mergeCell ref="AO152:AO154"/>
    <mergeCell ref="AP152:AP154"/>
    <mergeCell ref="AQ152:AQ154"/>
    <mergeCell ref="AR149:AR151"/>
    <mergeCell ref="AS149:AS151"/>
    <mergeCell ref="AK146:AK148"/>
    <mergeCell ref="AN146:AN148"/>
    <mergeCell ref="AO146:AO148"/>
    <mergeCell ref="AP146:AP148"/>
    <mergeCell ref="AQ146:AQ148"/>
    <mergeCell ref="AR146:AR148"/>
    <mergeCell ref="AS146:AS148"/>
    <mergeCell ref="B149:C151"/>
    <mergeCell ref="G149:G151"/>
    <mergeCell ref="H149:H151"/>
    <mergeCell ref="I149:I151"/>
    <mergeCell ref="J149:J151"/>
    <mergeCell ref="K149:K151"/>
    <mergeCell ref="L149:L151"/>
    <mergeCell ref="M149:M151"/>
    <mergeCell ref="N149:N151"/>
    <mergeCell ref="O149:O151"/>
    <mergeCell ref="R149:R151"/>
    <mergeCell ref="S149:S151"/>
    <mergeCell ref="U149:U151"/>
    <mergeCell ref="V149:V151"/>
    <mergeCell ref="Z149:Z151"/>
    <mergeCell ref="AA149:AA151"/>
    <mergeCell ref="AE149:AE151"/>
    <mergeCell ref="AF143:AF145"/>
    <mergeCell ref="AJ143:AJ145"/>
    <mergeCell ref="AK143:AK145"/>
    <mergeCell ref="AN143:AN145"/>
    <mergeCell ref="AO143:AO145"/>
    <mergeCell ref="AP143:AP145"/>
    <mergeCell ref="AQ143:AQ145"/>
    <mergeCell ref="AR143:AR145"/>
    <mergeCell ref="AS143:AS145"/>
    <mergeCell ref="B146:C148"/>
    <mergeCell ref="G146:G148"/>
    <mergeCell ref="H146:H148"/>
    <mergeCell ref="I146:I148"/>
    <mergeCell ref="J146:J148"/>
    <mergeCell ref="K146:K148"/>
    <mergeCell ref="L146:L148"/>
    <mergeCell ref="M146:M148"/>
    <mergeCell ref="N146:N148"/>
    <mergeCell ref="O146:O148"/>
    <mergeCell ref="R146:R148"/>
    <mergeCell ref="S146:S148"/>
    <mergeCell ref="U146:U148"/>
    <mergeCell ref="V146:V148"/>
    <mergeCell ref="Z146:Z148"/>
    <mergeCell ref="AA146:AA148"/>
    <mergeCell ref="AE146:AE148"/>
    <mergeCell ref="AF146:AF148"/>
    <mergeCell ref="AJ146:AJ148"/>
    <mergeCell ref="AK140:AK142"/>
    <mergeCell ref="AN140:AN142"/>
    <mergeCell ref="AO140:AO142"/>
    <mergeCell ref="AP140:AP142"/>
    <mergeCell ref="AE137:AE139"/>
    <mergeCell ref="AF137:AF139"/>
    <mergeCell ref="AJ137:AJ139"/>
    <mergeCell ref="AK137:AK139"/>
    <mergeCell ref="AN137:AN139"/>
    <mergeCell ref="AO137:AO139"/>
    <mergeCell ref="AP137:AP139"/>
    <mergeCell ref="AQ137:AQ139"/>
    <mergeCell ref="AQ140:AQ142"/>
    <mergeCell ref="AR140:AR142"/>
    <mergeCell ref="AS140:AS142"/>
    <mergeCell ref="B143:C145"/>
    <mergeCell ref="G143:G145"/>
    <mergeCell ref="H143:H145"/>
    <mergeCell ref="I143:I145"/>
    <mergeCell ref="J143:J145"/>
    <mergeCell ref="K143:K145"/>
    <mergeCell ref="L143:L145"/>
    <mergeCell ref="M143:M145"/>
    <mergeCell ref="N143:N145"/>
    <mergeCell ref="O143:O145"/>
    <mergeCell ref="R143:R145"/>
    <mergeCell ref="S143:S145"/>
    <mergeCell ref="U143:U145"/>
    <mergeCell ref="V143:V145"/>
    <mergeCell ref="Z143:Z145"/>
    <mergeCell ref="AA143:AA145"/>
    <mergeCell ref="AE143:AE145"/>
    <mergeCell ref="H140:H142"/>
    <mergeCell ref="I140:I142"/>
    <mergeCell ref="J140:J142"/>
    <mergeCell ref="K140:K142"/>
    <mergeCell ref="L140:L142"/>
    <mergeCell ref="M140:M142"/>
    <mergeCell ref="N140:N142"/>
    <mergeCell ref="O140:O142"/>
    <mergeCell ref="R140:R142"/>
    <mergeCell ref="S140:S142"/>
    <mergeCell ref="U140:U142"/>
    <mergeCell ref="V140:V142"/>
    <mergeCell ref="Z140:Z142"/>
    <mergeCell ref="AA140:AA142"/>
    <mergeCell ref="AE140:AE142"/>
    <mergeCell ref="AF140:AF142"/>
    <mergeCell ref="AJ140:AJ142"/>
    <mergeCell ref="AR137:AR139"/>
    <mergeCell ref="AJ134:AJ136"/>
    <mergeCell ref="AK134:AK136"/>
    <mergeCell ref="AN134:AN136"/>
    <mergeCell ref="AO134:AO136"/>
    <mergeCell ref="AP134:AP136"/>
    <mergeCell ref="AQ134:AQ136"/>
    <mergeCell ref="AR134:AR136"/>
    <mergeCell ref="AS134:AS136"/>
    <mergeCell ref="B137:C139"/>
    <mergeCell ref="G137:G139"/>
    <mergeCell ref="H137:H139"/>
    <mergeCell ref="I137:I139"/>
    <mergeCell ref="J137:J139"/>
    <mergeCell ref="K137:K139"/>
    <mergeCell ref="L137:L139"/>
    <mergeCell ref="M137:M139"/>
    <mergeCell ref="N137:N139"/>
    <mergeCell ref="O137:O139"/>
    <mergeCell ref="R137:R139"/>
    <mergeCell ref="S137:S139"/>
    <mergeCell ref="U137:U139"/>
    <mergeCell ref="V137:V139"/>
    <mergeCell ref="Z137:Z139"/>
    <mergeCell ref="AA137:AA139"/>
    <mergeCell ref="AS137:AS139"/>
    <mergeCell ref="AR131:AR133"/>
    <mergeCell ref="AS131:AS133"/>
    <mergeCell ref="B134:C136"/>
    <mergeCell ref="G134:G136"/>
    <mergeCell ref="H134:H136"/>
    <mergeCell ref="I134:I136"/>
    <mergeCell ref="J134:J136"/>
    <mergeCell ref="K134:K136"/>
    <mergeCell ref="L134:L136"/>
    <mergeCell ref="M134:M136"/>
    <mergeCell ref="N134:N136"/>
    <mergeCell ref="O134:O136"/>
    <mergeCell ref="R134:R136"/>
    <mergeCell ref="S134:S136"/>
    <mergeCell ref="U134:U136"/>
    <mergeCell ref="V134:V136"/>
    <mergeCell ref="Z134:Z136"/>
    <mergeCell ref="AA134:AA136"/>
    <mergeCell ref="AE134:AE136"/>
    <mergeCell ref="AF134:AF136"/>
    <mergeCell ref="S131:S133"/>
    <mergeCell ref="U131:U133"/>
    <mergeCell ref="V131:V133"/>
    <mergeCell ref="Z131:Z133"/>
    <mergeCell ref="AA131:AA133"/>
    <mergeCell ref="AE131:AE133"/>
    <mergeCell ref="AF131:AF133"/>
    <mergeCell ref="AJ131:AJ133"/>
    <mergeCell ref="AK131:AK133"/>
    <mergeCell ref="H131:H133"/>
    <mergeCell ref="I131:I133"/>
    <mergeCell ref="J131:J133"/>
    <mergeCell ref="K131:K133"/>
    <mergeCell ref="L131:L133"/>
    <mergeCell ref="M131:M133"/>
    <mergeCell ref="N131:N133"/>
    <mergeCell ref="O131:O133"/>
    <mergeCell ref="R131:R133"/>
    <mergeCell ref="AF128:AF130"/>
    <mergeCell ref="AJ128:AJ130"/>
    <mergeCell ref="AK128:AK130"/>
    <mergeCell ref="AN128:AN130"/>
    <mergeCell ref="AO128:AO130"/>
    <mergeCell ref="AP128:AP130"/>
    <mergeCell ref="AQ128:AQ130"/>
    <mergeCell ref="AN131:AN133"/>
    <mergeCell ref="AO131:AO133"/>
    <mergeCell ref="AP131:AP133"/>
    <mergeCell ref="AQ131:AQ133"/>
    <mergeCell ref="AR128:AR130"/>
    <mergeCell ref="AS128:AS130"/>
    <mergeCell ref="AK125:AK127"/>
    <mergeCell ref="AN125:AN127"/>
    <mergeCell ref="AO125:AO127"/>
    <mergeCell ref="AP125:AP127"/>
    <mergeCell ref="AQ125:AQ127"/>
    <mergeCell ref="AR125:AR127"/>
    <mergeCell ref="AS125:AS127"/>
    <mergeCell ref="B128:C130"/>
    <mergeCell ref="G128:G130"/>
    <mergeCell ref="H128:H130"/>
    <mergeCell ref="I128:I130"/>
    <mergeCell ref="J128:J130"/>
    <mergeCell ref="K128:K130"/>
    <mergeCell ref="L128:L130"/>
    <mergeCell ref="M128:M130"/>
    <mergeCell ref="N128:N130"/>
    <mergeCell ref="O128:O130"/>
    <mergeCell ref="R128:R130"/>
    <mergeCell ref="S128:S130"/>
    <mergeCell ref="U128:U130"/>
    <mergeCell ref="V128:V130"/>
    <mergeCell ref="Z128:Z130"/>
    <mergeCell ref="AA128:AA130"/>
    <mergeCell ref="AE128:AE130"/>
    <mergeCell ref="AF122:AF124"/>
    <mergeCell ref="AJ122:AJ124"/>
    <mergeCell ref="AK122:AK124"/>
    <mergeCell ref="AN122:AN124"/>
    <mergeCell ref="AO122:AO124"/>
    <mergeCell ref="AP122:AP124"/>
    <mergeCell ref="AQ122:AQ124"/>
    <mergeCell ref="AR122:AR124"/>
    <mergeCell ref="AS122:AS124"/>
    <mergeCell ref="B125:C127"/>
    <mergeCell ref="G125:G127"/>
    <mergeCell ref="H125:H127"/>
    <mergeCell ref="I125:I127"/>
    <mergeCell ref="J125:J127"/>
    <mergeCell ref="K125:K127"/>
    <mergeCell ref="L125:L127"/>
    <mergeCell ref="M125:M127"/>
    <mergeCell ref="N125:N127"/>
    <mergeCell ref="O125:O127"/>
    <mergeCell ref="R125:R127"/>
    <mergeCell ref="S125:S127"/>
    <mergeCell ref="U125:U127"/>
    <mergeCell ref="V125:V127"/>
    <mergeCell ref="Z125:Z127"/>
    <mergeCell ref="AA125:AA127"/>
    <mergeCell ref="AE125:AE127"/>
    <mergeCell ref="AF125:AF127"/>
    <mergeCell ref="AJ125:AJ127"/>
    <mergeCell ref="AK119:AK121"/>
    <mergeCell ref="AN119:AN121"/>
    <mergeCell ref="AO119:AO121"/>
    <mergeCell ref="AP119:AP121"/>
    <mergeCell ref="AE116:AE118"/>
    <mergeCell ref="AF116:AF118"/>
    <mergeCell ref="AJ116:AJ118"/>
    <mergeCell ref="AK116:AK118"/>
    <mergeCell ref="AN116:AN118"/>
    <mergeCell ref="AO116:AO118"/>
    <mergeCell ref="AP116:AP118"/>
    <mergeCell ref="AQ116:AQ118"/>
    <mergeCell ref="AQ119:AQ121"/>
    <mergeCell ref="AR119:AR121"/>
    <mergeCell ref="AS119:AS121"/>
    <mergeCell ref="B122:C124"/>
    <mergeCell ref="G122:G124"/>
    <mergeCell ref="H122:H124"/>
    <mergeCell ref="I122:I124"/>
    <mergeCell ref="J122:J124"/>
    <mergeCell ref="K122:K124"/>
    <mergeCell ref="L122:L124"/>
    <mergeCell ref="M122:M124"/>
    <mergeCell ref="N122:N124"/>
    <mergeCell ref="O122:O124"/>
    <mergeCell ref="R122:R124"/>
    <mergeCell ref="S122:S124"/>
    <mergeCell ref="U122:U124"/>
    <mergeCell ref="V122:V124"/>
    <mergeCell ref="Z122:Z124"/>
    <mergeCell ref="AA122:AA124"/>
    <mergeCell ref="AE122:AE124"/>
    <mergeCell ref="H119:H121"/>
    <mergeCell ref="I119:I121"/>
    <mergeCell ref="J119:J121"/>
    <mergeCell ref="K119:K121"/>
    <mergeCell ref="L119:L121"/>
    <mergeCell ref="M119:M121"/>
    <mergeCell ref="N119:N121"/>
    <mergeCell ref="O119:O121"/>
    <mergeCell ref="R119:R121"/>
    <mergeCell ref="S119:S121"/>
    <mergeCell ref="U119:U121"/>
    <mergeCell ref="V119:V121"/>
    <mergeCell ref="Z119:Z121"/>
    <mergeCell ref="AA119:AA121"/>
    <mergeCell ref="AE119:AE121"/>
    <mergeCell ref="AF119:AF121"/>
    <mergeCell ref="AJ119:AJ121"/>
    <mergeCell ref="AJ110:AJ112"/>
    <mergeCell ref="AK110:AK112"/>
    <mergeCell ref="H110:H112"/>
    <mergeCell ref="I110:I112"/>
    <mergeCell ref="J110:J112"/>
    <mergeCell ref="AR116:AR118"/>
    <mergeCell ref="AJ113:AJ115"/>
    <mergeCell ref="AK113:AK115"/>
    <mergeCell ref="AN113:AN115"/>
    <mergeCell ref="AO113:AO115"/>
    <mergeCell ref="AP113:AP115"/>
    <mergeCell ref="AQ113:AQ115"/>
    <mergeCell ref="AR113:AR115"/>
    <mergeCell ref="AS113:AS115"/>
    <mergeCell ref="B116:C118"/>
    <mergeCell ref="G116:G118"/>
    <mergeCell ref="H116:H118"/>
    <mergeCell ref="I116:I118"/>
    <mergeCell ref="J116:J118"/>
    <mergeCell ref="K116:K118"/>
    <mergeCell ref="L116:L118"/>
    <mergeCell ref="M116:M118"/>
    <mergeCell ref="N116:N118"/>
    <mergeCell ref="O116:O118"/>
    <mergeCell ref="R116:R118"/>
    <mergeCell ref="S116:S118"/>
    <mergeCell ref="U116:U118"/>
    <mergeCell ref="V116:V118"/>
    <mergeCell ref="Z116:Z118"/>
    <mergeCell ref="AA116:AA118"/>
    <mergeCell ref="AS116:AS118"/>
    <mergeCell ref="L107:L109"/>
    <mergeCell ref="M107:M109"/>
    <mergeCell ref="N107:N109"/>
    <mergeCell ref="O107:O109"/>
    <mergeCell ref="R107:R109"/>
    <mergeCell ref="AR110:AR112"/>
    <mergeCell ref="AS110:AS112"/>
    <mergeCell ref="B113:C115"/>
    <mergeCell ref="G113:G115"/>
    <mergeCell ref="H113:H115"/>
    <mergeCell ref="I113:I115"/>
    <mergeCell ref="J113:J115"/>
    <mergeCell ref="K113:K115"/>
    <mergeCell ref="L113:L115"/>
    <mergeCell ref="M113:M115"/>
    <mergeCell ref="N113:N115"/>
    <mergeCell ref="O113:O115"/>
    <mergeCell ref="R113:R115"/>
    <mergeCell ref="S113:S115"/>
    <mergeCell ref="U113:U115"/>
    <mergeCell ref="V113:V115"/>
    <mergeCell ref="Z113:Z115"/>
    <mergeCell ref="AA113:AA115"/>
    <mergeCell ref="AE113:AE115"/>
    <mergeCell ref="AF113:AF115"/>
    <mergeCell ref="S110:S112"/>
    <mergeCell ref="U110:U112"/>
    <mergeCell ref="V110:V112"/>
    <mergeCell ref="Z110:Z112"/>
    <mergeCell ref="AA110:AA112"/>
    <mergeCell ref="AE110:AE112"/>
    <mergeCell ref="AF110:AF112"/>
    <mergeCell ref="AN101:AN103"/>
    <mergeCell ref="AO101:AO103"/>
    <mergeCell ref="AP101:AP103"/>
    <mergeCell ref="AQ101:AQ103"/>
    <mergeCell ref="AR101:AR103"/>
    <mergeCell ref="B104:C106"/>
    <mergeCell ref="G104:G106"/>
    <mergeCell ref="H104:H106"/>
    <mergeCell ref="I104:I106"/>
    <mergeCell ref="K110:K112"/>
    <mergeCell ref="L110:L112"/>
    <mergeCell ref="M110:M112"/>
    <mergeCell ref="N110:N112"/>
    <mergeCell ref="O110:O112"/>
    <mergeCell ref="R110:R112"/>
    <mergeCell ref="AF107:AF109"/>
    <mergeCell ref="AJ107:AJ109"/>
    <mergeCell ref="AK107:AK109"/>
    <mergeCell ref="AN107:AN109"/>
    <mergeCell ref="AO107:AO109"/>
    <mergeCell ref="AP107:AP109"/>
    <mergeCell ref="AQ107:AQ109"/>
    <mergeCell ref="AN110:AN112"/>
    <mergeCell ref="AO110:AO112"/>
    <mergeCell ref="AP110:AP112"/>
    <mergeCell ref="AQ110:AQ112"/>
    <mergeCell ref="B107:C109"/>
    <mergeCell ref="G107:G109"/>
    <mergeCell ref="H107:H109"/>
    <mergeCell ref="I107:I109"/>
    <mergeCell ref="J107:J109"/>
    <mergeCell ref="K107:K109"/>
    <mergeCell ref="AS101:AS103"/>
    <mergeCell ref="AF104:AF106"/>
    <mergeCell ref="AJ104:AJ106"/>
    <mergeCell ref="AR107:AR109"/>
    <mergeCell ref="AS107:AS109"/>
    <mergeCell ref="AK104:AK106"/>
    <mergeCell ref="AN104:AN106"/>
    <mergeCell ref="AO104:AO106"/>
    <mergeCell ref="AP104:AP106"/>
    <mergeCell ref="AQ104:AQ106"/>
    <mergeCell ref="AR104:AR106"/>
    <mergeCell ref="AS104:AS106"/>
    <mergeCell ref="AR98:AR100"/>
    <mergeCell ref="N95:N97"/>
    <mergeCell ref="O95:O97"/>
    <mergeCell ref="R95:R97"/>
    <mergeCell ref="AS98:AS100"/>
    <mergeCell ref="AE98:AE100"/>
    <mergeCell ref="AF98:AF100"/>
    <mergeCell ref="AN95:AN97"/>
    <mergeCell ref="S107:S109"/>
    <mergeCell ref="U107:U109"/>
    <mergeCell ref="V107:V109"/>
    <mergeCell ref="Z107:Z109"/>
    <mergeCell ref="AA107:AA109"/>
    <mergeCell ref="AE107:AE109"/>
    <mergeCell ref="Z104:Z106"/>
    <mergeCell ref="AA104:AA106"/>
    <mergeCell ref="AE104:AE106"/>
    <mergeCell ref="AF101:AF103"/>
    <mergeCell ref="AJ101:AJ103"/>
    <mergeCell ref="AK101:AK103"/>
    <mergeCell ref="B101:C103"/>
    <mergeCell ref="G101:G103"/>
    <mergeCell ref="H101:H103"/>
    <mergeCell ref="I101:I103"/>
    <mergeCell ref="J101:J103"/>
    <mergeCell ref="K101:K103"/>
    <mergeCell ref="L101:L103"/>
    <mergeCell ref="M101:M103"/>
    <mergeCell ref="N101:N103"/>
    <mergeCell ref="O101:O103"/>
    <mergeCell ref="R101:R103"/>
    <mergeCell ref="S101:S103"/>
    <mergeCell ref="U101:U103"/>
    <mergeCell ref="V101:V103"/>
    <mergeCell ref="Z101:Z103"/>
    <mergeCell ref="AA101:AA103"/>
    <mergeCell ref="AE101:AE103"/>
    <mergeCell ref="AS92:AS94"/>
    <mergeCell ref="AR95:AR97"/>
    <mergeCell ref="AS95:AS97"/>
    <mergeCell ref="B98:C100"/>
    <mergeCell ref="G98:G100"/>
    <mergeCell ref="H98:H100"/>
    <mergeCell ref="I98:I100"/>
    <mergeCell ref="J98:J100"/>
    <mergeCell ref="K98:K100"/>
    <mergeCell ref="L98:L100"/>
    <mergeCell ref="M98:M100"/>
    <mergeCell ref="N98:N100"/>
    <mergeCell ref="O98:O100"/>
    <mergeCell ref="R98:R100"/>
    <mergeCell ref="S98:S100"/>
    <mergeCell ref="U98:U100"/>
    <mergeCell ref="V98:V100"/>
    <mergeCell ref="Z98:Z100"/>
    <mergeCell ref="AA98:AA100"/>
    <mergeCell ref="S95:S97"/>
    <mergeCell ref="U95:U97"/>
    <mergeCell ref="V95:V97"/>
    <mergeCell ref="Z95:Z97"/>
    <mergeCell ref="AA95:AA97"/>
    <mergeCell ref="AE95:AE97"/>
    <mergeCell ref="AF95:AF97"/>
    <mergeCell ref="AJ95:AJ97"/>
    <mergeCell ref="AK95:AK97"/>
    <mergeCell ref="H95:H97"/>
    <mergeCell ref="AJ98:AJ100"/>
    <mergeCell ref="AK98:AK100"/>
    <mergeCell ref="AN98:AN100"/>
    <mergeCell ref="AQ83:AQ85"/>
    <mergeCell ref="AR83:AR85"/>
    <mergeCell ref="AR86:AR88"/>
    <mergeCell ref="U86:U88"/>
    <mergeCell ref="V86:V88"/>
    <mergeCell ref="Z86:Z88"/>
    <mergeCell ref="AA86:AA88"/>
    <mergeCell ref="B92:C94"/>
    <mergeCell ref="G92:G94"/>
    <mergeCell ref="H92:H94"/>
    <mergeCell ref="I92:I94"/>
    <mergeCell ref="J92:J94"/>
    <mergeCell ref="K92:K94"/>
    <mergeCell ref="L92:L94"/>
    <mergeCell ref="M92:M94"/>
    <mergeCell ref="N92:N94"/>
    <mergeCell ref="O92:O94"/>
    <mergeCell ref="R92:R94"/>
    <mergeCell ref="S92:S94"/>
    <mergeCell ref="U92:U94"/>
    <mergeCell ref="V92:V94"/>
    <mergeCell ref="Z92:Z94"/>
    <mergeCell ref="AA92:AA94"/>
    <mergeCell ref="AE92:AE94"/>
    <mergeCell ref="AF92:AF94"/>
    <mergeCell ref="AJ92:AJ94"/>
    <mergeCell ref="AK92:AK94"/>
    <mergeCell ref="AN92:AN94"/>
    <mergeCell ref="AO92:AO94"/>
    <mergeCell ref="AP92:AP94"/>
    <mergeCell ref="AQ92:AQ94"/>
    <mergeCell ref="AR92:AR94"/>
    <mergeCell ref="G86:G88"/>
    <mergeCell ref="B89:C91"/>
    <mergeCell ref="G89:G91"/>
    <mergeCell ref="B119:C121"/>
    <mergeCell ref="G119:G121"/>
    <mergeCell ref="B140:C142"/>
    <mergeCell ref="G140:G142"/>
    <mergeCell ref="AS86:AS88"/>
    <mergeCell ref="AS83:AS85"/>
    <mergeCell ref="S83:S85"/>
    <mergeCell ref="U83:U85"/>
    <mergeCell ref="V83:V85"/>
    <mergeCell ref="Z83:Z85"/>
    <mergeCell ref="AA83:AA85"/>
    <mergeCell ref="AE83:AE85"/>
    <mergeCell ref="AF83:AF85"/>
    <mergeCell ref="AJ83:AJ85"/>
    <mergeCell ref="Z89:Z91"/>
    <mergeCell ref="AA89:AA91"/>
    <mergeCell ref="AE89:AE91"/>
    <mergeCell ref="AF89:AF91"/>
    <mergeCell ref="AJ89:AJ91"/>
    <mergeCell ref="AK89:AK91"/>
    <mergeCell ref="AN89:AN91"/>
    <mergeCell ref="AO89:AO91"/>
    <mergeCell ref="AP89:AP91"/>
    <mergeCell ref="AQ89:AQ91"/>
    <mergeCell ref="AR89:AR91"/>
    <mergeCell ref="AS89:AS91"/>
    <mergeCell ref="AN83:AN85"/>
    <mergeCell ref="AO83:AO85"/>
    <mergeCell ref="AP83:AP85"/>
    <mergeCell ref="R83:R85"/>
    <mergeCell ref="H86:H88"/>
    <mergeCell ref="I86:I88"/>
    <mergeCell ref="J86:J88"/>
    <mergeCell ref="K86:K88"/>
    <mergeCell ref="L86:L88"/>
    <mergeCell ref="M86:M88"/>
    <mergeCell ref="N86:N88"/>
    <mergeCell ref="O86:O88"/>
    <mergeCell ref="A257:A259"/>
    <mergeCell ref="A260:A262"/>
    <mergeCell ref="A263:A265"/>
    <mergeCell ref="A266:A268"/>
    <mergeCell ref="A269:A271"/>
    <mergeCell ref="A272:A274"/>
    <mergeCell ref="A275:A277"/>
    <mergeCell ref="B83:C85"/>
    <mergeCell ref="G83:G85"/>
    <mergeCell ref="B95:C97"/>
    <mergeCell ref="G95:G97"/>
    <mergeCell ref="B110:C112"/>
    <mergeCell ref="G110:G112"/>
    <mergeCell ref="B131:C133"/>
    <mergeCell ref="G131:G133"/>
    <mergeCell ref="B152:C154"/>
    <mergeCell ref="G152:G154"/>
    <mergeCell ref="B173:C175"/>
    <mergeCell ref="G173:G175"/>
    <mergeCell ref="B194:C196"/>
    <mergeCell ref="G194:G196"/>
    <mergeCell ref="B215:C217"/>
    <mergeCell ref="B86:C88"/>
    <mergeCell ref="A242:A244"/>
    <mergeCell ref="A245:A247"/>
    <mergeCell ref="A248:A250"/>
    <mergeCell ref="A176:A178"/>
    <mergeCell ref="A179:A181"/>
    <mergeCell ref="A182:A184"/>
    <mergeCell ref="A185:A187"/>
    <mergeCell ref="A188:A190"/>
    <mergeCell ref="A191:A193"/>
    <mergeCell ref="A194:A196"/>
    <mergeCell ref="A251:A253"/>
    <mergeCell ref="A254:A256"/>
    <mergeCell ref="A203:A205"/>
    <mergeCell ref="A206:A208"/>
    <mergeCell ref="A209:A211"/>
    <mergeCell ref="A212:A214"/>
    <mergeCell ref="A215:A217"/>
    <mergeCell ref="A218:A220"/>
    <mergeCell ref="A221:A223"/>
    <mergeCell ref="A224:A226"/>
    <mergeCell ref="A227:A229"/>
    <mergeCell ref="A197:A199"/>
    <mergeCell ref="A200:A202"/>
    <mergeCell ref="A149:A151"/>
    <mergeCell ref="A152:A154"/>
    <mergeCell ref="A155:A157"/>
    <mergeCell ref="A158:A160"/>
    <mergeCell ref="A161:A163"/>
    <mergeCell ref="A164:A166"/>
    <mergeCell ref="A167:A169"/>
    <mergeCell ref="A170:A172"/>
    <mergeCell ref="A173:A175"/>
    <mergeCell ref="G215:G217"/>
    <mergeCell ref="B236:C238"/>
    <mergeCell ref="A230:A232"/>
    <mergeCell ref="A233:A235"/>
    <mergeCell ref="A236:A238"/>
    <mergeCell ref="A239:A241"/>
    <mergeCell ref="B161:C163"/>
    <mergeCell ref="G161:G163"/>
    <mergeCell ref="B182:C184"/>
    <mergeCell ref="G182:G184"/>
    <mergeCell ref="B203:C205"/>
    <mergeCell ref="G203:G205"/>
    <mergeCell ref="B224:C226"/>
    <mergeCell ref="G224:G226"/>
    <mergeCell ref="A146:A148"/>
    <mergeCell ref="A101:A103"/>
    <mergeCell ref="A104:A106"/>
    <mergeCell ref="A107:A109"/>
    <mergeCell ref="A110:A112"/>
    <mergeCell ref="A113:A115"/>
    <mergeCell ref="A116:A118"/>
    <mergeCell ref="A119:A121"/>
    <mergeCell ref="AO95:AO97"/>
    <mergeCell ref="AP95:AP97"/>
    <mergeCell ref="AQ95:AQ97"/>
    <mergeCell ref="H89:H91"/>
    <mergeCell ref="A140:A142"/>
    <mergeCell ref="A143:A145"/>
    <mergeCell ref="A125:A127"/>
    <mergeCell ref="A128:A130"/>
    <mergeCell ref="A131:A133"/>
    <mergeCell ref="A134:A136"/>
    <mergeCell ref="A137:A139"/>
    <mergeCell ref="AO98:AO100"/>
    <mergeCell ref="AP98:AP100"/>
    <mergeCell ref="AQ98:AQ100"/>
    <mergeCell ref="J104:J106"/>
    <mergeCell ref="K104:K106"/>
    <mergeCell ref="L104:L106"/>
    <mergeCell ref="M104:M106"/>
    <mergeCell ref="N104:N106"/>
    <mergeCell ref="O104:O106"/>
    <mergeCell ref="R104:R106"/>
    <mergeCell ref="S104:S106"/>
    <mergeCell ref="U104:U106"/>
    <mergeCell ref="V104:V106"/>
    <mergeCell ref="A98:A100"/>
    <mergeCell ref="AF80:AF82"/>
    <mergeCell ref="AJ80:AJ82"/>
    <mergeCell ref="AK80:AK82"/>
    <mergeCell ref="AN80:AN82"/>
    <mergeCell ref="AO80:AO82"/>
    <mergeCell ref="AP80:AP82"/>
    <mergeCell ref="AQ80:AQ82"/>
    <mergeCell ref="AR80:AR82"/>
    <mergeCell ref="A122:A124"/>
    <mergeCell ref="R86:R88"/>
    <mergeCell ref="S86:S88"/>
    <mergeCell ref="A92:A94"/>
    <mergeCell ref="A95:A97"/>
    <mergeCell ref="AE86:AE88"/>
    <mergeCell ref="A83:A85"/>
    <mergeCell ref="A86:A88"/>
    <mergeCell ref="A89:A91"/>
    <mergeCell ref="AF86:AF88"/>
    <mergeCell ref="AJ86:AJ88"/>
    <mergeCell ref="AK86:AK88"/>
    <mergeCell ref="AN86:AN88"/>
    <mergeCell ref="AO86:AO88"/>
    <mergeCell ref="AP86:AP88"/>
    <mergeCell ref="AQ86:AQ88"/>
    <mergeCell ref="AK83:AK85"/>
    <mergeCell ref="H83:H85"/>
    <mergeCell ref="I83:I85"/>
    <mergeCell ref="J83:J85"/>
    <mergeCell ref="K83:K85"/>
    <mergeCell ref="L83:L85"/>
    <mergeCell ref="M83:M85"/>
    <mergeCell ref="K89:K91"/>
    <mergeCell ref="L89:L91"/>
    <mergeCell ref="M89:M91"/>
    <mergeCell ref="K95:K97"/>
    <mergeCell ref="L95:L97"/>
    <mergeCell ref="M95:M97"/>
    <mergeCell ref="I95:I97"/>
    <mergeCell ref="J95:J97"/>
    <mergeCell ref="V62:V64"/>
    <mergeCell ref="A80:A82"/>
    <mergeCell ref="B80:C82"/>
    <mergeCell ref="G80:G82"/>
    <mergeCell ref="H80:H82"/>
    <mergeCell ref="I80:I82"/>
    <mergeCell ref="J80:J82"/>
    <mergeCell ref="K80:K82"/>
    <mergeCell ref="L80:L82"/>
    <mergeCell ref="M80:M82"/>
    <mergeCell ref="R80:R82"/>
    <mergeCell ref="S80:S82"/>
    <mergeCell ref="U80:U82"/>
    <mergeCell ref="V80:V82"/>
    <mergeCell ref="A77:A79"/>
    <mergeCell ref="B77:C79"/>
    <mergeCell ref="N80:N82"/>
    <mergeCell ref="A65:A67"/>
    <mergeCell ref="H77:H79"/>
    <mergeCell ref="G62:G64"/>
    <mergeCell ref="A62:A64"/>
    <mergeCell ref="G77:G79"/>
    <mergeCell ref="N83:N85"/>
    <mergeCell ref="O83:O85"/>
    <mergeCell ref="AP56:AP58"/>
    <mergeCell ref="AQ56:AQ58"/>
    <mergeCell ref="AR26:AR28"/>
    <mergeCell ref="AS26:AS28"/>
    <mergeCell ref="AR29:AR31"/>
    <mergeCell ref="O80:O82"/>
    <mergeCell ref="AF38:AF40"/>
    <mergeCell ref="AN56:AN58"/>
    <mergeCell ref="BI1048309:BR1048309"/>
    <mergeCell ref="D6:F6"/>
    <mergeCell ref="G6:I6"/>
    <mergeCell ref="AR6:AU6"/>
    <mergeCell ref="AP6:AQ6"/>
    <mergeCell ref="J6:K6"/>
    <mergeCell ref="M6:AO6"/>
    <mergeCell ref="AO59:AO61"/>
    <mergeCell ref="AK23:AK25"/>
    <mergeCell ref="AK26:AK28"/>
    <mergeCell ref="AK29:AK31"/>
    <mergeCell ref="AK32:AK34"/>
    <mergeCell ref="AK38:AK40"/>
    <mergeCell ref="AK50:AK52"/>
    <mergeCell ref="G32:G34"/>
    <mergeCell ref="J32:J34"/>
    <mergeCell ref="G38:G40"/>
    <mergeCell ref="H38:H40"/>
    <mergeCell ref="Z80:Z82"/>
    <mergeCell ref="AA80:AA82"/>
    <mergeCell ref="AE80:AE82"/>
    <mergeCell ref="AO41:AO43"/>
    <mergeCell ref="I89:I91"/>
    <mergeCell ref="J89:J91"/>
    <mergeCell ref="AN23:AN25"/>
    <mergeCell ref="AO23:AO25"/>
    <mergeCell ref="AN26:AN28"/>
    <mergeCell ref="AO26:AO28"/>
    <mergeCell ref="AN29:AN31"/>
    <mergeCell ref="AO29:AO31"/>
    <mergeCell ref="AN32:AN34"/>
    <mergeCell ref="AO32:AO34"/>
    <mergeCell ref="AN38:AN40"/>
    <mergeCell ref="AO38:AO40"/>
    <mergeCell ref="AK56:AK58"/>
    <mergeCell ref="AE29:AE31"/>
    <mergeCell ref="AE32:AE34"/>
    <mergeCell ref="AE38:AE40"/>
    <mergeCell ref="AN77:AN79"/>
    <mergeCell ref="AN53:AN55"/>
    <mergeCell ref="AN50:AN52"/>
    <mergeCell ref="AO50:AO52"/>
    <mergeCell ref="AK53:AK55"/>
    <mergeCell ref="AF41:AF43"/>
    <mergeCell ref="AF44:AF46"/>
    <mergeCell ref="AF47:AF49"/>
    <mergeCell ref="AF50:AF52"/>
    <mergeCell ref="AF53:AF55"/>
    <mergeCell ref="AF56:AF58"/>
    <mergeCell ref="AF59:AF61"/>
    <mergeCell ref="AN44:AN46"/>
    <mergeCell ref="AO44:AO46"/>
    <mergeCell ref="AN47:AN49"/>
    <mergeCell ref="AO47:AO49"/>
    <mergeCell ref="AJ59:AJ61"/>
    <mergeCell ref="AO53:AO55"/>
    <mergeCell ref="R23:R25"/>
    <mergeCell ref="R26:R28"/>
    <mergeCell ref="L32:L34"/>
    <mergeCell ref="K38:K40"/>
    <mergeCell ref="L38:L40"/>
    <mergeCell ref="M38:M40"/>
    <mergeCell ref="N23:N25"/>
    <mergeCell ref="L29:L31"/>
    <mergeCell ref="M29:M31"/>
    <mergeCell ref="N29:N31"/>
    <mergeCell ref="M32:M34"/>
    <mergeCell ref="N32:N34"/>
    <mergeCell ref="L35:L37"/>
    <mergeCell ref="N35:N37"/>
    <mergeCell ref="O32:O34"/>
    <mergeCell ref="J29:J31"/>
    <mergeCell ref="O29:O31"/>
    <mergeCell ref="R20:R22"/>
    <mergeCell ref="K26:K28"/>
    <mergeCell ref="H1048316:AD1048316"/>
    <mergeCell ref="AA32:AA34"/>
    <mergeCell ref="AA38:AA40"/>
    <mergeCell ref="AA41:AA43"/>
    <mergeCell ref="AA44:AA46"/>
    <mergeCell ref="AA56:AA58"/>
    <mergeCell ref="AA59:AA61"/>
    <mergeCell ref="R47:R49"/>
    <mergeCell ref="R50:R52"/>
    <mergeCell ref="O47:O49"/>
    <mergeCell ref="O50:O52"/>
    <mergeCell ref="R56:R58"/>
    <mergeCell ref="AA53:AA55"/>
    <mergeCell ref="AA47:AA49"/>
    <mergeCell ref="AA50:AA52"/>
    <mergeCell ref="N89:N91"/>
    <mergeCell ref="O89:O91"/>
    <mergeCell ref="R89:R91"/>
    <mergeCell ref="S89:S91"/>
    <mergeCell ref="U89:U91"/>
    <mergeCell ref="U59:U61"/>
    <mergeCell ref="V59:V61"/>
    <mergeCell ref="Z53:Z55"/>
    <mergeCell ref="Z56:Z58"/>
    <mergeCell ref="I38:I40"/>
    <mergeCell ref="J38:J40"/>
    <mergeCell ref="K53:K55"/>
    <mergeCell ref="L53:L55"/>
    <mergeCell ref="H59:H61"/>
    <mergeCell ref="J26:J28"/>
    <mergeCell ref="J17:J19"/>
    <mergeCell ref="K17:K19"/>
    <mergeCell ref="AF23:AF25"/>
    <mergeCell ref="AF26:AF28"/>
    <mergeCell ref="AE14:AE16"/>
    <mergeCell ref="AE17:AE19"/>
    <mergeCell ref="V17:V19"/>
    <mergeCell ref="L17:L19"/>
    <mergeCell ref="Z14:Z16"/>
    <mergeCell ref="O38:O40"/>
    <mergeCell ref="N38:N40"/>
    <mergeCell ref="Z59:Z61"/>
    <mergeCell ref="AK59:AK61"/>
    <mergeCell ref="AP23:AP25"/>
    <mergeCell ref="AQ23:AQ25"/>
    <mergeCell ref="AP26:AP28"/>
    <mergeCell ref="AQ26:AQ28"/>
    <mergeCell ref="AP29:AP31"/>
    <mergeCell ref="AQ29:AQ31"/>
    <mergeCell ref="M56:M58"/>
    <mergeCell ref="AE56:AE58"/>
    <mergeCell ref="AE59:AE61"/>
    <mergeCell ref="L56:L58"/>
    <mergeCell ref="AO56:AO58"/>
    <mergeCell ref="O56:O58"/>
    <mergeCell ref="O59:O61"/>
    <mergeCell ref="N56:N58"/>
    <mergeCell ref="M53:M55"/>
    <mergeCell ref="N53:N55"/>
    <mergeCell ref="S59:S61"/>
    <mergeCell ref="AA35:AA37"/>
    <mergeCell ref="Z35:Z37"/>
    <mergeCell ref="M17:M19"/>
    <mergeCell ref="J14:J16"/>
    <mergeCell ref="AQ1:AQ4"/>
    <mergeCell ref="I2:AP2"/>
    <mergeCell ref="I3:AP4"/>
    <mergeCell ref="AQ14:AQ16"/>
    <mergeCell ref="I17:I19"/>
    <mergeCell ref="M14:M16"/>
    <mergeCell ref="N14:N16"/>
    <mergeCell ref="O14:O16"/>
    <mergeCell ref="R14:R16"/>
    <mergeCell ref="AP14:AP16"/>
    <mergeCell ref="B7:J8"/>
    <mergeCell ref="K7:O8"/>
    <mergeCell ref="B9:C10"/>
    <mergeCell ref="B11:C13"/>
    <mergeCell ref="I9:I10"/>
    <mergeCell ref="L14:L16"/>
    <mergeCell ref="G14:G16"/>
    <mergeCell ref="H14:H16"/>
    <mergeCell ref="I14:I16"/>
    <mergeCell ref="M11:M13"/>
    <mergeCell ref="N11:N13"/>
    <mergeCell ref="O11:O13"/>
    <mergeCell ref="N17:N19"/>
    <mergeCell ref="O17:O19"/>
    <mergeCell ref="AF14:AF16"/>
    <mergeCell ref="AF17:AF19"/>
    <mergeCell ref="A6:B6"/>
    <mergeCell ref="A17:A19"/>
    <mergeCell ref="G17:G19"/>
    <mergeCell ref="H9:H10"/>
    <mergeCell ref="AT7:AX9"/>
    <mergeCell ref="AR7:AS9"/>
    <mergeCell ref="AR14:AR16"/>
    <mergeCell ref="AS14:AS16"/>
    <mergeCell ref="AR17:AR19"/>
    <mergeCell ref="AA14:AA16"/>
    <mergeCell ref="AA17:AA19"/>
    <mergeCell ref="AP7:AQ9"/>
    <mergeCell ref="P7:AO8"/>
    <mergeCell ref="AS17:AS19"/>
    <mergeCell ref="AP17:AP19"/>
    <mergeCell ref="AQ17:AQ19"/>
    <mergeCell ref="AK11:AK13"/>
    <mergeCell ref="AO11:AO13"/>
    <mergeCell ref="AN11:AN13"/>
    <mergeCell ref="AJ14:AJ16"/>
    <mergeCell ref="V14:V16"/>
    <mergeCell ref="AN9:AO9"/>
    <mergeCell ref="AJ11:AJ13"/>
    <mergeCell ref="R11:R13"/>
    <mergeCell ref="R17:R19"/>
    <mergeCell ref="AR11:AR13"/>
    <mergeCell ref="AS11:AS13"/>
    <mergeCell ref="AP11:AP13"/>
    <mergeCell ref="AQ11:AQ13"/>
    <mergeCell ref="U14:U16"/>
    <mergeCell ref="U17:U19"/>
    <mergeCell ref="D9:D10"/>
    <mergeCell ref="E9:E10"/>
    <mergeCell ref="F9:F10"/>
    <mergeCell ref="S11:S13"/>
    <mergeCell ref="V11:V13"/>
    <mergeCell ref="U11:U13"/>
    <mergeCell ref="P9:T9"/>
    <mergeCell ref="U9:AM9"/>
    <mergeCell ref="AA11:AA13"/>
    <mergeCell ref="AF11:AF13"/>
    <mergeCell ref="K11:K13"/>
    <mergeCell ref="L11:L13"/>
    <mergeCell ref="J11:J13"/>
    <mergeCell ref="J9:J10"/>
    <mergeCell ref="K9:K10"/>
    <mergeCell ref="M9:M10"/>
    <mergeCell ref="O9:O10"/>
    <mergeCell ref="G9:G10"/>
    <mergeCell ref="G11:G13"/>
    <mergeCell ref="H11:H13"/>
    <mergeCell ref="I11:I13"/>
    <mergeCell ref="Z11:Z13"/>
    <mergeCell ref="AE11:AE13"/>
    <mergeCell ref="AF20:AF22"/>
    <mergeCell ref="G56:G58"/>
    <mergeCell ref="G59:G61"/>
    <mergeCell ref="A59:A61"/>
    <mergeCell ref="G44:G46"/>
    <mergeCell ref="G47:G49"/>
    <mergeCell ref="G50:G52"/>
    <mergeCell ref="J59:J61"/>
    <mergeCell ref="A20:A22"/>
    <mergeCell ref="G20:G22"/>
    <mergeCell ref="H20:H22"/>
    <mergeCell ref="I20:I22"/>
    <mergeCell ref="G23:G25"/>
    <mergeCell ref="H23:H25"/>
    <mergeCell ref="K44:K46"/>
    <mergeCell ref="R59:R61"/>
    <mergeCell ref="J20:J22"/>
    <mergeCell ref="I50:I52"/>
    <mergeCell ref="J50:J52"/>
    <mergeCell ref="H56:H58"/>
    <mergeCell ref="I56:I58"/>
    <mergeCell ref="J56:J58"/>
    <mergeCell ref="G26:G28"/>
    <mergeCell ref="H26:H28"/>
    <mergeCell ref="O53:O55"/>
    <mergeCell ref="B20:C22"/>
    <mergeCell ref="J53:J55"/>
    <mergeCell ref="G41:G43"/>
    <mergeCell ref="A50:A52"/>
    <mergeCell ref="A53:A55"/>
    <mergeCell ref="J41:J43"/>
    <mergeCell ref="G53:G55"/>
    <mergeCell ref="N20:N22"/>
    <mergeCell ref="I23:I25"/>
    <mergeCell ref="J23:J25"/>
    <mergeCell ref="H29:H31"/>
    <mergeCell ref="I29:I31"/>
    <mergeCell ref="H32:H34"/>
    <mergeCell ref="I32:I34"/>
    <mergeCell ref="K23:K25"/>
    <mergeCell ref="K32:K34"/>
    <mergeCell ref="I26:I28"/>
    <mergeCell ref="L47:L49"/>
    <mergeCell ref="M47:M49"/>
    <mergeCell ref="N47:N49"/>
    <mergeCell ref="L50:L52"/>
    <mergeCell ref="M50:M52"/>
    <mergeCell ref="K41:K43"/>
    <mergeCell ref="L20:L22"/>
    <mergeCell ref="M20:M22"/>
    <mergeCell ref="L26:L28"/>
    <mergeCell ref="K47:K49"/>
    <mergeCell ref="K50:K52"/>
    <mergeCell ref="N50:N52"/>
    <mergeCell ref="K20:K22"/>
    <mergeCell ref="H41:H43"/>
    <mergeCell ref="I41:I43"/>
    <mergeCell ref="M26:M28"/>
    <mergeCell ref="N26:N28"/>
    <mergeCell ref="K29:K31"/>
    <mergeCell ref="L23:L25"/>
    <mergeCell ref="M23:M25"/>
    <mergeCell ref="H44:H46"/>
    <mergeCell ref="I44:I46"/>
    <mergeCell ref="AS20:AS22"/>
    <mergeCell ref="AP20:AP22"/>
    <mergeCell ref="AQ20:AQ22"/>
    <mergeCell ref="AJ17:AJ19"/>
    <mergeCell ref="AR20:AR22"/>
    <mergeCell ref="AK14:AK16"/>
    <mergeCell ref="AK17:AK19"/>
    <mergeCell ref="AK20:AK22"/>
    <mergeCell ref="AN14:AN16"/>
    <mergeCell ref="AO14:AO16"/>
    <mergeCell ref="AN17:AN19"/>
    <mergeCell ref="AO17:AO19"/>
    <mergeCell ref="AN20:AN22"/>
    <mergeCell ref="O20:O22"/>
    <mergeCell ref="R53:R55"/>
    <mergeCell ref="O41:O43"/>
    <mergeCell ref="O44:O46"/>
    <mergeCell ref="AO20:AO22"/>
    <mergeCell ref="O23:O25"/>
    <mergeCell ref="O26:O28"/>
    <mergeCell ref="Z17:Z19"/>
    <mergeCell ref="AJ53:AJ55"/>
    <mergeCell ref="U26:U28"/>
    <mergeCell ref="U29:U31"/>
    <mergeCell ref="U32:U34"/>
    <mergeCell ref="U38:U40"/>
    <mergeCell ref="U41:U43"/>
    <mergeCell ref="U44:U46"/>
    <mergeCell ref="U47:U49"/>
    <mergeCell ref="U50:U52"/>
    <mergeCell ref="U53:U55"/>
    <mergeCell ref="AS29:AS31"/>
    <mergeCell ref="A35:A37"/>
    <mergeCell ref="B35:C37"/>
    <mergeCell ref="G35:G37"/>
    <mergeCell ref="H35:H37"/>
    <mergeCell ref="I35:I37"/>
    <mergeCell ref="J35:J37"/>
    <mergeCell ref="K35:K37"/>
    <mergeCell ref="M35:M37"/>
    <mergeCell ref="O35:O37"/>
    <mergeCell ref="L59:L61"/>
    <mergeCell ref="M59:M61"/>
    <mergeCell ref="N59:N61"/>
    <mergeCell ref="L41:L43"/>
    <mergeCell ref="M41:M43"/>
    <mergeCell ref="N41:N43"/>
    <mergeCell ref="L44:L46"/>
    <mergeCell ref="M44:M46"/>
    <mergeCell ref="N44:N46"/>
    <mergeCell ref="J47:J49"/>
    <mergeCell ref="H50:H52"/>
    <mergeCell ref="A56:A58"/>
    <mergeCell ref="H53:H55"/>
    <mergeCell ref="I53:I55"/>
    <mergeCell ref="I59:I61"/>
    <mergeCell ref="K59:K61"/>
    <mergeCell ref="K56:K58"/>
    <mergeCell ref="J44:J46"/>
    <mergeCell ref="H47:H49"/>
    <mergeCell ref="I47:I49"/>
    <mergeCell ref="G29:G31"/>
    <mergeCell ref="AP41:AP43"/>
    <mergeCell ref="AQ41:AQ43"/>
    <mergeCell ref="AP44:AP46"/>
    <mergeCell ref="AQ44:AQ46"/>
    <mergeCell ref="AP47:AP49"/>
    <mergeCell ref="AQ47:AQ49"/>
    <mergeCell ref="AP50:AP52"/>
    <mergeCell ref="AQ50:AQ52"/>
    <mergeCell ref="AK41:AK43"/>
    <mergeCell ref="AK44:AK46"/>
    <mergeCell ref="AK47:AK49"/>
    <mergeCell ref="V44:V46"/>
    <mergeCell ref="Z20:Z22"/>
    <mergeCell ref="Z23:Z25"/>
    <mergeCell ref="Z26:Z28"/>
    <mergeCell ref="Z29:Z31"/>
    <mergeCell ref="Z32:Z34"/>
    <mergeCell ref="Z38:Z40"/>
    <mergeCell ref="Z50:Z52"/>
    <mergeCell ref="AE20:AE22"/>
    <mergeCell ref="AE23:AE25"/>
    <mergeCell ref="AE26:AE28"/>
    <mergeCell ref="V32:V34"/>
    <mergeCell ref="V38:V40"/>
    <mergeCell ref="V41:V43"/>
    <mergeCell ref="V47:V49"/>
    <mergeCell ref="V50:V52"/>
    <mergeCell ref="AF29:AF31"/>
    <mergeCell ref="AF32:AF34"/>
    <mergeCell ref="AF35:AF37"/>
    <mergeCell ref="U23:U25"/>
    <mergeCell ref="H17:H19"/>
    <mergeCell ref="AA23:AA25"/>
    <mergeCell ref="P10:R10"/>
    <mergeCell ref="S14:S16"/>
    <mergeCell ref="S17:S19"/>
    <mergeCell ref="S20:S22"/>
    <mergeCell ref="S23:S25"/>
    <mergeCell ref="S26:S28"/>
    <mergeCell ref="S29:S31"/>
    <mergeCell ref="S32:S34"/>
    <mergeCell ref="S38:S40"/>
    <mergeCell ref="S41:S43"/>
    <mergeCell ref="S44:S46"/>
    <mergeCell ref="S47:S49"/>
    <mergeCell ref="S50:S52"/>
    <mergeCell ref="S53:S55"/>
    <mergeCell ref="S56:S58"/>
    <mergeCell ref="R29:R31"/>
    <mergeCell ref="R32:R34"/>
    <mergeCell ref="R38:R40"/>
    <mergeCell ref="R41:R43"/>
    <mergeCell ref="R44:R46"/>
    <mergeCell ref="U56:U58"/>
    <mergeCell ref="Z41:Z43"/>
    <mergeCell ref="Z44:Z46"/>
    <mergeCell ref="Z47:Z49"/>
    <mergeCell ref="V53:V55"/>
    <mergeCell ref="V56:V58"/>
    <mergeCell ref="V20:V22"/>
    <mergeCell ref="V23:V25"/>
    <mergeCell ref="V26:V28"/>
    <mergeCell ref="V29:V31"/>
    <mergeCell ref="AZ1048318:BA1048318"/>
    <mergeCell ref="AA20:AA22"/>
    <mergeCell ref="AR23:AR25"/>
    <mergeCell ref="AS23:AS25"/>
    <mergeCell ref="V89:V91"/>
    <mergeCell ref="AJ77:AJ79"/>
    <mergeCell ref="AE68:AE70"/>
    <mergeCell ref="AE71:AE73"/>
    <mergeCell ref="U20:U22"/>
    <mergeCell ref="AT1048309:AV1048309"/>
    <mergeCell ref="AA26:AA28"/>
    <mergeCell ref="AA29:AA31"/>
    <mergeCell ref="AS80:AS82"/>
    <mergeCell ref="AP32:AP34"/>
    <mergeCell ref="AQ32:AQ34"/>
    <mergeCell ref="A14:A16"/>
    <mergeCell ref="A41:A43"/>
    <mergeCell ref="AJ20:AJ22"/>
    <mergeCell ref="AJ23:AJ25"/>
    <mergeCell ref="AJ26:AJ28"/>
    <mergeCell ref="AJ29:AJ31"/>
    <mergeCell ref="AJ32:AJ34"/>
    <mergeCell ref="AJ38:AJ40"/>
    <mergeCell ref="AJ41:AJ43"/>
    <mergeCell ref="AJ44:AJ46"/>
    <mergeCell ref="AJ47:AJ49"/>
    <mergeCell ref="AJ50:AJ52"/>
    <mergeCell ref="AE41:AE43"/>
    <mergeCell ref="AE44:AE46"/>
    <mergeCell ref="AE47:AE49"/>
    <mergeCell ref="AE50:AE52"/>
    <mergeCell ref="AE53:AE55"/>
    <mergeCell ref="K14:K16"/>
    <mergeCell ref="AN35:AN37"/>
    <mergeCell ref="AK35:AK37"/>
    <mergeCell ref="A7:A10"/>
    <mergeCell ref="B41:C43"/>
    <mergeCell ref="B44:C46"/>
    <mergeCell ref="B47:C49"/>
    <mergeCell ref="B50:C52"/>
    <mergeCell ref="B53:C55"/>
    <mergeCell ref="B56:C58"/>
    <mergeCell ref="B59:C61"/>
    <mergeCell ref="B23:C25"/>
    <mergeCell ref="B26:C28"/>
    <mergeCell ref="B29:C31"/>
    <mergeCell ref="B32:C34"/>
    <mergeCell ref="B38:C40"/>
    <mergeCell ref="A71:A73"/>
    <mergeCell ref="A11:A13"/>
    <mergeCell ref="A32:A34"/>
    <mergeCell ref="A38:A40"/>
    <mergeCell ref="A68:A70"/>
    <mergeCell ref="A47:A49"/>
    <mergeCell ref="A23:A25"/>
    <mergeCell ref="A26:A28"/>
    <mergeCell ref="A29:A31"/>
    <mergeCell ref="A44:A46"/>
    <mergeCell ref="B14:C16"/>
    <mergeCell ref="B17:C19"/>
    <mergeCell ref="B62:C64"/>
    <mergeCell ref="B65:C67"/>
    <mergeCell ref="B68:C70"/>
    <mergeCell ref="B71:C73"/>
    <mergeCell ref="AR32:AR34"/>
    <mergeCell ref="AS32:AS34"/>
    <mergeCell ref="AR38:AR40"/>
    <mergeCell ref="AS38:AS40"/>
    <mergeCell ref="AR53:AR55"/>
    <mergeCell ref="AS53:AS55"/>
    <mergeCell ref="AR56:AR58"/>
    <mergeCell ref="AS56:AS58"/>
    <mergeCell ref="AR59:AR61"/>
    <mergeCell ref="AS59:AS61"/>
    <mergeCell ref="AR41:AR43"/>
    <mergeCell ref="AS41:AS43"/>
    <mergeCell ref="AR44:AR46"/>
    <mergeCell ref="AS44:AS46"/>
    <mergeCell ref="AR47:AR49"/>
    <mergeCell ref="AS47:AS49"/>
    <mergeCell ref="AR50:AR52"/>
    <mergeCell ref="AS50:AS52"/>
    <mergeCell ref="AR35:AR37"/>
    <mergeCell ref="AS35:AS37"/>
    <mergeCell ref="G65:G67"/>
    <mergeCell ref="G68:G70"/>
    <mergeCell ref="G71:G73"/>
    <mergeCell ref="H62:H64"/>
    <mergeCell ref="H65:H67"/>
    <mergeCell ref="H68:H70"/>
    <mergeCell ref="I77:I79"/>
    <mergeCell ref="I68:I70"/>
    <mergeCell ref="J77:J79"/>
    <mergeCell ref="I62:I64"/>
    <mergeCell ref="J62:J64"/>
    <mergeCell ref="I65:I67"/>
    <mergeCell ref="J65:J67"/>
    <mergeCell ref="J68:J70"/>
    <mergeCell ref="K77:K79"/>
    <mergeCell ref="H71:H73"/>
    <mergeCell ref="I71:I73"/>
    <mergeCell ref="J71:J73"/>
    <mergeCell ref="L62:L64"/>
    <mergeCell ref="L65:L67"/>
    <mergeCell ref="L68:L70"/>
    <mergeCell ref="L71:L73"/>
    <mergeCell ref="L77:L79"/>
    <mergeCell ref="K62:K64"/>
    <mergeCell ref="K65:K67"/>
    <mergeCell ref="K68:K70"/>
    <mergeCell ref="K71:K73"/>
    <mergeCell ref="M77:M79"/>
    <mergeCell ref="N62:N64"/>
    <mergeCell ref="N65:N67"/>
    <mergeCell ref="N68:N70"/>
    <mergeCell ref="N71:N73"/>
    <mergeCell ref="N77:N79"/>
    <mergeCell ref="M62:M64"/>
    <mergeCell ref="M65:M67"/>
    <mergeCell ref="M68:M70"/>
    <mergeCell ref="M71:M73"/>
    <mergeCell ref="O77:O79"/>
    <mergeCell ref="R62:R64"/>
    <mergeCell ref="R65:R67"/>
    <mergeCell ref="R68:R70"/>
    <mergeCell ref="R71:R73"/>
    <mergeCell ref="R77:R79"/>
    <mergeCell ref="O62:O64"/>
    <mergeCell ref="O65:O67"/>
    <mergeCell ref="O68:O70"/>
    <mergeCell ref="O71:O73"/>
    <mergeCell ref="AA62:AA64"/>
    <mergeCell ref="AA65:AA67"/>
    <mergeCell ref="AA68:AA70"/>
    <mergeCell ref="AA71:AA73"/>
    <mergeCell ref="Z62:Z64"/>
    <mergeCell ref="S62:S64"/>
    <mergeCell ref="S65:S67"/>
    <mergeCell ref="AA77:AA79"/>
    <mergeCell ref="S77:S79"/>
    <mergeCell ref="U65:U67"/>
    <mergeCell ref="U68:U70"/>
    <mergeCell ref="U71:U73"/>
    <mergeCell ref="U77:U79"/>
    <mergeCell ref="V77:V79"/>
    <mergeCell ref="Z65:Z67"/>
    <mergeCell ref="Z68:Z70"/>
    <mergeCell ref="Z71:Z73"/>
    <mergeCell ref="Z77:Z79"/>
    <mergeCell ref="AS77:AS79"/>
    <mergeCell ref="AS62:AS64"/>
    <mergeCell ref="AS65:AS67"/>
    <mergeCell ref="AQ77:AQ79"/>
    <mergeCell ref="AR77:AR79"/>
    <mergeCell ref="AE77:AE79"/>
    <mergeCell ref="V65:V67"/>
    <mergeCell ref="V68:V70"/>
    <mergeCell ref="V71:V73"/>
    <mergeCell ref="AF77:AF79"/>
    <mergeCell ref="AR62:AR64"/>
    <mergeCell ref="AR65:AR67"/>
    <mergeCell ref="AO77:AO79"/>
    <mergeCell ref="AP62:AP64"/>
    <mergeCell ref="AP65:AP67"/>
    <mergeCell ref="AP68:AP70"/>
    <mergeCell ref="AP71:AP73"/>
    <mergeCell ref="AP77:AP79"/>
    <mergeCell ref="AJ62:AJ64"/>
    <mergeCell ref="AJ65:AJ67"/>
    <mergeCell ref="AJ68:AJ70"/>
    <mergeCell ref="AJ71:AJ73"/>
    <mergeCell ref="AK77:AK79"/>
    <mergeCell ref="AN62:AN64"/>
    <mergeCell ref="AN65:AN67"/>
    <mergeCell ref="AN68:AN70"/>
    <mergeCell ref="AN71:AN73"/>
    <mergeCell ref="AQ62:AQ64"/>
    <mergeCell ref="AQ65:AQ67"/>
    <mergeCell ref="AQ68:AQ70"/>
    <mergeCell ref="AQ71:AQ73"/>
    <mergeCell ref="AE62:AE64"/>
    <mergeCell ref="AN41:AN43"/>
    <mergeCell ref="AP59:AP61"/>
    <mergeCell ref="AQ59:AQ61"/>
    <mergeCell ref="AO35:AO37"/>
    <mergeCell ref="AQ35:AQ37"/>
    <mergeCell ref="AP35:AP37"/>
    <mergeCell ref="AF65:AF67"/>
    <mergeCell ref="AF68:AF70"/>
    <mergeCell ref="AF71:AF73"/>
    <mergeCell ref="AS68:AS70"/>
    <mergeCell ref="AR68:AR70"/>
    <mergeCell ref="S68:S70"/>
    <mergeCell ref="S71:S73"/>
    <mergeCell ref="U62:U64"/>
    <mergeCell ref="AR71:AR73"/>
    <mergeCell ref="AS71:AS73"/>
    <mergeCell ref="AK71:AK73"/>
    <mergeCell ref="AO62:AO64"/>
    <mergeCell ref="AO65:AO67"/>
    <mergeCell ref="AO68:AO70"/>
    <mergeCell ref="AO71:AO73"/>
    <mergeCell ref="AE65:AE67"/>
    <mergeCell ref="AK62:AK64"/>
    <mergeCell ref="AK65:AK67"/>
    <mergeCell ref="AK68:AK70"/>
    <mergeCell ref="AF62:AF64"/>
    <mergeCell ref="AN59:AN61"/>
    <mergeCell ref="AJ56:AJ58"/>
    <mergeCell ref="AP38:AP40"/>
    <mergeCell ref="AQ38:AQ40"/>
    <mergeCell ref="AP53:AP55"/>
    <mergeCell ref="AQ53:AQ55"/>
    <mergeCell ref="AE74:AE76"/>
    <mergeCell ref="AF74:AF76"/>
    <mergeCell ref="AJ74:AJ76"/>
    <mergeCell ref="AK74:AK76"/>
    <mergeCell ref="AN74:AN76"/>
    <mergeCell ref="AO74:AO76"/>
    <mergeCell ref="AP74:AP76"/>
    <mergeCell ref="AQ74:AQ76"/>
    <mergeCell ref="AR74:AR76"/>
    <mergeCell ref="AS74:AS76"/>
    <mergeCell ref="A74:A76"/>
    <mergeCell ref="B74:C76"/>
    <mergeCell ref="G74:G76"/>
    <mergeCell ref="H74:H76"/>
    <mergeCell ref="I74:I76"/>
    <mergeCell ref="J74:J76"/>
    <mergeCell ref="K74:K76"/>
    <mergeCell ref="M74:M76"/>
    <mergeCell ref="O74:O76"/>
    <mergeCell ref="L74:L76"/>
    <mergeCell ref="N74:N76"/>
    <mergeCell ref="R74:R76"/>
    <mergeCell ref="S74:S76"/>
    <mergeCell ref="U74:U76"/>
    <mergeCell ref="V74:V76"/>
    <mergeCell ref="Z74:Z76"/>
    <mergeCell ref="AA74:AA76"/>
  </mergeCells>
  <conditionalFormatting sqref="L17 L20 L11 L14 L23 L26 L29 L32 L38 L41 L44 L47 L50 L62 L65 L68 L71 L77 K83:K91 L35 K11:K79 L74 K101:K361 L53 L56 L59">
    <cfRule type="containsText" dxfId="1041" priority="1233" operator="containsText" text="MEDIA">
      <formula>NOT(ISERROR(SEARCH("MEDIA",K11)))</formula>
    </cfRule>
    <cfRule type="containsText" dxfId="1040" priority="1234" operator="containsText" text="ALTA">
      <formula>NOT(ISERROR(SEARCH("ALTA",K11)))</formula>
    </cfRule>
    <cfRule type="containsText" dxfId="1039" priority="1235" operator="containsText" text="BAJA">
      <formula>NOT(ISERROR(SEARCH("BAJA",K11)))</formula>
    </cfRule>
  </conditionalFormatting>
  <conditionalFormatting sqref="N11 N14 N17 N20 N23 N26 N29 N32 N38 N41 N44 N47 N50 N62 N65 N68 N71 N77 N35 M83:M85 M11:M79 N74 M101:M361 N53 N56 N59">
    <cfRule type="containsText" dxfId="1038" priority="1230" operator="containsText" text="MEDIO">
      <formula>NOT(ISERROR(SEARCH("MEDIO",M11)))</formula>
    </cfRule>
    <cfRule type="containsText" dxfId="1037" priority="1231" operator="containsText" text="ALTO">
      <formula>NOT(ISERROR(SEARCH("ALTO",M11)))</formula>
    </cfRule>
    <cfRule type="containsText" dxfId="1036" priority="1232" operator="containsText" text="BAJO">
      <formula>NOT(ISERROR(SEARCH("BAJO",M11)))</formula>
    </cfRule>
  </conditionalFormatting>
  <conditionalFormatting sqref="P83:P85 P37:P52 P11:P13 P20:P34 P76:P79 P101:P361 P62:P73">
    <cfRule type="cellIs" dxfId="1035" priority="1229" operator="between">
      <formula>2</formula>
      <formula>3</formula>
    </cfRule>
  </conditionalFormatting>
  <conditionalFormatting sqref="O83:O91 O101:O361 O11:O79">
    <cfRule type="cellIs" dxfId="1034" priority="1226" operator="lessThanOrEqual">
      <formula>3</formula>
    </cfRule>
    <cfRule type="cellIs" dxfId="1033" priority="1227" stopIfTrue="1" operator="between">
      <formula>4</formula>
      <formula>9</formula>
    </cfRule>
    <cfRule type="cellIs" dxfId="1032" priority="1228" operator="greaterThanOrEqual">
      <formula>10</formula>
    </cfRule>
  </conditionalFormatting>
  <conditionalFormatting sqref="AP83:AP91 AP11:AP79 AP101:AP361">
    <cfRule type="cellIs" dxfId="1031" priority="1223" operator="lessThanOrEqual">
      <formula>10</formula>
    </cfRule>
    <cfRule type="cellIs" dxfId="1030" priority="1224" stopIfTrue="1" operator="between">
      <formula>11</formula>
      <formula>32</formula>
    </cfRule>
    <cfRule type="cellIs" dxfId="1029" priority="1225" operator="greaterThanOrEqual">
      <formula>36</formula>
    </cfRule>
  </conditionalFormatting>
  <conditionalFormatting sqref="AQ11 AQ14 AQ17 AQ20 AQ23 AQ26 AQ29 AQ32 AQ38 AQ41 AQ44 AQ47 AQ50 AQ62:AS62 AQ65:AS65 AQ68:AS68 AQ71:AS71 AQ77 AQ35 AQ74 AQ53 AQ56 AQ59">
    <cfRule type="cellIs" dxfId="1028" priority="1220" operator="equal">
      <formula>"LEVE"</formula>
    </cfRule>
    <cfRule type="cellIs" dxfId="1027" priority="1221" operator="equal">
      <formula>"MODERADO"</formula>
    </cfRule>
    <cfRule type="cellIs" dxfId="1026" priority="1222" operator="equal">
      <formula>"GRAVE"</formula>
    </cfRule>
  </conditionalFormatting>
  <conditionalFormatting sqref="K83:K91 K11:K79 K101:K361">
    <cfRule type="containsText" dxfId="1025" priority="1218" operator="containsText" text="MEDIO BAJA">
      <formula>NOT(ISERROR(SEARCH("MEDIO BAJA",K11)))</formula>
    </cfRule>
    <cfRule type="containsText" dxfId="1024" priority="1219" operator="containsText" text="MEDIO ALTA">
      <formula>NOT(ISERROR(SEARCH("MEDIO ALTA",K11)))</formula>
    </cfRule>
  </conditionalFormatting>
  <conditionalFormatting sqref="M83:M85 M11:M79 M101:M361">
    <cfRule type="containsText" dxfId="1023" priority="1216" operator="containsText" text="MEDIO BAJO">
      <formula>NOT(ISERROR(SEARCH("MEDIO BAJO",M11)))</formula>
    </cfRule>
    <cfRule type="containsText" dxfId="1022" priority="1217" operator="containsText" text="MEDIO ALTO">
      <formula>NOT(ISERROR(SEARCH("MEDIO ALTO",M11)))</formula>
    </cfRule>
  </conditionalFormatting>
  <conditionalFormatting sqref="AI11:AJ11 AJ20 AJ23 AJ26 AJ29 AJ32 AJ38 AJ41 AJ44 AJ47 AJ50 AJ53 AJ56 AJ59 AJ62 AJ65 AJ68 AJ71 AJ77 AI83:AI85 AI37:AI52 AI12:AI13 AI16 AI20:AI34 AJ14 AJ17 AI76:AI79 AJ74 AI101:AI361 AI62:AI73">
    <cfRule type="expression" dxfId="1021" priority="1211">
      <formula>P11="No_existen"</formula>
    </cfRule>
  </conditionalFormatting>
  <conditionalFormatting sqref="AM11:AN11 AN14 AN17 AN20 AN23 AN26 AN29 AN32 AN38 AN41 AN44 AN47 AN50 AN53 AN56 AN59 AN62 AN65 AN68 AN71 AN77 AM83:AM85 AN35 AM37:AM52 AM12:AM16 AM20:AM34 AM76:AM79 AN74 AM101:AM361 AM62:AM73">
    <cfRule type="expression" dxfId="1020" priority="1210">
      <formula>P11="No_existen"</formula>
    </cfRule>
  </conditionalFormatting>
  <conditionalFormatting sqref="AX11:AX16 AX83:AX361 AX18:AX79">
    <cfRule type="expression" dxfId="1019" priority="1201">
      <formula>AT11&lt;&gt;"COMPARTIR"</formula>
    </cfRule>
    <cfRule type="expression" dxfId="1018" priority="1207">
      <formula>AT11="ASUMIR"</formula>
    </cfRule>
  </conditionalFormatting>
  <conditionalFormatting sqref="T11 T62:T73 T101:T361 T76">
    <cfRule type="expression" dxfId="1017" priority="1196">
      <formula>P11="No_existen"</formula>
    </cfRule>
  </conditionalFormatting>
  <conditionalFormatting sqref="AU13 AU20:AU22 AU25:AU40 AU62:AU73 AU83:AU85 AU44:AU49 AU75:AU79 AU101:AU361">
    <cfRule type="expression" dxfId="1016" priority="1194">
      <formula>AT13="ASUMIR"</formula>
    </cfRule>
  </conditionalFormatting>
  <conditionalFormatting sqref="AV13:AW13 AV20:AW22 AV25:AW40 AV44:AW46 AW41:AW43 AV49:AW49 AV62:AV73 AV83:AV85 AW14:AW16 AV47:AV48 AW50:AW61 AV75:AV79 AV101:AV361">
    <cfRule type="expression" dxfId="1015" priority="1193">
      <formula>AT13="ASUMIR"</formula>
    </cfRule>
  </conditionalFormatting>
  <conditionalFormatting sqref="AL83:AL85 AL11:AL79 AL92:AL361">
    <cfRule type="expression" dxfId="1014" priority="1299">
      <formula>Q11="No_existen"</formula>
    </cfRule>
  </conditionalFormatting>
  <conditionalFormatting sqref="AH83:AH85 AH37:AH52 AH11:AH16 AH18:AH34 AH76:AH79 AH101:AH361 AH62:AH73">
    <cfRule type="expression" dxfId="1013" priority="1303">
      <formula>P11="No_existen"</formula>
    </cfRule>
  </conditionalFormatting>
  <conditionalFormatting sqref="AG83:AG85 AG11:AG79 AG92:AG361">
    <cfRule type="expression" dxfId="1012" priority="1307">
      <formula>Q11="No_existen"</formula>
    </cfRule>
  </conditionalFormatting>
  <conditionalFormatting sqref="AF11 AF20 AF23 AF26 AF29 AF32 AF38 AF41 AF44 AF47 AF50 AF53 AF56 AF59 AF62 AF65 AF68 AF71 AF77 AF35 AF14 AF17 AF74">
    <cfRule type="expression" dxfId="1011" priority="1311">
      <formula>Q11="No_existen"</formula>
    </cfRule>
  </conditionalFormatting>
  <conditionalFormatting sqref="AC83:AC85 AC62:AC73 AC37:AC52 AC11:AC16 AC20:AC34 AC76:AC79 AC101:AC361">
    <cfRule type="expression" dxfId="1010" priority="1319">
      <formula>P11="No_existen"</formula>
    </cfRule>
  </conditionalFormatting>
  <conditionalFormatting sqref="AB11:AB79 AB83:AB361">
    <cfRule type="expression" dxfId="1009" priority="1323">
      <formula>Q11="No_existen"</formula>
    </cfRule>
  </conditionalFormatting>
  <conditionalFormatting sqref="AO83:AO85 AO11:AO79 AO89:AO361">
    <cfRule type="containsText" dxfId="1008" priority="1170" operator="containsText" text="DÉBIL">
      <formula>NOT(ISERROR(SEARCH("DÉBIL",AO11)))</formula>
    </cfRule>
    <cfRule type="containsText" dxfId="1007" priority="1171" operator="containsText" text="ACEPTABLE">
      <formula>NOT(ISERROR(SEARCH("ACEPTABLE",AO11)))</formula>
    </cfRule>
    <cfRule type="containsText" dxfId="1006" priority="1172" operator="containsText" text="FUERTE">
      <formula>NOT(ISERROR(SEARCH("FUERTE",AO11)))</formula>
    </cfRule>
  </conditionalFormatting>
  <conditionalFormatting sqref="AA11 AA20 AA23 AA26 AA29 AA32 AA38 AA41 AA44 AA47 AA50 AA53 AA56 AA59 AA62 AA65 AA68 AA71 AA77 AA35 AA14 AA17 AA74">
    <cfRule type="expression" dxfId="1005" priority="1377">
      <formula>Q11="No_existen"</formula>
    </cfRule>
  </conditionalFormatting>
  <conditionalFormatting sqref="AK11 AK20 AK23 AK26 AK29 AK32 AK38 AK41 AK44 AK47 AK50 AK53 AK56 AK59 AK62 AK65 AK68 AK71 AK77 AK35 AK14 AK17 AK74">
    <cfRule type="expression" dxfId="1004" priority="1379">
      <formula>Q11="No_existen"</formula>
    </cfRule>
  </conditionalFormatting>
  <conditionalFormatting sqref="Y49:Y51 Y53:Y79 Y11:Y43 Y86:Y91 Y101:Y361">
    <cfRule type="expression" dxfId="1003" priority="987">
      <formula>X11="Semiautomatico"</formula>
    </cfRule>
    <cfRule type="expression" dxfId="1002" priority="993">
      <formula>X11="Manual"</formula>
    </cfRule>
    <cfRule type="expression" dxfId="1001" priority="1167">
      <formula>P11="No_existen"</formula>
    </cfRule>
  </conditionalFormatting>
  <conditionalFormatting sqref="X12">
    <cfRule type="expression" dxfId="1000" priority="1166">
      <formula>$P$12="No_existen"</formula>
    </cfRule>
  </conditionalFormatting>
  <conditionalFormatting sqref="Y49:Y51 Y53:Y79 Y12:Y43 Y86:Y91 Y101:Y361">
    <cfRule type="expression" dxfId="999" priority="1165">
      <formula>P12="No_existen"</formula>
    </cfRule>
  </conditionalFormatting>
  <conditionalFormatting sqref="AO83:AO85 AO11:AO79 AO89:AO361">
    <cfRule type="containsText" dxfId="998" priority="1164" operator="containsText" text="INEXISTENTE">
      <formula>NOT(ISERROR(SEARCH("INEXISTENTE",AO11)))</formula>
    </cfRule>
  </conditionalFormatting>
  <conditionalFormatting sqref="AD11">
    <cfRule type="expression" dxfId="997" priority="1163">
      <formula>$P$11="No_existen"</formula>
    </cfRule>
  </conditionalFormatting>
  <conditionalFormatting sqref="X11">
    <cfRule type="expression" dxfId="996" priority="1162">
      <formula>P11="No_Existen"</formula>
    </cfRule>
  </conditionalFormatting>
  <conditionalFormatting sqref="T12">
    <cfRule type="expression" dxfId="995" priority="1161">
      <formula>P12="No_existen"</formula>
    </cfRule>
  </conditionalFormatting>
  <conditionalFormatting sqref="T13">
    <cfRule type="expression" dxfId="994" priority="1160">
      <formula>P13="No_existen"</formula>
    </cfRule>
  </conditionalFormatting>
  <conditionalFormatting sqref="X13">
    <cfRule type="expression" dxfId="993" priority="1159">
      <formula>P13="No_existen"</formula>
    </cfRule>
  </conditionalFormatting>
  <conditionalFormatting sqref="X16">
    <cfRule type="expression" dxfId="992" priority="1149">
      <formula>$P$16="No_existen"</formula>
    </cfRule>
  </conditionalFormatting>
  <conditionalFormatting sqref="AD62:AD73 AD84:AD85 AD76 AD101:AD361">
    <cfRule type="expression" dxfId="991" priority="1144">
      <formula>P62="No_existen"</formula>
    </cfRule>
  </conditionalFormatting>
  <conditionalFormatting sqref="X20">
    <cfRule type="expression" dxfId="990" priority="1120">
      <formula>$P$20="No_existen"</formula>
    </cfRule>
  </conditionalFormatting>
  <conditionalFormatting sqref="X21">
    <cfRule type="expression" dxfId="989" priority="1119">
      <formula>$P$21="No_existen"</formula>
    </cfRule>
  </conditionalFormatting>
  <conditionalFormatting sqref="X22">
    <cfRule type="expression" dxfId="988" priority="1118">
      <formula>$P$22="No_existen"</formula>
    </cfRule>
  </conditionalFormatting>
  <conditionalFormatting sqref="X23">
    <cfRule type="expression" dxfId="987" priority="1109">
      <formula>$P$23="No_existen"</formula>
    </cfRule>
  </conditionalFormatting>
  <conditionalFormatting sqref="X24">
    <cfRule type="expression" dxfId="986" priority="1108">
      <formula>$P$24="No_existen"</formula>
    </cfRule>
  </conditionalFormatting>
  <conditionalFormatting sqref="X25">
    <cfRule type="expression" dxfId="985" priority="1107">
      <formula>$P$25="No_existen"</formula>
    </cfRule>
  </conditionalFormatting>
  <conditionalFormatting sqref="X26">
    <cfRule type="expression" dxfId="984" priority="1102">
      <formula>$P$26="No_existen"</formula>
    </cfRule>
  </conditionalFormatting>
  <conditionalFormatting sqref="X27">
    <cfRule type="expression" dxfId="983" priority="1100">
      <formula>$P$27="No_existen"</formula>
    </cfRule>
  </conditionalFormatting>
  <conditionalFormatting sqref="X28">
    <cfRule type="expression" dxfId="982" priority="1099">
      <formula>$P$28="No_existen"</formula>
    </cfRule>
  </conditionalFormatting>
  <conditionalFormatting sqref="X29">
    <cfRule type="expression" dxfId="981" priority="1097">
      <formula>$P$29="No_existen"</formula>
    </cfRule>
  </conditionalFormatting>
  <conditionalFormatting sqref="X30">
    <cfRule type="expression" dxfId="980" priority="1096">
      <formula>$P$30="No_existen"</formula>
    </cfRule>
  </conditionalFormatting>
  <conditionalFormatting sqref="X31">
    <cfRule type="expression" dxfId="979" priority="1095">
      <formula>$P$31="No_existen"</formula>
    </cfRule>
  </conditionalFormatting>
  <conditionalFormatting sqref="X32">
    <cfRule type="expression" dxfId="978" priority="1090">
      <formula>$P$32="No_existen"</formula>
    </cfRule>
  </conditionalFormatting>
  <conditionalFormatting sqref="X33">
    <cfRule type="expression" dxfId="977" priority="1089">
      <formula>$P$33="No_existen"</formula>
    </cfRule>
  </conditionalFormatting>
  <conditionalFormatting sqref="X34 X37">
    <cfRule type="expression" dxfId="976" priority="1088">
      <formula>$P$34="No_existen"</formula>
    </cfRule>
  </conditionalFormatting>
  <conditionalFormatting sqref="X38">
    <cfRule type="expression" dxfId="975" priority="1083">
      <formula>$P$38="No_existen"</formula>
    </cfRule>
  </conditionalFormatting>
  <conditionalFormatting sqref="X39">
    <cfRule type="expression" dxfId="974" priority="1082">
      <formula>$P$39="No_existen"</formula>
    </cfRule>
  </conditionalFormatting>
  <conditionalFormatting sqref="X40">
    <cfRule type="expression" dxfId="973" priority="1081">
      <formula>$P$40="No_existen"</formula>
    </cfRule>
  </conditionalFormatting>
  <conditionalFormatting sqref="X41">
    <cfRule type="expression" dxfId="972" priority="1076">
      <formula>$P$41="No_existen"</formula>
    </cfRule>
  </conditionalFormatting>
  <conditionalFormatting sqref="X42">
    <cfRule type="expression" dxfId="971" priority="1075">
      <formula>$P$42="No_existen"</formula>
    </cfRule>
  </conditionalFormatting>
  <conditionalFormatting sqref="X43">
    <cfRule type="expression" dxfId="970" priority="1074">
      <formula>$P$43="No_existen"</formula>
    </cfRule>
  </conditionalFormatting>
  <conditionalFormatting sqref="X44">
    <cfRule type="expression" dxfId="969" priority="1067">
      <formula>$P$44="No_existen"</formula>
    </cfRule>
  </conditionalFormatting>
  <conditionalFormatting sqref="X45">
    <cfRule type="expression" dxfId="968" priority="1066">
      <formula>$P$45="No_existen"</formula>
    </cfRule>
  </conditionalFormatting>
  <conditionalFormatting sqref="X46">
    <cfRule type="expression" dxfId="967" priority="1065">
      <formula>$P$46="No_existen"</formula>
    </cfRule>
  </conditionalFormatting>
  <conditionalFormatting sqref="X47">
    <cfRule type="expression" dxfId="966" priority="1062">
      <formula>$P$47="No_existen"</formula>
    </cfRule>
  </conditionalFormatting>
  <conditionalFormatting sqref="X48">
    <cfRule type="expression" dxfId="965" priority="1061">
      <formula>$P$48="No_existen"</formula>
    </cfRule>
  </conditionalFormatting>
  <conditionalFormatting sqref="X49">
    <cfRule type="expression" dxfId="964" priority="1060">
      <formula>$P$49="No_existen"</formula>
    </cfRule>
  </conditionalFormatting>
  <conditionalFormatting sqref="AD49">
    <cfRule type="expression" dxfId="963" priority="1057">
      <formula>P49="No_existen"</formula>
    </cfRule>
  </conditionalFormatting>
  <conditionalFormatting sqref="AD50">
    <cfRule type="expression" dxfId="962" priority="1056">
      <formula>P50="No_existen"</formula>
    </cfRule>
  </conditionalFormatting>
  <conditionalFormatting sqref="X50">
    <cfRule type="expression" dxfId="961" priority="1053">
      <formula>$P$50="No_existen"</formula>
    </cfRule>
  </conditionalFormatting>
  <conditionalFormatting sqref="X51">
    <cfRule type="expression" dxfId="960" priority="1052">
      <formula>$P$51="No_existen"</formula>
    </cfRule>
  </conditionalFormatting>
  <conditionalFormatting sqref="X52">
    <cfRule type="expression" dxfId="959" priority="1051">
      <formula>$P$52="No_existen"</formula>
    </cfRule>
  </conditionalFormatting>
  <conditionalFormatting sqref="AD62:AD73 AD84:AD85 AD76 AD101:AD361">
    <cfRule type="expression" dxfId="958" priority="990">
      <formula>AC62="No asignado"</formula>
    </cfRule>
  </conditionalFormatting>
  <conditionalFormatting sqref="Y20:Y22">
    <cfRule type="expression" dxfId="957" priority="988">
      <formula>X20="Manual"</formula>
    </cfRule>
  </conditionalFormatting>
  <conditionalFormatting sqref="AD11:AD13 AD49:AD50">
    <cfRule type="expression" dxfId="956" priority="992">
      <formula>AC11="No asignado"</formula>
    </cfRule>
  </conditionalFormatting>
  <conditionalFormatting sqref="AD12">
    <cfRule type="expression" dxfId="955" priority="986">
      <formula>$P$12="No_existen"</formula>
    </cfRule>
  </conditionalFormatting>
  <conditionalFormatting sqref="AD13">
    <cfRule type="expression" dxfId="954" priority="985">
      <formula>$P$13="No_existen"</formula>
    </cfRule>
  </conditionalFormatting>
  <conditionalFormatting sqref="AR11:AS11">
    <cfRule type="cellIs" dxfId="953" priority="982" operator="equal">
      <formula>"LEVE"</formula>
    </cfRule>
    <cfRule type="cellIs" dxfId="952" priority="983" operator="equal">
      <formula>"MODERADO"</formula>
    </cfRule>
    <cfRule type="cellIs" dxfId="951" priority="984" operator="equal">
      <formula>"GRAVE"</formula>
    </cfRule>
  </conditionalFormatting>
  <conditionalFormatting sqref="T20">
    <cfRule type="expression" dxfId="950" priority="948">
      <formula>P20="No_existen"</formula>
    </cfRule>
  </conditionalFormatting>
  <conditionalFormatting sqref="T21">
    <cfRule type="expression" dxfId="949" priority="947">
      <formula>P21="No_existen"</formula>
    </cfRule>
  </conditionalFormatting>
  <conditionalFormatting sqref="T22">
    <cfRule type="expression" dxfId="948" priority="946">
      <formula>P22="No_existen"</formula>
    </cfRule>
  </conditionalFormatting>
  <conditionalFormatting sqref="T23">
    <cfRule type="expression" dxfId="947" priority="945">
      <formula>P23="No_existen"</formula>
    </cfRule>
  </conditionalFormatting>
  <conditionalFormatting sqref="T24">
    <cfRule type="expression" dxfId="946" priority="944">
      <formula>P24="No_existen"</formula>
    </cfRule>
  </conditionalFormatting>
  <conditionalFormatting sqref="T25">
    <cfRule type="expression" dxfId="945" priority="943">
      <formula>P25="No_existen"</formula>
    </cfRule>
  </conditionalFormatting>
  <conditionalFormatting sqref="AD20">
    <cfRule type="expression" dxfId="944" priority="942">
      <formula>$P$11="No_existen"</formula>
    </cfRule>
  </conditionalFormatting>
  <conditionalFormatting sqref="AD23">
    <cfRule type="expression" dxfId="943" priority="941">
      <formula>P23="No_existen"</formula>
    </cfRule>
  </conditionalFormatting>
  <conditionalFormatting sqref="AD24">
    <cfRule type="expression" dxfId="942" priority="940">
      <formula>P24="No_existen"</formula>
    </cfRule>
  </conditionalFormatting>
  <conditionalFormatting sqref="AD25">
    <cfRule type="expression" dxfId="941" priority="939">
      <formula>P25="No_existen"</formula>
    </cfRule>
  </conditionalFormatting>
  <conditionalFormatting sqref="AD23:AD25">
    <cfRule type="expression" dxfId="940" priority="937">
      <formula>AC23="No asignado"</formula>
    </cfRule>
  </conditionalFormatting>
  <conditionalFormatting sqref="AD20:AD25">
    <cfRule type="expression" dxfId="939" priority="938">
      <formula>AC20="No asignado"</formula>
    </cfRule>
  </conditionalFormatting>
  <conditionalFormatting sqref="AD21">
    <cfRule type="expression" dxfId="938" priority="936">
      <formula>$P$12="No_existen"</formula>
    </cfRule>
  </conditionalFormatting>
  <conditionalFormatting sqref="AD22">
    <cfRule type="expression" dxfId="937" priority="935">
      <formula>$P$13="No_existen"</formula>
    </cfRule>
  </conditionalFormatting>
  <conditionalFormatting sqref="AR20:AS20 AR23:AS23">
    <cfRule type="cellIs" dxfId="936" priority="932" operator="equal">
      <formula>"LEVE"</formula>
    </cfRule>
    <cfRule type="cellIs" dxfId="935" priority="933" operator="equal">
      <formula>"MODERADO"</formula>
    </cfRule>
    <cfRule type="cellIs" dxfId="934" priority="934" operator="equal">
      <formula>"GRAVE"</formula>
    </cfRule>
  </conditionalFormatting>
  <conditionalFormatting sqref="AW23:AW24">
    <cfRule type="expression" dxfId="933" priority="926">
      <formula>AT23&lt;&gt;"COMPARTIR"</formula>
    </cfRule>
    <cfRule type="expression" dxfId="932" priority="927">
      <formula>AT23="ASUMIR"</formula>
    </cfRule>
  </conditionalFormatting>
  <conditionalFormatting sqref="AU23:AU24">
    <cfRule type="expression" dxfId="931" priority="925">
      <formula>AT23="ASUMIR"</formula>
    </cfRule>
  </conditionalFormatting>
  <conditionalFormatting sqref="AV23:AV24">
    <cfRule type="expression" dxfId="930" priority="924">
      <formula>AT23="ASUMIR"</formula>
    </cfRule>
  </conditionalFormatting>
  <conditionalFormatting sqref="T26">
    <cfRule type="expression" dxfId="929" priority="923">
      <formula>P26="No_existen"</formula>
    </cfRule>
  </conditionalFormatting>
  <conditionalFormatting sqref="T27">
    <cfRule type="expression" dxfId="928" priority="922">
      <formula>P27="No_existen"</formula>
    </cfRule>
  </conditionalFormatting>
  <conditionalFormatting sqref="T28">
    <cfRule type="expression" dxfId="927" priority="921">
      <formula>P28="No_existen"</formula>
    </cfRule>
  </conditionalFormatting>
  <conditionalFormatting sqref="AD26">
    <cfRule type="expression" dxfId="926" priority="920">
      <formula>$P$11="No_existen"</formula>
    </cfRule>
  </conditionalFormatting>
  <conditionalFormatting sqref="AD26 AD28">
    <cfRule type="expression" dxfId="925" priority="919">
      <formula>AC26="No asignado"</formula>
    </cfRule>
  </conditionalFormatting>
  <conditionalFormatting sqref="AD28">
    <cfRule type="expression" dxfId="924" priority="918">
      <formula>$P$13="No_existen"</formula>
    </cfRule>
  </conditionalFormatting>
  <conditionalFormatting sqref="AD27">
    <cfRule type="expression" dxfId="923" priority="917">
      <formula>AC27="No asignado"</formula>
    </cfRule>
  </conditionalFormatting>
  <conditionalFormatting sqref="AD27">
    <cfRule type="expression" dxfId="922" priority="916">
      <formula>$P$12="No_existen"</formula>
    </cfRule>
  </conditionalFormatting>
  <conditionalFormatting sqref="T34 T37">
    <cfRule type="expression" dxfId="921" priority="910">
      <formula>P34="No_existen"</formula>
    </cfRule>
  </conditionalFormatting>
  <conditionalFormatting sqref="AD29">
    <cfRule type="expression" dxfId="920" priority="898">
      <formula>P29="No_existen"</formula>
    </cfRule>
  </conditionalFormatting>
  <conditionalFormatting sqref="AD30">
    <cfRule type="expression" dxfId="919" priority="897">
      <formula>P30="No_existen"</formula>
    </cfRule>
  </conditionalFormatting>
  <conditionalFormatting sqref="AD31">
    <cfRule type="expression" dxfId="918" priority="896">
      <formula>P31="No_existen"</formula>
    </cfRule>
  </conditionalFormatting>
  <conditionalFormatting sqref="AD32">
    <cfRule type="expression" dxfId="917" priority="895">
      <formula>P32="No_existen"</formula>
    </cfRule>
  </conditionalFormatting>
  <conditionalFormatting sqref="AD33">
    <cfRule type="expression" dxfId="916" priority="894">
      <formula>P33="No_existen"</formula>
    </cfRule>
  </conditionalFormatting>
  <conditionalFormatting sqref="AD34 AD37">
    <cfRule type="expression" dxfId="915" priority="893">
      <formula>P34="No_existen"</formula>
    </cfRule>
  </conditionalFormatting>
  <conditionalFormatting sqref="AD29:AD31">
    <cfRule type="expression" dxfId="914" priority="891">
      <formula>AC29="No asignado"</formula>
    </cfRule>
  </conditionalFormatting>
  <conditionalFormatting sqref="AD32:AD34 AD37">
    <cfRule type="expression" dxfId="913" priority="890">
      <formula>AC32="No asignado"</formula>
    </cfRule>
  </conditionalFormatting>
  <conditionalFormatting sqref="AD29:AD34 AD37">
    <cfRule type="expression" dxfId="912" priority="892">
      <formula>AC29="No asignado"</formula>
    </cfRule>
  </conditionalFormatting>
  <conditionalFormatting sqref="AD34 AD37">
    <cfRule type="expression" dxfId="911" priority="889">
      <formula>P34="No_existen"</formula>
    </cfRule>
  </conditionalFormatting>
  <conditionalFormatting sqref="AR26">
    <cfRule type="cellIs" dxfId="910" priority="886" operator="equal">
      <formula>"LEVE"</formula>
    </cfRule>
    <cfRule type="cellIs" dxfId="909" priority="887" operator="equal">
      <formula>"MODERADO"</formula>
    </cfRule>
    <cfRule type="cellIs" dxfId="908" priority="888" operator="equal">
      <formula>"GRAVE"</formula>
    </cfRule>
  </conditionalFormatting>
  <conditionalFormatting sqref="AR29">
    <cfRule type="cellIs" dxfId="907" priority="883" operator="equal">
      <formula>"LEVE"</formula>
    </cfRule>
    <cfRule type="cellIs" dxfId="906" priority="884" operator="equal">
      <formula>"MODERADO"</formula>
    </cfRule>
    <cfRule type="cellIs" dxfId="905" priority="885" operator="equal">
      <formula>"GRAVE"</formula>
    </cfRule>
  </conditionalFormatting>
  <conditionalFormatting sqref="AR32">
    <cfRule type="cellIs" dxfId="904" priority="880" operator="equal">
      <formula>"LEVE"</formula>
    </cfRule>
    <cfRule type="cellIs" dxfId="903" priority="881" operator="equal">
      <formula>"MODERADO"</formula>
    </cfRule>
    <cfRule type="cellIs" dxfId="902" priority="882" operator="equal">
      <formula>"GRAVE"</formula>
    </cfRule>
  </conditionalFormatting>
  <conditionalFormatting sqref="T38">
    <cfRule type="expression" dxfId="901" priority="879">
      <formula>P38="No_existen"</formula>
    </cfRule>
  </conditionalFormatting>
  <conditionalFormatting sqref="T39">
    <cfRule type="expression" dxfId="900" priority="878">
      <formula>P39="No_existen"</formula>
    </cfRule>
  </conditionalFormatting>
  <conditionalFormatting sqref="T40">
    <cfRule type="expression" dxfId="899" priority="877">
      <formula>P40="No_existen"</formula>
    </cfRule>
  </conditionalFormatting>
  <conditionalFormatting sqref="AD38">
    <cfRule type="expression" dxfId="898" priority="873">
      <formula>$P$11="No_existen"</formula>
    </cfRule>
  </conditionalFormatting>
  <conditionalFormatting sqref="AD38">
    <cfRule type="expression" dxfId="897" priority="872">
      <formula>AC38="No asignado"</formula>
    </cfRule>
  </conditionalFormatting>
  <conditionalFormatting sqref="AD39">
    <cfRule type="expression" dxfId="896" priority="871">
      <formula>AC39="No asignado"</formula>
    </cfRule>
  </conditionalFormatting>
  <conditionalFormatting sqref="AD39">
    <cfRule type="expression" dxfId="895" priority="870">
      <formula>$P$12="No_existen"</formula>
    </cfRule>
  </conditionalFormatting>
  <conditionalFormatting sqref="AD40">
    <cfRule type="expression" dxfId="894" priority="869">
      <formula>AC40="No asignado"</formula>
    </cfRule>
  </conditionalFormatting>
  <conditionalFormatting sqref="AD40">
    <cfRule type="expression" dxfId="893" priority="868">
      <formula>$P$13="No_existen"</formula>
    </cfRule>
  </conditionalFormatting>
  <conditionalFormatting sqref="AD40">
    <cfRule type="expression" dxfId="892" priority="867">
      <formula>$P$12="No_existen"</formula>
    </cfRule>
  </conditionalFormatting>
  <conditionalFormatting sqref="AD41">
    <cfRule type="expression" dxfId="891" priority="866">
      <formula>P41="No_existen"</formula>
    </cfRule>
  </conditionalFormatting>
  <conditionalFormatting sqref="AD41">
    <cfRule type="expression" dxfId="890" priority="864">
      <formula>AC41="No asignado"</formula>
    </cfRule>
  </conditionalFormatting>
  <conditionalFormatting sqref="AD41">
    <cfRule type="expression" dxfId="889" priority="865">
      <formula>AC41="No asignado"</formula>
    </cfRule>
  </conditionalFormatting>
  <conditionalFormatting sqref="AD41">
    <cfRule type="expression" dxfId="888" priority="863">
      <formula>$P$13="No_existen"</formula>
    </cfRule>
  </conditionalFormatting>
  <conditionalFormatting sqref="AD41">
    <cfRule type="expression" dxfId="887" priority="862">
      <formula>$P$12="No_existen"</formula>
    </cfRule>
  </conditionalFormatting>
  <conditionalFormatting sqref="AD42">
    <cfRule type="expression" dxfId="886" priority="861">
      <formula>P42="No_existen"</formula>
    </cfRule>
  </conditionalFormatting>
  <conditionalFormatting sqref="AD42">
    <cfRule type="expression" dxfId="885" priority="860">
      <formula>P42="No_existen"</formula>
    </cfRule>
  </conditionalFormatting>
  <conditionalFormatting sqref="AD42">
    <cfRule type="expression" dxfId="884" priority="858">
      <formula>AC42="No asignado"</formula>
    </cfRule>
  </conditionalFormatting>
  <conditionalFormatting sqref="AD42">
    <cfRule type="expression" dxfId="883" priority="859">
      <formula>AC42="No asignado"</formula>
    </cfRule>
  </conditionalFormatting>
  <conditionalFormatting sqref="AD42">
    <cfRule type="expression" dxfId="882" priority="857">
      <formula>$P$13="No_existen"</formula>
    </cfRule>
  </conditionalFormatting>
  <conditionalFormatting sqref="AD42">
    <cfRule type="expression" dxfId="881" priority="856">
      <formula>$P$12="No_existen"</formula>
    </cfRule>
  </conditionalFormatting>
  <conditionalFormatting sqref="AD42">
    <cfRule type="expression" dxfId="880" priority="855">
      <formula>P42="No_existen"</formula>
    </cfRule>
  </conditionalFormatting>
  <conditionalFormatting sqref="AD43">
    <cfRule type="expression" dxfId="879" priority="854">
      <formula>P43="No_existen"</formula>
    </cfRule>
  </conditionalFormatting>
  <conditionalFormatting sqref="AD43">
    <cfRule type="expression" dxfId="878" priority="853">
      <formula>P43="No_existen"</formula>
    </cfRule>
  </conditionalFormatting>
  <conditionalFormatting sqref="AD43">
    <cfRule type="expression" dxfId="877" priority="851">
      <formula>AC43="No asignado"</formula>
    </cfRule>
  </conditionalFormatting>
  <conditionalFormatting sqref="AD43">
    <cfRule type="expression" dxfId="876" priority="852">
      <formula>AC43="No asignado"</formula>
    </cfRule>
  </conditionalFormatting>
  <conditionalFormatting sqref="AD43">
    <cfRule type="expression" dxfId="875" priority="850">
      <formula>$P$13="No_existen"</formula>
    </cfRule>
  </conditionalFormatting>
  <conditionalFormatting sqref="AD43">
    <cfRule type="expression" dxfId="874" priority="849">
      <formula>$P$12="No_existen"</formula>
    </cfRule>
  </conditionalFormatting>
  <conditionalFormatting sqref="AD43">
    <cfRule type="expression" dxfId="873" priority="848">
      <formula>P43="No_existen"</formula>
    </cfRule>
  </conditionalFormatting>
  <conditionalFormatting sqref="AR38">
    <cfRule type="cellIs" dxfId="872" priority="845" operator="equal">
      <formula>"LEVE"</formula>
    </cfRule>
    <cfRule type="cellIs" dxfId="871" priority="846" operator="equal">
      <formula>"MODERADO"</formula>
    </cfRule>
    <cfRule type="cellIs" dxfId="870" priority="847" operator="equal">
      <formula>"GRAVE"</formula>
    </cfRule>
  </conditionalFormatting>
  <conditionalFormatting sqref="AU41">
    <cfRule type="expression" dxfId="869" priority="835">
      <formula>AT41="ASUMIR"</formula>
    </cfRule>
  </conditionalFormatting>
  <conditionalFormatting sqref="AU42">
    <cfRule type="expression" dxfId="868" priority="834">
      <formula>AT42="ASUMIR"</formula>
    </cfRule>
  </conditionalFormatting>
  <conditionalFormatting sqref="AU43">
    <cfRule type="expression" dxfId="867" priority="833">
      <formula>AT43="ASUMIR"</formula>
    </cfRule>
  </conditionalFormatting>
  <conditionalFormatting sqref="AV41">
    <cfRule type="expression" dxfId="866" priority="832">
      <formula>AT41="ASUMIR"</formula>
    </cfRule>
  </conditionalFormatting>
  <conditionalFormatting sqref="AV43">
    <cfRule type="expression" dxfId="865" priority="831">
      <formula>AT43="ASUMIR"</formula>
    </cfRule>
  </conditionalFormatting>
  <conditionalFormatting sqref="AV42">
    <cfRule type="expression" dxfId="864" priority="830">
      <formula>AT42="ASUMIR"</formula>
    </cfRule>
  </conditionalFormatting>
  <conditionalFormatting sqref="T44">
    <cfRule type="expression" dxfId="863" priority="829">
      <formula>P44="No_existen"</formula>
    </cfRule>
  </conditionalFormatting>
  <conditionalFormatting sqref="T45">
    <cfRule type="expression" dxfId="862" priority="828">
      <formula>P45="No_existen"</formula>
    </cfRule>
  </conditionalFormatting>
  <conditionalFormatting sqref="T46">
    <cfRule type="expression" dxfId="861" priority="827">
      <formula>P46="No_existen"</formula>
    </cfRule>
  </conditionalFormatting>
  <conditionalFormatting sqref="Y44:Y46">
    <cfRule type="expression" dxfId="860" priority="823">
      <formula>X44="Semiautomatico"</formula>
    </cfRule>
    <cfRule type="expression" dxfId="859" priority="824">
      <formula>X44="Manual"</formula>
    </cfRule>
    <cfRule type="expression" dxfId="858" priority="826">
      <formula>P44="No_existen"</formula>
    </cfRule>
  </conditionalFormatting>
  <conditionalFormatting sqref="Y45:Y46">
    <cfRule type="expression" dxfId="857" priority="825">
      <formula>P45="No_existen"</formula>
    </cfRule>
  </conditionalFormatting>
  <conditionalFormatting sqref="AD44">
    <cfRule type="expression" dxfId="856" priority="822">
      <formula>$P$11="No_existen"</formula>
    </cfRule>
  </conditionalFormatting>
  <conditionalFormatting sqref="AD44:AD46">
    <cfRule type="expression" dxfId="855" priority="821">
      <formula>AC44="No asignado"</formula>
    </cfRule>
  </conditionalFormatting>
  <conditionalFormatting sqref="AD45">
    <cfRule type="expression" dxfId="854" priority="820">
      <formula>$P$12="No_existen"</formula>
    </cfRule>
  </conditionalFormatting>
  <conditionalFormatting sqref="AD46">
    <cfRule type="expression" dxfId="853" priority="819">
      <formula>$P$13="No_existen"</formula>
    </cfRule>
  </conditionalFormatting>
  <conditionalFormatting sqref="T47">
    <cfRule type="expression" dxfId="852" priority="818">
      <formula>P47="No_existen"</formula>
    </cfRule>
  </conditionalFormatting>
  <conditionalFormatting sqref="T48">
    <cfRule type="expression" dxfId="851" priority="817">
      <formula>P48="No_existen"</formula>
    </cfRule>
  </conditionalFormatting>
  <conditionalFormatting sqref="T49">
    <cfRule type="expression" dxfId="850" priority="816">
      <formula>P49="No_existen"</formula>
    </cfRule>
  </conditionalFormatting>
  <conditionalFormatting sqref="Y47:Y48">
    <cfRule type="expression" dxfId="849" priority="809">
      <formula>X47="Semiautomatico"</formula>
    </cfRule>
    <cfRule type="expression" dxfId="848" priority="810">
      <formula>X47="Manual"</formula>
    </cfRule>
    <cfRule type="expression" dxfId="847" priority="812">
      <formula>P47="No_existen"</formula>
    </cfRule>
  </conditionalFormatting>
  <conditionalFormatting sqref="Y47:Y48">
    <cfRule type="expression" dxfId="846" priority="811">
      <formula>P47="No_existen"</formula>
    </cfRule>
  </conditionalFormatting>
  <conditionalFormatting sqref="AD47">
    <cfRule type="expression" dxfId="845" priority="807">
      <formula>P47="No_existen"</formula>
    </cfRule>
  </conditionalFormatting>
  <conditionalFormatting sqref="AD48">
    <cfRule type="expression" dxfId="844" priority="806">
      <formula>P48="No_existen"</formula>
    </cfRule>
  </conditionalFormatting>
  <conditionalFormatting sqref="AD47:AD48">
    <cfRule type="expression" dxfId="843" priority="804">
      <formula>AC47="No asignado"</formula>
    </cfRule>
  </conditionalFormatting>
  <conditionalFormatting sqref="AD47:AD48">
    <cfRule type="expression" dxfId="842" priority="805">
      <formula>AC47="No asignado"</formula>
    </cfRule>
  </conditionalFormatting>
  <conditionalFormatting sqref="AD51">
    <cfRule type="expression" dxfId="841" priority="803">
      <formula>P51="No_existen"</formula>
    </cfRule>
  </conditionalFormatting>
  <conditionalFormatting sqref="AD52">
    <cfRule type="expression" dxfId="840" priority="802">
      <formula>P52="No_existen"</formula>
    </cfRule>
  </conditionalFormatting>
  <conditionalFormatting sqref="AD51:AD52">
    <cfRule type="expression" dxfId="839" priority="800">
      <formula>AC51="No asignado"</formula>
    </cfRule>
  </conditionalFormatting>
  <conditionalFormatting sqref="AD51:AD52">
    <cfRule type="expression" dxfId="838" priority="801">
      <formula>AC51="No asignado"</formula>
    </cfRule>
  </conditionalFormatting>
  <conditionalFormatting sqref="AS44">
    <cfRule type="cellIs" dxfId="837" priority="797" operator="equal">
      <formula>"LEVE"</formula>
    </cfRule>
    <cfRule type="cellIs" dxfId="836" priority="798" operator="equal">
      <formula>"MODERADO"</formula>
    </cfRule>
    <cfRule type="cellIs" dxfId="835" priority="799" operator="equal">
      <formula>"GRAVE"</formula>
    </cfRule>
  </conditionalFormatting>
  <conditionalFormatting sqref="AR44">
    <cfRule type="cellIs" dxfId="834" priority="794" operator="equal">
      <formula>"LEVE"</formula>
    </cfRule>
    <cfRule type="cellIs" dxfId="833" priority="795" operator="equal">
      <formula>"MODERADO"</formula>
    </cfRule>
    <cfRule type="cellIs" dxfId="832" priority="796" operator="equal">
      <formula>"GRAVE"</formula>
    </cfRule>
  </conditionalFormatting>
  <conditionalFormatting sqref="AR47">
    <cfRule type="cellIs" dxfId="831" priority="791" operator="equal">
      <formula>"LEVE"</formula>
    </cfRule>
    <cfRule type="cellIs" dxfId="830" priority="792" operator="equal">
      <formula>"MODERADO"</formula>
    </cfRule>
    <cfRule type="cellIs" dxfId="829" priority="793" operator="equal">
      <formula>"GRAVE"</formula>
    </cfRule>
  </conditionalFormatting>
  <conditionalFormatting sqref="AS47">
    <cfRule type="cellIs" dxfId="828" priority="788" operator="equal">
      <formula>"LEVE"</formula>
    </cfRule>
    <cfRule type="cellIs" dxfId="827" priority="789" operator="equal">
      <formula>"MODERADO"</formula>
    </cfRule>
    <cfRule type="cellIs" dxfId="826" priority="790" operator="equal">
      <formula>"GRAVE"</formula>
    </cfRule>
  </conditionalFormatting>
  <conditionalFormatting sqref="AR50">
    <cfRule type="cellIs" dxfId="825" priority="785" operator="equal">
      <formula>"LEVE"</formula>
    </cfRule>
    <cfRule type="cellIs" dxfId="824" priority="786" operator="equal">
      <formula>"MODERADO"</formula>
    </cfRule>
    <cfRule type="cellIs" dxfId="823" priority="787" operator="equal">
      <formula>"GRAVE"</formula>
    </cfRule>
  </conditionalFormatting>
  <conditionalFormatting sqref="AS50">
    <cfRule type="cellIs" dxfId="822" priority="782" operator="equal">
      <formula>"LEVE"</formula>
    </cfRule>
    <cfRule type="cellIs" dxfId="821" priority="783" operator="equal">
      <formula>"MODERADO"</formula>
    </cfRule>
    <cfRule type="cellIs" dxfId="820" priority="784" operator="equal">
      <formula>"GRAVE"</formula>
    </cfRule>
  </conditionalFormatting>
  <conditionalFormatting sqref="AW47:AW48">
    <cfRule type="expression" dxfId="819" priority="780">
      <formula>AU47="ASUMIR"</formula>
    </cfRule>
  </conditionalFormatting>
  <conditionalFormatting sqref="K80:K82 L80">
    <cfRule type="containsText" dxfId="818" priority="558" operator="containsText" text="MEDIA">
      <formula>NOT(ISERROR(SEARCH("MEDIA",K80)))</formula>
    </cfRule>
    <cfRule type="containsText" dxfId="817" priority="559" operator="containsText" text="ALTA">
      <formula>NOT(ISERROR(SEARCH("ALTA",K80)))</formula>
    </cfRule>
    <cfRule type="containsText" dxfId="816" priority="560" operator="containsText" text="BAJA">
      <formula>NOT(ISERROR(SEARCH("BAJA",K80)))</formula>
    </cfRule>
  </conditionalFormatting>
  <conditionalFormatting sqref="M80:M82 N80">
    <cfRule type="containsText" dxfId="815" priority="555" operator="containsText" text="MEDIO">
      <formula>NOT(ISERROR(SEARCH("MEDIO",M80)))</formula>
    </cfRule>
    <cfRule type="containsText" dxfId="814" priority="556" operator="containsText" text="ALTO">
      <formula>NOT(ISERROR(SEARCH("ALTO",M80)))</formula>
    </cfRule>
    <cfRule type="containsText" dxfId="813" priority="557" operator="containsText" text="BAJO">
      <formula>NOT(ISERROR(SEARCH("BAJO",M80)))</formula>
    </cfRule>
  </conditionalFormatting>
  <conditionalFormatting sqref="P80:P82">
    <cfRule type="cellIs" dxfId="812" priority="554" operator="between">
      <formula>2</formula>
      <formula>3</formula>
    </cfRule>
  </conditionalFormatting>
  <conditionalFormatting sqref="O80:O82">
    <cfRule type="cellIs" dxfId="811" priority="551" operator="lessThanOrEqual">
      <formula>3</formula>
    </cfRule>
    <cfRule type="cellIs" dxfId="810" priority="552" stopIfTrue="1" operator="between">
      <formula>4</formula>
      <formula>9</formula>
    </cfRule>
    <cfRule type="cellIs" dxfId="809" priority="553" operator="greaterThanOrEqual">
      <formula>10</formula>
    </cfRule>
  </conditionalFormatting>
  <conditionalFormatting sqref="AP80:AP82">
    <cfRule type="cellIs" dxfId="808" priority="548" operator="lessThanOrEqual">
      <formula>10</formula>
    </cfRule>
    <cfRule type="cellIs" dxfId="807" priority="549" stopIfTrue="1" operator="between">
      <formula>11</formula>
      <formula>32</formula>
    </cfRule>
    <cfRule type="cellIs" dxfId="806" priority="550" operator="greaterThanOrEqual">
      <formula>36</formula>
    </cfRule>
  </conditionalFormatting>
  <conditionalFormatting sqref="AQ80">
    <cfRule type="cellIs" dxfId="805" priority="545" operator="equal">
      <formula>"LEVE"</formula>
    </cfRule>
    <cfRule type="cellIs" dxfId="804" priority="546" operator="equal">
      <formula>"MODERADO"</formula>
    </cfRule>
    <cfRule type="cellIs" dxfId="803" priority="547" operator="equal">
      <formula>"GRAVE"</formula>
    </cfRule>
  </conditionalFormatting>
  <conditionalFormatting sqref="K80:K82">
    <cfRule type="containsText" dxfId="802" priority="543" operator="containsText" text="MEDIO BAJA">
      <formula>NOT(ISERROR(SEARCH("MEDIO BAJA",K80)))</formula>
    </cfRule>
    <cfRule type="containsText" dxfId="801" priority="544" operator="containsText" text="MEDIO ALTA">
      <formula>NOT(ISERROR(SEARCH("MEDIO ALTA",K80)))</formula>
    </cfRule>
  </conditionalFormatting>
  <conditionalFormatting sqref="M80:M82">
    <cfRule type="containsText" dxfId="800" priority="541" operator="containsText" text="MEDIO BAJO">
      <formula>NOT(ISERROR(SEARCH("MEDIO BAJO",M80)))</formula>
    </cfRule>
    <cfRule type="containsText" dxfId="799" priority="542" operator="containsText" text="MEDIO ALTO">
      <formula>NOT(ISERROR(SEARCH("MEDIO ALTO",M80)))</formula>
    </cfRule>
  </conditionalFormatting>
  <conditionalFormatting sqref="AJ80 AI80:AI82">
    <cfRule type="expression" dxfId="798" priority="540">
      <formula>P80="No_existen"</formula>
    </cfRule>
  </conditionalFormatting>
  <conditionalFormatting sqref="AN80 AM80:AM82">
    <cfRule type="expression" dxfId="797" priority="539">
      <formula>P80="No_existen"</formula>
    </cfRule>
  </conditionalFormatting>
  <conditionalFormatting sqref="AX80:AX82">
    <cfRule type="expression" dxfId="796" priority="537">
      <formula>AT80&lt;&gt;"COMPARTIR"</formula>
    </cfRule>
    <cfRule type="expression" dxfId="795" priority="538">
      <formula>AT80="ASUMIR"</formula>
    </cfRule>
  </conditionalFormatting>
  <conditionalFormatting sqref="AU80:AU82">
    <cfRule type="expression" dxfId="794" priority="536">
      <formula>AT80="ASUMIR"</formula>
    </cfRule>
  </conditionalFormatting>
  <conditionalFormatting sqref="AV80:AV82">
    <cfRule type="expression" dxfId="793" priority="535">
      <formula>AT80="ASUMIR"</formula>
    </cfRule>
  </conditionalFormatting>
  <conditionalFormatting sqref="AL80:AL82">
    <cfRule type="expression" dxfId="792" priority="561">
      <formula>Q80="No_existen"</formula>
    </cfRule>
  </conditionalFormatting>
  <conditionalFormatting sqref="AH80:AH82">
    <cfRule type="expression" dxfId="791" priority="562">
      <formula>P80="No_existen"</formula>
    </cfRule>
  </conditionalFormatting>
  <conditionalFormatting sqref="AG80:AG82">
    <cfRule type="expression" dxfId="790" priority="563">
      <formula>Q80="No_existen"</formula>
    </cfRule>
  </conditionalFormatting>
  <conditionalFormatting sqref="AF80">
    <cfRule type="expression" dxfId="789" priority="564">
      <formula>Q80="No_existen"</formula>
    </cfRule>
  </conditionalFormatting>
  <conditionalFormatting sqref="AC80:AC82">
    <cfRule type="expression" dxfId="788" priority="565">
      <formula>P80="No_existen"</formula>
    </cfRule>
  </conditionalFormatting>
  <conditionalFormatting sqref="AB80:AB82">
    <cfRule type="expression" dxfId="787" priority="566">
      <formula>Q80="No_existen"</formula>
    </cfRule>
  </conditionalFormatting>
  <conditionalFormatting sqref="AO80:AO82">
    <cfRule type="containsText" dxfId="786" priority="532" operator="containsText" text="DÉBIL">
      <formula>NOT(ISERROR(SEARCH("DÉBIL",AO80)))</formula>
    </cfRule>
    <cfRule type="containsText" dxfId="785" priority="533" operator="containsText" text="ACEPTABLE">
      <formula>NOT(ISERROR(SEARCH("ACEPTABLE",AO80)))</formula>
    </cfRule>
    <cfRule type="containsText" dxfId="784" priority="534" operator="containsText" text="FUERTE">
      <formula>NOT(ISERROR(SEARCH("FUERTE",AO80)))</formula>
    </cfRule>
  </conditionalFormatting>
  <conditionalFormatting sqref="AA80">
    <cfRule type="expression" dxfId="783" priority="567">
      <formula>Q80="No_existen"</formula>
    </cfRule>
  </conditionalFormatting>
  <conditionalFormatting sqref="AK80">
    <cfRule type="expression" dxfId="782" priority="568">
      <formula>Q80="No_existen"</formula>
    </cfRule>
  </conditionalFormatting>
  <conditionalFormatting sqref="Y82">
    <cfRule type="expression" dxfId="781" priority="523">
      <formula>X82="Semiautomatico"</formula>
    </cfRule>
    <cfRule type="expression" dxfId="780" priority="525">
      <formula>X82="Manual"</formula>
    </cfRule>
    <cfRule type="expression" dxfId="779" priority="531">
      <formula>P82="No_existen"</formula>
    </cfRule>
  </conditionalFormatting>
  <conditionalFormatting sqref="Y82">
    <cfRule type="expression" dxfId="778" priority="530">
      <formula>P82="No_existen"</formula>
    </cfRule>
  </conditionalFormatting>
  <conditionalFormatting sqref="AO80:AO82">
    <cfRule type="containsText" dxfId="777" priority="529" operator="containsText" text="INEXISTENTE">
      <formula>NOT(ISERROR(SEARCH("INEXISTENTE",AO80)))</formula>
    </cfRule>
  </conditionalFormatting>
  <conditionalFormatting sqref="X62:X73 X76:X85 X101:X361">
    <cfRule type="expression" dxfId="776" priority="527">
      <formula>#REF!="No_existen"</formula>
    </cfRule>
  </conditionalFormatting>
  <conditionalFormatting sqref="L83 L86 L89 L101 L104 L107 L110 L113 L116 L119 L122 L125 L128 L131 L134 L137 L140 L143 L146 L149 L152 L155 L158 L161 L164 L167 L170 L173 L176 L179 L182 L185 L188 L191 L194 L197 L200 L203 L206 L209 L212 L215 L218 L221 L224 L227 L230 L233 L236 L239 L242 L245 L248 L251 L254 L257 L260 L263 L266 L269 L272 L275 L278 L281 L284 L287 L290 L293 L296 L299 L302 L305 L308 L311 L314 L317 L320 L323 L326 L329 L332 L335 L338 L341 L344 L347 L350 L353 L356 L359">
    <cfRule type="containsText" dxfId="775" priority="512" operator="containsText" text="MEDIA">
      <formula>NOT(ISERROR(SEARCH("MEDIA",L83)))</formula>
    </cfRule>
    <cfRule type="containsText" dxfId="774" priority="513" operator="containsText" text="ALTA">
      <formula>NOT(ISERROR(SEARCH("ALTA",L83)))</formula>
    </cfRule>
    <cfRule type="containsText" dxfId="773" priority="514" operator="containsText" text="BAJA">
      <formula>NOT(ISERROR(SEARCH("BAJA",L83)))</formula>
    </cfRule>
  </conditionalFormatting>
  <conditionalFormatting sqref="N83 N86 N89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 N314 N317 N320 N323 N326 N329 N332 N335 N338 N341 N344 N347 N350 N353 N356 N359">
    <cfRule type="containsText" dxfId="772" priority="509" operator="containsText" text="MEDIO">
      <formula>NOT(ISERROR(SEARCH("MEDIO",N83)))</formula>
    </cfRule>
    <cfRule type="containsText" dxfId="771" priority="510" operator="containsText" text="ALTO">
      <formula>NOT(ISERROR(SEARCH("ALTO",N83)))</formula>
    </cfRule>
    <cfRule type="containsText" dxfId="770" priority="511" operator="containsText" text="BAJO">
      <formula>NOT(ISERROR(SEARCH("BAJO",N83)))</formula>
    </cfRule>
  </conditionalFormatting>
  <conditionalFormatting sqref="AQ83 AQ86 AQ89 AQ101:AS101 AQ104:AS104 AQ107:AS107 AQ110:AS110 AQ113:AS113 AQ116:AS116 AQ119:AS119 AQ122:AS122 AQ125:AS125 AQ128:AS128 AQ131:AS131 AQ134:AS134 AQ137:AS137 AQ140:AS140 AQ143:AS143 AQ146:AS146 AQ149:AS149 AQ152:AS152 AQ155:AS155 AQ158:AS158 AQ161:AS161 AQ164:AS164 AQ167:AS167 AQ170:AS170 AQ173:AS173 AQ176:AS176 AQ179:AS179 AQ182:AS182 AQ185:AS185 AQ188:AS188 AQ191:AS191 AQ194:AS194 AQ197:AS197 AQ200:AS200 AQ203:AS203 AQ206:AS206 AQ209:AS209 AQ212:AS212 AQ215:AS215 AQ218:AS218 AQ221:AS221 AQ224:AS224 AQ227:AS227 AQ230:AS230 AQ233:AS233 AQ236:AS236 AQ239:AS239 AQ242:AS242 AQ245:AS245 AQ248:AS248 AQ251:AS251 AQ254:AS254 AQ257:AS257 AQ260:AS260 AQ263:AS263 AQ266:AS266 AQ269:AS269 AQ272:AS272 AQ275:AS275 AQ278:AS278 AQ281:AS281 AQ284:AS284 AQ287:AS287 AQ290:AS290 AQ293:AS293 AQ296:AS296 AQ299:AS299 AQ302:AS302 AQ305:AS305 AQ308:AS308 AQ311:AS311 AQ314:AS314 AQ317:AS317 AQ320:AS320 AQ323:AS323 AQ326:AS326 AQ329:AS329 AQ332:AS332 AQ335:AS335 AQ338:AS338 AQ341:AS341 AQ344:AS344 AQ347:AS347 AQ350:AS350 AQ353:AS353 AQ356:AS356 AQ359:AS359">
    <cfRule type="cellIs" dxfId="769" priority="499" operator="equal">
      <formula>"LEVE"</formula>
    </cfRule>
    <cfRule type="cellIs" dxfId="768" priority="500" operator="equal">
      <formula>"MODERADO"</formula>
    </cfRule>
    <cfRule type="cellIs" dxfId="767" priority="501" operator="equal">
      <formula>"GRAVE"</formula>
    </cfRule>
  </conditionalFormatting>
  <conditionalFormatting sqref="AJ83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 AJ314 AJ317 AJ320 AJ323 AJ326 AJ329 AJ332 AJ335 AJ338 AJ341 AJ344 AJ347 AJ350 AJ353 AJ356 AJ359">
    <cfRule type="expression" dxfId="766" priority="494">
      <formula>Q83="No_existen"</formula>
    </cfRule>
  </conditionalFormatting>
  <conditionalFormatting sqref="AN83 AN86 AN89 AN227 AN230 AN233 AN236 AN239 AN242 AN245 AN248 AN251 AN254 AN257 AN260 AN263 AN266 AN269 AN272 AN275 AN278 AN281 AN284 AN287 AN290 AN293 AN296 AN299 AN302 AN305 AN308 AN311 AN314 AN317 AN320 AN323 AN326 AN329 AN332 AN335 AN338 AN341 AN344 AN347 AN350 AN353 AN356 AN359 AN92 AN95 AN98 AN101 AN104 AN107 AN110 AN113 AN116 AN119 AN122 AN125 AN128 AN131 AN134 AN137 AN140 AN143 AN146 AN149 AN152 AN155 AN158 AN161 AN164 AN167 AN170 AN173 AN176 AN179 AN182 AN185 AN188 AN191 AN194 AN197 AN200 AN203 AN206 AN209 AN212 AN215 AN218 AN221 AN224">
    <cfRule type="expression" dxfId="765" priority="493">
      <formula>Q83="No_existen"</formula>
    </cfRule>
  </conditionalFormatting>
  <conditionalFormatting sqref="AF83 AF101 AF104 AF107 AF110 AF113 AF116 AF119 AF122 AF125 AF128 AF131 AF134 AF137 AF140 AF143 AF146 AF149 AF152 AF155 AF158 AF161 AF164 AF167 AF170 AF173 AF176 AF179 AF182 AF185 AF188 AF191 AF194 AF197 AF200 AF203 AF206 AF209 AF212 AF215 AF218 AF221 AF224 AF227 AF230 AF233 AF236 AF239 AF242 AF245 AF248 AF251 AF254 AF257 AF260 AF263 AF266 AF269 AF272 AF275 AF278 AF281 AF284 AF287 AF290 AF293 AF296 AF299 AF302 AF305 AF308 AF311 AF314 AF317 AF320 AF323 AF326 AF329 AF332 AF335 AF338 AF341 AF344 AF347 AF350 AF353 AF356 AF359 AF92 AF95">
    <cfRule type="expression" dxfId="764" priority="518">
      <formula>Q83="No_existen"</formula>
    </cfRule>
  </conditionalFormatting>
  <conditionalFormatting sqref="AA83 AA86 AA89 AA101 AA104 AA107 AA110 AA113 AA116 AA119 AA122 AA125 AA128 AA131 AA134 AA137 AA140 AA143 AA146 AA149 AA152 AA155 AA158 AA161 AA164 AA167 AA170 AA173 AA176 AA179 AA182 AA185 AA188 AA191 AA194 AA197 AA200 AA203 AA206 AA209 AA212 AA215 AA218 AA221 AA224 AA227 AA230 AA233 AA236 AA239 AA242 AA245 AA248 AA251 AA254 AA257 AA260 AA263 AA266 AA269 AA272 AA275 AA278 AA281 AA284 AA287 AA290 AA293 AA296 AA299 AA302 AA305 AA308 AA311 AA314 AA317 AA320 AA323 AA326 AA329 AA332 AA335 AA338 AA341 AA344 AA347 AA350 AA353 AA356 AA359">
    <cfRule type="expression" dxfId="763" priority="521">
      <formula>Q83="No_existen"</formula>
    </cfRule>
  </conditionalFormatting>
  <conditionalFormatting sqref="AK83 AK101 AK104 AK107 AK110 AK113 AK116 AK119 AK122 AK125 AK128 AK131 AK134 AK137 AK140 AK143 AK146 AK149 AK152 AK155 AK158 AK161 AK164 AK167 AK170 AK173 AK176 AK179 AK182 AK185 AK188 AK191 AK194 AK197 AK200 AK203 AK206 AK209 AK212 AK215 AK218 AK221 AK224 AK227 AK230 AK233 AK236 AK239 AK242 AK245 AK248 AK251 AK254 AK257 AK260 AK263 AK266 AK269 AK272 AK275 AK278 AK281 AK284 AK287 AK290 AK293 AK296 AK299 AK302 AK305 AK308 AK311 AK314 AK317 AK320 AK323 AK326 AK329 AK332 AK335 AK338 AK341 AK344 AK347 AK350 AK353 AK356 AK359">
    <cfRule type="expression" dxfId="762" priority="522">
      <formula>Q83="No_existen"</formula>
    </cfRule>
  </conditionalFormatting>
  <conditionalFormatting sqref="Y84:Y85">
    <cfRule type="expression" dxfId="761" priority="477">
      <formula>X84="Semiautomatico"</formula>
    </cfRule>
    <cfRule type="expression" dxfId="760" priority="479">
      <formula>X84="Manual"</formula>
    </cfRule>
    <cfRule type="expression" dxfId="759" priority="485">
      <formula>P84="No_existen"</formula>
    </cfRule>
  </conditionalFormatting>
  <conditionalFormatting sqref="Y84:Y85">
    <cfRule type="expression" dxfId="758" priority="484">
      <formula>P84="No_existen"</formula>
    </cfRule>
  </conditionalFormatting>
  <conditionalFormatting sqref="T84:T85">
    <cfRule type="expression" dxfId="757" priority="482">
      <formula>P84="No_existen"</formula>
    </cfRule>
  </conditionalFormatting>
  <conditionalFormatting sqref="T78">
    <cfRule type="expression" dxfId="756" priority="464">
      <formula>P78="No_existen"</formula>
    </cfRule>
  </conditionalFormatting>
  <conditionalFormatting sqref="T79">
    <cfRule type="expression" dxfId="755" priority="463">
      <formula>P79="No_existen"</formula>
    </cfRule>
  </conditionalFormatting>
  <conditionalFormatting sqref="T77">
    <cfRule type="expression" dxfId="754" priority="462">
      <formula>P77="No_existen"</formula>
    </cfRule>
  </conditionalFormatting>
  <conditionalFormatting sqref="T80">
    <cfRule type="expression" dxfId="753" priority="461">
      <formula>P80="No_existen"</formula>
    </cfRule>
  </conditionalFormatting>
  <conditionalFormatting sqref="T81">
    <cfRule type="expression" dxfId="752" priority="460">
      <formula>P81="No_existen"</formula>
    </cfRule>
  </conditionalFormatting>
  <conditionalFormatting sqref="T82">
    <cfRule type="expression" dxfId="751" priority="459">
      <formula>P82="No_existen"</formula>
    </cfRule>
  </conditionalFormatting>
  <conditionalFormatting sqref="Y80:Y81">
    <cfRule type="expression" dxfId="750" priority="455">
      <formula>X80="Semiautomatico"</formula>
    </cfRule>
    <cfRule type="expression" dxfId="749" priority="456">
      <formula>X80="Manual"</formula>
    </cfRule>
    <cfRule type="expression" dxfId="748" priority="458">
      <formula>P80="No_existen"</formula>
    </cfRule>
  </conditionalFormatting>
  <conditionalFormatting sqref="Y80:Y81">
    <cfRule type="expression" dxfId="747" priority="457">
      <formula>P80="No_existen"</formula>
    </cfRule>
  </conditionalFormatting>
  <conditionalFormatting sqref="AD78:AD79">
    <cfRule type="expression" dxfId="746" priority="454">
      <formula>AC78="No asignado"</formula>
    </cfRule>
  </conditionalFormatting>
  <conditionalFormatting sqref="AD78">
    <cfRule type="expression" dxfId="745" priority="453">
      <formula>$P$12="No_existen"</formula>
    </cfRule>
  </conditionalFormatting>
  <conditionalFormatting sqref="AD79">
    <cfRule type="expression" dxfId="744" priority="452">
      <formula>$P$13="No_existen"</formula>
    </cfRule>
  </conditionalFormatting>
  <conditionalFormatting sqref="AD77">
    <cfRule type="expression" dxfId="743" priority="451">
      <formula>$P$11="No_existen"</formula>
    </cfRule>
  </conditionalFormatting>
  <conditionalFormatting sqref="AD77">
    <cfRule type="expression" dxfId="742" priority="450">
      <formula>AC77="No asignado"</formula>
    </cfRule>
  </conditionalFormatting>
  <conditionalFormatting sqref="AD80">
    <cfRule type="expression" dxfId="741" priority="449">
      <formula>P80="No_existen"</formula>
    </cfRule>
  </conditionalFormatting>
  <conditionalFormatting sqref="AD81">
    <cfRule type="expression" dxfId="740" priority="448">
      <formula>P81="No_existen"</formula>
    </cfRule>
  </conditionalFormatting>
  <conditionalFormatting sqref="AD82">
    <cfRule type="expression" dxfId="739" priority="447">
      <formula>P82="No_existen"</formula>
    </cfRule>
  </conditionalFormatting>
  <conditionalFormatting sqref="AD80:AD82">
    <cfRule type="expression" dxfId="738" priority="445">
      <formula>AC80="No asignado"</formula>
    </cfRule>
  </conditionalFormatting>
  <conditionalFormatting sqref="AD80:AD82">
    <cfRule type="expression" dxfId="737" priority="446">
      <formula>AC80="No asignado"</formula>
    </cfRule>
  </conditionalFormatting>
  <conditionalFormatting sqref="AR77:AS77">
    <cfRule type="cellIs" dxfId="736" priority="442" operator="equal">
      <formula>"LEVE"</formula>
    </cfRule>
    <cfRule type="cellIs" dxfId="735" priority="443" operator="equal">
      <formula>"MODERADO"</formula>
    </cfRule>
    <cfRule type="cellIs" dxfId="734" priority="444" operator="equal">
      <formula>"GRAVE"</formula>
    </cfRule>
  </conditionalFormatting>
  <conditionalFormatting sqref="AR80:AS80">
    <cfRule type="cellIs" dxfId="733" priority="439" operator="equal">
      <formula>"LEVE"</formula>
    </cfRule>
    <cfRule type="cellIs" dxfId="732" priority="440" operator="equal">
      <formula>"MODERADO"</formula>
    </cfRule>
    <cfRule type="cellIs" dxfId="731" priority="441" operator="equal">
      <formula>"GRAVE"</formula>
    </cfRule>
  </conditionalFormatting>
  <conditionalFormatting sqref="T83">
    <cfRule type="expression" dxfId="730" priority="438">
      <formula>P83="No_existen"</formula>
    </cfRule>
  </conditionalFormatting>
  <conditionalFormatting sqref="Y83">
    <cfRule type="expression" dxfId="729" priority="434">
      <formula>X83="Semiautomatico"</formula>
    </cfRule>
    <cfRule type="expression" dxfId="728" priority="435">
      <formula>X83="Manual"</formula>
    </cfRule>
    <cfRule type="expression" dxfId="727" priority="437">
      <formula>P83="No_existen"</formula>
    </cfRule>
  </conditionalFormatting>
  <conditionalFormatting sqref="Y83">
    <cfRule type="expression" dxfId="726" priority="436">
      <formula>P83="No_existen"</formula>
    </cfRule>
  </conditionalFormatting>
  <conditionalFormatting sqref="AD83">
    <cfRule type="expression" dxfId="725" priority="433">
      <formula>P83="No_existen"</formula>
    </cfRule>
  </conditionalFormatting>
  <conditionalFormatting sqref="AD83">
    <cfRule type="expression" dxfId="724" priority="431">
      <formula>AC83="No asignado"</formula>
    </cfRule>
  </conditionalFormatting>
  <conditionalFormatting sqref="AD83">
    <cfRule type="expression" dxfId="723" priority="432">
      <formula>AC83="No asignado"</formula>
    </cfRule>
  </conditionalFormatting>
  <conditionalFormatting sqref="P35:P36">
    <cfRule type="cellIs" dxfId="722" priority="411" operator="between">
      <formula>2</formula>
      <formula>3</formula>
    </cfRule>
  </conditionalFormatting>
  <conditionalFormatting sqref="T35">
    <cfRule type="expression" dxfId="721" priority="410">
      <formula>P35="No_existen"</formula>
    </cfRule>
  </conditionalFormatting>
  <conditionalFormatting sqref="T36">
    <cfRule type="expression" dxfId="720" priority="409">
      <formula>P36="No_existen"</formula>
    </cfRule>
  </conditionalFormatting>
  <conditionalFormatting sqref="X35">
    <cfRule type="expression" dxfId="719" priority="408">
      <formula>#REF!="No_existen"</formula>
    </cfRule>
  </conditionalFormatting>
  <conditionalFormatting sqref="X36">
    <cfRule type="expression" dxfId="718" priority="407">
      <formula>#REF!="No_existen"</formula>
    </cfRule>
  </conditionalFormatting>
  <conditionalFormatting sqref="AC35:AC36">
    <cfRule type="expression" dxfId="717" priority="406">
      <formula>P35="No_existen"</formula>
    </cfRule>
  </conditionalFormatting>
  <conditionalFormatting sqref="AD35:AD36">
    <cfRule type="expression" dxfId="716" priority="403">
      <formula>AC35="No asignado"</formula>
    </cfRule>
    <cfRule type="expression" dxfId="715" priority="405">
      <formula>P35="No_existen"</formula>
    </cfRule>
  </conditionalFormatting>
  <conditionalFormatting sqref="AD35:AD36">
    <cfRule type="expression" dxfId="714" priority="404">
      <formula>AC35="No asignado"</formula>
    </cfRule>
  </conditionalFormatting>
  <conditionalFormatting sqref="AH35:AH36">
    <cfRule type="expression" dxfId="713" priority="402">
      <formula>P35="No_existen"</formula>
    </cfRule>
  </conditionalFormatting>
  <conditionalFormatting sqref="AI35:AI36">
    <cfRule type="expression" dxfId="712" priority="401">
      <formula>P35="No_existen"</formula>
    </cfRule>
  </conditionalFormatting>
  <conditionalFormatting sqref="AM35:AM36">
    <cfRule type="expression" dxfId="711" priority="400">
      <formula>P35="No_existen"</formula>
    </cfRule>
  </conditionalFormatting>
  <conditionalFormatting sqref="AR35">
    <cfRule type="cellIs" dxfId="710" priority="397" operator="equal">
      <formula>"LEVE"</formula>
    </cfRule>
    <cfRule type="cellIs" dxfId="709" priority="398" operator="equal">
      <formula>"MODERADO"</formula>
    </cfRule>
    <cfRule type="cellIs" dxfId="708" priority="399" operator="equal">
      <formula>"GRAVE"</formula>
    </cfRule>
  </conditionalFormatting>
  <conditionalFormatting sqref="M86:M88">
    <cfRule type="containsText" dxfId="707" priority="391" operator="containsText" text="MEDIO">
      <formula>NOT(ISERROR(SEARCH("MEDIO",M86)))</formula>
    </cfRule>
    <cfRule type="containsText" dxfId="706" priority="392" operator="containsText" text="ALTO">
      <formula>NOT(ISERROR(SEARCH("ALTO",M86)))</formula>
    </cfRule>
    <cfRule type="containsText" dxfId="705" priority="393" operator="containsText" text="BAJO">
      <formula>NOT(ISERROR(SEARCH("BAJO",M86)))</formula>
    </cfRule>
  </conditionalFormatting>
  <conditionalFormatting sqref="M86:M88">
    <cfRule type="containsText" dxfId="704" priority="389" operator="containsText" text="MEDIO BAJO">
      <formula>NOT(ISERROR(SEARCH("MEDIO BAJO",M86)))</formula>
    </cfRule>
    <cfRule type="containsText" dxfId="703" priority="390" operator="containsText" text="MEDIO ALTO">
      <formula>NOT(ISERROR(SEARCH("MEDIO ALTO",M86)))</formula>
    </cfRule>
  </conditionalFormatting>
  <conditionalFormatting sqref="M89:M91">
    <cfRule type="containsText" dxfId="702" priority="382" operator="containsText" text="MEDIO">
      <formula>NOT(ISERROR(SEARCH("MEDIO",M89)))</formula>
    </cfRule>
    <cfRule type="containsText" dxfId="701" priority="383" operator="containsText" text="ALTO">
      <formula>NOT(ISERROR(SEARCH("ALTO",M89)))</formula>
    </cfRule>
    <cfRule type="containsText" dxfId="700" priority="384" operator="containsText" text="BAJO">
      <formula>NOT(ISERROR(SEARCH("BAJO",M89)))</formula>
    </cfRule>
  </conditionalFormatting>
  <conditionalFormatting sqref="M89:M91">
    <cfRule type="containsText" dxfId="699" priority="380" operator="containsText" text="MEDIO BAJO">
      <formula>NOT(ISERROR(SEARCH("MEDIO BAJO",M89)))</formula>
    </cfRule>
    <cfRule type="containsText" dxfId="698" priority="381" operator="containsText" text="MEDIO ALTO">
      <formula>NOT(ISERROR(SEARCH("MEDIO ALTO",M89)))</formula>
    </cfRule>
  </conditionalFormatting>
  <conditionalFormatting sqref="P86:P91">
    <cfRule type="cellIs" dxfId="697" priority="379" operator="between">
      <formula>2</formula>
      <formula>3</formula>
    </cfRule>
  </conditionalFormatting>
  <conditionalFormatting sqref="T86">
    <cfRule type="expression" dxfId="696" priority="378">
      <formula>P86="No_existen"</formula>
    </cfRule>
  </conditionalFormatting>
  <conditionalFormatting sqref="X86">
    <cfRule type="expression" dxfId="695" priority="377">
      <formula>$P$17="No_existen"</formula>
    </cfRule>
  </conditionalFormatting>
  <conditionalFormatting sqref="X87">
    <cfRule type="expression" dxfId="694" priority="376">
      <formula>$P$18="No_existen"</formula>
    </cfRule>
  </conditionalFormatting>
  <conditionalFormatting sqref="T87">
    <cfRule type="expression" dxfId="693" priority="375">
      <formula>P87="No_existen"</formula>
    </cfRule>
  </conditionalFormatting>
  <conditionalFormatting sqref="T88">
    <cfRule type="expression" dxfId="692" priority="374">
      <formula>P88="No_existen"</formula>
    </cfRule>
  </conditionalFormatting>
  <conditionalFormatting sqref="X88">
    <cfRule type="expression" dxfId="691" priority="373">
      <formula>$P$19="No_existen"</formula>
    </cfRule>
  </conditionalFormatting>
  <conditionalFormatting sqref="T89">
    <cfRule type="expression" dxfId="690" priority="372">
      <formula>P89="No_existen"</formula>
    </cfRule>
  </conditionalFormatting>
  <conditionalFormatting sqref="X89">
    <cfRule type="expression" dxfId="689" priority="371">
      <formula>#REF!="No_existen"</formula>
    </cfRule>
  </conditionalFormatting>
  <conditionalFormatting sqref="X90">
    <cfRule type="expression" dxfId="688" priority="370">
      <formula>#REF!="No_existen"</formula>
    </cfRule>
  </conditionalFormatting>
  <conditionalFormatting sqref="T90">
    <cfRule type="expression" dxfId="687" priority="369">
      <formula>P90="No_existen"</formula>
    </cfRule>
  </conditionalFormatting>
  <conditionalFormatting sqref="T91">
    <cfRule type="expression" dxfId="686" priority="368">
      <formula>P91="No_existen"</formula>
    </cfRule>
  </conditionalFormatting>
  <conditionalFormatting sqref="X91">
    <cfRule type="expression" dxfId="685" priority="367">
      <formula>#REF!="No_existen"</formula>
    </cfRule>
  </conditionalFormatting>
  <conditionalFormatting sqref="AJ89 AJ86 AI86:AI91">
    <cfRule type="expression" dxfId="684" priority="360">
      <formula>P86="No_existen"</formula>
    </cfRule>
  </conditionalFormatting>
  <conditionalFormatting sqref="AM86:AM91">
    <cfRule type="expression" dxfId="683" priority="359">
      <formula>P86="No_existen"</formula>
    </cfRule>
  </conditionalFormatting>
  <conditionalFormatting sqref="AL86:AL91">
    <cfRule type="expression" dxfId="682" priority="361">
      <formula>Q86="No_existen"</formula>
    </cfRule>
  </conditionalFormatting>
  <conditionalFormatting sqref="AH86:AH91">
    <cfRule type="expression" dxfId="681" priority="362">
      <formula>P86="No_existen"</formula>
    </cfRule>
  </conditionalFormatting>
  <conditionalFormatting sqref="AG86:AG91">
    <cfRule type="expression" dxfId="680" priority="363">
      <formula>Q86="No_existen"</formula>
    </cfRule>
  </conditionalFormatting>
  <conditionalFormatting sqref="AF86 AF89">
    <cfRule type="expression" dxfId="679" priority="364">
      <formula>Q86="No_existen"</formula>
    </cfRule>
  </conditionalFormatting>
  <conditionalFormatting sqref="AC86:AC91">
    <cfRule type="expression" dxfId="678" priority="365">
      <formula>P86="No_existen"</formula>
    </cfRule>
  </conditionalFormatting>
  <conditionalFormatting sqref="AK86 AK89">
    <cfRule type="expression" dxfId="677" priority="366">
      <formula>Q86="No_existen"</formula>
    </cfRule>
  </conditionalFormatting>
  <conditionalFormatting sqref="AD86">
    <cfRule type="expression" dxfId="676" priority="358">
      <formula>P86="No_existen"</formula>
    </cfRule>
  </conditionalFormatting>
  <conditionalFormatting sqref="AD87">
    <cfRule type="expression" dxfId="675" priority="357">
      <formula>P87="No_existen"</formula>
    </cfRule>
  </conditionalFormatting>
  <conditionalFormatting sqref="AD88">
    <cfRule type="expression" dxfId="674" priority="356">
      <formula>P88="No_existen"</formula>
    </cfRule>
  </conditionalFormatting>
  <conditionalFormatting sqref="AD89:AD91">
    <cfRule type="expression" dxfId="673" priority="352">
      <formula>AC89="No asignado"</formula>
    </cfRule>
    <cfRule type="expression" dxfId="672" priority="355">
      <formula>P89="No_existen"</formula>
    </cfRule>
  </conditionalFormatting>
  <conditionalFormatting sqref="AD86:AD88">
    <cfRule type="expression" dxfId="671" priority="353">
      <formula>AC86="No asignado"</formula>
    </cfRule>
  </conditionalFormatting>
  <conditionalFormatting sqref="AD86:AD91">
    <cfRule type="expression" dxfId="670" priority="354">
      <formula>AC86="No asignado"</formula>
    </cfRule>
  </conditionalFormatting>
  <conditionalFormatting sqref="AD86">
    <cfRule type="expression" dxfId="669" priority="350">
      <formula>AC86="No asignado"</formula>
    </cfRule>
    <cfRule type="expression" dxfId="668" priority="351">
      <formula>P86="No_existen"</formula>
    </cfRule>
  </conditionalFormatting>
  <conditionalFormatting sqref="AO86:AO88">
    <cfRule type="containsText" dxfId="667" priority="347" operator="containsText" text="DÉBIL">
      <formula>NOT(ISERROR(SEARCH("DÉBIL",AO86)))</formula>
    </cfRule>
    <cfRule type="containsText" dxfId="666" priority="348" operator="containsText" text="ACEPTABLE">
      <formula>NOT(ISERROR(SEARCH("ACEPTABLE",AO86)))</formula>
    </cfRule>
    <cfRule type="containsText" dxfId="665" priority="349" operator="containsText" text="FUERTE">
      <formula>NOT(ISERROR(SEARCH("FUERTE",AO86)))</formula>
    </cfRule>
  </conditionalFormatting>
  <conditionalFormatting sqref="AO86:AO88">
    <cfRule type="containsText" dxfId="664" priority="346" operator="containsText" text="INEXISTENTE">
      <formula>NOT(ISERROR(SEARCH("INEXISTENTE",AO86)))</formula>
    </cfRule>
  </conditionalFormatting>
  <conditionalFormatting sqref="L98 L92 L95 K92:K100">
    <cfRule type="containsText" dxfId="663" priority="300" operator="containsText" text="MEDIA">
      <formula>NOT(ISERROR(SEARCH("MEDIA",K92)))</formula>
    </cfRule>
    <cfRule type="containsText" dxfId="662" priority="301" operator="containsText" text="ALTA">
      <formula>NOT(ISERROR(SEARCH("ALTA",K92)))</formula>
    </cfRule>
    <cfRule type="containsText" dxfId="661" priority="302" operator="containsText" text="BAJA">
      <formula>NOT(ISERROR(SEARCH("BAJA",K92)))</formula>
    </cfRule>
  </conditionalFormatting>
  <conditionalFormatting sqref="N92 N95 N98 M92:M100">
    <cfRule type="containsText" dxfId="660" priority="297" operator="containsText" text="MEDIO">
      <formula>NOT(ISERROR(SEARCH("MEDIO",M92)))</formula>
    </cfRule>
    <cfRule type="containsText" dxfId="659" priority="298" operator="containsText" text="ALTO">
      <formula>NOT(ISERROR(SEARCH("ALTO",M92)))</formula>
    </cfRule>
    <cfRule type="containsText" dxfId="658" priority="299" operator="containsText" text="BAJO">
      <formula>NOT(ISERROR(SEARCH("BAJO",M92)))</formula>
    </cfRule>
  </conditionalFormatting>
  <conditionalFormatting sqref="P92:P100">
    <cfRule type="cellIs" dxfId="657" priority="296" operator="between">
      <formula>2</formula>
      <formula>3</formula>
    </cfRule>
  </conditionalFormatting>
  <conditionalFormatting sqref="O92:O100">
    <cfRule type="cellIs" dxfId="656" priority="293" operator="lessThanOrEqual">
      <formula>3</formula>
    </cfRule>
    <cfRule type="cellIs" dxfId="655" priority="294" stopIfTrue="1" operator="between">
      <formula>4</formula>
      <formula>9</formula>
    </cfRule>
    <cfRule type="cellIs" dxfId="654" priority="295" operator="greaterThanOrEqual">
      <formula>10</formula>
    </cfRule>
  </conditionalFormatting>
  <conditionalFormatting sqref="AP92:AP100">
    <cfRule type="cellIs" dxfId="653" priority="290" operator="lessThanOrEqual">
      <formula>10</formula>
    </cfRule>
    <cfRule type="cellIs" dxfId="652" priority="291" stopIfTrue="1" operator="between">
      <formula>12</formula>
      <formula>39</formula>
    </cfRule>
    <cfRule type="cellIs" dxfId="651" priority="292" operator="greaterThanOrEqual">
      <formula>40</formula>
    </cfRule>
  </conditionalFormatting>
  <conditionalFormatting sqref="AQ92:AS92 AQ95 AQ98">
    <cfRule type="cellIs" dxfId="650" priority="287" operator="equal">
      <formula>"LEVE"</formula>
    </cfRule>
    <cfRule type="cellIs" dxfId="649" priority="288" operator="equal">
      <formula>"MODERADO"</formula>
    </cfRule>
    <cfRule type="cellIs" dxfId="648" priority="289" operator="equal">
      <formula>"GRAVE"</formula>
    </cfRule>
  </conditionalFormatting>
  <conditionalFormatting sqref="K92:K100">
    <cfRule type="containsText" dxfId="647" priority="285" operator="containsText" text="MEDIO BAJA">
      <formula>NOT(ISERROR(SEARCH("MEDIO BAJA",K92)))</formula>
    </cfRule>
    <cfRule type="containsText" dxfId="646" priority="286" operator="containsText" text="MEDIO ALTA">
      <formula>NOT(ISERROR(SEARCH("MEDIO ALTA",K92)))</formula>
    </cfRule>
  </conditionalFormatting>
  <conditionalFormatting sqref="M92:M100">
    <cfRule type="containsText" dxfId="645" priority="283" operator="containsText" text="MEDIO BAJO">
      <formula>NOT(ISERROR(SEARCH("MEDIO BAJO",M92)))</formula>
    </cfRule>
    <cfRule type="containsText" dxfId="644" priority="284" operator="containsText" text="MEDIO ALTO">
      <formula>NOT(ISERROR(SEARCH("MEDIO ALTO",M92)))</formula>
    </cfRule>
  </conditionalFormatting>
  <conditionalFormatting sqref="AI92:AJ92 AI93:AI100 AJ95 AJ98">
    <cfRule type="expression" dxfId="643" priority="282">
      <formula>P92="No_existen"</formula>
    </cfRule>
  </conditionalFormatting>
  <conditionalFormatting sqref="AM92:AM100">
    <cfRule type="expression" dxfId="642" priority="281">
      <formula>P92="No_existen"</formula>
    </cfRule>
  </conditionalFormatting>
  <conditionalFormatting sqref="AW92:AW94 AW97:AW98 AW100">
    <cfRule type="expression" dxfId="641" priority="279">
      <formula>AT92&lt;&gt;"COMPARTIR"</formula>
    </cfRule>
    <cfRule type="expression" dxfId="640" priority="280">
      <formula>AT92="ASUMIR"</formula>
    </cfRule>
  </conditionalFormatting>
  <conditionalFormatting sqref="AU94 AU97 AU100">
    <cfRule type="expression" dxfId="639" priority="278">
      <formula>AT94="ASUMIR"</formula>
    </cfRule>
  </conditionalFormatting>
  <conditionalFormatting sqref="AV97 AV100 AV92:AV93">
    <cfRule type="expression" dxfId="638" priority="277">
      <formula>AT92="ASUMIR"</formula>
    </cfRule>
  </conditionalFormatting>
  <conditionalFormatting sqref="AH92:AH100">
    <cfRule type="expression" dxfId="637" priority="304">
      <formula>P92="No_existen"</formula>
    </cfRule>
  </conditionalFormatting>
  <conditionalFormatting sqref="AF98">
    <cfRule type="expression" dxfId="636" priority="306">
      <formula>Q98="No_existen"</formula>
    </cfRule>
  </conditionalFormatting>
  <conditionalFormatting sqref="AC92:AC100">
    <cfRule type="expression" dxfId="635" priority="307">
      <formula>P92="No_existen"</formula>
    </cfRule>
  </conditionalFormatting>
  <conditionalFormatting sqref="AA92 AA98 AA95">
    <cfRule type="expression" dxfId="634" priority="309">
      <formula>Q92="No_existen"</formula>
    </cfRule>
  </conditionalFormatting>
  <conditionalFormatting sqref="AK92 AK95 AK98">
    <cfRule type="expression" dxfId="633" priority="310">
      <formula>Q92="No_existen"</formula>
    </cfRule>
  </conditionalFormatting>
  <conditionalFormatting sqref="Y92:Y100">
    <cfRule type="expression" dxfId="632" priority="248">
      <formula>X92="Semiautomatico"</formula>
    </cfRule>
    <cfRule type="expression" dxfId="631" priority="252">
      <formula>X92="Manual"</formula>
    </cfRule>
    <cfRule type="expression" dxfId="630" priority="273">
      <formula>P92="No_existen"</formula>
    </cfRule>
  </conditionalFormatting>
  <conditionalFormatting sqref="X93">
    <cfRule type="expression" dxfId="629" priority="272">
      <formula>$P$12="No_existen"</formula>
    </cfRule>
  </conditionalFormatting>
  <conditionalFormatting sqref="Y93:Y100">
    <cfRule type="expression" dxfId="628" priority="271">
      <formula>P93="No_existen"</formula>
    </cfRule>
  </conditionalFormatting>
  <conditionalFormatting sqref="AD92">
    <cfRule type="expression" dxfId="627" priority="269">
      <formula>$P$11="No_existen"</formula>
    </cfRule>
  </conditionalFormatting>
  <conditionalFormatting sqref="X92">
    <cfRule type="expression" dxfId="626" priority="268">
      <formula>P92="No_Existen"</formula>
    </cfRule>
  </conditionalFormatting>
  <conditionalFormatting sqref="X94">
    <cfRule type="expression" dxfId="625" priority="267">
      <formula>P94="No_existen"</formula>
    </cfRule>
  </conditionalFormatting>
  <conditionalFormatting sqref="T95">
    <cfRule type="expression" dxfId="624" priority="266">
      <formula>P95="No_existen"</formula>
    </cfRule>
  </conditionalFormatting>
  <conditionalFormatting sqref="X95">
    <cfRule type="expression" dxfId="623" priority="265">
      <formula>$P$14="No_existen"</formula>
    </cfRule>
  </conditionalFormatting>
  <conditionalFormatting sqref="AD95">
    <cfRule type="expression" dxfId="622" priority="264">
      <formula>P95="No_existen"</formula>
    </cfRule>
  </conditionalFormatting>
  <conditionalFormatting sqref="X96">
    <cfRule type="expression" dxfId="621" priority="263">
      <formula>$P$15="No_existen"</formula>
    </cfRule>
  </conditionalFormatting>
  <conditionalFormatting sqref="AD96">
    <cfRule type="expression" dxfId="620" priority="262">
      <formula>P96="No_existen"</formula>
    </cfRule>
  </conditionalFormatting>
  <conditionalFormatting sqref="X97">
    <cfRule type="expression" dxfId="619" priority="261">
      <formula>$P$16="No_existen"</formula>
    </cfRule>
  </conditionalFormatting>
  <conditionalFormatting sqref="AD97:AD99">
    <cfRule type="expression" dxfId="618" priority="260">
      <formula>P97="No_existen"</formula>
    </cfRule>
  </conditionalFormatting>
  <conditionalFormatting sqref="X98">
    <cfRule type="expression" dxfId="617" priority="259">
      <formula>$P$17="No_existen"</formula>
    </cfRule>
  </conditionalFormatting>
  <conditionalFormatting sqref="AD98">
    <cfRule type="expression" dxfId="616" priority="258">
      <formula>P98="No_existen"</formula>
    </cfRule>
  </conditionalFormatting>
  <conditionalFormatting sqref="AD99">
    <cfRule type="expression" dxfId="615" priority="257">
      <formula>P99="No_existen"</formula>
    </cfRule>
  </conditionalFormatting>
  <conditionalFormatting sqref="X99">
    <cfRule type="expression" dxfId="614" priority="256">
      <formula>$P$18="No_existen"</formula>
    </cfRule>
  </conditionalFormatting>
  <conditionalFormatting sqref="T100">
    <cfRule type="expression" dxfId="613" priority="255">
      <formula>P100="No_existen"</formula>
    </cfRule>
  </conditionalFormatting>
  <conditionalFormatting sqref="X100">
    <cfRule type="expression" dxfId="612" priority="254">
      <formula>$P$19="No_existen"</formula>
    </cfRule>
  </conditionalFormatting>
  <conditionalFormatting sqref="AD100">
    <cfRule type="expression" dxfId="611" priority="253">
      <formula>P100="No_existen"</formula>
    </cfRule>
  </conditionalFormatting>
  <conditionalFormatting sqref="AD95:AD99">
    <cfRule type="expression" dxfId="610" priority="250">
      <formula>AC95="No asignado"</formula>
    </cfRule>
  </conditionalFormatting>
  <conditionalFormatting sqref="AD98:AD100">
    <cfRule type="expression" dxfId="609" priority="249">
      <formula>AC98="No asignado"</formula>
    </cfRule>
  </conditionalFormatting>
  <conditionalFormatting sqref="AD92:AD100">
    <cfRule type="expression" dxfId="608" priority="251">
      <formula>AC92="No asignado"</formula>
    </cfRule>
  </conditionalFormatting>
  <conditionalFormatting sqref="AD93">
    <cfRule type="expression" dxfId="607" priority="247">
      <formula>$P$12="No_existen"</formula>
    </cfRule>
  </conditionalFormatting>
  <conditionalFormatting sqref="AD94:AD99">
    <cfRule type="expression" dxfId="606" priority="246">
      <formula>$P$13="No_existen"</formula>
    </cfRule>
  </conditionalFormatting>
  <conditionalFormatting sqref="T92">
    <cfRule type="expression" dxfId="605" priority="245">
      <formula>Q92="No_existen"</formula>
    </cfRule>
  </conditionalFormatting>
  <conditionalFormatting sqref="AU92:AU93">
    <cfRule type="expression" dxfId="604" priority="244">
      <formula>AT93="ASUMIR"</formula>
    </cfRule>
  </conditionalFormatting>
  <conditionalFormatting sqref="T93">
    <cfRule type="expression" dxfId="603" priority="243">
      <formula>Q93="No_existen"</formula>
    </cfRule>
  </conditionalFormatting>
  <conditionalFormatting sqref="T93">
    <cfRule type="expression" dxfId="602" priority="242">
      <formula>Q93=""</formula>
    </cfRule>
  </conditionalFormatting>
  <conditionalFormatting sqref="T94">
    <cfRule type="expression" dxfId="601" priority="241">
      <formula>Q94="No_existen"</formula>
    </cfRule>
  </conditionalFormatting>
  <conditionalFormatting sqref="T94">
    <cfRule type="expression" dxfId="600" priority="240">
      <formula>Q94=""</formula>
    </cfRule>
  </conditionalFormatting>
  <conditionalFormatting sqref="T96:T97">
    <cfRule type="expression" dxfId="599" priority="239">
      <formula>Q96="No_existen"</formula>
    </cfRule>
  </conditionalFormatting>
  <conditionalFormatting sqref="T96:T97">
    <cfRule type="expression" dxfId="598" priority="238">
      <formula>Q96=""</formula>
    </cfRule>
  </conditionalFormatting>
  <conditionalFormatting sqref="AR95:AS95">
    <cfRule type="cellIs" dxfId="597" priority="235" operator="equal">
      <formula>"LEVE"</formula>
    </cfRule>
    <cfRule type="cellIs" dxfId="596" priority="236" operator="equal">
      <formula>"MODERADO"</formula>
    </cfRule>
    <cfRule type="cellIs" dxfId="595" priority="237" operator="equal">
      <formula>"GRAVE"</formula>
    </cfRule>
  </conditionalFormatting>
  <conditionalFormatting sqref="AW95:AW96">
    <cfRule type="expression" dxfId="594" priority="233">
      <formula>AT95&lt;&gt;"COMPARTIR"</formula>
    </cfRule>
    <cfRule type="expression" dxfId="593" priority="234">
      <formula>AT95="ASUMIR"</formula>
    </cfRule>
  </conditionalFormatting>
  <conditionalFormatting sqref="AU95:AU96">
    <cfRule type="expression" dxfId="592" priority="232">
      <formula>AT95="ASUMIR"</formula>
    </cfRule>
  </conditionalFormatting>
  <conditionalFormatting sqref="T98:T99">
    <cfRule type="expression" dxfId="591" priority="231">
      <formula>Q98="No_existen"</formula>
    </cfRule>
  </conditionalFormatting>
  <conditionalFormatting sqref="T98:T99">
    <cfRule type="expression" dxfId="590" priority="230">
      <formula>Q98=""</formula>
    </cfRule>
  </conditionalFormatting>
  <conditionalFormatting sqref="AR98:AS98">
    <cfRule type="cellIs" dxfId="589" priority="227" operator="equal">
      <formula>"LEVE"</formula>
    </cfRule>
    <cfRule type="cellIs" dxfId="588" priority="228" operator="equal">
      <formula>"MODERADO"</formula>
    </cfRule>
    <cfRule type="cellIs" dxfId="587" priority="229" operator="equal">
      <formula>"GRAVE"</formula>
    </cfRule>
  </conditionalFormatting>
  <conditionalFormatting sqref="AU98">
    <cfRule type="expression" dxfId="586" priority="226">
      <formula>AT98="ASUMIR"</formula>
    </cfRule>
  </conditionalFormatting>
  <conditionalFormatting sqref="AW99">
    <cfRule type="expression" dxfId="585" priority="224">
      <formula>AT99&lt;&gt;"COMPARTIR"</formula>
    </cfRule>
    <cfRule type="expression" dxfId="584" priority="225">
      <formula>AT99="ASUMIR"</formula>
    </cfRule>
  </conditionalFormatting>
  <conditionalFormatting sqref="AU99">
    <cfRule type="expression" dxfId="583" priority="223">
      <formula>AT99="ASUMIR"</formula>
    </cfRule>
  </conditionalFormatting>
  <conditionalFormatting sqref="AV99">
    <cfRule type="expression" dxfId="582" priority="222">
      <formula>AT99="ASUMIR"</formula>
    </cfRule>
  </conditionalFormatting>
  <conditionalFormatting sqref="AV95">
    <cfRule type="expression" dxfId="581" priority="221">
      <formula>AT95="ASUMIR"</formula>
    </cfRule>
  </conditionalFormatting>
  <conditionalFormatting sqref="AV96">
    <cfRule type="expression" dxfId="580" priority="220">
      <formula>AT96="ASUMIR"</formula>
    </cfRule>
  </conditionalFormatting>
  <conditionalFormatting sqref="AV98">
    <cfRule type="expression" dxfId="579" priority="219">
      <formula>AT98="ASUMIR"</formula>
    </cfRule>
  </conditionalFormatting>
  <conditionalFormatting sqref="AS26">
    <cfRule type="cellIs" dxfId="578" priority="189" operator="equal">
      <formula>"LEVE"</formula>
    </cfRule>
    <cfRule type="cellIs" dxfId="577" priority="190" operator="equal">
      <formula>"MODERADO"</formula>
    </cfRule>
    <cfRule type="cellIs" dxfId="576" priority="191" operator="equal">
      <formula>"GRAVE"</formula>
    </cfRule>
  </conditionalFormatting>
  <conditionalFormatting sqref="T29">
    <cfRule type="expression" dxfId="575" priority="188">
      <formula>P29="No_existen"</formula>
    </cfRule>
  </conditionalFormatting>
  <conditionalFormatting sqref="T30">
    <cfRule type="expression" dxfId="574" priority="187">
      <formula>P30="No_existen"</formula>
    </cfRule>
  </conditionalFormatting>
  <conditionalFormatting sqref="T31">
    <cfRule type="expression" dxfId="573" priority="186">
      <formula>P31="No_existen"</formula>
    </cfRule>
  </conditionalFormatting>
  <conditionalFormatting sqref="AS29">
    <cfRule type="cellIs" dxfId="572" priority="183" operator="equal">
      <formula>"LEVE"</formula>
    </cfRule>
    <cfRule type="cellIs" dxfId="571" priority="184" operator="equal">
      <formula>"MODERADO"</formula>
    </cfRule>
    <cfRule type="cellIs" dxfId="570" priority="185" operator="equal">
      <formula>"GRAVE"</formula>
    </cfRule>
  </conditionalFormatting>
  <conditionalFormatting sqref="T32">
    <cfRule type="expression" dxfId="569" priority="182">
      <formula>P32="No_existen"</formula>
    </cfRule>
  </conditionalFormatting>
  <conditionalFormatting sqref="T33">
    <cfRule type="expression" dxfId="568" priority="181">
      <formula>P33="No_existen"</formula>
    </cfRule>
  </conditionalFormatting>
  <conditionalFormatting sqref="AS32">
    <cfRule type="cellIs" dxfId="567" priority="178" operator="equal">
      <formula>"LEVE"</formula>
    </cfRule>
    <cfRule type="cellIs" dxfId="566" priority="179" operator="equal">
      <formula>"MODERADO"</formula>
    </cfRule>
    <cfRule type="cellIs" dxfId="565" priority="180" operator="equal">
      <formula>"GRAVE"</formula>
    </cfRule>
  </conditionalFormatting>
  <conditionalFormatting sqref="AS35">
    <cfRule type="cellIs" dxfId="564" priority="175" operator="equal">
      <formula>"LEVE"</formula>
    </cfRule>
    <cfRule type="cellIs" dxfId="563" priority="176" operator="equal">
      <formula>"MODERADO"</formula>
    </cfRule>
    <cfRule type="cellIs" dxfId="562" priority="177" operator="equal">
      <formula>"GRAVE"</formula>
    </cfRule>
  </conditionalFormatting>
  <conditionalFormatting sqref="AS38">
    <cfRule type="cellIs" dxfId="561" priority="172" operator="equal">
      <formula>"LEVE"</formula>
    </cfRule>
    <cfRule type="cellIs" dxfId="560" priority="173" operator="equal">
      <formula>"MODERADO"</formula>
    </cfRule>
    <cfRule type="cellIs" dxfId="559" priority="174" operator="equal">
      <formula>"GRAVE"</formula>
    </cfRule>
  </conditionalFormatting>
  <conditionalFormatting sqref="T41">
    <cfRule type="expression" dxfId="558" priority="171">
      <formula>P41="No_existen"</formula>
    </cfRule>
  </conditionalFormatting>
  <conditionalFormatting sqref="T42">
    <cfRule type="expression" dxfId="557" priority="170">
      <formula>P42="No_existen"</formula>
    </cfRule>
  </conditionalFormatting>
  <conditionalFormatting sqref="T43">
    <cfRule type="expression" dxfId="556" priority="169">
      <formula>P43="No_existen"</formula>
    </cfRule>
  </conditionalFormatting>
  <conditionalFormatting sqref="AR41:AS41">
    <cfRule type="cellIs" dxfId="555" priority="166" operator="equal">
      <formula>"LEVE"</formula>
    </cfRule>
    <cfRule type="cellIs" dxfId="554" priority="167" operator="equal">
      <formula>"MODERADO"</formula>
    </cfRule>
    <cfRule type="cellIs" dxfId="553" priority="168" operator="equal">
      <formula>"GRAVE"</formula>
    </cfRule>
  </conditionalFormatting>
  <conditionalFormatting sqref="AW11:AW12">
    <cfRule type="expression" dxfId="552" priority="164">
      <formula>AT11&lt;&gt;"COMPARTIR"</formula>
    </cfRule>
    <cfRule type="expression" dxfId="551" priority="165">
      <formula>AT11="ASUMIR"</formula>
    </cfRule>
  </conditionalFormatting>
  <conditionalFormatting sqref="AU11:AU12">
    <cfRule type="expression" dxfId="550" priority="163">
      <formula>AT11="ASUMIR"</formula>
    </cfRule>
  </conditionalFormatting>
  <conditionalFormatting sqref="AV11:AV12">
    <cfRule type="expression" dxfId="549" priority="162">
      <formula>AT11="ASUMIR"</formula>
    </cfRule>
  </conditionalFormatting>
  <conditionalFormatting sqref="X14">
    <cfRule type="expression" dxfId="548" priority="159">
      <formula>$P$14="No_existen"</formula>
    </cfRule>
  </conditionalFormatting>
  <conditionalFormatting sqref="X15">
    <cfRule type="expression" dxfId="547" priority="158">
      <formula>$P$15="No_existen"</formula>
    </cfRule>
  </conditionalFormatting>
  <conditionalFormatting sqref="AI14:AI15">
    <cfRule type="expression" dxfId="546" priority="152">
      <formula>P14="No_existen"</formula>
    </cfRule>
  </conditionalFormatting>
  <conditionalFormatting sqref="P18:P19">
    <cfRule type="cellIs" dxfId="545" priority="145" operator="between">
      <formula>2</formula>
      <formula>3</formula>
    </cfRule>
  </conditionalFormatting>
  <conditionalFormatting sqref="T19">
    <cfRule type="expression" dxfId="544" priority="143">
      <formula>P19="No_existen"</formula>
    </cfRule>
  </conditionalFormatting>
  <conditionalFormatting sqref="T18">
    <cfRule type="expression" dxfId="543" priority="142">
      <formula>P18="No_existen"</formula>
    </cfRule>
  </conditionalFormatting>
  <conditionalFormatting sqref="X18:X19">
    <cfRule type="expression" dxfId="542" priority="140">
      <formula>$P$18="No_existen"</formula>
    </cfRule>
  </conditionalFormatting>
  <conditionalFormatting sqref="AC18:AC19">
    <cfRule type="expression" dxfId="541" priority="139">
      <formula>P18="No_existen"</formula>
    </cfRule>
  </conditionalFormatting>
  <conditionalFormatting sqref="AD18:AD19">
    <cfRule type="expression" dxfId="540" priority="137">
      <formula>P18="No_existen"</formula>
    </cfRule>
  </conditionalFormatting>
  <conditionalFormatting sqref="AD19">
    <cfRule type="expression" dxfId="539" priority="136">
      <formula>P19="No_existen"</formula>
    </cfRule>
  </conditionalFormatting>
  <conditionalFormatting sqref="AD18:AD19">
    <cfRule type="expression" dxfId="538" priority="134">
      <formula>AC18="No asignado"</formula>
    </cfRule>
  </conditionalFormatting>
  <conditionalFormatting sqref="AD18:AD19">
    <cfRule type="expression" dxfId="537" priority="135">
      <formula>AC18="No asignado"</formula>
    </cfRule>
  </conditionalFormatting>
  <conditionalFormatting sqref="AD18">
    <cfRule type="expression" dxfId="536" priority="133">
      <formula>P18="No_existen"</formula>
    </cfRule>
  </conditionalFormatting>
  <conditionalFormatting sqref="AD18">
    <cfRule type="expression" dxfId="535" priority="132">
      <formula>AC18="No asignado"</formula>
    </cfRule>
  </conditionalFormatting>
  <conditionalFormatting sqref="AD18">
    <cfRule type="expression" dxfId="534" priority="131">
      <formula>P18="No_existen"</formula>
    </cfRule>
  </conditionalFormatting>
  <conditionalFormatting sqref="AD18">
    <cfRule type="expression" dxfId="533" priority="130">
      <formula>AC18="No asignado"</formula>
    </cfRule>
  </conditionalFormatting>
  <conditionalFormatting sqref="AI18:AI19">
    <cfRule type="expression" dxfId="532" priority="129">
      <formula>P18="No_existen"</formula>
    </cfRule>
  </conditionalFormatting>
  <conditionalFormatting sqref="AM18:AM19">
    <cfRule type="expression" dxfId="531" priority="128">
      <formula>P18="No_existen"</formula>
    </cfRule>
  </conditionalFormatting>
  <conditionalFormatting sqref="P14:P17">
    <cfRule type="cellIs" dxfId="530" priority="119" operator="between">
      <formula>2</formula>
      <formula>3</formula>
    </cfRule>
  </conditionalFormatting>
  <conditionalFormatting sqref="T17">
    <cfRule type="expression" dxfId="529" priority="118">
      <formula>P17="No_existen"</formula>
    </cfRule>
  </conditionalFormatting>
  <conditionalFormatting sqref="X17">
    <cfRule type="expression" dxfId="528" priority="117">
      <formula>$P$26="No_existen"</formula>
    </cfRule>
  </conditionalFormatting>
  <conditionalFormatting sqref="AC17">
    <cfRule type="expression" dxfId="527" priority="116">
      <formula>P17="No_existen"</formula>
    </cfRule>
  </conditionalFormatting>
  <conditionalFormatting sqref="AD17">
    <cfRule type="expression" dxfId="526" priority="115">
      <formula>P17="No_existen"</formula>
    </cfRule>
  </conditionalFormatting>
  <conditionalFormatting sqref="AD17">
    <cfRule type="expression" dxfId="525" priority="114">
      <formula>AC17="No asignado"</formula>
    </cfRule>
  </conditionalFormatting>
  <conditionalFormatting sqref="AI17">
    <cfRule type="expression" dxfId="524" priority="112">
      <formula>P17="No_existen"</formula>
    </cfRule>
  </conditionalFormatting>
  <conditionalFormatting sqref="AH17">
    <cfRule type="expression" dxfId="523" priority="113">
      <formula>P17="No_existen"</formula>
    </cfRule>
  </conditionalFormatting>
  <conditionalFormatting sqref="AM17">
    <cfRule type="expression" dxfId="522" priority="111">
      <formula>P17="No_existen"</formula>
    </cfRule>
  </conditionalFormatting>
  <conditionalFormatting sqref="AW17:AW19">
    <cfRule type="expression" dxfId="521" priority="101">
      <formula>AT17&lt;&gt;"COMPARTIR"</formula>
    </cfRule>
    <cfRule type="expression" dxfId="520" priority="102">
      <formula>AT17="ASUMIR"</formula>
    </cfRule>
  </conditionalFormatting>
  <conditionalFormatting sqref="AU18:AU19">
    <cfRule type="expression" dxfId="519" priority="100">
      <formula>AT18="ASUMIR"</formula>
    </cfRule>
  </conditionalFormatting>
  <conditionalFormatting sqref="AV17:AV19">
    <cfRule type="expression" dxfId="518" priority="99">
      <formula>AT17="ASUMIR"</formula>
    </cfRule>
  </conditionalFormatting>
  <conditionalFormatting sqref="AR17:AS17">
    <cfRule type="cellIs" dxfId="517" priority="96" operator="equal">
      <formula>"LEVE"</formula>
    </cfRule>
    <cfRule type="cellIs" dxfId="516" priority="97" operator="equal">
      <formula>"MODERADO"</formula>
    </cfRule>
    <cfRule type="cellIs" dxfId="515" priority="98" operator="equal">
      <formula>"GRAVE"</formula>
    </cfRule>
  </conditionalFormatting>
  <conditionalFormatting sqref="AU17">
    <cfRule type="expression" dxfId="514" priority="95">
      <formula>AT17="ASUMIR"</formula>
    </cfRule>
  </conditionalFormatting>
  <conditionalFormatting sqref="AX17">
    <cfRule type="expression" dxfId="513" priority="91">
      <formula>AT17&lt;&gt;"COMPARTIR"</formula>
    </cfRule>
    <cfRule type="expression" dxfId="512" priority="92">
      <formula>AT17="ASUMIR"</formula>
    </cfRule>
  </conditionalFormatting>
  <conditionalFormatting sqref="T14">
    <cfRule type="expression" dxfId="511" priority="90">
      <formula>P14="No_existen"</formula>
    </cfRule>
  </conditionalFormatting>
  <conditionalFormatting sqref="T15">
    <cfRule type="expression" dxfId="510" priority="89">
      <formula>P15="No_existen"</formula>
    </cfRule>
  </conditionalFormatting>
  <conditionalFormatting sqref="T16">
    <cfRule type="expression" dxfId="509" priority="88">
      <formula>P16="No_existen"</formula>
    </cfRule>
  </conditionalFormatting>
  <conditionalFormatting sqref="AD14">
    <cfRule type="expression" dxfId="508" priority="87">
      <formula>P14="No_existen"</formula>
    </cfRule>
  </conditionalFormatting>
  <conditionalFormatting sqref="AD15">
    <cfRule type="expression" dxfId="507" priority="86">
      <formula>P15="No_existen"</formula>
    </cfRule>
  </conditionalFormatting>
  <conditionalFormatting sqref="AD16">
    <cfRule type="expression" dxfId="506" priority="85">
      <formula>P16="No_existen"</formula>
    </cfRule>
  </conditionalFormatting>
  <conditionalFormatting sqref="AD14:AD16">
    <cfRule type="expression" dxfId="505" priority="84">
      <formula>AC14="No asignado"</formula>
    </cfRule>
  </conditionalFormatting>
  <conditionalFormatting sqref="AV14:AV16">
    <cfRule type="expression" dxfId="504" priority="83">
      <formula>AT14="ASUMIR"</formula>
    </cfRule>
  </conditionalFormatting>
  <conditionalFormatting sqref="AR14:AS14">
    <cfRule type="cellIs" dxfId="503" priority="80" operator="equal">
      <formula>"LEVE"</formula>
    </cfRule>
    <cfRule type="cellIs" dxfId="502" priority="81" operator="equal">
      <formula>"MODERADO"</formula>
    </cfRule>
    <cfRule type="cellIs" dxfId="501" priority="82" operator="equal">
      <formula>"GRAVE"</formula>
    </cfRule>
  </conditionalFormatting>
  <conditionalFormatting sqref="AU14:AU16">
    <cfRule type="expression" dxfId="500" priority="79">
      <formula>AT14="ASUMIR"</formula>
    </cfRule>
  </conditionalFormatting>
  <conditionalFormatting sqref="AU86:AU91">
    <cfRule type="expression" dxfId="499" priority="78">
      <formula>AT86="ASUMIR"</formula>
    </cfRule>
  </conditionalFormatting>
  <conditionalFormatting sqref="AV86:AV91">
    <cfRule type="expression" dxfId="498" priority="77">
      <formula>AT86="ASUMIR"</formula>
    </cfRule>
  </conditionalFormatting>
  <conditionalFormatting sqref="AR86:AS86 AR89:AS89">
    <cfRule type="cellIs" dxfId="497" priority="74" operator="equal">
      <formula>"LEVE"</formula>
    </cfRule>
    <cfRule type="cellIs" dxfId="496" priority="75" operator="equal">
      <formula>"MODERADO"</formula>
    </cfRule>
    <cfRule type="cellIs" dxfId="495" priority="76" operator="equal">
      <formula>"GRAVE"</formula>
    </cfRule>
  </conditionalFormatting>
  <conditionalFormatting sqref="T50:T52">
    <cfRule type="expression" dxfId="494" priority="73">
      <formula>Q50="No_existen"</formula>
    </cfRule>
  </conditionalFormatting>
  <conditionalFormatting sqref="T50:T52">
    <cfRule type="expression" dxfId="493" priority="72">
      <formula>Q50=""</formula>
    </cfRule>
  </conditionalFormatting>
  <conditionalFormatting sqref="Y52">
    <cfRule type="expression" dxfId="492" priority="68">
      <formula>X52="Semiautomatico"</formula>
    </cfRule>
    <cfRule type="expression" dxfId="491" priority="69">
      <formula>X52="Manual"</formula>
    </cfRule>
    <cfRule type="expression" dxfId="490" priority="71">
      <formula>P52="No_existen"</formula>
    </cfRule>
  </conditionalFormatting>
  <conditionalFormatting sqref="Y52">
    <cfRule type="expression" dxfId="489" priority="70">
      <formula>P52="No_existen"</formula>
    </cfRule>
  </conditionalFormatting>
  <conditionalFormatting sqref="AV50:AV52">
    <cfRule type="expression" dxfId="488" priority="67">
      <formula>AT50="ASUMIR"</formula>
    </cfRule>
  </conditionalFormatting>
  <conditionalFormatting sqref="AU50:AU52">
    <cfRule type="expression" dxfId="487" priority="66">
      <formula>AT50="ASUMIR"</formula>
    </cfRule>
  </conditionalFormatting>
  <conditionalFormatting sqref="P74:P75">
    <cfRule type="cellIs" dxfId="486" priority="65" operator="between">
      <formula>2</formula>
      <formula>3</formula>
    </cfRule>
  </conditionalFormatting>
  <conditionalFormatting sqref="T75">
    <cfRule type="expression" dxfId="485" priority="64">
      <formula>P75="No_existen"</formula>
    </cfRule>
  </conditionalFormatting>
  <conditionalFormatting sqref="T74">
    <cfRule type="expression" dxfId="484" priority="63">
      <formula>P74="No_existen"</formula>
    </cfRule>
  </conditionalFormatting>
  <conditionalFormatting sqref="X75">
    <cfRule type="expression" dxfId="483" priority="62">
      <formula>$P$24="No_existen"</formula>
    </cfRule>
  </conditionalFormatting>
  <conditionalFormatting sqref="X74">
    <cfRule type="expression" dxfId="482" priority="61">
      <formula>$P$24="No_existen"</formula>
    </cfRule>
  </conditionalFormatting>
  <conditionalFormatting sqref="AC74:AC75">
    <cfRule type="expression" dxfId="481" priority="60">
      <formula>P74="No_existen"</formula>
    </cfRule>
  </conditionalFormatting>
  <conditionalFormatting sqref="AD74">
    <cfRule type="expression" dxfId="480" priority="59">
      <formula>P74="No_existen"</formula>
    </cfRule>
  </conditionalFormatting>
  <conditionalFormatting sqref="AD75">
    <cfRule type="expression" dxfId="479" priority="58">
      <formula>P75="No_existen"</formula>
    </cfRule>
  </conditionalFormatting>
  <conditionalFormatting sqref="AD74:AD75">
    <cfRule type="expression" dxfId="478" priority="57">
      <formula>AC74="No asignado"</formula>
    </cfRule>
  </conditionalFormatting>
  <conditionalFormatting sqref="AD74">
    <cfRule type="expression" dxfId="477" priority="56">
      <formula>P74="No_existen"</formula>
    </cfRule>
  </conditionalFormatting>
  <conditionalFormatting sqref="AH74:AH75">
    <cfRule type="expression" dxfId="476" priority="55">
      <formula>P74="No_existen"</formula>
    </cfRule>
  </conditionalFormatting>
  <conditionalFormatting sqref="AI74:AI75">
    <cfRule type="expression" dxfId="475" priority="54">
      <formula>P74="No_existen"</formula>
    </cfRule>
  </conditionalFormatting>
  <conditionalFormatting sqref="AM74:AM75">
    <cfRule type="expression" dxfId="474" priority="53">
      <formula>P74="No_existen"</formula>
    </cfRule>
  </conditionalFormatting>
  <conditionalFormatting sqref="AR74:AS74">
    <cfRule type="cellIs" dxfId="473" priority="50" operator="equal">
      <formula>"LEVE"</formula>
    </cfRule>
    <cfRule type="cellIs" dxfId="472" priority="51" operator="equal">
      <formula>"MODERADO"</formula>
    </cfRule>
    <cfRule type="cellIs" dxfId="471" priority="52" operator="equal">
      <formula>"GRAVE"</formula>
    </cfRule>
  </conditionalFormatting>
  <conditionalFormatting sqref="AU74">
    <cfRule type="expression" dxfId="470" priority="49">
      <formula>AT74="ASUMIR"</formula>
    </cfRule>
  </conditionalFormatting>
  <conditionalFormatting sqref="AV74">
    <cfRule type="expression" dxfId="469" priority="48">
      <formula>AT74="ASUMIR"</formula>
    </cfRule>
  </conditionalFormatting>
  <conditionalFormatting sqref="AR83">
    <cfRule type="cellIs" dxfId="468" priority="45" operator="equal">
      <formula>"LEVE"</formula>
    </cfRule>
    <cfRule type="cellIs" dxfId="467" priority="46" operator="equal">
      <formula>"MODERADO"</formula>
    </cfRule>
    <cfRule type="cellIs" dxfId="466" priority="47" operator="equal">
      <formula>"GRAVE"</formula>
    </cfRule>
  </conditionalFormatting>
  <conditionalFormatting sqref="AS83">
    <cfRule type="cellIs" dxfId="465" priority="42" operator="equal">
      <formula>"LEVE"</formula>
    </cfRule>
    <cfRule type="cellIs" dxfId="464" priority="43" operator="equal">
      <formula>"MODERADO"</formula>
    </cfRule>
    <cfRule type="cellIs" dxfId="463" priority="44" operator="equal">
      <formula>"GRAVE"</formula>
    </cfRule>
  </conditionalFormatting>
  <conditionalFormatting sqref="P53:P61">
    <cfRule type="cellIs" dxfId="462" priority="41" operator="between">
      <formula>2</formula>
      <formula>3</formula>
    </cfRule>
  </conditionalFormatting>
  <conditionalFormatting sqref="T53">
    <cfRule type="expression" dxfId="461" priority="40">
      <formula>P53="No_existen"</formula>
    </cfRule>
  </conditionalFormatting>
  <conditionalFormatting sqref="T54">
    <cfRule type="expression" dxfId="460" priority="39">
      <formula>P54="No_existen"</formula>
    </cfRule>
  </conditionalFormatting>
  <conditionalFormatting sqref="T55">
    <cfRule type="expression" dxfId="459" priority="38">
      <formula>P55="No_existen"</formula>
    </cfRule>
  </conditionalFormatting>
  <conditionalFormatting sqref="T56">
    <cfRule type="expression" dxfId="458" priority="37">
      <formula>P56="No_existen"</formula>
    </cfRule>
  </conditionalFormatting>
  <conditionalFormatting sqref="T57">
    <cfRule type="expression" dxfId="457" priority="36">
      <formula>P57="No_existen"</formula>
    </cfRule>
  </conditionalFormatting>
  <conditionalFormatting sqref="T58">
    <cfRule type="expression" dxfId="456" priority="35">
      <formula>P58="No_existen"</formula>
    </cfRule>
  </conditionalFormatting>
  <conditionalFormatting sqref="T59">
    <cfRule type="expression" dxfId="455" priority="34">
      <formula>P59="No_existen"</formula>
    </cfRule>
  </conditionalFormatting>
  <conditionalFormatting sqref="T60">
    <cfRule type="expression" dxfId="454" priority="33">
      <formula>P60="No_existen"</formula>
    </cfRule>
  </conditionalFormatting>
  <conditionalFormatting sqref="T61">
    <cfRule type="expression" dxfId="453" priority="32">
      <formula>P61="No_existen"</formula>
    </cfRule>
  </conditionalFormatting>
  <conditionalFormatting sqref="X53">
    <cfRule type="expression" dxfId="452" priority="31">
      <formula>$P$11="No_existen"</formula>
    </cfRule>
  </conditionalFormatting>
  <conditionalFormatting sqref="X54">
    <cfRule type="expression" dxfId="451" priority="30">
      <formula>$P$12="No_existen"</formula>
    </cfRule>
  </conditionalFormatting>
  <conditionalFormatting sqref="X55">
    <cfRule type="expression" dxfId="450" priority="29">
      <formula>$P$13="No_existen"</formula>
    </cfRule>
  </conditionalFormatting>
  <conditionalFormatting sqref="X56">
    <cfRule type="expression" dxfId="449" priority="28">
      <formula>$P$14="No_existen"</formula>
    </cfRule>
  </conditionalFormatting>
  <conditionalFormatting sqref="X57">
    <cfRule type="expression" dxfId="448" priority="27">
      <formula>$P$15="No_existen"</formula>
    </cfRule>
  </conditionalFormatting>
  <conditionalFormatting sqref="X58">
    <cfRule type="expression" dxfId="447" priority="26">
      <formula>$P$16="No_existen"</formula>
    </cfRule>
  </conditionalFormatting>
  <conditionalFormatting sqref="X59">
    <cfRule type="expression" dxfId="446" priority="25">
      <formula>$P$17="No_existen"</formula>
    </cfRule>
  </conditionalFormatting>
  <conditionalFormatting sqref="X60">
    <cfRule type="expression" dxfId="445" priority="24">
      <formula>$P$18="No_existen"</formula>
    </cfRule>
  </conditionalFormatting>
  <conditionalFormatting sqref="X61">
    <cfRule type="expression" dxfId="444" priority="23">
      <formula>$P$19="No_existen"</formula>
    </cfRule>
  </conditionalFormatting>
  <conditionalFormatting sqref="AC53:AC61">
    <cfRule type="expression" dxfId="443" priority="22">
      <formula>P53="No_existen"</formula>
    </cfRule>
  </conditionalFormatting>
  <conditionalFormatting sqref="AD53">
    <cfRule type="expression" dxfId="442" priority="21">
      <formula>P53="No_existen"</formula>
    </cfRule>
  </conditionalFormatting>
  <conditionalFormatting sqref="AD54">
    <cfRule type="expression" dxfId="441" priority="20">
      <formula>P54="No_existen"</formula>
    </cfRule>
  </conditionalFormatting>
  <conditionalFormatting sqref="AD55">
    <cfRule type="expression" dxfId="440" priority="19">
      <formula>P55="No_existen"</formula>
    </cfRule>
  </conditionalFormatting>
  <conditionalFormatting sqref="AD56">
    <cfRule type="expression" dxfId="439" priority="18">
      <formula>P56="No_existen"</formula>
    </cfRule>
  </conditionalFormatting>
  <conditionalFormatting sqref="AD57">
    <cfRule type="expression" dxfId="438" priority="17">
      <formula>P57="No_existen"</formula>
    </cfRule>
  </conditionalFormatting>
  <conditionalFormatting sqref="AD58">
    <cfRule type="expression" dxfId="437" priority="16">
      <formula>P58="No_existen"</formula>
    </cfRule>
  </conditionalFormatting>
  <conditionalFormatting sqref="AD59:AD61">
    <cfRule type="expression" dxfId="436" priority="12">
      <formula>AC59="No asignado"</formula>
    </cfRule>
    <cfRule type="expression" dxfId="435" priority="15">
      <formula>P59="No_existen"</formula>
    </cfRule>
  </conditionalFormatting>
  <conditionalFormatting sqref="AD53:AD61">
    <cfRule type="expression" dxfId="434" priority="14">
      <formula>AC53="No asignado"</formula>
    </cfRule>
  </conditionalFormatting>
  <conditionalFormatting sqref="AD56:AD58">
    <cfRule type="expression" dxfId="433" priority="13">
      <formula>AC56="No asignado"</formula>
    </cfRule>
  </conditionalFormatting>
  <conditionalFormatting sqref="AH53:AH61">
    <cfRule type="expression" dxfId="432" priority="11">
      <formula>P53="No_existen"</formula>
    </cfRule>
  </conditionalFormatting>
  <conditionalFormatting sqref="AI53:AI61">
    <cfRule type="expression" dxfId="431" priority="10">
      <formula>P53="No_existen"</formula>
    </cfRule>
  </conditionalFormatting>
  <conditionalFormatting sqref="AM53:AM61">
    <cfRule type="expression" dxfId="430" priority="9">
      <formula>P53="No_existen"</formula>
    </cfRule>
  </conditionalFormatting>
  <conditionalFormatting sqref="AU53:AU61">
    <cfRule type="expression" dxfId="429" priority="8">
      <formula>AT53="ASUMIR"</formula>
    </cfRule>
  </conditionalFormatting>
  <conditionalFormatting sqref="AV53:AV61">
    <cfRule type="expression" dxfId="428" priority="7">
      <formula>AT53="ASUMIR"</formula>
    </cfRule>
  </conditionalFormatting>
  <conditionalFormatting sqref="AR53:AS53">
    <cfRule type="cellIs" dxfId="427" priority="4" operator="equal">
      <formula>"LEVE"</formula>
    </cfRule>
    <cfRule type="cellIs" dxfId="426" priority="5" operator="equal">
      <formula>"MODERADO"</formula>
    </cfRule>
    <cfRule type="cellIs" dxfId="425" priority="6" operator="equal">
      <formula>"GRAVE"</formula>
    </cfRule>
  </conditionalFormatting>
  <conditionalFormatting sqref="AR56:AS56 AR59:AS59">
    <cfRule type="cellIs" dxfId="424" priority="1" operator="equal">
      <formula>"LEVE"</formula>
    </cfRule>
    <cfRule type="cellIs" dxfId="423" priority="2" operator="equal">
      <formula>"MODERADO"</formula>
    </cfRule>
    <cfRule type="cellIs" dxfId="422" priority="3" operator="equal">
      <formula>"GRAVE"</formula>
    </cfRule>
  </conditionalFormatting>
  <dataValidations xWindow="423" yWindow="413" count="127">
    <dataValidation type="list" allowBlank="1" showInputMessage="1" showErrorMessage="1" errorTitle="DATO NO VALIDO" error="CELDA DE SELECCIÓN - NO CAMBIAR CONFIGURACIÓN" promptTitle="IMPACTO" prompt="Seleccione el nivel de impacto del riesgo" sqref="M11:M13 M92:M94">
      <formula1>INDIRECT($G$11)</formula1>
    </dataValidation>
    <dataValidation type="list" allowBlank="1" showInputMessage="1" showErrorMessage="1" promptTitle="TRATAMIENTO DEL RIESGO" prompt="Defina el tratamiento que se le dará al riesgo" sqref="AT20:AT22 AT89:AT91">
      <formula1>INDIRECT($AQ$20)</formula1>
    </dataValidation>
    <dataValidation type="list" allowBlank="1" showInputMessage="1" showErrorMessage="1" promptTitle="TRATAMIENTO DEL RIESGO" prompt="Defina el tratamiento que se le dará al riesgo" sqref="AT35:AT37">
      <formula1>INDIRECT(#REF!)</formula1>
    </dataValidation>
    <dataValidation type="list" allowBlank="1" showInputMessage="1" showErrorMessage="1" promptTitle="TRATAMIENTO DEL RIESGO" prompt="Defina el tratamiento que se le dará al riesgo" sqref="AT98:AT100 AT86:AT88 AT50:AT52 AT59:AT61">
      <formula1>INDIRECT($AQ$17)</formula1>
    </dataValidation>
    <dataValidation type="list" allowBlank="1" showInputMessage="1" showErrorMessage="1" promptTitle="TRATAMIENTO DEL RIESGO" prompt="Defina el tratamiento que se le dará al riesgo" sqref="AT95:AT97 AT56:AT58">
      <formula1>INDIRECT($AQ$14)</formula1>
    </dataValidation>
    <dataValidation type="list" allowBlank="1" showInputMessage="1" showErrorMessage="1" promptTitle="TRATAMIENTO DEL RIESGO" prompt="Defina el tratamiento que se le dará al riesgo" sqref="AT92:AT94 AT11:AT13 AT53:AT55">
      <formula1>INDIRECT($AQ$11)</formula1>
    </dataValidation>
    <dataValidation allowBlank="1" showInputMessage="1" showErrorMessage="1" prompt="Identiique aquellas principales consecuencias que se pueden presentar al momento de que se materialice el riesgo" sqref="J86 J32 J11 J68 J71:J77 J14:J26 J98 J95 J29 J35:J44 J47 J50 J53:J62 J65 J83 J80 J89:J92 J101:J361"/>
    <dataValidation allowBlank="1" showInputMessage="1" showErrorMessage="1" prompt="Describa brevemente en qué consiste el riesgo" sqref="I86 I32 I11 I68 I71:I77 I14:I26 I98 I95 I29 I35:I44 I47 I50 I53:I62 I65 I83 I80 I89:I92 I101:I361"/>
    <dataValidation allowBlank="1" showInputMessage="1" showErrorMessage="1" promptTitle="CONTROL" prompt="Defina el estado del control asociado al riesgo" sqref="Q53:S53 Q56:S56 Q59:S59 Q47:S47 Q17:S17 Q11:S11 Q23:S23 Q26:S26 Q29:S29 Q32:S32 Q38:S38 Q41:S41 Q44:S44 Q50:S50 Q96:Q97 Q20:S20 Q12:Q16 Q21:Q22 Q24:Q25 Q27:Q28 Q30:Q31 Q33:Q37 Q39:Q40 Q42:Q43 Q45:Q46 Q48:Q49 Q51:Q52 Q54:Q55 Q57:Q58 R77:S77 R62:S62 R65:S65 R68:S68 R71:S71 R80:S80 R83:S83 R14:S14 Q95:S95 Q89:S89 Q86:S86 Q87:Q88 R101:S101 R104:S104 R107:S107 R110:S110 R113:S113 R116:S116 R119:S119 R122:S122 R125:S125 R128:S128 R131:S131 R134:S134 R137:S137 R140:S140 R143:S143 R146:S146 R149:S149 R152:S152 R155:S155 R158:S158 R161:S161 R164:S164 R167:S167 R170:S170 R173:S173 R176:S176 R179:S179 R182:S182 R185:S185 R188:S188 R191:S191 R194:S194 R197:S197 R200:S200 R203:S203 R206:S206 R209:S209 R212:S212 R215:S215 R218:S218 R221:S221 R224:S224 R227:S227 R230:S230 R233:S233 R236:S236 R239:S239 R242:S242 R245:S245 R248:S248 R251:S251 R254:S254 R257:S257 R260:S260 R263:S263 R266:S266 R269:S269 R272:S272 R275:S275 R278:S278 R281:S281 R284:S284 R287:S287 R290:S290 R293:S293 R296:S296 R299:S299 R302:S302 R305:S305 R308:S308 R311:S311 R314:S314 R317:S317 R320:S320 R323:S323 R326:S326 R329:S329 R332:S332 R335:S335 R338:S338 R341:S341 R344:S344 R347:S347 R350:S350 R353:S353 R356:S356 Q92:S92 Q98:S98 R359:S359 Q90:Q91 Q93:Q94 Q18:Q19 Q60:Q85 R74:S74 Q99:Q361"/>
    <dataValidation allowBlank="1" showInputMessage="1" showErrorMessage="1" promptTitle="INDICADOR  DEL RIESGO" prompt="Establezca un indicador que permita monitorear el riesgo" sqref="AY11 AY14:AY61"/>
    <dataValidation type="list" allowBlank="1" showInputMessage="1" showErrorMessage="1" sqref="E28 E94 E13 E46 E64 E79">
      <formula1>INDIRECT($D$13)</formula1>
    </dataValidation>
    <dataValidation type="list" allowBlank="1" showInputMessage="1" showErrorMessage="1" prompt="Seleccione el tipo de Factor establecido en el contexto" sqref="D26 D92 D11 D44 D62 D77">
      <formula1>FACTOR</formula1>
    </dataValidation>
    <dataValidation type="list" allowBlank="1" showInputMessage="1" showErrorMessage="1" prompt="De acuerdo al tipo factor seleccionado (interno o externo) seleccione el factor específico" sqref="E26 E92 E11 E44 E62 E77">
      <formula1>INDIRECT($D$11)</formula1>
    </dataValidation>
    <dataValidation type="list" allowBlank="1" showInputMessage="1" showErrorMessage="1" errorTitle="DATO NO VALIDO" error="CELDA DE SELECCIÓN - NO CAMBIAR CONFIGURACIÓN" promptTitle="IMPACTO" prompt="Seleccione el nivel de impacto del riesgo" sqref="M14:M16 M95:M97">
      <formula1>INDIRECT($G$14)</formula1>
    </dataValidation>
    <dataValidation type="list" allowBlank="1" showInputMessage="1" showErrorMessage="1" errorTitle="DATO NO VALIDO" error="CELDA DE SELECCIÓN - NO CAMBIAR CONFIGURACIÓN" promptTitle="IMPACTO" prompt="Seleccione el nivel de impacto del riesgo" sqref="M17:M19 M86:M88 M98:M100">
      <formula1>INDIRECT($G$17)</formula1>
    </dataValidation>
    <dataValidation type="list" allowBlank="1" showInputMessage="1" showErrorMessage="1" errorTitle="DATO NO VALIDO" error="CELDA DE SELECCIÓN - NO CAMBIAR CONFIGURACIÓN" promptTitle="IMPACTO" prompt="Seleccione el nivel de impacto del riesgo" sqref="M20:M22">
      <formula1>INDIRECT($G$20)</formula1>
    </dataValidation>
    <dataValidation type="list" allowBlank="1" showInputMessage="1" showErrorMessage="1" sqref="E29 E95 E47 E65 E80">
      <formula1>INDIRECT($D$14)</formula1>
    </dataValidation>
    <dataValidation type="list" allowBlank="1" showInputMessage="1" showErrorMessage="1" sqref="E30 E96 E48 E66 E81">
      <formula1>INDIRECT($D$15)</formula1>
    </dataValidation>
    <dataValidation type="list" allowBlank="1" showInputMessage="1" showErrorMessage="1" sqref="E31 E97 E49 E67 E82">
      <formula1>INDIRECT($D$16)</formula1>
    </dataValidation>
    <dataValidation type="list" allowBlank="1" showInputMessage="1" showErrorMessage="1" sqref="E32 E98 E86 E50 E68 E83">
      <formula1>INDIRECT($D$17)</formula1>
    </dataValidation>
    <dataValidation type="list" allowBlank="1" showInputMessage="1" showErrorMessage="1" sqref="E33 E99 E87 E51 E69 E84">
      <formula1>INDIRECT($D$18)</formula1>
    </dataValidation>
    <dataValidation type="list" allowBlank="1" showInputMessage="1" showErrorMessage="1" sqref="E34 E100 E88 E52 E70 E85">
      <formula1>INDIRECT($D$19)</formula1>
    </dataValidation>
    <dataValidation type="list" allowBlank="1" showInputMessage="1" showErrorMessage="1" sqref="E20 E35 E89 E71">
      <formula1>INDIRECT($D$20)</formula1>
    </dataValidation>
    <dataValidation type="list" allowBlank="1" showInputMessage="1" showErrorMessage="1" sqref="E21 E36 E90 E72">
      <formula1>INDIRECT($D$21)</formula1>
    </dataValidation>
    <dataValidation type="list" allowBlank="1" showInputMessage="1" showErrorMessage="1" sqref="E22 E37 E91 E73">
      <formula1>INDIRECT($D$22)</formula1>
    </dataValidation>
    <dataValidation type="list" allowBlank="1" showInputMessage="1" showErrorMessage="1" sqref="E27 E93 E12 E45 E63 E78">
      <formula1>INDIRECT($D$12)</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U92 AU11:AU13 AU94:AU99 AU86:AU87 AU50:AU51 AU53:AU57"/>
    <dataValidation allowBlank="1" showInputMessage="1" showErrorMessage="1" prompt="De acuerdo al análisis de los factores interno y externos que incluyo en el estudio de contexto del proceso, establezca claramente la causa que genera el riesgo." sqref="F26:F31 F62:F67 F92:F97 F11:F13 F44:F49 F77:F82"/>
    <dataValidation type="list" allowBlank="1" showInputMessage="1" showErrorMessage="1" errorTitle="DATO NO VALIDO" error="CELDA DE SELECCIÓN - NO CAMBIAR CONFIGURACIÓN" promptTitle="IMPACTO" prompt="Seleccione el nivel de impacto del riesgo" sqref="M23:M25">
      <formula1>INDIRECT($G$23)</formula1>
    </dataValidation>
    <dataValidation type="list" allowBlank="1" showInputMessage="1" showErrorMessage="1" errorTitle="DATO NO VALIDO" error="CELDA DE SELECCIÓN - NO CAMBIAR CONFIGURACIÓN" promptTitle="IMPACTO" prompt="Seleccione el nivel de impacto del riesgo" sqref="M26:M28">
      <formula1>INDIRECT($G$26)</formula1>
    </dataValidation>
    <dataValidation type="list" allowBlank="1" showInputMessage="1" showErrorMessage="1" errorTitle="DATO NO VALIDO" error="CELDA DE SELECCIÓN - NO CAMBIAR CONFIGURACIÓN" promptTitle="IMPACTO" prompt="Seleccione el nivel de impacto del riesgo" sqref="M29:M31">
      <formula1>INDIRECT($G$29)</formula1>
    </dataValidation>
    <dataValidation type="list" allowBlank="1" showInputMessage="1" showErrorMessage="1" errorTitle="DATO NO VALIDO" error="CELDA DE SELECCIÓN - NO CAMBIAR CONFIGURACIÓN" promptTitle="IMPACTO" prompt="Seleccione el nivel de impacto del riesgo" sqref="M32:M37">
      <formula1>INDIRECT($G$32)</formula1>
    </dataValidation>
    <dataValidation type="list" allowBlank="1" showInputMessage="1" showErrorMessage="1" errorTitle="DATO NO VALIDO" error="CELDA DE SELECCIÓN - NO CAMBIAR CONFIGURACIÓN" promptTitle="IMPACTO" prompt="Seleccione el nivel de impacto del riesgo" sqref="M38:M40">
      <formula1>INDIRECT($G$38)</formula1>
    </dataValidation>
    <dataValidation type="list" allowBlank="1" showInputMessage="1" showErrorMessage="1" errorTitle="DATO NO VALIDO" error="CELDA DE SELECCIÓN - NO CAMBIAR CONFIGURACIÓN" promptTitle="IMPACTO" prompt="Seleccione el nivel de impacto del riesgo" sqref="M41:M43">
      <formula1>INDIRECT($G$41)</formula1>
    </dataValidation>
    <dataValidation type="list" allowBlank="1" showInputMessage="1" showErrorMessage="1" errorTitle="DATO NO VALIDO" error="CELDA DE SELECCIÓN - NO CAMBIAR CONFIGURACIÓN" promptTitle="IMPACTO" prompt="Seleccione el nivel de impacto del riesgo" sqref="M44:M46">
      <formula1>INDIRECT($G$44)</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U93 AV95:AV361 AW13:AW16 AW20:AW61 AV11:AV93">
      <formula1>42736</formula1>
    </dataValidation>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F53 AF59 AF11 AF56 AF92 AF95 AF20 AF23 AF26 AF29 AF32 AF38 AF41 AF44 AF47 AF50 AF62 AF65 AF68 AF71 AF77 AF80 AF83 AF359 AF35 AF356 AF86 AF89 AF101 AF104 AF107 AF110 AF113 AF116 AF119 AF122 AF125 AF128 AF131 AF134 AF137 AF140 AF143 AF146 AF149 AF152 AF155 AF158 AF161 AF164 AF167 AF170 AF173 AF176 AF179 AF182 AF185 AF188 AF191 AF194 AF197 AF200 AF203 AF206 AF209 AF212 AF215 AF218 AF221 AF224 AF227 AF230 AF233 AF236 AF239 AF242 AF245 AF248 AF251 AF254 AF257 AF260 AF263 AF266 AF269 AF272 AF275 AF278 AF281 AF284 AF287 AF290 AF293 AF296 AF299 AF302 AF305 AF308 AF311 AF314 AF317 AF320 AF323 AF326 AF329 AF332 AF335 AF338 AF341 AF344 AF347 AF350 AF353 AF98 AF14 AF17 AF74">
      <formula1>$P$11&lt;&gt;"No_existen"</formula1>
    </dataValidation>
    <dataValidation type="list" allowBlank="1" showInputMessage="1" showErrorMessage="1" errorTitle="DATO NO VALIDO" error="CELDA DE SELECCIÓN - NO CAMBIAR CONFIGURACIÓN" promptTitle="IMPACTO" prompt="Seleccione el nivel de impacto del riesgo" sqref="M50:M52">
      <formula1>INDIRECT($G$50)</formula1>
    </dataValidation>
    <dataValidation type="list" allowBlank="1" showInputMessage="1" showErrorMessage="1" errorTitle="DATO NO VALIDO" error="CELDA DE SELECCIÓN - NO CAMBIAR CONFIGURACIÓN" promptTitle="IMPACTO" prompt="Seleccione el nivel de impacto del riesgo" sqref="M53:M55">
      <formula1>INDIRECT($G$53)</formula1>
    </dataValidation>
    <dataValidation type="list" allowBlank="1" showInputMessage="1" showErrorMessage="1" errorTitle="DATO NO VALIDO" error="CELDA DE SELECCIÓN - NO CAMBIAR CONFIGURACIÓN" promptTitle="IMPACTO" prompt="Seleccione el nivel de impacto del riesgo" sqref="M56:M58">
      <formula1>INDIRECT($G$56)</formula1>
    </dataValidation>
    <dataValidation type="list" allowBlank="1" showInputMessage="1" showErrorMessage="1" errorTitle="DATO NO VALIDO" error="CELDA DE SELECCIÓN - NO CAMBIAR CONFIGURACIÓN" promptTitle="IMPACTO" prompt="Seleccione el nivel de impacto del riesgo" sqref="M59:M61">
      <formula1>INDIRECT($G$59)</formula1>
    </dataValidation>
    <dataValidation type="list" allowBlank="1" showInputMessage="1" showErrorMessage="1" promptTitle="TRATAMIENTO DEL RIESGO" prompt="Defina el tratamiento que se le dará al riesgo" sqref="AT38:AT40">
      <formula1>INDIRECT($AQ$38)</formula1>
    </dataValidation>
    <dataValidation type="list" allowBlank="1" showInputMessage="1" showErrorMessage="1" promptTitle="TRATAMIENTO DEL RIESGO" prompt="Defina el tratamiento que se le dará al riesgo" sqref="AT23:AT25 AT15:AT16 AT74">
      <formula1>INDIRECT($AQ$23)</formula1>
    </dataValidation>
    <dataValidation type="list" allowBlank="1" showInputMessage="1" showErrorMessage="1" promptTitle="TRATAMIENTO DEL RIESGO" prompt="Defina el tratamiento que se le dará al riesgo" sqref="AT26:AT28 AT41:AT43 AT17:AT19 AT14">
      <formula1>INDIRECT($AQ$26)</formula1>
    </dataValidation>
    <dataValidation type="list" allowBlank="1" showInputMessage="1" showErrorMessage="1" promptTitle="TRATAMIENTO DEL RIESGO" prompt="Defina el tratamiento que se le dará al riesgo" sqref="AT29:AT31">
      <formula1>INDIRECT($AQ$29)</formula1>
    </dataValidation>
    <dataValidation type="list" allowBlank="1" showInputMessage="1" showErrorMessage="1" promptTitle="TRATAMIENTO DEL RIESGO" prompt="Defina el tratamiento que se le dará al riesgo" sqref="AT32:AT34">
      <formula1>INDIRECT($AQ$32)</formula1>
    </dataValidation>
    <dataValidation type="list" allowBlank="1" showInputMessage="1" showErrorMessage="1" promptTitle="TRATAMIENTO DEL RIESGO" prompt="Defina el tratamiento que se le dará al riesgo" sqref="AT44:AT46">
      <formula1>INDIRECT($AQ$44)</formula1>
    </dataValidation>
    <dataValidation type="list" allowBlank="1" showInputMessage="1" showErrorMessage="1" promptTitle="TRATAMIENTO DEL RIESGO" prompt="Defina el tratamiento que se le dará al riesgo" sqref="AT47:AT49">
      <formula1>INDIRECT($AQ$47)</formula1>
    </dataValidation>
    <dataValidation type="list" allowBlank="1" showInputMessage="1" showErrorMessage="1" errorTitle="DATO NO VALIDO" error="CELDA DE SELECCIÓN - NO CAMBIAR CONFIGURACIÓN" promptTitle="IMPACTO" prompt="Seleccione el nivel de impacto del riesgo" sqref="M47:M49">
      <formula1>INDIRECT($G$47)</formula1>
    </dataValidation>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V17 V11:W11 V20:W20 V23:W23 V26:W26 V29:W29 V32:W32 V38:W38 V41:W41 V44:W44 V47:W47 V50:W50 V53:W53 V56:W56 V59:W59 V77:W77 W12:W19 V14 W75:W76 W21:W22 W24:W25 W27:W28 W30:W31 W33:W37 W39:W40 W42:W43 W45:W46 W48:W49 W51:W52 W54:W55 W57:W58 W60:W61 V71:W71 V62:W62 V65:W65 V68:W68 W63:W64 W66:W67 W69:W70 V74:W74 W78:W79 V80:W80 W81:W82 V83:W83 W360:W361 V89:W89 V86:W86 V95:W95 V101:W101 V104:W104 V107:W107 V110:W110 V113:W113 V116:W116 V119:W119 V122:W122 V125:W125 V128:W128 V131:W131 V134:W134 V137:W137 V140:W140 V143:W143 V146:W146 V149:W149 V152:W152 V155:W155 V158:W158 V161:W161 V164:W164 V167:W167 V170:W170 V173:W173 V176:W176 V179:W179 V182:W182 V185:W185 V188:W188 V191:W191 V194:W194 V197:W197 V200:W200 V203:W203 V206:W206 V209:W209 V212:W212 V215:W215 V218:W218 V221:W221 V224:W224 V227:W227 V230:W230 V233:W233 V236:W236 V239:W239 V242:W242 V245:W245 V248:W248 V251:W251 V254:W254 V257:W257 V260:W260 V263:W263 V266:W266 V269:W269 V272:W272 V275:W275 V278:W278 V281:W281 V284:W284 V287:W287 V290:W290 V293:W293 V296:W296 V299:W299 V302:W302 V305:W305 V308:W308 V311:W311 V314:W314 V317:W317 V320:W320 V323:W323 V326:W326 V329:W329 V332:W332 V335:W335 V338:W338 V341:W341 V344:W344 V347:W347 V350:W350 V353:W353 V356:W356 V359:W359 W84:W85 W87:W88 W102:W103 W105:W106 W108:W109 W111:W112 W114:W115 W117:W118 W120:W121 W123:W124 W126:W127 W129:W130 W132:W133 W135:W136 W138:W139 W141:W142 W144:W145 W147:W148 W150:W151 W153:W154 W156:W157 W159:W160 W162:W163 W165:W166 W168:W169 W171:W172 W174:W175 W177:W178 W180:W181 W183:W184 W186:W187 W189:W190 W192:W193 W195:W196 W198:W199 W201:W202 W204:W205 W207:W208 W210:W211 W213:W214 W216:W217 W219:W220 W222:W223 W225:W226 W228:W229 W231:W232 W234:W235 W237:W238 W240:W241 W243:W244 W246:W247 W249:W250 W252:W253 W255:W256 W258:W259 W261:W262 W264:W265 W267:W268 W270:W271 W273:W274 W276:W277 W279:W280 W282:W283 W285:W286 W288:W289 W291:W292 W294:W295 W297:W298 W300:W301 W303:W304 W306:W307 W309:W310 W312:W313 W315:W316 W318:W319 W321:W322 W324:W325 W327:W328 W330:W331 W333:W334 W336:W337 W339:W340 W342:W343 W345:W346 W348:W349 W351:W352 W354:W355 W357:W358 W99:W100 V98:W98 V92 W96:W97 W72:W73 W90:W94 Z11:AB361 U11:U361 AG11:AG361"/>
    <dataValidation type="custom" allowBlank="1" showInputMessage="1" showErrorMessage="1" sqref="AY10">
      <formula1>"SI(P11=""No_existe"",5,EVAL_PERIODICIDAD)"</formula1>
    </dataValidation>
    <dataValidation allowBlank="1" showInputMessage="1" sqref="Y1048317:Y1048576 AD1048317:AD1048576 T1048317:T1048576 AD10 AD1:AD5 Y1:Y5 T1:T5 AD362:AD1048315 Y10:Y1048315 T9:T1048315"/>
    <dataValidation type="list" allowBlank="1" showInputMessage="1" showErrorMessage="1" sqref="C6">
      <formula1>MAPA</formula1>
    </dataValidation>
    <dataValidation type="list" allowBlank="1" showInputMessage="1" showErrorMessage="1" sqref="G6">
      <formula1>INDIRECT($C$6)</formula1>
    </dataValidation>
    <dataValidation type="list" allowBlank="1" showInputMessage="1" showErrorMessage="1" sqref="B11">
      <formula1>INDIRECT(G6)</formula1>
    </dataValidation>
    <dataValidation type="list" allowBlank="1" showInputMessage="1" showErrorMessage="1" sqref="B14:C16">
      <formula1>INDIRECT(G6)</formula1>
    </dataValidation>
    <dataValidation type="list" allowBlank="1" showInputMessage="1" showErrorMessage="1" sqref="B17:C19">
      <formula1>INDIRECT(G6)</formula1>
    </dataValidation>
    <dataValidation type="list" allowBlank="1" showInputMessage="1" showErrorMessage="1" sqref="B20:C22">
      <formula1>INDIRECT(G6)</formula1>
    </dataValidation>
    <dataValidation type="list" allowBlank="1" showInputMessage="1" showErrorMessage="1" sqref="B23:C25">
      <formula1>INDIRECT(G6)</formula1>
    </dataValidation>
    <dataValidation type="list" allowBlank="1" showInputMessage="1" showErrorMessage="1" sqref="B26:C28">
      <formula1>INDIRECT(G6)</formula1>
    </dataValidation>
    <dataValidation type="list" allowBlank="1" showInputMessage="1" showErrorMessage="1" sqref="B29:C31">
      <formula1>INDIRECT(G6)</formula1>
    </dataValidation>
    <dataValidation type="list" allowBlank="1" showInputMessage="1" showErrorMessage="1" sqref="B38:C40">
      <formula1>INDIRECT(G6)</formula1>
    </dataValidation>
    <dataValidation type="list" allowBlank="1" showInputMessage="1" showErrorMessage="1" sqref="B41:C43">
      <formula1>INDIRECT(G6)</formula1>
    </dataValidation>
    <dataValidation type="list" allowBlank="1" showInputMessage="1" showErrorMessage="1" sqref="B44:C46">
      <formula1>INDIRECT(G6)</formula1>
    </dataValidation>
    <dataValidation type="list" allowBlank="1" showInputMessage="1" showErrorMessage="1" sqref="B47:C49">
      <formula1>INDIRECT(G6)</formula1>
    </dataValidation>
    <dataValidation type="list" allowBlank="1" showInputMessage="1" showErrorMessage="1" sqref="B50:C52">
      <formula1>INDIRECT(G6)</formula1>
    </dataValidation>
    <dataValidation type="list" allowBlank="1" showInputMessage="1" showErrorMessage="1" sqref="B53:C55">
      <formula1>INDIRECT(G6)</formula1>
    </dataValidation>
    <dataValidation type="list" allowBlank="1" showInputMessage="1" showErrorMessage="1" sqref="B56:C58">
      <formula1>INDIRECT(G6)</formula1>
    </dataValidation>
    <dataValidation type="list" allowBlank="1" showInputMessage="1" showErrorMessage="1" sqref="B59:C61">
      <formula1>INDIRECT(G6)</formula1>
    </dataValidation>
    <dataValidation type="list" allowBlank="1" showInputMessage="1" showErrorMessage="1" sqref="B62:C64">
      <formula1>INDIRECT(G6)</formula1>
    </dataValidation>
    <dataValidation type="list" allowBlank="1" showInputMessage="1" showErrorMessage="1" sqref="B65:C67">
      <formula1>INDIRECT(G6)</formula1>
    </dataValidation>
    <dataValidation type="list" allowBlank="1" showInputMessage="1" showErrorMessage="1" sqref="B68:C70">
      <formula1>INDIRECT(G6)</formula1>
    </dataValidation>
    <dataValidation type="list" allowBlank="1" showInputMessage="1" showErrorMessage="1" sqref="B71 B74">
      <formula1>INDIRECT(G6)</formula1>
    </dataValidation>
    <dataValidation type="list" allowBlank="1" showInputMessage="1" showErrorMessage="1" promptTitle="TRATAMIENTO DEL RIESGO" prompt="Defina el tratamiento que se le dará al riesgo" sqref="AT62:AT64">
      <formula1>INDIRECT($AQ$62)</formula1>
    </dataValidation>
    <dataValidation type="list" allowBlank="1" showInputMessage="1" showErrorMessage="1" promptTitle="TRATAMIENTO DEL RIESGO" prompt="Defina el tratamiento que se le dará al riesgo" sqref="AT65:AT67">
      <formula1>INDIRECT($AQ$65)</formula1>
    </dataValidation>
    <dataValidation type="list" allowBlank="1" showInputMessage="1" showErrorMessage="1" promptTitle="TRATAMIENTO DEL RIESGO" prompt="Defina el tratamiento que se le dará al riesgo" sqref="AT68:AT70">
      <formula1>INDIRECT($AQ$68)</formula1>
    </dataValidation>
    <dataValidation type="list" allowBlank="1" showInputMessage="1" showErrorMessage="1" promptTitle="TRATAMIENTO DEL RIESGO" prompt="Defina el tratamiento que se le dará al riesgo" sqref="AT71:AT73 AT75:AT76">
      <formula1>INDIRECT($AQ$71)</formula1>
    </dataValidation>
    <dataValidation type="list" allowBlank="1" showInputMessage="1" showErrorMessage="1" sqref="B77:C79">
      <formula1>INDIRECT(G6)</formula1>
    </dataValidation>
    <dataValidation type="list" allowBlank="1" showInputMessage="1" showErrorMessage="1" sqref="B80:C82">
      <formula1>INDIRECT(G6)</formula1>
    </dataValidation>
    <dataValidation type="list" allowBlank="1" showInputMessage="1" showErrorMessage="1" sqref="B83:C85">
      <formula1>INDIRECT(G6)</formula1>
    </dataValidation>
    <dataValidation type="list" allowBlank="1" showInputMessage="1" showErrorMessage="1" sqref="B98:C100">
      <formula1>INDIRECT(G6)</formula1>
    </dataValidation>
    <dataValidation type="list" allowBlank="1" showInputMessage="1" showErrorMessage="1" sqref="B86:C88">
      <formula1>INDIRECT(G6)</formula1>
    </dataValidation>
    <dataValidation type="list" allowBlank="1" showInputMessage="1" showErrorMessage="1" sqref="B89:C91 B121:C135">
      <formula1>INDIRECT(G6)</formula1>
    </dataValidation>
    <dataValidation type="list" allowBlank="1" showInputMessage="1" showErrorMessage="1" sqref="B95:C97">
      <formula1>INDIRECT(G6)</formula1>
    </dataValidation>
    <dataValidation type="list" allowBlank="1" showInputMessage="1" showErrorMessage="1" sqref="B101:C103">
      <formula1>INDIRECT(G6)</formula1>
    </dataValidation>
    <dataValidation type="list" allowBlank="1" showInputMessage="1" showErrorMessage="1" sqref="B104:C106">
      <formula1>INDIRECT(G6)</formula1>
    </dataValidation>
    <dataValidation type="list" allowBlank="1" showInputMessage="1" showErrorMessage="1" sqref="B107:C109">
      <formula1>INDIRECT(G6)</formula1>
    </dataValidation>
    <dataValidation type="list" allowBlank="1" showInputMessage="1" showErrorMessage="1" sqref="B172:C183 B116:C118 B187:C195">
      <formula1>INDIRECT(G6)</formula1>
    </dataValidation>
    <dataValidation type="list" allowBlank="1" showInputMessage="1" showErrorMessage="1" sqref="B148:C171 B184:C186 B196:C201 B136:C138">
      <formula1>INDIRECT(#REF!)</formula1>
    </dataValidation>
    <dataValidation type="list" allowBlank="1" showInputMessage="1" showErrorMessage="1" promptTitle="TRATAMIENTO DEL RIESGO" prompt="Defina el tratamiento que se le dará al riesgo" sqref="AT77:AT85 AT101:AT361">
      <formula1>INDIRECT($AQ$77)</formula1>
    </dataValidation>
    <dataValidation type="list" allowBlank="1" showInputMessage="1" showErrorMessage="1" errorTitle="DATO NO VALIDO" error="CELDA DE SELECCIÓN - NO CAMBIAR CONFIGURACIÓN" promptTitle="IMPACTO" prompt="Seleccione el nivel de impacto del riesgo" sqref="M89:M91 M62:M85 M101:M361">
      <formula1>INDIRECT(#REF!)</formula1>
    </dataValidation>
    <dataValidation type="list" allowBlank="1" showInputMessage="1" showErrorMessage="1" sqref="D12:D25 D27:D43 D45:D61 D63:D76 D78:D91 D93:D361">
      <formula1>FACTOR</formula1>
    </dataValidation>
    <dataValidation type="custom" allowBlank="1" showInputMessage="1" showErrorMessage="1" sqref="AU14:AU49 AU100:AU361 AU88:AU91 AU52 AU58:AU85">
      <formula1>AT14&lt;&gt;"ASUMIR"</formula1>
    </dataValidation>
    <dataValidation type="list" allowBlank="1" showInputMessage="1" showErrorMessage="1" sqref="E101:E361 E23:E25 E17:E19 E41:E43 E53:E61">
      <formula1>INDIRECT($D17)</formula1>
    </dataValidation>
    <dataValidation type="list" allowBlank="1" showInputMessage="1" showErrorMessage="1" sqref="B32:C37">
      <formula1>INDIRECT(G6)</formula1>
    </dataValidation>
    <dataValidation type="custom" allowBlank="1" showInputMessage="1" showErrorMessage="1" errorTitle="COMPARTIR" error="Si requiere involucrar otra dependencia elija como Tipo de manejo &quot;COMPARTIR&quot;" sqref="AW92:AW100 AW11:AW12 AW17:AW19 AX17">
      <formula1>AT11="COMPARTIR"</formula1>
    </dataValidation>
    <dataValidation type="list" allowBlank="1" showInputMessage="1" showErrorMessage="1" sqref="B110:C112">
      <formula1>INDIRECT(G6)</formula1>
    </dataValidation>
    <dataValidation type="list" allowBlank="1" showInputMessage="1" showErrorMessage="1" sqref="B92:C94 B119:C120 B139:C147">
      <formula1>INDIRECT(G6)</formula1>
    </dataValidation>
    <dataValidation type="list" allowBlank="1" showInputMessage="1" showErrorMessage="1" sqref="B113:C115">
      <formula1>INDIRECT(G6)</formula1>
    </dataValidation>
    <dataValidation type="custom" allowBlank="1" showInputMessage="1" showErrorMessage="1" errorTitle="COMPARTIR" error="Si requiere involucrar otra dependencia elija como Tipo de manejo &quot;COMPARTIR&quot;" sqref="AX11:AX16 AX18:AX361">
      <formula1>AT11="COMPARTIR"</formula1>
    </dataValidation>
    <dataValidation type="list" allowBlank="1" showInputMessage="1" showErrorMessage="1" sqref="E40 E16 E76">
      <formula1>INDIRECT($D$25)</formula1>
    </dataValidation>
    <dataValidation type="list" allowBlank="1" showInputMessage="1" showErrorMessage="1" sqref="E39 E15 E75">
      <formula1>INDIRECT($D$24)</formula1>
    </dataValidation>
    <dataValidation type="list" allowBlank="1" showInputMessage="1" showErrorMessage="1" sqref="E38 E14 E74">
      <formula1>INDIRECT($D$23)</formula1>
    </dataValidation>
    <dataValidation type="list" allowBlank="1" showInputMessage="1" showErrorMessage="1" sqref="B202:C207">
      <formula1>INDIRECT(G86)</formula1>
    </dataValidation>
    <dataValidation type="list" allowBlank="1" showInputMessage="1" showErrorMessage="1" sqref="B208:C210 B220:C225">
      <formula1>INDIRECT(#REF!)</formula1>
    </dataValidation>
    <dataValidation type="list" allowBlank="1" showInputMessage="1" showErrorMessage="1" sqref="B211:C219">
      <formula1>INDIRECT(G92)</formula1>
    </dataValidation>
    <dataValidation type="list" allowBlank="1" showInputMessage="1" showErrorMessage="1" sqref="B226:C361">
      <formula1>INDIRECT(G101)</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H11:H361"/>
    <dataValidation allowBlank="1" showInputMessage="1" showErrorMessage="1" errorTitle="DATO NO VALIDO" error="CELDA DE SELECCIÓN - NO CAMBIAR CONFIGURACIÓN" promptTitle="IMPACTO" prompt="Seleccione el nivel de impacto del riesgo" sqref="N11:N361"/>
    <dataValidation allowBlank="1" showInputMessage="1" showErrorMessage="1" errorTitle="DATO NO VALIDO" error="CELDA DE SELECCIÓN  - NO CAMBIAR CONFIGURACIÓN" promptTitle="PROBABILIDAD" prompt="Seleccione la probabilidad de ocurrencia del riesgo" sqref="L11:L361"/>
    <dataValidation type="list" allowBlank="1" showInputMessage="1" showErrorMessage="1" errorTitle="DATO NO VALIDO" error="CELDA DE SELECCIÓN  - NO CAMBIAR CONFIGURACIÓN" promptTitle="PROBABILIDAD" prompt="Seleccione la probabilidad de ocurrencia del riesgo" sqref="K11:K361">
      <formula1>PROBABILIDAD</formula1>
    </dataValidation>
    <dataValidation allowBlank="1" showInputMessage="1" showErrorMessage="1" promptTitle="INDICADOR DE RIESGO" prompt="Digite el nombre y la formula del indicador que permita monitorear el riesgo" sqref="AR11:AR361"/>
    <dataValidation allowBlank="1" showInputMessage="1" showErrorMessage="1" promptTitle="META" prompt="Establezca la meta para el indicador, definiendo si la meta a cumplir es creciente o decreciente." sqref="AS11:AS361"/>
    <dataValidation type="list" allowBlank="1" showInputMessage="1" showErrorMessage="1" errorTitle="DATO NO VÁLIDO" error="CELDA DE SELECCIÓN - NO CAMBIAR CONFIGURACIÓN" promptTitle="CONTROL" prompt="Defina el estado del control asociado al riesgo" sqref="P11:P361">
      <formula1>CONTROLES</formula1>
    </dataValidation>
    <dataValidation type="list" allowBlank="1" showInputMessage="1" showErrorMessage="1" errorTitle="DATO NO VÁLIDO" error="CELDA DE SELECCIÓN - NO CAMBIAR CONFIGURACIÓN" promptTitle="Estado del Control" prompt="Determine el estado del control" sqref="P11:P361">
      <formula1>CONTROLES</formula1>
    </dataValidation>
    <dataValidation type="list" allowBlank="1" showInputMessage="1" showErrorMessage="1" prompt="Seleccione la CLASE de riesgo_x000a_" sqref="G11:G361">
      <formula1>CLASE_RIESGO</formula1>
    </dataValidation>
    <dataValidation allowBlank="1" showInputMessage="1" showErrorMessage="1" promptTitle="Periodicidad" prompt="Determine los intervalos en los cuales aplica el control._x000a__x000a_Si definio NO EXISTE EL CONTROL dejeesta celda en blanco" sqref="AK11:AL361"/>
    <dataValidation allowBlank="1" showInputMessage="1" showErrorMessage="1" promptTitle="Tipo de control" prompt="Defina que tipo de control es el que se aplica._x000a__x000a_Si definio NO EXISTE EL CONTROL dejeesta celda en blanco" sqref="AN11:AN361"/>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C11:AC361">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H11:AH361">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I11:AI361">
      <formula1>PERIODICIDAD</formula1>
    </dataValidation>
    <dataValidation type="list" allowBlank="1" showInputMessage="1" showErrorMessage="1" promptTitle="Tipo de control" prompt="Defina que tipo de control es el que se aplica._x000a__x000a_Si definio NO EXISTE EL CONTROL deje esta celda en blanco" sqref="AM11:AM361">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J11:AJ361"/>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X11:X361">
      <formula1>NIVEL_AUTOMAT</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E11:AE361"/>
    <dataValidation allowBlank="1" showErrorMessage="1" promptTitle="Tipo de control" prompt="Defina que tipo de control es el que se aplica._x000a__x000a_Si definio NO EXISTE EL CONTROL dejeesta celda en blanco" sqref="AO11:AO361"/>
    <dataValidation allowBlank="1" showInputMessage="1" promptTitle="Digitar su cargo" prompt="Digite:_x000a_Planta:  Nombre del cargo_x000a_Transitorio: Nombre de denominación_x000a_Contratista: Contrato - Orden de servicio_x000a__x000a_Si definió NO ASIGNADO, deje esta celda en blanco" sqref="AD11:AD361"/>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X118"/>
  <sheetViews>
    <sheetView zoomScale="70" zoomScaleNormal="70" zoomScaleSheetLayoutView="130" workbookViewId="0">
      <pane xSplit="4" ySplit="7" topLeftCell="E8" activePane="bottomRight" state="frozen"/>
      <selection pane="topRight" activeCell="D1" sqref="D1"/>
      <selection pane="bottomLeft" activeCell="A9" sqref="A9"/>
      <selection pane="bottomRight" activeCell="K8" sqref="K8:M10"/>
    </sheetView>
  </sheetViews>
  <sheetFormatPr baseColWidth="10" defaultColWidth="11.42578125" defaultRowHeight="12.75" x14ac:dyDescent="0.2"/>
  <cols>
    <col min="1" max="1" width="8" style="3" customWidth="1"/>
    <col min="2" max="2" width="24.7109375" style="3" customWidth="1"/>
    <col min="3" max="3" width="14.85546875" style="3" customWidth="1"/>
    <col min="4" max="4" width="20.7109375" style="4" customWidth="1"/>
    <col min="5" max="5" width="33.85546875" style="4" customWidth="1"/>
    <col min="6" max="6" width="32.42578125" style="4" customWidth="1"/>
    <col min="7" max="7" width="24.7109375" style="4" customWidth="1"/>
    <col min="8" max="8" width="16" style="4" customWidth="1"/>
    <col min="9" max="9" width="22.140625" style="3" customWidth="1"/>
    <col min="10" max="10" width="19.5703125" style="3" customWidth="1"/>
    <col min="11" max="12" width="22.7109375" style="3" customWidth="1"/>
    <col min="13" max="13" width="27" style="3" customWidth="1"/>
    <col min="14" max="14" width="28.7109375" style="3" customWidth="1"/>
    <col min="15" max="15" width="34.5703125" style="3" customWidth="1"/>
    <col min="16" max="16" width="22.7109375" style="3" customWidth="1"/>
    <col min="17" max="17" width="21.85546875" style="3" customWidth="1"/>
    <col min="18" max="18" width="28.85546875" style="3" customWidth="1"/>
    <col min="19" max="16384" width="11.42578125" style="3"/>
  </cols>
  <sheetData>
    <row r="1" spans="1:50" s="5" customFormat="1" ht="19.5" customHeight="1" x14ac:dyDescent="0.2">
      <c r="A1" s="81"/>
      <c r="B1" s="82"/>
      <c r="C1" s="82"/>
      <c r="D1" s="79"/>
      <c r="E1" s="79"/>
      <c r="F1" s="79"/>
      <c r="G1" s="79"/>
      <c r="H1" s="79"/>
      <c r="I1" s="79"/>
      <c r="J1" s="79"/>
      <c r="K1" s="79"/>
      <c r="L1" s="79"/>
      <c r="M1" s="79"/>
      <c r="N1" s="83"/>
      <c r="O1" s="83"/>
      <c r="P1" s="83"/>
      <c r="Q1" s="193" t="s">
        <v>64</v>
      </c>
      <c r="R1" s="206" t="s">
        <v>445</v>
      </c>
    </row>
    <row r="2" spans="1:50" s="5" customFormat="1" ht="18.75" customHeight="1" x14ac:dyDescent="0.2">
      <c r="A2" s="84"/>
      <c r="B2" s="100"/>
      <c r="C2" s="100"/>
      <c r="D2" s="528" t="s">
        <v>66</v>
      </c>
      <c r="E2" s="528"/>
      <c r="F2" s="528"/>
      <c r="G2" s="528"/>
      <c r="H2" s="528"/>
      <c r="I2" s="528"/>
      <c r="J2" s="528"/>
      <c r="K2" s="528"/>
      <c r="L2" s="528"/>
      <c r="M2" s="528"/>
      <c r="N2" s="21"/>
      <c r="O2" s="21"/>
      <c r="P2" s="21"/>
      <c r="Q2" s="194" t="s">
        <v>435</v>
      </c>
      <c r="R2" s="208">
        <v>2</v>
      </c>
    </row>
    <row r="3" spans="1:50" s="5" customFormat="1" ht="23.25" customHeight="1" x14ac:dyDescent="0.2">
      <c r="A3" s="84"/>
      <c r="B3" s="100"/>
      <c r="C3" s="100"/>
      <c r="D3" s="528" t="s">
        <v>55</v>
      </c>
      <c r="E3" s="528"/>
      <c r="F3" s="528"/>
      <c r="G3" s="528"/>
      <c r="H3" s="528"/>
      <c r="I3" s="528"/>
      <c r="J3" s="528"/>
      <c r="K3" s="528"/>
      <c r="L3" s="528"/>
      <c r="M3" s="528"/>
      <c r="N3" s="21"/>
      <c r="O3" s="21"/>
      <c r="P3" s="21"/>
      <c r="Q3" s="194" t="s">
        <v>436</v>
      </c>
      <c r="R3" s="195">
        <v>43950</v>
      </c>
    </row>
    <row r="4" spans="1:50" s="5" customFormat="1" ht="18.75" customHeight="1" thickBot="1" x14ac:dyDescent="0.25">
      <c r="A4" s="84"/>
      <c r="B4" s="214"/>
      <c r="C4" s="214"/>
      <c r="D4" s="580"/>
      <c r="E4" s="580"/>
      <c r="F4" s="580"/>
      <c r="G4" s="580"/>
      <c r="H4" s="580"/>
      <c r="I4" s="580"/>
      <c r="J4" s="580"/>
      <c r="K4" s="580"/>
      <c r="L4" s="580"/>
      <c r="M4" s="580"/>
      <c r="N4" s="21"/>
      <c r="O4" s="21"/>
      <c r="P4" s="21"/>
      <c r="Q4" s="217" t="s">
        <v>437</v>
      </c>
      <c r="R4" s="218" t="s">
        <v>439</v>
      </c>
    </row>
    <row r="5" spans="1:50" s="214" customFormat="1" ht="65.25" customHeight="1" thickBot="1" x14ac:dyDescent="0.25">
      <c r="A5" s="589" t="s">
        <v>157</v>
      </c>
      <c r="B5" s="590"/>
      <c r="C5" s="266" t="str">
        <f>'01-Mapa de riesgo-UO'!C6</f>
        <v>PROCESOS</v>
      </c>
      <c r="D5" s="591" t="str">
        <f>'01-Mapa de riesgo-UO'!D6</f>
        <v>UNIDAD ORGANIZACIONALQUE DILIGENCIA EL MAPA DE RIESGO</v>
      </c>
      <c r="E5" s="591"/>
      <c r="F5" s="586" t="str">
        <f>'01-Mapa de riesgo-UO'!G6</f>
        <v>ADMINISTRACIÓN_INSTITUCIONAL</v>
      </c>
      <c r="G5" s="586"/>
      <c r="H5" s="586"/>
      <c r="I5" s="586"/>
      <c r="J5" s="267" t="s">
        <v>467</v>
      </c>
      <c r="K5" s="586" t="str">
        <f>'01-Mapa de riesgo-UO'!M6</f>
        <v>Administrar y ejecutar los recursos de la institución generando en los procesos mayor eficiencia y eficacia para dar una respuesta oportuna a los servicios demandados en el cumplimiento de las funciones misionales.</v>
      </c>
      <c r="L5" s="586"/>
      <c r="M5" s="586"/>
      <c r="N5" s="586"/>
      <c r="O5" s="271" t="str">
        <f>'01-Mapa de riesgo-UO'!AP6</f>
        <v>REVISADO POR:</v>
      </c>
      <c r="P5" s="269" t="str">
        <f>'01-Mapa de riesgo-UO'!AR6</f>
        <v xml:space="preserve">GRUPO DE RIESGOS </v>
      </c>
      <c r="Q5" s="270" t="str">
        <f>'01-Mapa de riesgo-UO'!AV6</f>
        <v>FECHA ACTUALIZACIÓN</v>
      </c>
      <c r="R5" s="268">
        <v>44742</v>
      </c>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row>
    <row r="6" spans="1:50" s="1" customFormat="1" ht="27" customHeight="1" x14ac:dyDescent="0.2">
      <c r="A6" s="582" t="s">
        <v>53</v>
      </c>
      <c r="B6" s="584" t="s">
        <v>441</v>
      </c>
      <c r="C6" s="581" t="s">
        <v>73</v>
      </c>
      <c r="D6" s="581"/>
      <c r="E6" s="581"/>
      <c r="F6" s="581"/>
      <c r="G6" s="581"/>
      <c r="H6" s="581" t="s">
        <v>71</v>
      </c>
      <c r="I6" s="581" t="s">
        <v>2</v>
      </c>
      <c r="J6" s="581" t="s">
        <v>93</v>
      </c>
      <c r="K6" s="581" t="s">
        <v>7</v>
      </c>
      <c r="L6" s="581"/>
      <c r="M6" s="581"/>
      <c r="N6" s="581" t="s">
        <v>3</v>
      </c>
      <c r="O6" s="581" t="s">
        <v>8</v>
      </c>
      <c r="P6" s="581"/>
      <c r="Q6" s="581"/>
      <c r="R6" s="587" t="s">
        <v>3</v>
      </c>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6"/>
    </row>
    <row r="7" spans="1:50" s="2" customFormat="1" ht="36.75" customHeight="1" thickBot="1" x14ac:dyDescent="0.25">
      <c r="A7" s="583"/>
      <c r="B7" s="585"/>
      <c r="C7" s="220" t="s">
        <v>69</v>
      </c>
      <c r="D7" s="220" t="s">
        <v>4</v>
      </c>
      <c r="E7" s="220" t="s">
        <v>0</v>
      </c>
      <c r="F7" s="220" t="s">
        <v>54</v>
      </c>
      <c r="G7" s="220" t="s">
        <v>1</v>
      </c>
      <c r="H7" s="521"/>
      <c r="I7" s="521"/>
      <c r="J7" s="521"/>
      <c r="K7" s="521"/>
      <c r="L7" s="521"/>
      <c r="M7" s="521"/>
      <c r="N7" s="521"/>
      <c r="O7" s="521"/>
      <c r="P7" s="521"/>
      <c r="Q7" s="521"/>
      <c r="R7" s="588"/>
    </row>
    <row r="8" spans="1:50" s="2" customFormat="1" ht="62.45" customHeight="1" x14ac:dyDescent="0.2">
      <c r="A8" s="578">
        <v>1</v>
      </c>
      <c r="B8" s="531" t="str">
        <f>'01-Mapa de riesgo-UO'!B11</f>
        <v>PLANEACIÓN</v>
      </c>
      <c r="C8" s="575" t="str">
        <f>'01-Mapa de riesgo-UO'!G11</f>
        <v>Información</v>
      </c>
      <c r="D8" s="575" t="str">
        <f>'01-Mapa de riesgo-UO'!H11</f>
        <v>Posibilidad de afectación administrativa, disciplinaria o fiscal por sanción o iniciación de una proceso del ente de control debido al incumplimiento en los reportes,  o por cambios en la normatividad, proceso y/o tecnología definida por el ente para dicho fin.</v>
      </c>
      <c r="E8" s="575" t="str">
        <f>'01-Mapa de riesgo-UO'!I11</f>
        <v>Los entes de control definen la periodicidad y forma en que se debe presentar y reportar la información, sin embargo, estos cambios externos generan cambios en la dinámica interna que afectan a diferentes procesos y fuentes de información para su oportuna respuesta.</v>
      </c>
      <c r="F8" s="265" t="str">
        <f>'01-Mapa de riesgo-UO'!F11</f>
        <v>Cambio en la normatividad y procedimiento de reporte.</v>
      </c>
      <c r="G8" s="575" t="str">
        <f>'01-Mapa de riesgo-UO'!J11</f>
        <v>Incumplimiento de los reportes de la Universidad a los entes de control, lo cual podría ocasionar sanciones.</v>
      </c>
      <c r="H8" s="594" t="str">
        <f>'01-Mapa de riesgo-UO'!AQ11</f>
        <v>MODERADO</v>
      </c>
      <c r="I8" s="219" t="str">
        <f>'01-Mapa de riesgo-UO'!AT11</f>
        <v>REDUCIR</v>
      </c>
      <c r="J8" s="532" t="str">
        <f t="shared" ref="J8" si="0">IF(H8="GRAVE","Debe formularse",IF(H8="MODERADO", "Si el proceso lo requiere","NO"))</f>
        <v>Si el proceso lo requiere</v>
      </c>
      <c r="K8" s="565"/>
      <c r="L8" s="566"/>
      <c r="M8" s="567"/>
      <c r="N8" s="474"/>
      <c r="O8" s="565"/>
      <c r="P8" s="566"/>
      <c r="Q8" s="567"/>
      <c r="R8" s="572"/>
    </row>
    <row r="9" spans="1:50" s="2" customFormat="1" ht="103.5" customHeight="1" x14ac:dyDescent="0.2">
      <c r="A9" s="574"/>
      <c r="B9" s="532"/>
      <c r="C9" s="576"/>
      <c r="D9" s="576"/>
      <c r="E9" s="576"/>
      <c r="F9" s="75">
        <f>'01-Mapa de riesgo-UO'!F12</f>
        <v>0</v>
      </c>
      <c r="G9" s="576"/>
      <c r="H9" s="577"/>
      <c r="I9" s="98" t="str">
        <f>'01-Mapa de riesgo-UO'!AT12</f>
        <v>COMPARTIR</v>
      </c>
      <c r="J9" s="532"/>
      <c r="K9" s="565"/>
      <c r="L9" s="566"/>
      <c r="M9" s="567"/>
      <c r="N9" s="474"/>
      <c r="O9" s="565"/>
      <c r="P9" s="566"/>
      <c r="Q9" s="567"/>
      <c r="R9" s="572"/>
    </row>
    <row r="10" spans="1:50" s="2" customFormat="1" ht="62.45" customHeight="1" x14ac:dyDescent="0.2">
      <c r="A10" s="574"/>
      <c r="B10" s="504"/>
      <c r="C10" s="576"/>
      <c r="D10" s="576"/>
      <c r="E10" s="576"/>
      <c r="F10" s="75">
        <f>'01-Mapa de riesgo-UO'!F13</f>
        <v>0</v>
      </c>
      <c r="G10" s="576"/>
      <c r="H10" s="577"/>
      <c r="I10" s="99">
        <f>'01-Mapa de riesgo-UO'!AT13</f>
        <v>0</v>
      </c>
      <c r="J10" s="504"/>
      <c r="K10" s="568"/>
      <c r="L10" s="569"/>
      <c r="M10" s="570"/>
      <c r="N10" s="475"/>
      <c r="O10" s="568"/>
      <c r="P10" s="569"/>
      <c r="Q10" s="570"/>
      <c r="R10" s="573"/>
    </row>
    <row r="11" spans="1:50" s="2" customFormat="1" ht="62.45" customHeight="1" x14ac:dyDescent="0.2">
      <c r="A11" s="574">
        <v>2</v>
      </c>
      <c r="B11" s="424" t="str">
        <f>'01-Mapa de riesgo-UO'!B14</f>
        <v>PLANEACIÓN</v>
      </c>
      <c r="C11" s="575" t="str">
        <f>'01-Mapa de riesgo-UO'!G14</f>
        <v>Cumplimiento</v>
      </c>
      <c r="D11" s="592" t="str">
        <f>'01-Mapa de riesgo-UO'!H14</f>
        <v>Posible afectación  en la gestión institucional y el desarrollo de la infraestructura física por una mala planeación del espacio físico inadecuado para la prestación del servicio para el cual fue concebido.</v>
      </c>
      <c r="E11" s="576" t="str">
        <f>'01-Mapa de riesgo-UO'!I14</f>
        <v xml:space="preserve">Espacio fisico que no responde a las necesidades que originaron el proyecto y/o adecuación con  incumplimiento de normatividad. </v>
      </c>
      <c r="F11" s="75" t="str">
        <f>'01-Mapa de riesgo-UO'!F14</f>
        <v xml:space="preserve">Cambio de diseño por peticion del usuario durante ejecucion de las obras </v>
      </c>
      <c r="G11" s="576" t="str">
        <f>'01-Mapa de riesgo-UO'!J14</f>
        <v>*insatisfaccion del usuario. 
*Imposibilidad de prestacion del servicio. 
*Incremento de costos de construcción. 
*Riesgo juridico con contratistas.  
*Mayores costos de mantenimiento.</v>
      </c>
      <c r="H11" s="577" t="str">
        <f>'01-Mapa de riesgo-UO'!AQ14</f>
        <v>LEVE</v>
      </c>
      <c r="I11" s="98" t="str">
        <f>'01-Mapa de riesgo-UO'!AT14</f>
        <v>ASUMIR</v>
      </c>
      <c r="J11" s="424" t="str">
        <f t="shared" ref="J11:J14" si="1">IF(H11="GRAVE","Debe formularse",IF(H11="MODERADO", "Si el proceso lo requiere","NO"))</f>
        <v>NO</v>
      </c>
      <c r="K11" s="562"/>
      <c r="L11" s="563"/>
      <c r="M11" s="564"/>
      <c r="N11" s="473"/>
      <c r="O11" s="562"/>
      <c r="P11" s="563"/>
      <c r="Q11" s="564"/>
      <c r="R11" s="571"/>
    </row>
    <row r="12" spans="1:50" s="2" customFormat="1" ht="62.45" customHeight="1" x14ac:dyDescent="0.2">
      <c r="A12" s="574"/>
      <c r="B12" s="532"/>
      <c r="C12" s="576"/>
      <c r="D12" s="593"/>
      <c r="E12" s="576"/>
      <c r="F12" s="75" t="str">
        <f>'01-Mapa de riesgo-UO'!F15</f>
        <v xml:space="preserve">Falta de planeacion del proyecto </v>
      </c>
      <c r="G12" s="576"/>
      <c r="H12" s="577"/>
      <c r="I12" s="98">
        <f>'01-Mapa de riesgo-UO'!AT15</f>
        <v>0</v>
      </c>
      <c r="J12" s="532"/>
      <c r="K12" s="565"/>
      <c r="L12" s="566"/>
      <c r="M12" s="567"/>
      <c r="N12" s="474"/>
      <c r="O12" s="565"/>
      <c r="P12" s="566"/>
      <c r="Q12" s="567"/>
      <c r="R12" s="572"/>
    </row>
    <row r="13" spans="1:50" s="2" customFormat="1" ht="62.45" customHeight="1" x14ac:dyDescent="0.2">
      <c r="A13" s="574"/>
      <c r="B13" s="504"/>
      <c r="C13" s="576"/>
      <c r="D13" s="575"/>
      <c r="E13" s="576"/>
      <c r="F13" s="75" t="str">
        <f>'01-Mapa de riesgo-UO'!F16</f>
        <v>Cambio y actualizacion de normativas de construccion.</v>
      </c>
      <c r="G13" s="576"/>
      <c r="H13" s="577"/>
      <c r="I13" s="98">
        <f>'01-Mapa de riesgo-UO'!AT16</f>
        <v>0</v>
      </c>
      <c r="J13" s="504"/>
      <c r="K13" s="568"/>
      <c r="L13" s="569"/>
      <c r="M13" s="570"/>
      <c r="N13" s="475"/>
      <c r="O13" s="568"/>
      <c r="P13" s="569"/>
      <c r="Q13" s="570"/>
      <c r="R13" s="573"/>
    </row>
    <row r="14" spans="1:50" s="2" customFormat="1" ht="62.45" customHeight="1" x14ac:dyDescent="0.2">
      <c r="A14" s="574">
        <v>3</v>
      </c>
      <c r="B14" s="424" t="str">
        <f>'01-Mapa de riesgo-UO'!B17</f>
        <v>PLANEACIÓN</v>
      </c>
      <c r="C14" s="575" t="str">
        <f>'01-Mapa de riesgo-UO'!G17</f>
        <v>Operacional</v>
      </c>
      <c r="D14" s="576" t="str">
        <f>'01-Mapa de riesgo-UO'!H17</f>
        <v>Posible	afectación económica  y del desarrollo de la infraestructura física por la perdida en la confiabilidad de la información planimétrica y técnica de los proyectos de infraestructura el manejo de la información.</v>
      </c>
      <c r="E14" s="576" t="str">
        <f>'01-Mapa de riesgo-UO'!I17</f>
        <v xml:space="preserve">El manejo inadecuado de la información planimétrica y técnica de la infraestructura física puede conllevar a que se generen errores en la ejecución de las obras y a sobrecostos por reprocesos en la construcción especialmente cuando no se tiene la información actualizada y confiable. </v>
      </c>
      <c r="F14" s="75" t="str">
        <f>'01-Mapa de riesgo-UO'!F17</f>
        <v>Falta de procesos adecuados para el manejo de la información planimétrica y técnica de los proyectos de infraestructura.</v>
      </c>
      <c r="G14" s="576" t="str">
        <f>'01-Mapa de riesgo-UO'!J17</f>
        <v xml:space="preserve">*Sobrecostos por reprocesos y rediseños. </v>
      </c>
      <c r="H14" s="577" t="str">
        <f>'01-Mapa de riesgo-UO'!AQ17</f>
        <v>MODERADO</v>
      </c>
      <c r="I14" s="98" t="str">
        <f>'01-Mapa de riesgo-UO'!AT17</f>
        <v>COMPARTIR</v>
      </c>
      <c r="J14" s="424" t="str">
        <f t="shared" si="1"/>
        <v>Si el proceso lo requiere</v>
      </c>
      <c r="K14" s="562"/>
      <c r="L14" s="563"/>
      <c r="M14" s="564"/>
      <c r="N14" s="473"/>
      <c r="O14" s="562"/>
      <c r="P14" s="563"/>
      <c r="Q14" s="564"/>
      <c r="R14" s="571"/>
    </row>
    <row r="15" spans="1:50" s="2" customFormat="1" ht="62.45" customHeight="1" x14ac:dyDescent="0.2">
      <c r="A15" s="574"/>
      <c r="B15" s="532"/>
      <c r="C15" s="576"/>
      <c r="D15" s="576"/>
      <c r="E15" s="576"/>
      <c r="F15" s="75">
        <f>'01-Mapa de riesgo-UO'!F18</f>
        <v>0</v>
      </c>
      <c r="G15" s="576"/>
      <c r="H15" s="577"/>
      <c r="I15" s="98">
        <f>'01-Mapa de riesgo-UO'!AT18</f>
        <v>0</v>
      </c>
      <c r="J15" s="532"/>
      <c r="K15" s="565"/>
      <c r="L15" s="566"/>
      <c r="M15" s="567"/>
      <c r="N15" s="474"/>
      <c r="O15" s="565"/>
      <c r="P15" s="566"/>
      <c r="Q15" s="567"/>
      <c r="R15" s="572"/>
    </row>
    <row r="16" spans="1:50" s="2" customFormat="1" ht="62.45" customHeight="1" x14ac:dyDescent="0.2">
      <c r="A16" s="574"/>
      <c r="B16" s="504"/>
      <c r="C16" s="576"/>
      <c r="D16" s="576"/>
      <c r="E16" s="576"/>
      <c r="F16" s="75">
        <f>'01-Mapa de riesgo-UO'!F19</f>
        <v>0</v>
      </c>
      <c r="G16" s="576"/>
      <c r="H16" s="577"/>
      <c r="I16" s="98">
        <f>'01-Mapa de riesgo-UO'!AT19</f>
        <v>0</v>
      </c>
      <c r="J16" s="504"/>
      <c r="K16" s="568"/>
      <c r="L16" s="569"/>
      <c r="M16" s="570"/>
      <c r="N16" s="475"/>
      <c r="O16" s="568"/>
      <c r="P16" s="569"/>
      <c r="Q16" s="570"/>
      <c r="R16" s="573"/>
    </row>
    <row r="17" spans="1:18" s="2" customFormat="1" ht="62.45" customHeight="1" x14ac:dyDescent="0.2">
      <c r="A17" s="574">
        <v>4</v>
      </c>
      <c r="B17" s="424" t="str">
        <f>'01-Mapa de riesgo-UO'!B20</f>
        <v>JURIDICA</v>
      </c>
      <c r="C17" s="575">
        <f>'01-Mapa de riesgo-UO'!G20</f>
        <v>0</v>
      </c>
      <c r="D17" s="576">
        <f>'01-Mapa de riesgo-UO'!H20</f>
        <v>0</v>
      </c>
      <c r="E17" s="576">
        <f>'01-Mapa de riesgo-UO'!I20</f>
        <v>0</v>
      </c>
      <c r="F17" s="75">
        <f>'01-Mapa de riesgo-UO'!F20</f>
        <v>0</v>
      </c>
      <c r="G17" s="576">
        <f>'01-Mapa de riesgo-UO'!J20</f>
        <v>0</v>
      </c>
      <c r="H17" s="577">
        <f>'01-Mapa de riesgo-UO'!AQ20</f>
        <v>0</v>
      </c>
      <c r="I17" s="388">
        <f>'01-Mapa de riesgo-UO'!AT20</f>
        <v>0</v>
      </c>
      <c r="J17" s="424"/>
      <c r="K17" s="562"/>
      <c r="L17" s="563"/>
      <c r="M17" s="564"/>
      <c r="N17" s="473"/>
      <c r="O17" s="562"/>
      <c r="P17" s="563"/>
      <c r="Q17" s="564"/>
      <c r="R17" s="571"/>
    </row>
    <row r="18" spans="1:18" ht="62.45" customHeight="1" x14ac:dyDescent="0.2">
      <c r="A18" s="574"/>
      <c r="B18" s="532"/>
      <c r="C18" s="576"/>
      <c r="D18" s="576"/>
      <c r="E18" s="576"/>
      <c r="F18" s="75">
        <f>'01-Mapa de riesgo-UO'!F21</f>
        <v>0</v>
      </c>
      <c r="G18" s="576"/>
      <c r="H18" s="577"/>
      <c r="I18" s="388">
        <f>'01-Mapa de riesgo-UO'!AT21</f>
        <v>0</v>
      </c>
      <c r="J18" s="532"/>
      <c r="K18" s="565"/>
      <c r="L18" s="566"/>
      <c r="M18" s="567"/>
      <c r="N18" s="474"/>
      <c r="O18" s="565"/>
      <c r="P18" s="566"/>
      <c r="Q18" s="567"/>
      <c r="R18" s="572"/>
    </row>
    <row r="19" spans="1:18" ht="62.45" customHeight="1" x14ac:dyDescent="0.2">
      <c r="A19" s="574"/>
      <c r="B19" s="504"/>
      <c r="C19" s="576"/>
      <c r="D19" s="576"/>
      <c r="E19" s="576"/>
      <c r="F19" s="75">
        <f>'01-Mapa de riesgo-UO'!F22</f>
        <v>0</v>
      </c>
      <c r="G19" s="576"/>
      <c r="H19" s="577"/>
      <c r="I19" s="388">
        <f>'01-Mapa de riesgo-UO'!AT22</f>
        <v>0</v>
      </c>
      <c r="J19" s="504"/>
      <c r="K19" s="568"/>
      <c r="L19" s="569"/>
      <c r="M19" s="570"/>
      <c r="N19" s="475"/>
      <c r="O19" s="568"/>
      <c r="P19" s="569"/>
      <c r="Q19" s="570"/>
      <c r="R19" s="573"/>
    </row>
    <row r="20" spans="1:18" ht="62.45" customHeight="1" x14ac:dyDescent="0.2">
      <c r="A20" s="578">
        <v>5</v>
      </c>
      <c r="B20" s="424" t="str">
        <f>'01-Mapa de riesgo-UO'!B23</f>
        <v>JURIDICA</v>
      </c>
      <c r="C20" s="575">
        <f>'01-Mapa de riesgo-UO'!G23</f>
        <v>0</v>
      </c>
      <c r="D20" s="576">
        <f>'01-Mapa de riesgo-UO'!H23</f>
        <v>0</v>
      </c>
      <c r="E20" s="576">
        <f>'01-Mapa de riesgo-UO'!I23</f>
        <v>0</v>
      </c>
      <c r="F20" s="75">
        <f>'01-Mapa de riesgo-UO'!F23</f>
        <v>0</v>
      </c>
      <c r="G20" s="576">
        <f>'01-Mapa de riesgo-UO'!J23</f>
        <v>0</v>
      </c>
      <c r="H20" s="577">
        <f>'01-Mapa de riesgo-UO'!AQ23</f>
        <v>0</v>
      </c>
      <c r="I20" s="98">
        <f>'01-Mapa de riesgo-UO'!AT23</f>
        <v>0</v>
      </c>
      <c r="J20" s="424"/>
      <c r="K20" s="562"/>
      <c r="L20" s="563"/>
      <c r="M20" s="564"/>
      <c r="N20" s="473"/>
      <c r="O20" s="562"/>
      <c r="P20" s="563"/>
      <c r="Q20" s="564"/>
      <c r="R20" s="571"/>
    </row>
    <row r="21" spans="1:18" ht="62.45" customHeight="1" x14ac:dyDescent="0.2">
      <c r="A21" s="574"/>
      <c r="B21" s="532"/>
      <c r="C21" s="576"/>
      <c r="D21" s="576"/>
      <c r="E21" s="576"/>
      <c r="F21" s="75">
        <f>'01-Mapa de riesgo-UO'!F24</f>
        <v>0</v>
      </c>
      <c r="G21" s="576"/>
      <c r="H21" s="577"/>
      <c r="I21" s="98">
        <f>'01-Mapa de riesgo-UO'!AT24</f>
        <v>0</v>
      </c>
      <c r="J21" s="532"/>
      <c r="K21" s="565"/>
      <c r="L21" s="566"/>
      <c r="M21" s="567"/>
      <c r="N21" s="474"/>
      <c r="O21" s="565"/>
      <c r="P21" s="566"/>
      <c r="Q21" s="567"/>
      <c r="R21" s="572"/>
    </row>
    <row r="22" spans="1:18" ht="62.45" customHeight="1" x14ac:dyDescent="0.2">
      <c r="A22" s="574"/>
      <c r="B22" s="504"/>
      <c r="C22" s="576"/>
      <c r="D22" s="576"/>
      <c r="E22" s="576"/>
      <c r="F22" s="75">
        <f>'01-Mapa de riesgo-UO'!F25</f>
        <v>0</v>
      </c>
      <c r="G22" s="576"/>
      <c r="H22" s="577"/>
      <c r="I22" s="98">
        <f>'01-Mapa de riesgo-UO'!AT25</f>
        <v>0</v>
      </c>
      <c r="J22" s="504"/>
      <c r="K22" s="568"/>
      <c r="L22" s="569"/>
      <c r="M22" s="570"/>
      <c r="N22" s="475"/>
      <c r="O22" s="568"/>
      <c r="P22" s="569"/>
      <c r="Q22" s="570"/>
      <c r="R22" s="573"/>
    </row>
    <row r="23" spans="1:18" ht="62.45" customHeight="1" x14ac:dyDescent="0.2">
      <c r="A23" s="574">
        <v>6</v>
      </c>
      <c r="B23" s="424" t="str">
        <f>'01-Mapa de riesgo-UO'!B26</f>
        <v>SECRETARIA_GENERAL</v>
      </c>
      <c r="C23" s="575" t="str">
        <f>'01-Mapa de riesgo-UO'!G26</f>
        <v>Operacional</v>
      </c>
      <c r="D23" s="576" t="str">
        <f>'01-Mapa de riesgo-UO'!H26</f>
        <v xml:space="preserve">Ilegitimidad en resultados electorales 
</v>
      </c>
      <c r="E23" s="576" t="str">
        <f>'01-Mapa de riesgo-UO'!I26</f>
        <v>Resultados de elecciones con errores o irregulares</v>
      </c>
      <c r="F23" s="75" t="str">
        <f>'01-Mapa de riesgo-UO'!F26</f>
        <v>Desactualizacion de las bases de datos suministradas por las dependencias responsables  o errónea certificación de los requisitos de los candidatos</v>
      </c>
      <c r="G23" s="576" t="str">
        <f>'01-Mapa de riesgo-UO'!J26</f>
        <v>Impugnación de resultados electorales
Pérdida de credibilidad en el sistema electoral de la Universidad</v>
      </c>
      <c r="H23" s="577" t="str">
        <f>'01-Mapa de riesgo-UO'!AQ26</f>
        <v>LEVE</v>
      </c>
      <c r="I23" s="98" t="str">
        <f>'01-Mapa de riesgo-UO'!AT26</f>
        <v>ASUMIR</v>
      </c>
      <c r="J23" s="424" t="str">
        <f t="shared" ref="J23" si="2">IF(H23="GRAVE","Debe formularse",IF(H23="MODERADO", "Si el proceso lo requiere","NO"))</f>
        <v>NO</v>
      </c>
      <c r="K23" s="562"/>
      <c r="L23" s="563"/>
      <c r="M23" s="564"/>
      <c r="N23" s="473"/>
      <c r="O23" s="562"/>
      <c r="P23" s="563"/>
      <c r="Q23" s="564"/>
      <c r="R23" s="571"/>
    </row>
    <row r="24" spans="1:18" ht="62.45" customHeight="1" x14ac:dyDescent="0.2">
      <c r="A24" s="574"/>
      <c r="B24" s="532"/>
      <c r="C24" s="576"/>
      <c r="D24" s="576"/>
      <c r="E24" s="576"/>
      <c r="F24" s="75" t="str">
        <f>'01-Mapa de riesgo-UO'!F27</f>
        <v xml:space="preserve">Errónea configuración de las votaciones, debido a que el software requiera demasiadas configuraciones o permisos lo que podría generar fallas en las votaciones  </v>
      </c>
      <c r="G24" s="576"/>
      <c r="H24" s="577"/>
      <c r="I24" s="98">
        <f>'01-Mapa de riesgo-UO'!AT27</f>
        <v>0</v>
      </c>
      <c r="J24" s="532"/>
      <c r="K24" s="565"/>
      <c r="L24" s="566"/>
      <c r="M24" s="567"/>
      <c r="N24" s="474"/>
      <c r="O24" s="565"/>
      <c r="P24" s="566"/>
      <c r="Q24" s="567"/>
      <c r="R24" s="572"/>
    </row>
    <row r="25" spans="1:18" ht="62.45" customHeight="1" x14ac:dyDescent="0.2">
      <c r="A25" s="574"/>
      <c r="B25" s="504"/>
      <c r="C25" s="576"/>
      <c r="D25" s="576"/>
      <c r="E25" s="576"/>
      <c r="F25" s="75" t="str">
        <f>'01-Mapa de riesgo-UO'!F28</f>
        <v>Fallas Técnicas del servidor, o  por  problemas de energía eléctrica o conexión a Internet</v>
      </c>
      <c r="G25" s="576"/>
      <c r="H25" s="577"/>
      <c r="I25" s="98">
        <f>'01-Mapa de riesgo-UO'!AT28</f>
        <v>0</v>
      </c>
      <c r="J25" s="504"/>
      <c r="K25" s="568"/>
      <c r="L25" s="569"/>
      <c r="M25" s="570"/>
      <c r="N25" s="475"/>
      <c r="O25" s="568"/>
      <c r="P25" s="569"/>
      <c r="Q25" s="570"/>
      <c r="R25" s="573"/>
    </row>
    <row r="26" spans="1:18" ht="62.45" customHeight="1" x14ac:dyDescent="0.2">
      <c r="A26" s="574">
        <v>7</v>
      </c>
      <c r="B26" s="424" t="str">
        <f>'01-Mapa de riesgo-UO'!B29</f>
        <v>SECRETARIA_GENERAL</v>
      </c>
      <c r="C26" s="575" t="str">
        <f>'01-Mapa de riesgo-UO'!G29</f>
        <v>Cumplimiento</v>
      </c>
      <c r="D26" s="576" t="str">
        <f>'01-Mapa de riesgo-UO'!H29</f>
        <v>Vencimiento de términos para la atención de Derechos de Petición</v>
      </c>
      <c r="E26" s="576" t="str">
        <f>'01-Mapa de riesgo-UO'!I29</f>
        <v>No dar respuesta a un Derecho de Petición dentro de los téminos establecidos en la Ley</v>
      </c>
      <c r="F26" s="75" t="str">
        <f>'01-Mapa de riesgo-UO'!F29</f>
        <v>Omisión o retraso de respuesta por parte del funcionario encargado al interior de la Universidad</v>
      </c>
      <c r="G26" s="576" t="str">
        <f>'01-Mapa de riesgo-UO'!J29</f>
        <v>Interposición de una acción de tutela
Acciones legales en contra de la Universidad</v>
      </c>
      <c r="H26" s="577" t="str">
        <f>'01-Mapa de riesgo-UO'!AQ29</f>
        <v>LEVE</v>
      </c>
      <c r="I26" s="98" t="str">
        <f>'01-Mapa de riesgo-UO'!AT29</f>
        <v>ASUMIR</v>
      </c>
      <c r="J26" s="424" t="str">
        <f t="shared" ref="J26" si="3">IF(H26="GRAVE","Debe formularse",IF(H26="MODERADO", "Si el proceso lo requiere","NO"))</f>
        <v>NO</v>
      </c>
      <c r="K26" s="562"/>
      <c r="L26" s="563"/>
      <c r="M26" s="564"/>
      <c r="N26" s="473"/>
      <c r="O26" s="562"/>
      <c r="P26" s="563"/>
      <c r="Q26" s="564"/>
      <c r="R26" s="571"/>
    </row>
    <row r="27" spans="1:18" ht="62.45" customHeight="1" x14ac:dyDescent="0.2">
      <c r="A27" s="574"/>
      <c r="B27" s="532"/>
      <c r="C27" s="576"/>
      <c r="D27" s="576"/>
      <c r="E27" s="576"/>
      <c r="F27" s="75" t="str">
        <f>'01-Mapa de riesgo-UO'!F30</f>
        <v>Entidades externas que no suministran soportes o información requerida para dar respuesta.</v>
      </c>
      <c r="G27" s="576"/>
      <c r="H27" s="577"/>
      <c r="I27" s="98">
        <f>'01-Mapa de riesgo-UO'!AT30</f>
        <v>0</v>
      </c>
      <c r="J27" s="532"/>
      <c r="K27" s="565"/>
      <c r="L27" s="566"/>
      <c r="M27" s="567"/>
      <c r="N27" s="474"/>
      <c r="O27" s="565"/>
      <c r="P27" s="566"/>
      <c r="Q27" s="567"/>
      <c r="R27" s="572"/>
    </row>
    <row r="28" spans="1:18" ht="62.45" customHeight="1" x14ac:dyDescent="0.2">
      <c r="A28" s="574"/>
      <c r="B28" s="504"/>
      <c r="C28" s="576"/>
      <c r="D28" s="576"/>
      <c r="E28" s="576"/>
      <c r="F28" s="75">
        <f>'01-Mapa de riesgo-UO'!F31</f>
        <v>0</v>
      </c>
      <c r="G28" s="576"/>
      <c r="H28" s="577"/>
      <c r="I28" s="98">
        <f>'01-Mapa de riesgo-UO'!AT31</f>
        <v>0</v>
      </c>
      <c r="J28" s="504"/>
      <c r="K28" s="568"/>
      <c r="L28" s="569"/>
      <c r="M28" s="570"/>
      <c r="N28" s="475"/>
      <c r="O28" s="568"/>
      <c r="P28" s="569"/>
      <c r="Q28" s="570"/>
      <c r="R28" s="573"/>
    </row>
    <row r="29" spans="1:18" ht="62.45" customHeight="1" x14ac:dyDescent="0.2">
      <c r="A29" s="574">
        <v>8</v>
      </c>
      <c r="B29" s="424" t="str">
        <f>'01-Mapa de riesgo-UO'!B32</f>
        <v>SECRETARIA_GENERAL</v>
      </c>
      <c r="C29" s="575" t="str">
        <f>'01-Mapa de riesgo-UO'!G32</f>
        <v>Cumplimiento</v>
      </c>
      <c r="D29" s="576" t="str">
        <f>'01-Mapa de riesgo-UO'!H32</f>
        <v xml:space="preserve">Incumplimiento de la normatividad vigente y aplicable a a la Universidad </v>
      </c>
      <c r="E29" s="576" t="str">
        <f>'01-Mapa de riesgo-UO'!I32</f>
        <v>Aplicación de normas que no competen al ámbito de Instituciones de Educación Superior o que han sido derogadas de forma  parcial o total</v>
      </c>
      <c r="F29" s="75" t="str">
        <f>'01-Mapa de riesgo-UO'!F32</f>
        <v>Falta de claridad sobre la vigencia de la Normas aplicables en la Universidad</v>
      </c>
      <c r="G29" s="576" t="str">
        <f>'01-Mapa de riesgo-UO'!J32</f>
        <v>Contradicción conceptual con otras dependencias 
Otorgamiento o negación de un derecho
Toma de Decisiones por fuera del alcance normativo de la Universidad</v>
      </c>
      <c r="H29" s="577" t="str">
        <f>'01-Mapa de riesgo-UO'!AQ32</f>
        <v>LEVE</v>
      </c>
      <c r="I29" s="98" t="str">
        <f>'01-Mapa de riesgo-UO'!AT32</f>
        <v>ASUMIR</v>
      </c>
      <c r="J29" s="424" t="str">
        <f t="shared" ref="J29" si="4">IF(H29="GRAVE","Debe formularse",IF(H29="MODERADO", "Si el proceso lo requiere","NO"))</f>
        <v>NO</v>
      </c>
      <c r="K29" s="562"/>
      <c r="L29" s="563"/>
      <c r="M29" s="564"/>
      <c r="N29" s="473"/>
      <c r="O29" s="562"/>
      <c r="P29" s="563"/>
      <c r="Q29" s="564"/>
      <c r="R29" s="571"/>
    </row>
    <row r="30" spans="1:18" ht="62.45" customHeight="1" x14ac:dyDescent="0.2">
      <c r="A30" s="574"/>
      <c r="B30" s="532"/>
      <c r="C30" s="576"/>
      <c r="D30" s="576"/>
      <c r="E30" s="576"/>
      <c r="F30" s="75" t="str">
        <f>'01-Mapa de riesgo-UO'!F33</f>
        <v>Cambios de normas expedidas por órganos o entidades externas a la Universidad</v>
      </c>
      <c r="G30" s="576"/>
      <c r="H30" s="577"/>
      <c r="I30" s="98">
        <f>'01-Mapa de riesgo-UO'!AT33</f>
        <v>0</v>
      </c>
      <c r="J30" s="532"/>
      <c r="K30" s="565"/>
      <c r="L30" s="566"/>
      <c r="M30" s="567"/>
      <c r="N30" s="474"/>
      <c r="O30" s="565"/>
      <c r="P30" s="566"/>
      <c r="Q30" s="567"/>
      <c r="R30" s="572"/>
    </row>
    <row r="31" spans="1:18" ht="62.45" customHeight="1" x14ac:dyDescent="0.2">
      <c r="A31" s="574"/>
      <c r="B31" s="504"/>
      <c r="C31" s="576"/>
      <c r="D31" s="576"/>
      <c r="E31" s="576"/>
      <c r="F31" s="75">
        <f>'01-Mapa de riesgo-UO'!F34</f>
        <v>0</v>
      </c>
      <c r="G31" s="576"/>
      <c r="H31" s="577"/>
      <c r="I31" s="98">
        <f>'01-Mapa de riesgo-UO'!AT34</f>
        <v>0</v>
      </c>
      <c r="J31" s="504"/>
      <c r="K31" s="568"/>
      <c r="L31" s="569"/>
      <c r="M31" s="570"/>
      <c r="N31" s="475"/>
      <c r="O31" s="568"/>
      <c r="P31" s="569"/>
      <c r="Q31" s="570"/>
      <c r="R31" s="573"/>
    </row>
    <row r="32" spans="1:18" ht="62.45" customHeight="1" x14ac:dyDescent="0.2">
      <c r="A32" s="578">
        <v>9</v>
      </c>
      <c r="B32" s="424" t="str">
        <f>'01-Mapa de riesgo-UO'!B35</f>
        <v>SECRETARIA_GENERAL</v>
      </c>
      <c r="C32" s="575" t="str">
        <f>'01-Mapa de riesgo-UO'!G35</f>
        <v>Corrupción</v>
      </c>
      <c r="D32" s="576" t="str">
        <f>'01-Mapa de riesgo-UO'!H35</f>
        <v xml:space="preserve">Tráfico de Influencias </v>
      </c>
      <c r="E32" s="576" t="str">
        <f>'01-Mapa de riesgo-UO'!I35</f>
        <v>Favorecimiento en el otorgamiento de derechos o toma de decisiones que competen a la Universidad</v>
      </c>
      <c r="F32" s="75" t="str">
        <f>'01-Mapa de riesgo-UO'!F35</f>
        <v>Utilización o manipulación de información reservada o clasificada que se encuentra disponible en la Secretaria General</v>
      </c>
      <c r="G32" s="576" t="str">
        <f>'01-Mapa de riesgo-UO'!J35</f>
        <v>Procesos legales y/o penales
Pérdida de la imagen institucional</v>
      </c>
      <c r="H32" s="577" t="str">
        <f>'01-Mapa de riesgo-UO'!AQ35</f>
        <v>LEVE</v>
      </c>
      <c r="I32" s="346" t="str">
        <f>'01-Mapa de riesgo-UO'!AT35</f>
        <v>ASUMIR</v>
      </c>
      <c r="J32" s="424" t="str">
        <f t="shared" ref="J32" si="5">IF(H32="GRAVE","Debe formularse",IF(H32="MODERADO", "Si el proceso lo requiere","NO"))</f>
        <v>NO</v>
      </c>
      <c r="K32" s="562"/>
      <c r="L32" s="563"/>
      <c r="M32" s="564"/>
      <c r="N32" s="473"/>
      <c r="O32" s="562"/>
      <c r="P32" s="563"/>
      <c r="Q32" s="564"/>
      <c r="R32" s="571"/>
    </row>
    <row r="33" spans="1:18" ht="62.45" customHeight="1" x14ac:dyDescent="0.2">
      <c r="A33" s="574"/>
      <c r="B33" s="532"/>
      <c r="C33" s="576"/>
      <c r="D33" s="576"/>
      <c r="E33" s="576"/>
      <c r="F33" s="75">
        <f>'01-Mapa de riesgo-UO'!F36</f>
        <v>0</v>
      </c>
      <c r="G33" s="576"/>
      <c r="H33" s="577"/>
      <c r="I33" s="346">
        <f>'01-Mapa de riesgo-UO'!AT36</f>
        <v>0</v>
      </c>
      <c r="J33" s="532"/>
      <c r="K33" s="565"/>
      <c r="L33" s="566"/>
      <c r="M33" s="567"/>
      <c r="N33" s="474"/>
      <c r="O33" s="565"/>
      <c r="P33" s="566"/>
      <c r="Q33" s="567"/>
      <c r="R33" s="572"/>
    </row>
    <row r="34" spans="1:18" ht="62.45" customHeight="1" x14ac:dyDescent="0.2">
      <c r="A34" s="574"/>
      <c r="B34" s="504"/>
      <c r="C34" s="576"/>
      <c r="D34" s="576"/>
      <c r="E34" s="576"/>
      <c r="F34" s="75">
        <f>'01-Mapa de riesgo-UO'!F37</f>
        <v>0</v>
      </c>
      <c r="G34" s="576"/>
      <c r="H34" s="577"/>
      <c r="I34" s="346">
        <f>'01-Mapa de riesgo-UO'!AT37</f>
        <v>0</v>
      </c>
      <c r="J34" s="504"/>
      <c r="K34" s="568"/>
      <c r="L34" s="569"/>
      <c r="M34" s="570"/>
      <c r="N34" s="475"/>
      <c r="O34" s="568"/>
      <c r="P34" s="569"/>
      <c r="Q34" s="570"/>
      <c r="R34" s="573"/>
    </row>
    <row r="35" spans="1:18" ht="62.45" customHeight="1" x14ac:dyDescent="0.2">
      <c r="A35" s="574">
        <v>10</v>
      </c>
      <c r="B35" s="424" t="str">
        <f>'01-Mapa de riesgo-UO'!B38</f>
        <v>SECRETARIA_GENERAL</v>
      </c>
      <c r="C35" s="575" t="str">
        <f>'01-Mapa de riesgo-UO'!G38</f>
        <v>Estratégico</v>
      </c>
      <c r="D35" s="576" t="str">
        <f>'01-Mapa de riesgo-UO'!H38</f>
        <v xml:space="preserve">Pérdida de la información de las series documentales conservadas físicamente </v>
      </c>
      <c r="E35" s="576" t="str">
        <f>'01-Mapa de riesgo-UO'!I38</f>
        <v>Faltantes en la  informacion contenida en los archivos central e histórico por ausencia de controles e incumplimiento del procedimiento</v>
      </c>
      <c r="F35" s="75" t="str">
        <f>'01-Mapa de riesgo-UO'!F38</f>
        <v>Fallas en la actualización de los registros de información almacenados en las unidades de conservación</v>
      </c>
      <c r="G35" s="576" t="str">
        <f>'01-Mapa de riesgo-UO'!J38</f>
        <v>Perdida de la memoria institucional
Demandas por perjuicios a los usuarios
Ausencia de apoyo a la misión institucional</v>
      </c>
      <c r="H35" s="577" t="str">
        <f>'01-Mapa de riesgo-UO'!AQ38</f>
        <v>LEVE</v>
      </c>
      <c r="I35" s="98" t="str">
        <f>'01-Mapa de riesgo-UO'!AT38</f>
        <v>ASUMIR</v>
      </c>
      <c r="J35" s="424" t="str">
        <f t="shared" ref="J35" si="6">IF(H35="GRAVE","Debe formularse",IF(H35="MODERADO", "Si el proceso lo requiere","NO"))</f>
        <v>NO</v>
      </c>
      <c r="K35" s="562"/>
      <c r="L35" s="563"/>
      <c r="M35" s="564"/>
      <c r="N35" s="473"/>
      <c r="O35" s="562"/>
      <c r="P35" s="563"/>
      <c r="Q35" s="564"/>
      <c r="R35" s="571"/>
    </row>
    <row r="36" spans="1:18" ht="62.45" customHeight="1" x14ac:dyDescent="0.2">
      <c r="A36" s="574"/>
      <c r="B36" s="532"/>
      <c r="C36" s="576"/>
      <c r="D36" s="576"/>
      <c r="E36" s="576"/>
      <c r="F36" s="75" t="str">
        <f>'01-Mapa de riesgo-UO'!F39</f>
        <v>Controles de acceso deficientes</v>
      </c>
      <c r="G36" s="576"/>
      <c r="H36" s="577"/>
      <c r="I36" s="98" t="str">
        <f>'01-Mapa de riesgo-UO'!AT39</f>
        <v>ASUMIR</v>
      </c>
      <c r="J36" s="532"/>
      <c r="K36" s="565"/>
      <c r="L36" s="566"/>
      <c r="M36" s="567"/>
      <c r="N36" s="474"/>
      <c r="O36" s="565"/>
      <c r="P36" s="566"/>
      <c r="Q36" s="567"/>
      <c r="R36" s="572"/>
    </row>
    <row r="37" spans="1:18" ht="62.45" customHeight="1" x14ac:dyDescent="0.2">
      <c r="A37" s="574"/>
      <c r="B37" s="504"/>
      <c r="C37" s="576"/>
      <c r="D37" s="576"/>
      <c r="E37" s="576"/>
      <c r="F37" s="75">
        <f>'01-Mapa de riesgo-UO'!F40</f>
        <v>0</v>
      </c>
      <c r="G37" s="576"/>
      <c r="H37" s="577"/>
      <c r="I37" s="98" t="str">
        <f>'01-Mapa de riesgo-UO'!AT40</f>
        <v>ASUMIR</v>
      </c>
      <c r="J37" s="504"/>
      <c r="K37" s="568"/>
      <c r="L37" s="569"/>
      <c r="M37" s="570"/>
      <c r="N37" s="475"/>
      <c r="O37" s="568"/>
      <c r="P37" s="569"/>
      <c r="Q37" s="570"/>
      <c r="R37" s="573"/>
    </row>
    <row r="38" spans="1:18" ht="62.45" customHeight="1" x14ac:dyDescent="0.2">
      <c r="A38" s="574">
        <v>11</v>
      </c>
      <c r="B38" s="424" t="str">
        <f>'01-Mapa de riesgo-UO'!B41</f>
        <v>SECRETARIA_GENERAL</v>
      </c>
      <c r="C38" s="575" t="str">
        <f>'01-Mapa de riesgo-UO'!G41</f>
        <v>Información</v>
      </c>
      <c r="D38" s="576" t="str">
        <f>'01-Mapa de riesgo-UO'!H41</f>
        <v xml:space="preserve">Incumplimiento en Normatividad Archivistica conforme a la actualización de los Instrumentos Archivisticos que deben soportar la Gestión Documental de las Entidades Públicas (TRD, PGD, PINAR, MOREQ, INVENTARIO DOCUMENTAL) </v>
      </c>
      <c r="E38" s="576" t="str">
        <f>'01-Mapa de riesgo-UO'!I41</f>
        <v xml:space="preserve">Instrumentos archivisticos desactualizados y no alineados con los cambios institucionales </v>
      </c>
      <c r="F38" s="75" t="str">
        <f>'01-Mapa de riesgo-UO'!F41</f>
        <v>Cambios constantes en la Normativa Archivistica Nacional</v>
      </c>
      <c r="G38" s="576" t="str">
        <f>'01-Mapa de riesgo-UO'!J41</f>
        <v xml:space="preserve">Sanciones a la Institución por el incumplimiento a la normatividad archivistica     Falta de actualización de las Series Documentales         Desarticulación con los Sistemas Informáticos de la Institución y los cambios de soporte en las Series Documentales                      </v>
      </c>
      <c r="H38" s="577" t="str">
        <f>'01-Mapa de riesgo-UO'!AQ41</f>
        <v>LEVE</v>
      </c>
      <c r="I38" s="98" t="str">
        <f>'01-Mapa de riesgo-UO'!AT41</f>
        <v>ASUMIR</v>
      </c>
      <c r="J38" s="424" t="str">
        <f t="shared" ref="J38" si="7">IF(H38="GRAVE","Debe formularse",IF(H38="MODERADO", "Si el proceso lo requiere","NO"))</f>
        <v>NO</v>
      </c>
      <c r="K38" s="562" t="s">
        <v>564</v>
      </c>
      <c r="L38" s="563"/>
      <c r="M38" s="564"/>
      <c r="N38" s="473" t="s">
        <v>565</v>
      </c>
      <c r="O38" s="562" t="s">
        <v>566</v>
      </c>
      <c r="P38" s="563"/>
      <c r="Q38" s="564"/>
      <c r="R38" s="571" t="s">
        <v>567</v>
      </c>
    </row>
    <row r="39" spans="1:18" ht="62.45" customHeight="1" x14ac:dyDescent="0.2">
      <c r="A39" s="574"/>
      <c r="B39" s="532"/>
      <c r="C39" s="576"/>
      <c r="D39" s="576"/>
      <c r="E39" s="576"/>
      <c r="F39" s="75" t="str">
        <f>'01-Mapa de riesgo-UO'!F42</f>
        <v>Modificaciones en la Estructura Organizacional y que tienen relación directa con los instrumentos archivisticos</v>
      </c>
      <c r="G39" s="576"/>
      <c r="H39" s="577"/>
      <c r="I39" s="98" t="str">
        <f>'01-Mapa de riesgo-UO'!AT42</f>
        <v>ASUMIR</v>
      </c>
      <c r="J39" s="532"/>
      <c r="K39" s="565"/>
      <c r="L39" s="579"/>
      <c r="M39" s="567"/>
      <c r="N39" s="474"/>
      <c r="O39" s="565"/>
      <c r="P39" s="579"/>
      <c r="Q39" s="567"/>
      <c r="R39" s="572"/>
    </row>
    <row r="40" spans="1:18" ht="62.45" customHeight="1" x14ac:dyDescent="0.2">
      <c r="A40" s="574"/>
      <c r="B40" s="504"/>
      <c r="C40" s="576"/>
      <c r="D40" s="576"/>
      <c r="E40" s="576"/>
      <c r="F40" s="75" t="str">
        <f>'01-Mapa de riesgo-UO'!F43</f>
        <v>Falta de personal para desarrollar las actividades de actualización de los instrumentos</v>
      </c>
      <c r="G40" s="576"/>
      <c r="H40" s="577"/>
      <c r="I40" s="98" t="str">
        <f>'01-Mapa de riesgo-UO'!AT43</f>
        <v>ASUMIR</v>
      </c>
      <c r="J40" s="504"/>
      <c r="K40" s="568"/>
      <c r="L40" s="569"/>
      <c r="M40" s="570"/>
      <c r="N40" s="475"/>
      <c r="O40" s="568"/>
      <c r="P40" s="569"/>
      <c r="Q40" s="570"/>
      <c r="R40" s="573"/>
    </row>
    <row r="41" spans="1:18" ht="62.45" customHeight="1" x14ac:dyDescent="0.2">
      <c r="A41" s="574">
        <v>12</v>
      </c>
      <c r="B41" s="424" t="str">
        <f>'01-Mapa de riesgo-UO'!B44</f>
        <v>RECURSOS INFORMÁTICOS Y EDUCATIVOS - CRIE</v>
      </c>
      <c r="C41" s="575" t="str">
        <f>'01-Mapa de riesgo-UO'!G44</f>
        <v>Tecnológico</v>
      </c>
      <c r="D41" s="576" t="str">
        <f>'01-Mapa de riesgo-UO'!H44</f>
        <v>Interrupción del acceso a Internet en el campus universitario por fallas en el sistema de alimentación y potencia electrica ó fallas en la infraestructura interna del proveedor de servicio de Internet</v>
      </c>
      <c r="E41" s="576" t="str">
        <f>'01-Mapa de riesgo-UO'!I44</f>
        <v>Imposibilidad para acceder a  internet</v>
      </c>
      <c r="F41" s="75" t="str">
        <f>'01-Mapa de riesgo-UO'!F44</f>
        <v>Fallas en el sistema eléctrico</v>
      </c>
      <c r="G41" s="576" t="str">
        <f>'01-Mapa de riesgo-UO'!J44</f>
        <v xml:space="preserve">La imposibilidad de acceder a través de los equipos de escritorio, computo, portátiles y celulares a servicios como correo electrónico y otros afectando la realización de actividades misionales </v>
      </c>
      <c r="H41" s="577" t="str">
        <f>'01-Mapa de riesgo-UO'!AQ44</f>
        <v>LEVE</v>
      </c>
      <c r="I41" s="98" t="str">
        <f>'01-Mapa de riesgo-UO'!AT44</f>
        <v>ASUMIR</v>
      </c>
      <c r="J41" s="424" t="str">
        <f t="shared" ref="J41" si="8">IF(H41="GRAVE","Debe formularse",IF(H41="MODERADO", "Si el proceso lo requiere","NO"))</f>
        <v>NO</v>
      </c>
      <c r="K41" s="562"/>
      <c r="L41" s="563"/>
      <c r="M41" s="564"/>
      <c r="N41" s="473"/>
      <c r="O41" s="562"/>
      <c r="P41" s="563"/>
      <c r="Q41" s="564"/>
      <c r="R41" s="571"/>
    </row>
    <row r="42" spans="1:18" ht="62.45" customHeight="1" x14ac:dyDescent="0.2">
      <c r="A42" s="574"/>
      <c r="B42" s="532"/>
      <c r="C42" s="576"/>
      <c r="D42" s="576"/>
      <c r="E42" s="576"/>
      <c r="F42" s="75" t="str">
        <f>'01-Mapa de riesgo-UO'!F45</f>
        <v>Falla del servicio con los proveedores de Internet.</v>
      </c>
      <c r="G42" s="576"/>
      <c r="H42" s="577"/>
      <c r="I42" s="98" t="str">
        <f>'01-Mapa de riesgo-UO'!AT45</f>
        <v>ASUMIR</v>
      </c>
      <c r="J42" s="532"/>
      <c r="K42" s="565"/>
      <c r="L42" s="566"/>
      <c r="M42" s="567"/>
      <c r="N42" s="474"/>
      <c r="O42" s="565"/>
      <c r="P42" s="566"/>
      <c r="Q42" s="567"/>
      <c r="R42" s="572"/>
    </row>
    <row r="43" spans="1:18" ht="62.45" customHeight="1" x14ac:dyDescent="0.2">
      <c r="A43" s="574"/>
      <c r="B43" s="504"/>
      <c r="C43" s="576"/>
      <c r="D43" s="576"/>
      <c r="E43" s="576"/>
      <c r="F43" s="75" t="str">
        <f>'01-Mapa de riesgo-UO'!F46</f>
        <v>Corte de fibra optica que conecta todo el campus universitario hacia el exterior</v>
      </c>
      <c r="G43" s="576"/>
      <c r="H43" s="577"/>
      <c r="I43" s="98" t="str">
        <f>'01-Mapa de riesgo-UO'!AT46</f>
        <v>ASUMIR</v>
      </c>
      <c r="J43" s="504"/>
      <c r="K43" s="568"/>
      <c r="L43" s="569"/>
      <c r="M43" s="570"/>
      <c r="N43" s="475"/>
      <c r="O43" s="568"/>
      <c r="P43" s="569"/>
      <c r="Q43" s="570"/>
      <c r="R43" s="573"/>
    </row>
    <row r="44" spans="1:18" ht="62.45" customHeight="1" x14ac:dyDescent="0.2">
      <c r="A44" s="578">
        <v>13</v>
      </c>
      <c r="B44" s="424" t="str">
        <f>'01-Mapa de riesgo-UO'!B47</f>
        <v>RECURSOS INFORMÁTICOS Y EDUCATIVOS - CRIE</v>
      </c>
      <c r="C44" s="575" t="str">
        <f>'01-Mapa de riesgo-UO'!G47</f>
        <v>Tecnológico</v>
      </c>
      <c r="D44" s="576" t="str">
        <f>'01-Mapa de riesgo-UO'!H47</f>
        <v>Imposibilidad  para acceder a los sistemas de información que esten alojados en los servidores del campus universitario</v>
      </c>
      <c r="E44" s="576" t="str">
        <f>'01-Mapa de riesgo-UO'!I47</f>
        <v>No. acceso fuera del campus universitario a los servicios de internet que ofrece la Universidad</v>
      </c>
      <c r="F44" s="75" t="str">
        <f>'01-Mapa de riesgo-UO'!F47</f>
        <v>Fallas en el sistema eléctrico</v>
      </c>
      <c r="G44" s="576" t="str">
        <f>'01-Mapa de riesgo-UO'!J47</f>
        <v>Incomunicación de la Universidad  a través de internet
Retrasos en los procesos académicos y administrativos ofrecidos a través de los servicios web
Pérdida de imagen</v>
      </c>
      <c r="H44" s="577" t="str">
        <f>'01-Mapa de riesgo-UO'!AQ47</f>
        <v>LEVE</v>
      </c>
      <c r="I44" s="98" t="str">
        <f>'01-Mapa de riesgo-UO'!AT47</f>
        <v>ASUMIR</v>
      </c>
      <c r="J44" s="424" t="str">
        <f t="shared" ref="J44" si="9">IF(H44="GRAVE","Debe formularse",IF(H44="MODERADO", "Si el proceso lo requiere","NO"))</f>
        <v>NO</v>
      </c>
      <c r="K44" s="562"/>
      <c r="L44" s="563"/>
      <c r="M44" s="564"/>
      <c r="N44" s="473"/>
      <c r="O44" s="562"/>
      <c r="P44" s="563"/>
      <c r="Q44" s="564"/>
      <c r="R44" s="571"/>
    </row>
    <row r="45" spans="1:18" ht="62.45" customHeight="1" x14ac:dyDescent="0.2">
      <c r="A45" s="574"/>
      <c r="B45" s="532"/>
      <c r="C45" s="576"/>
      <c r="D45" s="576"/>
      <c r="E45" s="576"/>
      <c r="F45" s="75" t="str">
        <f>'01-Mapa de riesgo-UO'!F48</f>
        <v>Fallas en los equipos de conectividad o en el sistema de control ambiental</v>
      </c>
      <c r="G45" s="576"/>
      <c r="H45" s="577"/>
      <c r="I45" s="98" t="str">
        <f>'01-Mapa de riesgo-UO'!AT48</f>
        <v>ASUMIR</v>
      </c>
      <c r="J45" s="532"/>
      <c r="K45" s="565"/>
      <c r="L45" s="566"/>
      <c r="M45" s="567"/>
      <c r="N45" s="474"/>
      <c r="O45" s="565"/>
      <c r="P45" s="566"/>
      <c r="Q45" s="567"/>
      <c r="R45" s="572"/>
    </row>
    <row r="46" spans="1:18" ht="62.45" customHeight="1" x14ac:dyDescent="0.2">
      <c r="A46" s="574"/>
      <c r="B46" s="504"/>
      <c r="C46" s="576"/>
      <c r="D46" s="576"/>
      <c r="E46" s="576"/>
      <c r="F46" s="75">
        <f>'01-Mapa de riesgo-UO'!F49</f>
        <v>0</v>
      </c>
      <c r="G46" s="576"/>
      <c r="H46" s="577"/>
      <c r="I46" s="98" t="str">
        <f>'01-Mapa de riesgo-UO'!AT49</f>
        <v>ASUMIR</v>
      </c>
      <c r="J46" s="504"/>
      <c r="K46" s="568"/>
      <c r="L46" s="569"/>
      <c r="M46" s="570"/>
      <c r="N46" s="475"/>
      <c r="O46" s="568"/>
      <c r="P46" s="569"/>
      <c r="Q46" s="570"/>
      <c r="R46" s="573"/>
    </row>
    <row r="47" spans="1:18" ht="62.45" customHeight="1" x14ac:dyDescent="0.2">
      <c r="A47" s="574">
        <v>14</v>
      </c>
      <c r="B47" s="424" t="str">
        <f>'01-Mapa de riesgo-UO'!B50</f>
        <v>RECURSOS INFORMÁTICOS Y EDUCATIVOS - CRIE</v>
      </c>
      <c r="C47" s="575" t="str">
        <f>'01-Mapa de riesgo-UO'!G50</f>
        <v>Tecnológico</v>
      </c>
      <c r="D47" s="576" t="str">
        <f>'01-Mapa de riesgo-UO'!H50</f>
        <v>Intrusión a equipos y servicios de red</v>
      </c>
      <c r="E47" s="576" t="str">
        <f>'01-Mapa de riesgo-UO'!I50</f>
        <v>Acceso no autorizado a servidores,  servicios y equipos de conectividad bajo la gestión de la Administración de la Red.</v>
      </c>
      <c r="F47" s="75" t="str">
        <f>'01-Mapa de riesgo-UO'!F50</f>
        <v>Vulnerabilidades en sistemas operativos y servicios desarrollados por terceros</v>
      </c>
      <c r="G47" s="576" t="str">
        <f>'01-Mapa de riesgo-UO'!J50</f>
        <v>Cambio de configuraciones que afecten el buen funcionamiento de equipos y servicios.
Robo, sabotaje o cambios de información.</v>
      </c>
      <c r="H47" s="577" t="str">
        <f>'01-Mapa de riesgo-UO'!AQ50</f>
        <v>GRAVE</v>
      </c>
      <c r="I47" s="98" t="str">
        <f>'01-Mapa de riesgo-UO'!AT50</f>
        <v>COMPARTIR</v>
      </c>
      <c r="J47" s="424" t="str">
        <f t="shared" ref="J47" si="10">IF(H47="GRAVE","Debe formularse",IF(H47="MODERADO", "Si el proceso lo requiere","NO"))</f>
        <v>Debe formularse</v>
      </c>
      <c r="K47" s="562"/>
      <c r="L47" s="563"/>
      <c r="M47" s="564"/>
      <c r="N47" s="473"/>
      <c r="O47" s="562"/>
      <c r="P47" s="563"/>
      <c r="Q47" s="564"/>
      <c r="R47" s="571"/>
    </row>
    <row r="48" spans="1:18" ht="62.45" customHeight="1" x14ac:dyDescent="0.2">
      <c r="A48" s="574"/>
      <c r="B48" s="532"/>
      <c r="C48" s="576"/>
      <c r="D48" s="576"/>
      <c r="E48" s="576"/>
      <c r="F48" s="75" t="str">
        <f>'01-Mapa de riesgo-UO'!F51</f>
        <v>Falta de equipos adecuados para la seguridad en la red. Se debe cumplir con las directrices de control de acceso a la red de datos aprobada por el CSU.</v>
      </c>
      <c r="G48" s="576"/>
      <c r="H48" s="577"/>
      <c r="I48" s="98" t="str">
        <f>'01-Mapa de riesgo-UO'!AT51</f>
        <v>REDUCIR</v>
      </c>
      <c r="J48" s="532"/>
      <c r="K48" s="565"/>
      <c r="L48" s="566"/>
      <c r="M48" s="567"/>
      <c r="N48" s="474"/>
      <c r="O48" s="565"/>
      <c r="P48" s="566"/>
      <c r="Q48" s="567"/>
      <c r="R48" s="572"/>
    </row>
    <row r="49" spans="1:18" ht="62.45" customHeight="1" x14ac:dyDescent="0.2">
      <c r="A49" s="574"/>
      <c r="B49" s="504"/>
      <c r="C49" s="576"/>
      <c r="D49" s="576"/>
      <c r="E49" s="576"/>
      <c r="F49" s="75" t="str">
        <f>'01-Mapa de riesgo-UO'!F52</f>
        <v>Contraseñas y usuarios por defecto, Contraseñas débiles.
Errores en configuraciones.
Uso de protocolos inseguros.</v>
      </c>
      <c r="G49" s="576"/>
      <c r="H49" s="577"/>
      <c r="I49" s="98" t="str">
        <f>'01-Mapa de riesgo-UO'!AT52</f>
        <v>REDUCIR</v>
      </c>
      <c r="J49" s="504"/>
      <c r="K49" s="568"/>
      <c r="L49" s="569"/>
      <c r="M49" s="570"/>
      <c r="N49" s="475"/>
      <c r="O49" s="568"/>
      <c r="P49" s="569"/>
      <c r="Q49" s="570"/>
      <c r="R49" s="573"/>
    </row>
    <row r="50" spans="1:18" ht="62.45" customHeight="1" x14ac:dyDescent="0.2">
      <c r="A50" s="574">
        <v>15</v>
      </c>
      <c r="B50" s="424" t="str">
        <f>'01-Mapa de riesgo-UO'!B53</f>
        <v>GESTIÓN_DE_SERVICIOS_INSTITUCIONALES</v>
      </c>
      <c r="C50" s="575" t="str">
        <f>'01-Mapa de riesgo-UO'!G53</f>
        <v>Operacional</v>
      </c>
      <c r="D50" s="576" t="str">
        <f>'01-Mapa de riesgo-UO'!H53</f>
        <v>Agotamiento de las reservas de agua en el campus universitario, necesarias para la atención de las necesidades básicas de salubridad</v>
      </c>
      <c r="E50" s="576" t="str">
        <f>'01-Mapa de riesgo-UO'!I53</f>
        <v>Falta de agua en el Campus Universitario para la atención de necesidades básicas</v>
      </c>
      <c r="F50" s="75" t="str">
        <f>'01-Mapa de riesgo-UO'!F53</f>
        <v>****Falta de un sistema de detección temprana por fallas en el suministro de agua****</v>
      </c>
      <c r="G50" s="576" t="str">
        <f>'01-Mapa de riesgo-UO'!J53</f>
        <v>Suspensión de actividades académicas y administrativas</v>
      </c>
      <c r="H50" s="577" t="str">
        <f>'01-Mapa de riesgo-UO'!AQ53</f>
        <v>MODERADO</v>
      </c>
      <c r="I50" s="98" t="str">
        <f>'01-Mapa de riesgo-UO'!AT53</f>
        <v>REDUCIR</v>
      </c>
      <c r="J50" s="424"/>
      <c r="K50" s="562"/>
      <c r="L50" s="563"/>
      <c r="M50" s="564"/>
      <c r="N50" s="473"/>
      <c r="O50" s="562"/>
      <c r="P50" s="563"/>
      <c r="Q50" s="564"/>
      <c r="R50" s="571"/>
    </row>
    <row r="51" spans="1:18" ht="62.45" customHeight="1" x14ac:dyDescent="0.2">
      <c r="A51" s="574"/>
      <c r="B51" s="532"/>
      <c r="C51" s="576"/>
      <c r="D51" s="576"/>
      <c r="E51" s="576"/>
      <c r="F51" s="75" t="str">
        <f>'01-Mapa de riesgo-UO'!F54</f>
        <v xml:space="preserve">Daños ocurridos en la red hidráulica al interior del campus que imposibiliten el suministro de agua. </v>
      </c>
      <c r="G51" s="576"/>
      <c r="H51" s="577"/>
      <c r="I51" s="98" t="str">
        <f>'01-Mapa de riesgo-UO'!AT54</f>
        <v>TRANSFERIR</v>
      </c>
      <c r="J51" s="532"/>
      <c r="K51" s="565"/>
      <c r="L51" s="566"/>
      <c r="M51" s="567"/>
      <c r="N51" s="474"/>
      <c r="O51" s="565"/>
      <c r="P51" s="566"/>
      <c r="Q51" s="567"/>
      <c r="R51" s="572"/>
    </row>
    <row r="52" spans="1:18" ht="62.45" customHeight="1" x14ac:dyDescent="0.2">
      <c r="A52" s="574"/>
      <c r="B52" s="504"/>
      <c r="C52" s="576"/>
      <c r="D52" s="576"/>
      <c r="E52" s="576"/>
      <c r="F52" s="75" t="str">
        <f>'01-Mapa de riesgo-UO'!F55</f>
        <v xml:space="preserve">Falta de suministro de agua prolongado por parte del prestador del servicio, por daños ocurridos en la red hidráulica  externa </v>
      </c>
      <c r="G52" s="576"/>
      <c r="H52" s="577"/>
      <c r="I52" s="98" t="str">
        <f>'01-Mapa de riesgo-UO'!AT55</f>
        <v>REDUCIR</v>
      </c>
      <c r="J52" s="504"/>
      <c r="K52" s="568"/>
      <c r="L52" s="569"/>
      <c r="M52" s="570"/>
      <c r="N52" s="475"/>
      <c r="O52" s="568"/>
      <c r="P52" s="569"/>
      <c r="Q52" s="570"/>
      <c r="R52" s="573"/>
    </row>
    <row r="53" spans="1:18" ht="62.45" customHeight="1" x14ac:dyDescent="0.2">
      <c r="A53" s="574">
        <v>16</v>
      </c>
      <c r="B53" s="424" t="str">
        <f>'01-Mapa de riesgo-UO'!B56</f>
        <v>GESTIÓN_DE_SERVICIOS_INSTITUCIONALES</v>
      </c>
      <c r="C53" s="575" t="str">
        <f>'01-Mapa de riesgo-UO'!G56</f>
        <v>Operacional</v>
      </c>
      <c r="D53" s="576" t="str">
        <f>'01-Mapa de riesgo-UO'!H56</f>
        <v>Suspension de practicas academicas de laboratorio por daños en los equipos de laboratoio</v>
      </c>
      <c r="E53" s="576" t="str">
        <f>'01-Mapa de riesgo-UO'!I56</f>
        <v>Atencion inoportuna de los equipos de laboratorio academico.</v>
      </c>
      <c r="F53" s="75" t="str">
        <f>'01-Mapa de riesgo-UO'!F56</f>
        <v>No se tramitan a tiempo las solicitudes de mantenimiento de equipos de laboratorio de las facultades o programas</v>
      </c>
      <c r="G53" s="576" t="str">
        <f>'01-Mapa de riesgo-UO'!J56</f>
        <v>Suspension de actividades academicas por mal funcionamiento de los equipos</v>
      </c>
      <c r="H53" s="577" t="str">
        <f>'01-Mapa de riesgo-UO'!AQ56</f>
        <v>MODERADO</v>
      </c>
      <c r="I53" s="98" t="str">
        <f>'01-Mapa de riesgo-UO'!AT56</f>
        <v>REDUCIR</v>
      </c>
      <c r="J53" s="424"/>
      <c r="K53" s="562"/>
      <c r="L53" s="563"/>
      <c r="M53" s="564"/>
      <c r="N53" s="473"/>
      <c r="O53" s="562"/>
      <c r="P53" s="563"/>
      <c r="Q53" s="564"/>
      <c r="R53" s="571"/>
    </row>
    <row r="54" spans="1:18" ht="62.45" customHeight="1" x14ac:dyDescent="0.2">
      <c r="A54" s="574"/>
      <c r="B54" s="532"/>
      <c r="C54" s="576"/>
      <c r="D54" s="576"/>
      <c r="E54" s="576"/>
      <c r="F54" s="75" t="str">
        <f>'01-Mapa de riesgo-UO'!F57</f>
        <v>Inadecuada planeacion del mantenimiento de equipos de laboratorio</v>
      </c>
      <c r="G54" s="576"/>
      <c r="H54" s="577"/>
      <c r="I54" s="98" t="str">
        <f>'01-Mapa de riesgo-UO'!AT57</f>
        <v>REDUCIR</v>
      </c>
      <c r="J54" s="532"/>
      <c r="K54" s="565"/>
      <c r="L54" s="566"/>
      <c r="M54" s="567"/>
      <c r="N54" s="474"/>
      <c r="O54" s="565"/>
      <c r="P54" s="566"/>
      <c r="Q54" s="567"/>
      <c r="R54" s="572"/>
    </row>
    <row r="55" spans="1:18" ht="62.45" customHeight="1" x14ac:dyDescent="0.2">
      <c r="A55" s="574"/>
      <c r="B55" s="504"/>
      <c r="C55" s="576"/>
      <c r="D55" s="576"/>
      <c r="E55" s="576"/>
      <c r="F55" s="75" t="str">
        <f>'01-Mapa de riesgo-UO'!F58</f>
        <v>Falta de recursos para la atencion total de los equipos y necesidades de los programas</v>
      </c>
      <c r="G55" s="576"/>
      <c r="H55" s="577"/>
      <c r="I55" s="98">
        <f>'01-Mapa de riesgo-UO'!AT58</f>
        <v>0</v>
      </c>
      <c r="J55" s="504"/>
      <c r="K55" s="568"/>
      <c r="L55" s="569"/>
      <c r="M55" s="570"/>
      <c r="N55" s="475"/>
      <c r="O55" s="568"/>
      <c r="P55" s="569"/>
      <c r="Q55" s="570"/>
      <c r="R55" s="573"/>
    </row>
    <row r="56" spans="1:18" ht="62.45" customHeight="1" x14ac:dyDescent="0.2">
      <c r="A56" s="578">
        <v>17</v>
      </c>
      <c r="B56" s="424" t="str">
        <f>'01-Mapa de riesgo-UO'!B59</f>
        <v>GESTIÓN_DE_SERVICIOS_INSTITUCIONALES</v>
      </c>
      <c r="C56" s="575" t="str">
        <f>'01-Mapa de riesgo-UO'!G59</f>
        <v>Operacional</v>
      </c>
      <c r="D56" s="576" t="str">
        <f>'01-Mapa de riesgo-UO'!H59</f>
        <v>Fallas en los reportes a la Compañía de Seguros relacionadas con la inclusión de edificios terminados y en proceso de construcción bajo la póliza todo riesgo daños materiales y todo riesgo construcción del programa de seguros de la Universidad</v>
      </c>
      <c r="E56" s="576" t="str">
        <f>'01-Mapa de riesgo-UO'!I59</f>
        <v>En algunos casos no es oportuno el reporte de obras a iniciar o en construciión bajo la póliza todo riesgo construcción por falta de información, en otros casos no es posible asegurarlas por su porcentaje de avance, otras veces no se informa a la dependencia que las obras han sido finalizadas para su inclusión en la póliza todo riesgo daño material y existe la posibilidad de que los valores asegurados de las edificaciones existentes no esté de acuerdo con los valores reales de las edificaciones</v>
      </c>
      <c r="F56" s="75" t="str">
        <f>'01-Mapa de riesgo-UO'!F59</f>
        <v>No reporte oportuno de obras nuevas, a la compañía de seguros para la inclusión en las pólizas del programa de seguros de la Universidad</v>
      </c>
      <c r="G56" s="576" t="str">
        <f>'01-Mapa de riesgo-UO'!J59</f>
        <v>Coberturas inadecuadas de las pólizas del programa de seguro en caso de presentarse un siniestro a las edificaciones de la Universidad</v>
      </c>
      <c r="H56" s="577" t="str">
        <f>'01-Mapa de riesgo-UO'!AQ59</f>
        <v>MODERADO</v>
      </c>
      <c r="I56" s="98" t="str">
        <f>'01-Mapa de riesgo-UO'!AT59</f>
        <v>REDUCIR</v>
      </c>
      <c r="J56" s="424"/>
      <c r="K56" s="562"/>
      <c r="L56" s="563"/>
      <c r="M56" s="564"/>
      <c r="N56" s="473"/>
      <c r="O56" s="562"/>
      <c r="P56" s="563"/>
      <c r="Q56" s="564"/>
      <c r="R56" s="571"/>
    </row>
    <row r="57" spans="1:18" ht="62.45" customHeight="1" x14ac:dyDescent="0.2">
      <c r="A57" s="574"/>
      <c r="B57" s="532"/>
      <c r="C57" s="576"/>
      <c r="D57" s="576"/>
      <c r="E57" s="576"/>
      <c r="F57" s="75" t="str">
        <f>'01-Mapa de riesgo-UO'!F60</f>
        <v>Falta de información oportuna para el reporte de a la compañía de seguros relacionada con obras próximas a ejecutarse y obras en proceso de construcción</v>
      </c>
      <c r="G57" s="576"/>
      <c r="H57" s="577"/>
      <c r="I57" s="98" t="str">
        <f>'01-Mapa de riesgo-UO'!AT60</f>
        <v>COMPARTIR</v>
      </c>
      <c r="J57" s="532"/>
      <c r="K57" s="565"/>
      <c r="L57" s="566"/>
      <c r="M57" s="567"/>
      <c r="N57" s="474"/>
      <c r="O57" s="565"/>
      <c r="P57" s="566"/>
      <c r="Q57" s="567"/>
      <c r="R57" s="572"/>
    </row>
    <row r="58" spans="1:18" ht="62.45" customHeight="1" x14ac:dyDescent="0.2">
      <c r="A58" s="574"/>
      <c r="B58" s="504"/>
      <c r="C58" s="576"/>
      <c r="D58" s="576"/>
      <c r="E58" s="576"/>
      <c r="F58" s="75" t="str">
        <f>'01-Mapa de riesgo-UO'!F61</f>
        <v>Reporte de edificaciones antiguas a la compañía de seguros en condición de infraseguro o suparaseguro</v>
      </c>
      <c r="G58" s="576"/>
      <c r="H58" s="577"/>
      <c r="I58" s="98" t="str">
        <f>'01-Mapa de riesgo-UO'!AT61</f>
        <v>COMPARTIR</v>
      </c>
      <c r="J58" s="504"/>
      <c r="K58" s="568"/>
      <c r="L58" s="569"/>
      <c r="M58" s="570"/>
      <c r="N58" s="475"/>
      <c r="O58" s="568"/>
      <c r="P58" s="569"/>
      <c r="Q58" s="570"/>
      <c r="R58" s="573"/>
    </row>
    <row r="59" spans="1:18" s="17" customFormat="1" ht="63.75" customHeight="1" thickBot="1" x14ac:dyDescent="0.25">
      <c r="A59" s="574">
        <v>18</v>
      </c>
      <c r="B59" s="424" t="str">
        <f>'01-Mapa de riesgo-UO'!B62</f>
        <v>GESTIÓN_FINANCIERA</v>
      </c>
      <c r="C59" s="575" t="str">
        <f>'01-Mapa de riesgo-UO'!G62</f>
        <v>Financiero</v>
      </c>
      <c r="D59" s="576" t="str">
        <f>'01-Mapa de riesgo-UO'!H62</f>
        <v>Fraude eléctronico</v>
      </c>
      <c r="E59" s="576" t="str">
        <f>'01-Mapa de riesgo-UO'!I62</f>
        <v>Acceso no autorizado a la banca virtual</v>
      </c>
      <c r="F59" s="75" t="str">
        <f>'01-Mapa de riesgo-UO'!F62</f>
        <v>Falta de seguimiento a los protocolos definidos.</v>
      </c>
      <c r="G59" s="576" t="str">
        <f>'01-Mapa de riesgo-UO'!J62</f>
        <v xml:space="preserve">Detrimento patrimonial.           Exposición de la información financiera de la Universidad.  </v>
      </c>
      <c r="H59" s="577" t="str">
        <f>'01-Mapa de riesgo-UO'!AQ62</f>
        <v>LEVE</v>
      </c>
      <c r="I59" s="284" t="str">
        <f>'01-Mapa de riesgo-UO'!AT62</f>
        <v>ASUMIR</v>
      </c>
      <c r="J59" s="424" t="str">
        <f t="shared" ref="J59:J74" si="11">IF(H59="GRAVE","Debe formularse",IF(H59="MODERADO", "Si el proceso lo requiere","NO"))</f>
        <v>NO</v>
      </c>
      <c r="K59" s="562"/>
      <c r="L59" s="563"/>
      <c r="M59" s="564"/>
      <c r="N59" s="473"/>
      <c r="O59" s="562"/>
      <c r="P59" s="563"/>
      <c r="Q59" s="564"/>
      <c r="R59" s="571"/>
    </row>
    <row r="60" spans="1:18" s="17" customFormat="1" ht="63.75" customHeight="1" thickBot="1" x14ac:dyDescent="0.25">
      <c r="A60" s="574"/>
      <c r="B60" s="532"/>
      <c r="C60" s="576"/>
      <c r="D60" s="576"/>
      <c r="E60" s="576"/>
      <c r="F60" s="75" t="str">
        <f>'01-Mapa de riesgo-UO'!F63</f>
        <v>Incumplimiento de los protocolos</v>
      </c>
      <c r="G60" s="576"/>
      <c r="H60" s="577"/>
      <c r="I60" s="284">
        <f>'01-Mapa de riesgo-UO'!AT63</f>
        <v>0</v>
      </c>
      <c r="J60" s="532"/>
      <c r="K60" s="565"/>
      <c r="L60" s="566"/>
      <c r="M60" s="567"/>
      <c r="N60" s="474"/>
      <c r="O60" s="565"/>
      <c r="P60" s="566"/>
      <c r="Q60" s="567"/>
      <c r="R60" s="572"/>
    </row>
    <row r="61" spans="1:18" ht="63.75" customHeight="1" thickBot="1" x14ac:dyDescent="0.25">
      <c r="A61" s="574"/>
      <c r="B61" s="504"/>
      <c r="C61" s="576"/>
      <c r="D61" s="576"/>
      <c r="E61" s="576"/>
      <c r="F61" s="75" t="str">
        <f>'01-Mapa de riesgo-UO'!F64</f>
        <v>Ataques cibernéticos.</v>
      </c>
      <c r="G61" s="576"/>
      <c r="H61" s="577"/>
      <c r="I61" s="284">
        <f>'01-Mapa de riesgo-UO'!AT64</f>
        <v>0</v>
      </c>
      <c r="J61" s="504"/>
      <c r="K61" s="568"/>
      <c r="L61" s="569"/>
      <c r="M61" s="570"/>
      <c r="N61" s="475"/>
      <c r="O61" s="568"/>
      <c r="P61" s="569"/>
      <c r="Q61" s="570"/>
      <c r="R61" s="573"/>
    </row>
    <row r="62" spans="1:18" ht="63.75" customHeight="1" thickBot="1" x14ac:dyDescent="0.25">
      <c r="A62" s="574">
        <v>19</v>
      </c>
      <c r="B62" s="424" t="str">
        <f>'01-Mapa de riesgo-UO'!B65</f>
        <v>GESTIÓN_FINANCIERA</v>
      </c>
      <c r="C62" s="575" t="str">
        <f>'01-Mapa de riesgo-UO'!G65</f>
        <v>Contable</v>
      </c>
      <c r="D62" s="576" t="str">
        <f>'01-Mapa de riesgo-UO'!H65</f>
        <v>Hechos económicos no incluidos en el proceso contable.</v>
      </c>
      <c r="E62" s="576" t="str">
        <f>'01-Mapa de riesgo-UO'!I65</f>
        <v>Gestión Contable, no sea informada de los hechos económicos, sociales y financieros generados en otras dependencias de la Universidad</v>
      </c>
      <c r="F62" s="75" t="str">
        <f>'01-Mapa de riesgo-UO'!F65</f>
        <v>Desconocimiento de las políticas y prácticas contables establecidas por la UTP.</v>
      </c>
      <c r="G62" s="576" t="str">
        <f>'01-Mapa de riesgo-UO'!J65</f>
        <v xml:space="preserve">Estados Financieros no razonables para la toma de decisiones 
Decrimento Patrimonial.
Hallazgos por parte del Ente de Control disciplinarios y fiscales. </v>
      </c>
      <c r="H62" s="577" t="str">
        <f>'01-Mapa de riesgo-UO'!AQ65</f>
        <v>LEVE</v>
      </c>
      <c r="I62" s="284" t="str">
        <f>'01-Mapa de riesgo-UO'!AT65</f>
        <v>ASUMIR</v>
      </c>
      <c r="J62" s="424" t="str">
        <f t="shared" si="11"/>
        <v>NO</v>
      </c>
      <c r="K62" s="562"/>
      <c r="L62" s="563"/>
      <c r="M62" s="564"/>
      <c r="N62" s="473"/>
      <c r="O62" s="562"/>
      <c r="P62" s="563"/>
      <c r="Q62" s="564"/>
      <c r="R62" s="571"/>
    </row>
    <row r="63" spans="1:18" ht="63.75" customHeight="1" thickBot="1" x14ac:dyDescent="0.25">
      <c r="A63" s="574"/>
      <c r="B63" s="532"/>
      <c r="C63" s="576"/>
      <c r="D63" s="576"/>
      <c r="E63" s="576"/>
      <c r="F63" s="75">
        <f>'01-Mapa de riesgo-UO'!F66</f>
        <v>0</v>
      </c>
      <c r="G63" s="576"/>
      <c r="H63" s="577"/>
      <c r="I63" s="284" t="str">
        <f>'01-Mapa de riesgo-UO'!AT66</f>
        <v>ASUMIR</v>
      </c>
      <c r="J63" s="532"/>
      <c r="K63" s="565"/>
      <c r="L63" s="566"/>
      <c r="M63" s="567"/>
      <c r="N63" s="474"/>
      <c r="O63" s="565"/>
      <c r="P63" s="566"/>
      <c r="Q63" s="567"/>
      <c r="R63" s="572"/>
    </row>
    <row r="64" spans="1:18" ht="63.75" customHeight="1" thickBot="1" x14ac:dyDescent="0.25">
      <c r="A64" s="574"/>
      <c r="B64" s="504"/>
      <c r="C64" s="576"/>
      <c r="D64" s="576"/>
      <c r="E64" s="576"/>
      <c r="F64" s="75">
        <f>'01-Mapa de riesgo-UO'!F67</f>
        <v>0</v>
      </c>
      <c r="G64" s="576"/>
      <c r="H64" s="577"/>
      <c r="I64" s="284" t="str">
        <f>'01-Mapa de riesgo-UO'!AT67</f>
        <v>ASUMIR</v>
      </c>
      <c r="J64" s="504"/>
      <c r="K64" s="568"/>
      <c r="L64" s="569"/>
      <c r="M64" s="570"/>
      <c r="N64" s="475"/>
      <c r="O64" s="568"/>
      <c r="P64" s="569"/>
      <c r="Q64" s="570"/>
      <c r="R64" s="573"/>
    </row>
    <row r="65" spans="1:18" ht="63.75" customHeight="1" thickBot="1" x14ac:dyDescent="0.25">
      <c r="A65" s="574">
        <v>20</v>
      </c>
      <c r="B65" s="424" t="str">
        <f>'01-Mapa de riesgo-UO'!B68</f>
        <v>GESTIÓN_FINANCIERA</v>
      </c>
      <c r="C65" s="575" t="str">
        <f>'01-Mapa de riesgo-UO'!G68</f>
        <v>Corrupción</v>
      </c>
      <c r="D65" s="576" t="str">
        <f>'01-Mapa de riesgo-UO'!H68</f>
        <v>Destinación indebida de recursos públicos.</v>
      </c>
      <c r="E65" s="576" t="str">
        <f>'01-Mapa de riesgo-UO'!I68</f>
        <v xml:space="preserve">Se configura cuando se destinan recursos públicos a finalidades distintas; o se realizan actuaciones de los funcionarios por fuera de las establecidas en la Constitución, en la ley o en la reglamentación interna. </v>
      </c>
      <c r="F65" s="75" t="str">
        <f>'01-Mapa de riesgo-UO'!F68</f>
        <v>Ausencia de valores éticos.</v>
      </c>
      <c r="G65" s="576" t="str">
        <f>'01-Mapa de riesgo-UO'!J68</f>
        <v>Detrimento patrimonial.
Sanciones disciplinarias, fiscales y/o penales.</v>
      </c>
      <c r="H65" s="577" t="str">
        <f>'01-Mapa de riesgo-UO'!AQ68</f>
        <v>LEVE</v>
      </c>
      <c r="I65" s="284" t="str">
        <f>'01-Mapa de riesgo-UO'!AT68</f>
        <v>ASUMIR</v>
      </c>
      <c r="J65" s="424" t="str">
        <f t="shared" si="11"/>
        <v>NO</v>
      </c>
      <c r="K65" s="562"/>
      <c r="L65" s="563"/>
      <c r="M65" s="564"/>
      <c r="N65" s="473"/>
      <c r="O65" s="562"/>
      <c r="P65" s="563"/>
      <c r="Q65" s="564"/>
      <c r="R65" s="571"/>
    </row>
    <row r="66" spans="1:18" ht="63.75" customHeight="1" thickBot="1" x14ac:dyDescent="0.25">
      <c r="A66" s="574"/>
      <c r="B66" s="532"/>
      <c r="C66" s="576"/>
      <c r="D66" s="576"/>
      <c r="E66" s="576"/>
      <c r="F66" s="75">
        <f>'01-Mapa de riesgo-UO'!F69</f>
        <v>0</v>
      </c>
      <c r="G66" s="576"/>
      <c r="H66" s="577"/>
      <c r="I66" s="284">
        <f>'01-Mapa de riesgo-UO'!AT69</f>
        <v>0</v>
      </c>
      <c r="J66" s="532"/>
      <c r="K66" s="565"/>
      <c r="L66" s="566"/>
      <c r="M66" s="567"/>
      <c r="N66" s="474"/>
      <c r="O66" s="565"/>
      <c r="P66" s="566"/>
      <c r="Q66" s="567"/>
      <c r="R66" s="572"/>
    </row>
    <row r="67" spans="1:18" ht="63.75" customHeight="1" thickBot="1" x14ac:dyDescent="0.25">
      <c r="A67" s="574"/>
      <c r="B67" s="504"/>
      <c r="C67" s="576"/>
      <c r="D67" s="576"/>
      <c r="E67" s="576"/>
      <c r="F67" s="75">
        <f>'01-Mapa de riesgo-UO'!F70</f>
        <v>0</v>
      </c>
      <c r="G67" s="576"/>
      <c r="H67" s="577"/>
      <c r="I67" s="284">
        <f>'01-Mapa de riesgo-UO'!AT70</f>
        <v>0</v>
      </c>
      <c r="J67" s="504"/>
      <c r="K67" s="568"/>
      <c r="L67" s="569"/>
      <c r="M67" s="570"/>
      <c r="N67" s="475"/>
      <c r="O67" s="568"/>
      <c r="P67" s="569"/>
      <c r="Q67" s="570"/>
      <c r="R67" s="573"/>
    </row>
    <row r="68" spans="1:18" ht="63.75" customHeight="1" thickBot="1" x14ac:dyDescent="0.25">
      <c r="A68" s="578">
        <v>21</v>
      </c>
      <c r="B68" s="424" t="str">
        <f>'01-Mapa de riesgo-UO'!B71</f>
        <v>GESTIÓN_FINANCIERA</v>
      </c>
      <c r="C68" s="575" t="str">
        <f>'01-Mapa de riesgo-UO'!G71</f>
        <v>Cumplimiento</v>
      </c>
      <c r="D68" s="576" t="str">
        <f>'01-Mapa de riesgo-UO'!H71</f>
        <v>Registros presupuestales generados después de que se inicie la ejecución de los compromisos u obligaciones</v>
      </c>
      <c r="E68" s="576" t="str">
        <f>'01-Mapa de riesgo-UO'!I71</f>
        <v xml:space="preserve">Registros presupuestales generados por gestión de presupuesto después de haber iniciado el compromiso u obligación por falta de claridad en los actos administrativos y contratos sobre la fecha de inicio de ejecución. </v>
      </c>
      <c r="F68" s="75" t="str">
        <f>'01-Mapa de riesgo-UO'!F71</f>
        <v>Actos administrativos y contratos que establecen fechas de inicio anterior a la solicitud del registro presupuestal o no son claros en sus condiciones para iniciar.</v>
      </c>
      <c r="G68" s="576" t="str">
        <f>'01-Mapa de riesgo-UO'!J71</f>
        <v xml:space="preserve">
Inicio de ejecución de compromisos y obligaciones por parte de la Dependencias Académicas y Administrativas y Proyectos especiales sin contar con el Registro presupuestal.
Investigaciones disciplinarias
Pago de pasivos exigibles</v>
      </c>
      <c r="H68" s="577" t="str">
        <f>'01-Mapa de riesgo-UO'!AQ71</f>
        <v>LEVE</v>
      </c>
      <c r="I68" s="284" t="str">
        <f>'01-Mapa de riesgo-UO'!AT71</f>
        <v>ASUMIR</v>
      </c>
      <c r="J68" s="424" t="str">
        <f t="shared" si="11"/>
        <v>NO</v>
      </c>
      <c r="K68" s="562"/>
      <c r="L68" s="563"/>
      <c r="M68" s="564"/>
      <c r="N68" s="473"/>
      <c r="O68" s="562"/>
      <c r="P68" s="563"/>
      <c r="Q68" s="564"/>
      <c r="R68" s="571"/>
    </row>
    <row r="69" spans="1:18" ht="63.75" customHeight="1" thickBot="1" x14ac:dyDescent="0.25">
      <c r="A69" s="574"/>
      <c r="B69" s="532"/>
      <c r="C69" s="576"/>
      <c r="D69" s="576"/>
      <c r="E69" s="576"/>
      <c r="F69" s="75">
        <f>'01-Mapa de riesgo-UO'!F72</f>
        <v>0</v>
      </c>
      <c r="G69" s="576"/>
      <c r="H69" s="577"/>
      <c r="I69" s="284" t="str">
        <f>'01-Mapa de riesgo-UO'!AT72</f>
        <v>ASUMIR</v>
      </c>
      <c r="J69" s="532"/>
      <c r="K69" s="565"/>
      <c r="L69" s="566"/>
      <c r="M69" s="567"/>
      <c r="N69" s="474"/>
      <c r="O69" s="565"/>
      <c r="P69" s="566"/>
      <c r="Q69" s="567"/>
      <c r="R69" s="572"/>
    </row>
    <row r="70" spans="1:18" ht="63.75" customHeight="1" thickBot="1" x14ac:dyDescent="0.25">
      <c r="A70" s="574"/>
      <c r="B70" s="504"/>
      <c r="C70" s="576"/>
      <c r="D70" s="576"/>
      <c r="E70" s="576"/>
      <c r="F70" s="75">
        <f>'01-Mapa de riesgo-UO'!F73</f>
        <v>0</v>
      </c>
      <c r="G70" s="576"/>
      <c r="H70" s="577"/>
      <c r="I70" s="284" t="str">
        <f>'01-Mapa de riesgo-UO'!AT73</f>
        <v>ASUMIR</v>
      </c>
      <c r="J70" s="504"/>
      <c r="K70" s="568"/>
      <c r="L70" s="569"/>
      <c r="M70" s="570"/>
      <c r="N70" s="475"/>
      <c r="O70" s="568"/>
      <c r="P70" s="569"/>
      <c r="Q70" s="570"/>
      <c r="R70" s="573"/>
    </row>
    <row r="71" spans="1:18" ht="63.75" customHeight="1" thickBot="1" x14ac:dyDescent="0.25">
      <c r="A71" s="574">
        <v>22</v>
      </c>
      <c r="B71" s="424" t="str">
        <f>'01-Mapa de riesgo-UO'!B74</f>
        <v>GESTIÓN_FINANCIERA</v>
      </c>
      <c r="C71" s="575" t="str">
        <f>'01-Mapa de riesgo-UO'!G74</f>
        <v>Contable</v>
      </c>
      <c r="D71" s="576" t="str">
        <f>'01-Mapa de riesgo-UO'!H74</f>
        <v>No fenecimiento de la cuenta debido al incumplimiento normativo y del manual de políticas contables en el desarrollo de actividades financieras</v>
      </c>
      <c r="E71" s="576" t="str">
        <f>'01-Mapa de riesgo-UO'!I74</f>
        <v>Registros contables no consistentes con la normas expedidades por el ente regulardor en la materia</v>
      </c>
      <c r="F71" s="75" t="str">
        <f>'01-Mapa de riesgo-UO'!F74</f>
        <v>Estados Financieros inconsistentes.</v>
      </c>
      <c r="G71" s="576" t="str">
        <f>'01-Mapa de riesgo-UO'!J74</f>
        <v>Hechos economicos sobre o subestimados,
Sanciones Disciplinarias
Estados Financieros no aprobados.</v>
      </c>
      <c r="H71" s="577" t="str">
        <f>'01-Mapa de riesgo-UO'!AQ74</f>
        <v>GRAVE</v>
      </c>
      <c r="I71" s="345" t="str">
        <f>'01-Mapa de riesgo-UO'!AT74</f>
        <v>EVITAR</v>
      </c>
      <c r="J71" s="424" t="str">
        <f t="shared" si="11"/>
        <v>Debe formularse</v>
      </c>
      <c r="K71" s="562" t="s">
        <v>730</v>
      </c>
      <c r="L71" s="563"/>
      <c r="M71" s="564"/>
      <c r="N71" s="473" t="s">
        <v>731</v>
      </c>
      <c r="O71" s="562" t="s">
        <v>730</v>
      </c>
      <c r="P71" s="563"/>
      <c r="Q71" s="564"/>
      <c r="R71" s="571" t="s">
        <v>731</v>
      </c>
    </row>
    <row r="72" spans="1:18" ht="63.75" customHeight="1" thickBot="1" x14ac:dyDescent="0.25">
      <c r="A72" s="574"/>
      <c r="B72" s="532"/>
      <c r="C72" s="576"/>
      <c r="D72" s="576"/>
      <c r="E72" s="576"/>
      <c r="F72" s="75">
        <f>'01-Mapa de riesgo-UO'!F75</f>
        <v>0</v>
      </c>
      <c r="G72" s="576"/>
      <c r="H72" s="577"/>
      <c r="I72" s="345">
        <f>'01-Mapa de riesgo-UO'!AT75</f>
        <v>0</v>
      </c>
      <c r="J72" s="532"/>
      <c r="K72" s="565"/>
      <c r="L72" s="566"/>
      <c r="M72" s="567"/>
      <c r="N72" s="474"/>
      <c r="O72" s="565"/>
      <c r="P72" s="566"/>
      <c r="Q72" s="567"/>
      <c r="R72" s="572"/>
    </row>
    <row r="73" spans="1:18" ht="63.75" customHeight="1" thickBot="1" x14ac:dyDescent="0.25">
      <c r="A73" s="574"/>
      <c r="B73" s="504"/>
      <c r="C73" s="576"/>
      <c r="D73" s="576"/>
      <c r="E73" s="576"/>
      <c r="F73" s="75">
        <f>'01-Mapa de riesgo-UO'!F76</f>
        <v>0</v>
      </c>
      <c r="G73" s="576"/>
      <c r="H73" s="577"/>
      <c r="I73" s="345">
        <f>'01-Mapa de riesgo-UO'!AT76</f>
        <v>0</v>
      </c>
      <c r="J73" s="504"/>
      <c r="K73" s="568"/>
      <c r="L73" s="569"/>
      <c r="M73" s="570"/>
      <c r="N73" s="475"/>
      <c r="O73" s="568"/>
      <c r="P73" s="569"/>
      <c r="Q73" s="570"/>
      <c r="R73" s="573"/>
    </row>
    <row r="74" spans="1:18" ht="63.75" customHeight="1" thickBot="1" x14ac:dyDescent="0.25">
      <c r="A74" s="574">
        <v>23</v>
      </c>
      <c r="B74" s="424" t="str">
        <f>'01-Mapa de riesgo-UO'!B77</f>
        <v>GESTIÓN DE TECNOLOGÍAS INFORMÁTICAS Y SISTEMAS DE INFORMACIÓN</v>
      </c>
      <c r="C74" s="575" t="str">
        <f>'01-Mapa de riesgo-UO'!G77</f>
        <v>Tecnológico</v>
      </c>
      <c r="D74" s="576" t="str">
        <f>'01-Mapa de riesgo-UO'!H77</f>
        <v>Software con errores de funcionamiento</v>
      </c>
      <c r="E74" s="576" t="str">
        <f>'01-Mapa de riesgo-UO'!I77</f>
        <v>Reprocesos de revisión y ajuste de código o de datos inconsistentes.</v>
      </c>
      <c r="F74" s="75" t="str">
        <f>'01-Mapa de riesgo-UO'!F77</f>
        <v>Falta de Tiempo para hacer las pruebas respectiva.</v>
      </c>
      <c r="G74" s="576" t="str">
        <f>'01-Mapa de riesgo-UO'!J77</f>
        <v>Software en funcionamiento sin cumplir todas las especificaciones del usuario, con problemas de funcionamiento, mala toma de desiciones y mala imagen de la dependencia</v>
      </c>
      <c r="H74" s="577" t="str">
        <f>'01-Mapa de riesgo-UO'!AQ77</f>
        <v>LEVE</v>
      </c>
      <c r="I74" s="284" t="str">
        <f>'01-Mapa de riesgo-UO'!AT77</f>
        <v>ASUMIR</v>
      </c>
      <c r="J74" s="424" t="str">
        <f t="shared" si="11"/>
        <v>NO</v>
      </c>
      <c r="K74" s="562"/>
      <c r="L74" s="563"/>
      <c r="M74" s="564"/>
      <c r="N74" s="473"/>
      <c r="O74" s="562"/>
      <c r="P74" s="563"/>
      <c r="Q74" s="564"/>
      <c r="R74" s="571"/>
    </row>
    <row r="75" spans="1:18" ht="63.75" customHeight="1" thickBot="1" x14ac:dyDescent="0.25">
      <c r="A75" s="574"/>
      <c r="B75" s="532"/>
      <c r="C75" s="576"/>
      <c r="D75" s="576"/>
      <c r="E75" s="576"/>
      <c r="F75" s="75">
        <f>'01-Mapa de riesgo-UO'!F78</f>
        <v>0</v>
      </c>
      <c r="G75" s="576"/>
      <c r="H75" s="577"/>
      <c r="I75" s="284" t="str">
        <f>'01-Mapa de riesgo-UO'!AT78</f>
        <v>ASUMIR</v>
      </c>
      <c r="J75" s="532"/>
      <c r="K75" s="565"/>
      <c r="L75" s="566"/>
      <c r="M75" s="567"/>
      <c r="N75" s="474"/>
      <c r="O75" s="565"/>
      <c r="P75" s="566"/>
      <c r="Q75" s="567"/>
      <c r="R75" s="572"/>
    </row>
    <row r="76" spans="1:18" ht="63.75" customHeight="1" thickBot="1" x14ac:dyDescent="0.25">
      <c r="A76" s="574"/>
      <c r="B76" s="504"/>
      <c r="C76" s="576"/>
      <c r="D76" s="576"/>
      <c r="E76" s="576"/>
      <c r="F76" s="75">
        <f>'01-Mapa de riesgo-UO'!F79</f>
        <v>0</v>
      </c>
      <c r="G76" s="576"/>
      <c r="H76" s="577"/>
      <c r="I76" s="284">
        <f>'01-Mapa de riesgo-UO'!AT79</f>
        <v>0</v>
      </c>
      <c r="J76" s="504"/>
      <c r="K76" s="568"/>
      <c r="L76" s="569"/>
      <c r="M76" s="570"/>
      <c r="N76" s="475"/>
      <c r="O76" s="568"/>
      <c r="P76" s="569"/>
      <c r="Q76" s="570"/>
      <c r="R76" s="573"/>
    </row>
    <row r="77" spans="1:18" ht="63.75" customHeight="1" thickBot="1" x14ac:dyDescent="0.25">
      <c r="A77" s="574">
        <v>24</v>
      </c>
      <c r="B77" s="424" t="str">
        <f>'01-Mapa de riesgo-UO'!B80</f>
        <v>GESTIÓN DE TECNOLOGÍAS INFORMÁTICAS Y SISTEMAS DE INFORMACIÓN</v>
      </c>
      <c r="C77" s="575" t="str">
        <f>'01-Mapa de riesgo-UO'!G80</f>
        <v>Tecnológico</v>
      </c>
      <c r="D77" s="576" t="str">
        <f>'01-Mapa de riesgo-UO'!H80</f>
        <v>No disponibilidad de las aplicaciones institucionales por falla en los servidores, la red o el sistema eléctrico</v>
      </c>
      <c r="E77" s="576" t="str">
        <f>'01-Mapa de riesgo-UO'!I80</f>
        <v>Debido a una falla en alguna de los elementos que proveen acceso al servidor o algunas de las partes de los servidores, se puede ver afectado el acceso a las aplicaciones que estén instaladas en dicho servidor</v>
      </c>
      <c r="F77" s="75" t="str">
        <f>'01-Mapa de riesgo-UO'!F80</f>
        <v>Falla en la conexión a la red e internet o parte eléctrica.</v>
      </c>
      <c r="G77" s="576" t="str">
        <f>'01-Mapa de riesgo-UO'!J80</f>
        <v xml:space="preserve">Falla en la prestación del servicio, paralisis de los servicios, retrasos en las actividades propias de las dependencias, mala imagen. </v>
      </c>
      <c r="H77" s="577" t="str">
        <f>'01-Mapa de riesgo-UO'!AQ80</f>
        <v>LEVE</v>
      </c>
      <c r="I77" s="345" t="str">
        <f>'01-Mapa de riesgo-UO'!AT80</f>
        <v>ASUMIR</v>
      </c>
      <c r="J77" s="424" t="str">
        <f t="shared" ref="J77" si="12">IF(H77="GRAVE","Debe formularse",IF(H77="MODERADO", "Si el proceso lo requiere","NO"))</f>
        <v>NO</v>
      </c>
      <c r="K77" s="562"/>
      <c r="L77" s="563"/>
      <c r="M77" s="564"/>
      <c r="N77" s="473"/>
      <c r="O77" s="562"/>
      <c r="P77" s="563"/>
      <c r="Q77" s="564"/>
      <c r="R77" s="571"/>
    </row>
    <row r="78" spans="1:18" ht="63.75" customHeight="1" thickBot="1" x14ac:dyDescent="0.25">
      <c r="A78" s="574"/>
      <c r="B78" s="532"/>
      <c r="C78" s="576"/>
      <c r="D78" s="576"/>
      <c r="E78" s="576"/>
      <c r="F78" s="75" t="str">
        <f>'01-Mapa de riesgo-UO'!F81</f>
        <v>Tareas que se ejecutan cada 5 minutos para verificar los servicios que esten en funcionamiento.</v>
      </c>
      <c r="G78" s="576"/>
      <c r="H78" s="577"/>
      <c r="I78" s="345" t="str">
        <f>'01-Mapa de riesgo-UO'!AT81</f>
        <v>ASUMIR</v>
      </c>
      <c r="J78" s="532"/>
      <c r="K78" s="565"/>
      <c r="L78" s="566"/>
      <c r="M78" s="567"/>
      <c r="N78" s="474"/>
      <c r="O78" s="565"/>
      <c r="P78" s="566"/>
      <c r="Q78" s="567"/>
      <c r="R78" s="572"/>
    </row>
    <row r="79" spans="1:18" ht="63.75" customHeight="1" thickBot="1" x14ac:dyDescent="0.25">
      <c r="A79" s="574"/>
      <c r="B79" s="504"/>
      <c r="C79" s="576"/>
      <c r="D79" s="576"/>
      <c r="E79" s="576"/>
      <c r="F79" s="75" t="str">
        <f>'01-Mapa de riesgo-UO'!F82</f>
        <v>Daño físico en algunos de los servidores que alojan las aplicaciones institucionales</v>
      </c>
      <c r="G79" s="576"/>
      <c r="H79" s="577"/>
      <c r="I79" s="345">
        <f>'01-Mapa de riesgo-UO'!AT82</f>
        <v>0</v>
      </c>
      <c r="J79" s="504"/>
      <c r="K79" s="568"/>
      <c r="L79" s="569"/>
      <c r="M79" s="570"/>
      <c r="N79" s="475"/>
      <c r="O79" s="568"/>
      <c r="P79" s="569"/>
      <c r="Q79" s="570"/>
      <c r="R79" s="573"/>
    </row>
    <row r="80" spans="1:18" ht="63.75" customHeight="1" thickBot="1" x14ac:dyDescent="0.25">
      <c r="A80" s="578">
        <v>25</v>
      </c>
      <c r="B80" s="424" t="str">
        <f>'01-Mapa de riesgo-UO'!B83</f>
        <v>GESTIÓN DE TECNOLOGÍAS INFORMÁTICAS Y SISTEMAS DE INFORMACIÓN</v>
      </c>
      <c r="C80" s="575" t="str">
        <f>'01-Mapa de riesgo-UO'!G83</f>
        <v>Operacional</v>
      </c>
      <c r="D80" s="576" t="str">
        <f>'01-Mapa de riesgo-UO'!H83</f>
        <v>Pérdida o no ubicación de equipos (PC, Monitores, Portátiles, Impresoras, Escaner)</v>
      </c>
      <c r="E80" s="576" t="str">
        <f>'01-Mapa de riesgo-UO'!I83</f>
        <v>Falta  de cultura del registro de entradas de los equipos de equipos (PC, Monitores, Portátiles, Impresoras, Escaner) de la oficina de Administración de Servicios Informáticos y las respectivas bodegas.</v>
      </c>
      <c r="F80" s="75" t="str">
        <f>'01-Mapa de riesgo-UO'!F83</f>
        <v>Informalidad en el registro de salidas y entradas de los equipos</v>
      </c>
      <c r="G80" s="576" t="str">
        <f>'01-Mapa de riesgo-UO'!J83</f>
        <v>Perdida de tiempo en ubicación del elemento, reposición del elemento</v>
      </c>
      <c r="H80" s="577" t="str">
        <f>'01-Mapa de riesgo-UO'!AQ83</f>
        <v>LEVE</v>
      </c>
      <c r="I80" s="345" t="str">
        <f>'01-Mapa de riesgo-UO'!AT83</f>
        <v>ASUMIR</v>
      </c>
      <c r="J80" s="424" t="str">
        <f t="shared" ref="J80" si="13">IF(H80="GRAVE","Debe formularse",IF(H80="MODERADO", "Si el proceso lo requiere","NO"))</f>
        <v>NO</v>
      </c>
      <c r="K80" s="562"/>
      <c r="L80" s="563"/>
      <c r="M80" s="564"/>
      <c r="N80" s="473"/>
      <c r="O80" s="562"/>
      <c r="P80" s="563"/>
      <c r="Q80" s="564"/>
      <c r="R80" s="571"/>
    </row>
    <row r="81" spans="1:18" ht="63.75" customHeight="1" thickBot="1" x14ac:dyDescent="0.25">
      <c r="A81" s="574"/>
      <c r="B81" s="532"/>
      <c r="C81" s="576"/>
      <c r="D81" s="576"/>
      <c r="E81" s="576"/>
      <c r="F81" s="75">
        <f>'01-Mapa de riesgo-UO'!F84</f>
        <v>0</v>
      </c>
      <c r="G81" s="576"/>
      <c r="H81" s="577"/>
      <c r="I81" s="345" t="str">
        <f>'01-Mapa de riesgo-UO'!AT84</f>
        <v>ASUMIR</v>
      </c>
      <c r="J81" s="532"/>
      <c r="K81" s="565"/>
      <c r="L81" s="566"/>
      <c r="M81" s="567"/>
      <c r="N81" s="474"/>
      <c r="O81" s="565"/>
      <c r="P81" s="566"/>
      <c r="Q81" s="567"/>
      <c r="R81" s="572"/>
    </row>
    <row r="82" spans="1:18" ht="63.75" customHeight="1" thickBot="1" x14ac:dyDescent="0.25">
      <c r="A82" s="574"/>
      <c r="B82" s="504"/>
      <c r="C82" s="576"/>
      <c r="D82" s="576"/>
      <c r="E82" s="576"/>
      <c r="F82" s="75">
        <f>'01-Mapa de riesgo-UO'!F85</f>
        <v>0</v>
      </c>
      <c r="G82" s="576"/>
      <c r="H82" s="577"/>
      <c r="I82" s="345">
        <f>'01-Mapa de riesgo-UO'!AT85</f>
        <v>0</v>
      </c>
      <c r="J82" s="504"/>
      <c r="K82" s="568"/>
      <c r="L82" s="569"/>
      <c r="M82" s="570"/>
      <c r="N82" s="475"/>
      <c r="O82" s="568"/>
      <c r="P82" s="569"/>
      <c r="Q82" s="570"/>
      <c r="R82" s="573"/>
    </row>
    <row r="83" spans="1:18" ht="63.75" customHeight="1" thickBot="1" x14ac:dyDescent="0.25">
      <c r="A83" s="574">
        <v>26</v>
      </c>
      <c r="B83" s="424" t="str">
        <f>'01-Mapa de riesgo-UO'!B86</f>
        <v>GESTIÓN DEL TALENTO HUMANO</v>
      </c>
      <c r="C83" s="575" t="str">
        <f>'01-Mapa de riesgo-UO'!G86</f>
        <v>Cumplimiento</v>
      </c>
      <c r="D83" s="576" t="str">
        <f>'01-Mapa de riesgo-UO'!H86</f>
        <v>Requerimientos internos y externos sin respuesta oportuna (Derechos de petición y solicitudes de organismos de control)</v>
      </c>
      <c r="E83" s="576" t="str">
        <f>'01-Mapa de riesgo-UO'!I86</f>
        <v>No tramitar oportunamente la respuesta a los requerimientos</v>
      </c>
      <c r="F83" s="75" t="str">
        <f>'01-Mapa de riesgo-UO'!F86</f>
        <v>Faltan controles para un efectivo seguimiento. Procedimiento no definido</v>
      </c>
      <c r="G83" s="576" t="str">
        <f>'01-Mapa de riesgo-UO'!J86</f>
        <v xml:space="preserve">Sanciones </v>
      </c>
      <c r="H83" s="577" t="str">
        <f>'01-Mapa de riesgo-UO'!AQ86</f>
        <v>LEVE</v>
      </c>
      <c r="I83" s="345" t="str">
        <f>'01-Mapa de riesgo-UO'!AT86</f>
        <v>ASUMIR</v>
      </c>
      <c r="J83" s="424" t="str">
        <f t="shared" ref="J83" si="14">IF(H83="GRAVE","Debe formularse",IF(H83="MODERADO", "Si el proceso lo requiere","NO"))</f>
        <v>NO</v>
      </c>
      <c r="K83" s="562"/>
      <c r="L83" s="563"/>
      <c r="M83" s="564"/>
      <c r="N83" s="473"/>
      <c r="O83" s="562"/>
      <c r="P83" s="563"/>
      <c r="Q83" s="564"/>
      <c r="R83" s="571"/>
    </row>
    <row r="84" spans="1:18" ht="63.75" customHeight="1" thickBot="1" x14ac:dyDescent="0.25">
      <c r="A84" s="574"/>
      <c r="B84" s="532"/>
      <c r="C84" s="576"/>
      <c r="D84" s="576"/>
      <c r="E84" s="576"/>
      <c r="F84" s="75">
        <f>'01-Mapa de riesgo-UO'!F87</f>
        <v>0</v>
      </c>
      <c r="G84" s="576"/>
      <c r="H84" s="577"/>
      <c r="I84" s="345">
        <f>'01-Mapa de riesgo-UO'!AT87</f>
        <v>0</v>
      </c>
      <c r="J84" s="532"/>
      <c r="K84" s="565"/>
      <c r="L84" s="566"/>
      <c r="M84" s="567"/>
      <c r="N84" s="474"/>
      <c r="O84" s="565"/>
      <c r="P84" s="566"/>
      <c r="Q84" s="567"/>
      <c r="R84" s="572"/>
    </row>
    <row r="85" spans="1:18" ht="63.75" customHeight="1" thickBot="1" x14ac:dyDescent="0.25">
      <c r="A85" s="574"/>
      <c r="B85" s="504"/>
      <c r="C85" s="576"/>
      <c r="D85" s="576"/>
      <c r="E85" s="576"/>
      <c r="F85" s="75">
        <f>'01-Mapa de riesgo-UO'!F88</f>
        <v>0</v>
      </c>
      <c r="G85" s="576"/>
      <c r="H85" s="577"/>
      <c r="I85" s="345">
        <f>'01-Mapa de riesgo-UO'!AT88</f>
        <v>0</v>
      </c>
      <c r="J85" s="504"/>
      <c r="K85" s="568"/>
      <c r="L85" s="569"/>
      <c r="M85" s="570"/>
      <c r="N85" s="475"/>
      <c r="O85" s="568"/>
      <c r="P85" s="569"/>
      <c r="Q85" s="570"/>
      <c r="R85" s="573"/>
    </row>
    <row r="86" spans="1:18" ht="63.75" customHeight="1" thickBot="1" x14ac:dyDescent="0.25">
      <c r="A86" s="574">
        <v>27</v>
      </c>
      <c r="B86" s="424" t="str">
        <f>'01-Mapa de riesgo-UO'!B89</f>
        <v>GESTIÓN DEL TALENTO HUMANO</v>
      </c>
      <c r="C86" s="575" t="str">
        <f>'01-Mapa de riesgo-UO'!G89</f>
        <v>Cumplimiento</v>
      </c>
      <c r="D86" s="576" t="str">
        <f>'01-Mapa de riesgo-UO'!H89</f>
        <v>Colaboradores sin las afiliaciones al sistema de seguridad social intergral</v>
      </c>
      <c r="E86" s="576" t="str">
        <f>'01-Mapa de riesgo-UO'!I89</f>
        <v xml:space="preserve">No afiliar oportunamente al personal vinculado por Gestión del Talento Humano, desprotegiendo a los colaboradores y su grupo familiar y exponiendo la entidad a riesgos jurídicos </v>
      </c>
      <c r="F86" s="75" t="str">
        <f>'01-Mapa de riesgo-UO'!F89</f>
        <v>No se recibe información para la afiliación oportunamente. Controles no aplicados</v>
      </c>
      <c r="G86" s="576" t="str">
        <f>'01-Mapa de riesgo-UO'!J89</f>
        <v xml:space="preserve">El empleado y su grupo familiar  no recibe los servicios de seguridad social. 
No pago de las incapacidades por parte de las EPS a la Universidad. Incremento de la cartera con 
las diferentes entidades.  </v>
      </c>
      <c r="H86" s="577" t="str">
        <f>'01-Mapa de riesgo-UO'!AQ89</f>
        <v>MODERADO</v>
      </c>
      <c r="I86" s="345" t="str">
        <f>'01-Mapa de riesgo-UO'!AT89</f>
        <v>REDUCIR</v>
      </c>
      <c r="J86" s="424" t="str">
        <f t="shared" ref="J86" si="15">IF(H86="GRAVE","Debe formularse",IF(H86="MODERADO", "Si el proceso lo requiere","NO"))</f>
        <v>Si el proceso lo requiere</v>
      </c>
      <c r="K86" s="562"/>
      <c r="L86" s="563"/>
      <c r="M86" s="564"/>
      <c r="N86" s="473"/>
      <c r="O86" s="562"/>
      <c r="P86" s="563"/>
      <c r="Q86" s="564"/>
      <c r="R86" s="571"/>
    </row>
    <row r="87" spans="1:18" ht="63.75" customHeight="1" thickBot="1" x14ac:dyDescent="0.25">
      <c r="A87" s="574"/>
      <c r="B87" s="532"/>
      <c r="C87" s="576"/>
      <c r="D87" s="576"/>
      <c r="E87" s="576"/>
      <c r="F87" s="75">
        <f>'01-Mapa de riesgo-UO'!F90</f>
        <v>0</v>
      </c>
      <c r="G87" s="576"/>
      <c r="H87" s="577"/>
      <c r="I87" s="345" t="str">
        <f>'01-Mapa de riesgo-UO'!AT90</f>
        <v>REDUCIR</v>
      </c>
      <c r="J87" s="532"/>
      <c r="K87" s="565"/>
      <c r="L87" s="566"/>
      <c r="M87" s="567"/>
      <c r="N87" s="474"/>
      <c r="O87" s="565"/>
      <c r="P87" s="566"/>
      <c r="Q87" s="567"/>
      <c r="R87" s="572"/>
    </row>
    <row r="88" spans="1:18" ht="63.75" customHeight="1" thickBot="1" x14ac:dyDescent="0.25">
      <c r="A88" s="574"/>
      <c r="B88" s="504"/>
      <c r="C88" s="576"/>
      <c r="D88" s="576"/>
      <c r="E88" s="576"/>
      <c r="F88" s="75">
        <f>'01-Mapa de riesgo-UO'!F91</f>
        <v>0</v>
      </c>
      <c r="G88" s="576"/>
      <c r="H88" s="577"/>
      <c r="I88" s="345" t="str">
        <f>'01-Mapa de riesgo-UO'!AT91</f>
        <v>REDUCIR</v>
      </c>
      <c r="J88" s="504"/>
      <c r="K88" s="568"/>
      <c r="L88" s="569"/>
      <c r="M88" s="570"/>
      <c r="N88" s="475"/>
      <c r="O88" s="568"/>
      <c r="P88" s="569"/>
      <c r="Q88" s="570"/>
      <c r="R88" s="573"/>
    </row>
    <row r="89" spans="1:18" ht="13.5" thickBot="1" x14ac:dyDescent="0.25">
      <c r="A89" s="574">
        <v>28</v>
      </c>
      <c r="B89" s="424" t="str">
        <f>'01-Mapa de riesgo-UO'!B92</f>
        <v>RECTORÍA_COMUNICACIONES</v>
      </c>
      <c r="C89" s="575">
        <f>'01-Mapa de riesgo-UO'!G92</f>
        <v>0</v>
      </c>
      <c r="D89" s="576">
        <f>'01-Mapa de riesgo-UO'!H92</f>
        <v>0</v>
      </c>
      <c r="E89" s="576">
        <f>'01-Mapa de riesgo-UO'!I92</f>
        <v>0</v>
      </c>
      <c r="F89" s="75">
        <f>'01-Mapa de riesgo-UO'!F92</f>
        <v>0</v>
      </c>
      <c r="G89" s="576">
        <f>'01-Mapa de riesgo-UO'!J92</f>
        <v>0</v>
      </c>
      <c r="H89" s="577">
        <f>'01-Mapa de riesgo-UO'!AQ92</f>
        <v>0</v>
      </c>
      <c r="I89" s="345">
        <f>'01-Mapa de riesgo-UO'!AT92</f>
        <v>0</v>
      </c>
      <c r="J89" s="424" t="str">
        <f t="shared" ref="J89" si="16">IF(H89="GRAVE","Debe formularse",IF(H89="MODERADO", "Si el proceso lo requiere","NO"))</f>
        <v>NO</v>
      </c>
      <c r="K89" s="562"/>
      <c r="L89" s="563"/>
      <c r="M89" s="564"/>
      <c r="N89" s="473"/>
      <c r="O89" s="562"/>
      <c r="P89" s="563"/>
      <c r="Q89" s="564"/>
      <c r="R89" s="571"/>
    </row>
    <row r="90" spans="1:18" ht="30.75" customHeight="1" thickBot="1" x14ac:dyDescent="0.25">
      <c r="A90" s="574"/>
      <c r="B90" s="532"/>
      <c r="C90" s="576"/>
      <c r="D90" s="576"/>
      <c r="E90" s="576"/>
      <c r="F90" s="75">
        <f>'01-Mapa de riesgo-UO'!F93</f>
        <v>0</v>
      </c>
      <c r="G90" s="576"/>
      <c r="H90" s="577"/>
      <c r="I90" s="345">
        <f>'01-Mapa de riesgo-UO'!AT93</f>
        <v>0</v>
      </c>
      <c r="J90" s="532"/>
      <c r="K90" s="565"/>
      <c r="L90" s="566"/>
      <c r="M90" s="567"/>
      <c r="N90" s="474"/>
      <c r="O90" s="565"/>
      <c r="P90" s="566"/>
      <c r="Q90" s="567"/>
      <c r="R90" s="572"/>
    </row>
    <row r="91" spans="1:18" ht="30" customHeight="1" thickBot="1" x14ac:dyDescent="0.25">
      <c r="A91" s="574"/>
      <c r="B91" s="504"/>
      <c r="C91" s="576"/>
      <c r="D91" s="576"/>
      <c r="E91" s="576"/>
      <c r="F91" s="75">
        <f>'01-Mapa de riesgo-UO'!F94</f>
        <v>0</v>
      </c>
      <c r="G91" s="576"/>
      <c r="H91" s="577"/>
      <c r="I91" s="345">
        <f>'01-Mapa de riesgo-UO'!AT94</f>
        <v>0</v>
      </c>
      <c r="J91" s="504"/>
      <c r="K91" s="568"/>
      <c r="L91" s="569"/>
      <c r="M91" s="570"/>
      <c r="N91" s="475"/>
      <c r="O91" s="568"/>
      <c r="P91" s="569"/>
      <c r="Q91" s="570"/>
      <c r="R91" s="573"/>
    </row>
    <row r="92" spans="1:18" ht="13.5" thickBot="1" x14ac:dyDescent="0.25">
      <c r="A92" s="578">
        <v>29</v>
      </c>
      <c r="B92" s="424" t="str">
        <f>'01-Mapa de riesgo-UO'!B95</f>
        <v>RECTORÍA_COMUNICACIONES</v>
      </c>
      <c r="C92" s="575">
        <f>'01-Mapa de riesgo-UO'!G95</f>
        <v>0</v>
      </c>
      <c r="D92" s="576">
        <f>'01-Mapa de riesgo-UO'!H95</f>
        <v>0</v>
      </c>
      <c r="E92" s="576">
        <f>'01-Mapa de riesgo-UO'!I95</f>
        <v>0</v>
      </c>
      <c r="F92" s="75">
        <f>'01-Mapa de riesgo-UO'!F95</f>
        <v>0</v>
      </c>
      <c r="G92" s="576">
        <f>'01-Mapa de riesgo-UO'!J95</f>
        <v>0</v>
      </c>
      <c r="H92" s="577">
        <f>'01-Mapa de riesgo-UO'!AQ95</f>
        <v>0</v>
      </c>
      <c r="I92" s="345">
        <f>'01-Mapa de riesgo-UO'!AT95</f>
        <v>0</v>
      </c>
      <c r="J92" s="424" t="str">
        <f t="shared" ref="J92" si="17">IF(H92="GRAVE","Debe formularse",IF(H92="MODERADO", "Si el proceso lo requiere","NO"))</f>
        <v>NO</v>
      </c>
      <c r="K92" s="562"/>
      <c r="L92" s="563"/>
      <c r="M92" s="564"/>
      <c r="N92" s="473"/>
      <c r="O92" s="562"/>
      <c r="P92" s="563"/>
      <c r="Q92" s="564"/>
      <c r="R92" s="571"/>
    </row>
    <row r="93" spans="1:18" ht="13.5" thickBot="1" x14ac:dyDescent="0.25">
      <c r="A93" s="574"/>
      <c r="B93" s="532"/>
      <c r="C93" s="576"/>
      <c r="D93" s="576"/>
      <c r="E93" s="576"/>
      <c r="F93" s="75">
        <f>'01-Mapa de riesgo-UO'!F96</f>
        <v>0</v>
      </c>
      <c r="G93" s="576"/>
      <c r="H93" s="577"/>
      <c r="I93" s="345">
        <f>'01-Mapa de riesgo-UO'!AT96</f>
        <v>0</v>
      </c>
      <c r="J93" s="532"/>
      <c r="K93" s="565"/>
      <c r="L93" s="566"/>
      <c r="M93" s="567"/>
      <c r="N93" s="474"/>
      <c r="O93" s="565"/>
      <c r="P93" s="566"/>
      <c r="Q93" s="567"/>
      <c r="R93" s="572"/>
    </row>
    <row r="94" spans="1:18" ht="13.5" thickBot="1" x14ac:dyDescent="0.25">
      <c r="A94" s="574"/>
      <c r="B94" s="504"/>
      <c r="C94" s="576"/>
      <c r="D94" s="576"/>
      <c r="E94" s="576"/>
      <c r="F94" s="75">
        <f>'01-Mapa de riesgo-UO'!F97</f>
        <v>0</v>
      </c>
      <c r="G94" s="576"/>
      <c r="H94" s="577"/>
      <c r="I94" s="345">
        <f>'01-Mapa de riesgo-UO'!AT97</f>
        <v>0</v>
      </c>
      <c r="J94" s="504"/>
      <c r="K94" s="568"/>
      <c r="L94" s="569"/>
      <c r="M94" s="570"/>
      <c r="N94" s="475"/>
      <c r="O94" s="568"/>
      <c r="P94" s="569"/>
      <c r="Q94" s="570"/>
      <c r="R94" s="573"/>
    </row>
    <row r="95" spans="1:18" ht="13.5" thickBot="1" x14ac:dyDescent="0.25">
      <c r="A95" s="574">
        <v>30</v>
      </c>
      <c r="B95" s="424" t="str">
        <f>'01-Mapa de riesgo-UO'!B98</f>
        <v>RECTORÍA_COMUNICACIONES</v>
      </c>
      <c r="C95" s="575">
        <f>'01-Mapa de riesgo-UO'!G98</f>
        <v>0</v>
      </c>
      <c r="D95" s="576">
        <f>'01-Mapa de riesgo-UO'!H98</f>
        <v>0</v>
      </c>
      <c r="E95" s="576">
        <f>'01-Mapa de riesgo-UO'!I98</f>
        <v>0</v>
      </c>
      <c r="F95" s="75">
        <f>'01-Mapa de riesgo-UO'!F98</f>
        <v>0</v>
      </c>
      <c r="G95" s="576">
        <f>'01-Mapa de riesgo-UO'!J98</f>
        <v>0</v>
      </c>
      <c r="H95" s="577">
        <f>'01-Mapa de riesgo-UO'!AQ98</f>
        <v>0</v>
      </c>
      <c r="I95" s="345">
        <f>'01-Mapa de riesgo-UO'!AT98</f>
        <v>0</v>
      </c>
      <c r="J95" s="424" t="str">
        <f t="shared" ref="J95" si="18">IF(H95="GRAVE","Debe formularse",IF(H95="MODERADO", "Si el proceso lo requiere","NO"))</f>
        <v>NO</v>
      </c>
      <c r="K95" s="562"/>
      <c r="L95" s="563"/>
      <c r="M95" s="564"/>
      <c r="N95" s="473"/>
      <c r="O95" s="562"/>
      <c r="P95" s="563"/>
      <c r="Q95" s="564"/>
      <c r="R95" s="571"/>
    </row>
    <row r="96" spans="1:18" ht="13.5" thickBot="1" x14ac:dyDescent="0.25">
      <c r="A96" s="574"/>
      <c r="B96" s="532"/>
      <c r="C96" s="576"/>
      <c r="D96" s="576"/>
      <c r="E96" s="576"/>
      <c r="F96" s="75">
        <f>'01-Mapa de riesgo-UO'!F99</f>
        <v>0</v>
      </c>
      <c r="G96" s="576"/>
      <c r="H96" s="577"/>
      <c r="I96" s="345">
        <f>'01-Mapa de riesgo-UO'!AT99</f>
        <v>0</v>
      </c>
      <c r="J96" s="532"/>
      <c r="K96" s="565"/>
      <c r="L96" s="566"/>
      <c r="M96" s="567"/>
      <c r="N96" s="474"/>
      <c r="O96" s="565"/>
      <c r="P96" s="566"/>
      <c r="Q96" s="567"/>
      <c r="R96" s="572"/>
    </row>
    <row r="97" spans="1:18" ht="13.5" thickBot="1" x14ac:dyDescent="0.25">
      <c r="A97" s="574"/>
      <c r="B97" s="504"/>
      <c r="C97" s="576"/>
      <c r="D97" s="576"/>
      <c r="E97" s="576"/>
      <c r="F97" s="75">
        <f>'01-Mapa de riesgo-UO'!F100</f>
        <v>0</v>
      </c>
      <c r="G97" s="576"/>
      <c r="H97" s="577"/>
      <c r="I97" s="345">
        <f>'01-Mapa de riesgo-UO'!AT100</f>
        <v>0</v>
      </c>
      <c r="J97" s="504"/>
      <c r="K97" s="568"/>
      <c r="L97" s="569"/>
      <c r="M97" s="570"/>
      <c r="N97" s="475"/>
      <c r="O97" s="568"/>
      <c r="P97" s="569"/>
      <c r="Q97" s="570"/>
      <c r="R97" s="573"/>
    </row>
    <row r="98" spans="1:18" ht="13.5" thickBot="1" x14ac:dyDescent="0.25">
      <c r="A98" s="574"/>
      <c r="B98" s="424"/>
      <c r="C98" s="575"/>
      <c r="D98" s="576"/>
      <c r="E98" s="576"/>
      <c r="F98" s="75"/>
      <c r="G98" s="576"/>
      <c r="H98" s="577"/>
      <c r="I98" s="345"/>
      <c r="J98" s="424"/>
      <c r="K98" s="562"/>
      <c r="L98" s="563"/>
      <c r="M98" s="564"/>
      <c r="N98" s="473"/>
      <c r="O98" s="562"/>
      <c r="P98" s="563"/>
      <c r="Q98" s="564"/>
      <c r="R98" s="571"/>
    </row>
    <row r="99" spans="1:18" ht="13.5" thickBot="1" x14ac:dyDescent="0.25">
      <c r="A99" s="574"/>
      <c r="B99" s="532"/>
      <c r="C99" s="576"/>
      <c r="D99" s="576"/>
      <c r="E99" s="576"/>
      <c r="F99" s="75"/>
      <c r="G99" s="576"/>
      <c r="H99" s="577"/>
      <c r="I99" s="345"/>
      <c r="J99" s="532"/>
      <c r="K99" s="565"/>
      <c r="L99" s="566"/>
      <c r="M99" s="567"/>
      <c r="N99" s="474"/>
      <c r="O99" s="565"/>
      <c r="P99" s="566"/>
      <c r="Q99" s="567"/>
      <c r="R99" s="572"/>
    </row>
    <row r="100" spans="1:18" ht="37.5" customHeight="1" thickBot="1" x14ac:dyDescent="0.25">
      <c r="A100" s="574"/>
      <c r="B100" s="504"/>
      <c r="C100" s="576"/>
      <c r="D100" s="576"/>
      <c r="E100" s="576"/>
      <c r="F100" s="75"/>
      <c r="G100" s="576"/>
      <c r="H100" s="577"/>
      <c r="I100" s="345"/>
      <c r="J100" s="504"/>
      <c r="K100" s="568"/>
      <c r="L100" s="569"/>
      <c r="M100" s="570"/>
      <c r="N100" s="475"/>
      <c r="O100" s="568"/>
      <c r="P100" s="569"/>
      <c r="Q100" s="570"/>
      <c r="R100" s="573"/>
    </row>
    <row r="101" spans="1:18" ht="13.5" thickBot="1" x14ac:dyDescent="0.25">
      <c r="A101" s="574"/>
      <c r="B101" s="424"/>
      <c r="C101" s="575"/>
      <c r="D101" s="576"/>
      <c r="E101" s="576"/>
      <c r="F101" s="75"/>
      <c r="G101" s="576"/>
      <c r="H101" s="577"/>
      <c r="I101" s="345"/>
      <c r="J101" s="424"/>
      <c r="K101" s="562"/>
      <c r="L101" s="563"/>
      <c r="M101" s="564"/>
      <c r="N101" s="473"/>
      <c r="O101" s="562"/>
      <c r="P101" s="563"/>
      <c r="Q101" s="564"/>
      <c r="R101" s="571"/>
    </row>
    <row r="102" spans="1:18" ht="37.5" customHeight="1" thickBot="1" x14ac:dyDescent="0.25">
      <c r="A102" s="574"/>
      <c r="B102" s="532"/>
      <c r="C102" s="576"/>
      <c r="D102" s="576"/>
      <c r="E102" s="576"/>
      <c r="F102" s="75"/>
      <c r="G102" s="576"/>
      <c r="H102" s="577"/>
      <c r="I102" s="345"/>
      <c r="J102" s="532"/>
      <c r="K102" s="565"/>
      <c r="L102" s="566"/>
      <c r="M102" s="567"/>
      <c r="N102" s="474"/>
      <c r="O102" s="565"/>
      <c r="P102" s="566"/>
      <c r="Q102" s="567"/>
      <c r="R102" s="572"/>
    </row>
    <row r="103" spans="1:18" ht="37.5" customHeight="1" thickBot="1" x14ac:dyDescent="0.25">
      <c r="A103" s="574"/>
      <c r="B103" s="504"/>
      <c r="C103" s="576"/>
      <c r="D103" s="576"/>
      <c r="E103" s="576"/>
      <c r="F103" s="75"/>
      <c r="G103" s="576"/>
      <c r="H103" s="577"/>
      <c r="I103" s="345"/>
      <c r="J103" s="504"/>
      <c r="K103" s="568"/>
      <c r="L103" s="569"/>
      <c r="M103" s="570"/>
      <c r="N103" s="475"/>
      <c r="O103" s="568"/>
      <c r="P103" s="569"/>
      <c r="Q103" s="570"/>
      <c r="R103" s="573"/>
    </row>
    <row r="104" spans="1:18" ht="13.5" thickBot="1" x14ac:dyDescent="0.25">
      <c r="A104" s="574"/>
      <c r="B104" s="424">
        <f>'01-Mapa de riesgo-UO'!B101</f>
        <v>0</v>
      </c>
      <c r="C104" s="575">
        <f>'01-Mapa de riesgo-UO'!G101</f>
        <v>0</v>
      </c>
      <c r="D104" s="576">
        <f>'01-Mapa de riesgo-UO'!H101</f>
        <v>0</v>
      </c>
      <c r="E104" s="576">
        <f>'01-Mapa de riesgo-UO'!I101</f>
        <v>0</v>
      </c>
      <c r="F104" s="75">
        <f>'01-Mapa de riesgo-UO'!F101</f>
        <v>0</v>
      </c>
      <c r="G104" s="576">
        <f>'01-Mapa de riesgo-UO'!J101</f>
        <v>0</v>
      </c>
      <c r="H104" s="577" t="str">
        <f>'01-Mapa de riesgo-UO'!AQ101</f>
        <v>LEVE</v>
      </c>
      <c r="I104" s="345">
        <f>'01-Mapa de riesgo-UO'!AT101</f>
        <v>0</v>
      </c>
      <c r="J104" s="424" t="str">
        <f t="shared" ref="J104" si="19">IF(H104="GRAVE","Debe formularse",IF(H104="MODERADO", "Si el proceso lo requiere","NO"))</f>
        <v>NO</v>
      </c>
      <c r="K104" s="562"/>
      <c r="L104" s="563"/>
      <c r="M104" s="564"/>
      <c r="N104" s="473"/>
      <c r="O104" s="562"/>
      <c r="P104" s="563"/>
      <c r="Q104" s="564"/>
      <c r="R104" s="571"/>
    </row>
    <row r="105" spans="1:18" ht="13.5" thickBot="1" x14ac:dyDescent="0.25">
      <c r="A105" s="574"/>
      <c r="B105" s="532"/>
      <c r="C105" s="576"/>
      <c r="D105" s="576"/>
      <c r="E105" s="576"/>
      <c r="F105" s="75">
        <f>'01-Mapa de riesgo-UO'!F102</f>
        <v>0</v>
      </c>
      <c r="G105" s="576"/>
      <c r="H105" s="577"/>
      <c r="I105" s="345">
        <f>'01-Mapa de riesgo-UO'!AT102</f>
        <v>0</v>
      </c>
      <c r="J105" s="532"/>
      <c r="K105" s="565"/>
      <c r="L105" s="566"/>
      <c r="M105" s="567"/>
      <c r="N105" s="474"/>
      <c r="O105" s="565"/>
      <c r="P105" s="566"/>
      <c r="Q105" s="567"/>
      <c r="R105" s="572"/>
    </row>
    <row r="106" spans="1:18" ht="13.5" thickBot="1" x14ac:dyDescent="0.25">
      <c r="A106" s="574"/>
      <c r="B106" s="504"/>
      <c r="C106" s="576"/>
      <c r="D106" s="576"/>
      <c r="E106" s="576"/>
      <c r="F106" s="75">
        <f>'01-Mapa de riesgo-UO'!F103</f>
        <v>0</v>
      </c>
      <c r="G106" s="576"/>
      <c r="H106" s="577"/>
      <c r="I106" s="345">
        <f>'01-Mapa de riesgo-UO'!AT103</f>
        <v>0</v>
      </c>
      <c r="J106" s="504"/>
      <c r="K106" s="568"/>
      <c r="L106" s="569"/>
      <c r="M106" s="570"/>
      <c r="N106" s="475"/>
      <c r="O106" s="568"/>
      <c r="P106" s="569"/>
      <c r="Q106" s="570"/>
      <c r="R106" s="573"/>
    </row>
    <row r="107" spans="1:18" ht="13.5" thickBot="1" x14ac:dyDescent="0.25">
      <c r="A107" s="574"/>
      <c r="B107" s="424">
        <f>'01-Mapa de riesgo-UO'!B104</f>
        <v>0</v>
      </c>
      <c r="C107" s="575">
        <f>'01-Mapa de riesgo-UO'!G104</f>
        <v>0</v>
      </c>
      <c r="D107" s="576">
        <f>'01-Mapa de riesgo-UO'!H104</f>
        <v>0</v>
      </c>
      <c r="E107" s="576">
        <f>'01-Mapa de riesgo-UO'!I104</f>
        <v>0</v>
      </c>
      <c r="F107" s="75">
        <f>'01-Mapa de riesgo-UO'!F104</f>
        <v>0</v>
      </c>
      <c r="G107" s="576">
        <f>'01-Mapa de riesgo-UO'!J104</f>
        <v>0</v>
      </c>
      <c r="H107" s="577" t="str">
        <f>'01-Mapa de riesgo-UO'!AQ104</f>
        <v>LEVE</v>
      </c>
      <c r="I107" s="345">
        <f>'01-Mapa de riesgo-UO'!AT104</f>
        <v>0</v>
      </c>
      <c r="J107" s="424" t="str">
        <f t="shared" ref="J107" si="20">IF(H107="GRAVE","Debe formularse",IF(H107="MODERADO", "Si el proceso lo requiere","NO"))</f>
        <v>NO</v>
      </c>
      <c r="K107" s="562"/>
      <c r="L107" s="563"/>
      <c r="M107" s="564"/>
      <c r="N107" s="473"/>
      <c r="O107" s="562"/>
      <c r="P107" s="563"/>
      <c r="Q107" s="564"/>
      <c r="R107" s="571"/>
    </row>
    <row r="108" spans="1:18" ht="13.5" thickBot="1" x14ac:dyDescent="0.25">
      <c r="A108" s="574"/>
      <c r="B108" s="532"/>
      <c r="C108" s="576"/>
      <c r="D108" s="576"/>
      <c r="E108" s="576"/>
      <c r="F108" s="75">
        <f>'01-Mapa de riesgo-UO'!F105</f>
        <v>0</v>
      </c>
      <c r="G108" s="576"/>
      <c r="H108" s="577"/>
      <c r="I108" s="345">
        <f>'01-Mapa de riesgo-UO'!AT105</f>
        <v>0</v>
      </c>
      <c r="J108" s="532"/>
      <c r="K108" s="565"/>
      <c r="L108" s="566"/>
      <c r="M108" s="567"/>
      <c r="N108" s="474"/>
      <c r="O108" s="565"/>
      <c r="P108" s="566"/>
      <c r="Q108" s="567"/>
      <c r="R108" s="572"/>
    </row>
    <row r="109" spans="1:18" ht="13.5" thickBot="1" x14ac:dyDescent="0.25">
      <c r="A109" s="574"/>
      <c r="B109" s="504"/>
      <c r="C109" s="576"/>
      <c r="D109" s="576"/>
      <c r="E109" s="576"/>
      <c r="F109" s="75">
        <f>'01-Mapa de riesgo-UO'!F106</f>
        <v>0</v>
      </c>
      <c r="G109" s="576"/>
      <c r="H109" s="577"/>
      <c r="I109" s="345">
        <f>'01-Mapa de riesgo-UO'!AT106</f>
        <v>0</v>
      </c>
      <c r="J109" s="504"/>
      <c r="K109" s="568"/>
      <c r="L109" s="569"/>
      <c r="M109" s="570"/>
      <c r="N109" s="475"/>
      <c r="O109" s="568"/>
      <c r="P109" s="569"/>
      <c r="Q109" s="570"/>
      <c r="R109" s="573"/>
    </row>
    <row r="110" spans="1:18" ht="13.5" thickBot="1" x14ac:dyDescent="0.25">
      <c r="A110" s="574"/>
      <c r="B110" s="424">
        <f>'01-Mapa de riesgo-UO'!B107</f>
        <v>0</v>
      </c>
      <c r="C110" s="575">
        <f>'01-Mapa de riesgo-UO'!G107</f>
        <v>0</v>
      </c>
      <c r="D110" s="576">
        <f>'01-Mapa de riesgo-UO'!H107</f>
        <v>0</v>
      </c>
      <c r="E110" s="576">
        <f>'01-Mapa de riesgo-UO'!I107</f>
        <v>0</v>
      </c>
      <c r="F110" s="75">
        <f>'01-Mapa de riesgo-UO'!F107</f>
        <v>0</v>
      </c>
      <c r="G110" s="576">
        <f>'01-Mapa de riesgo-UO'!J107</f>
        <v>0</v>
      </c>
      <c r="H110" s="577" t="str">
        <f>'01-Mapa de riesgo-UO'!AQ107</f>
        <v>LEVE</v>
      </c>
      <c r="I110" s="345">
        <f>'01-Mapa de riesgo-UO'!AT107</f>
        <v>0</v>
      </c>
      <c r="J110" s="424" t="str">
        <f t="shared" ref="J110" si="21">IF(H110="GRAVE","Debe formularse",IF(H110="MODERADO", "Si el proceso lo requiere","NO"))</f>
        <v>NO</v>
      </c>
      <c r="K110" s="562"/>
      <c r="L110" s="563"/>
      <c r="M110" s="564"/>
      <c r="N110" s="473"/>
      <c r="O110" s="562"/>
      <c r="P110" s="563"/>
      <c r="Q110" s="564"/>
      <c r="R110" s="571"/>
    </row>
    <row r="111" spans="1:18" ht="13.5" thickBot="1" x14ac:dyDescent="0.25">
      <c r="A111" s="574"/>
      <c r="B111" s="532"/>
      <c r="C111" s="576"/>
      <c r="D111" s="576"/>
      <c r="E111" s="576"/>
      <c r="F111" s="75">
        <f>'01-Mapa de riesgo-UO'!F108</f>
        <v>0</v>
      </c>
      <c r="G111" s="576"/>
      <c r="H111" s="577"/>
      <c r="I111" s="345">
        <f>'01-Mapa de riesgo-UO'!AT108</f>
        <v>0</v>
      </c>
      <c r="J111" s="532"/>
      <c r="K111" s="565"/>
      <c r="L111" s="566"/>
      <c r="M111" s="567"/>
      <c r="N111" s="474"/>
      <c r="O111" s="565"/>
      <c r="P111" s="566"/>
      <c r="Q111" s="567"/>
      <c r="R111" s="572"/>
    </row>
    <row r="112" spans="1:18" ht="13.5" thickBot="1" x14ac:dyDescent="0.25">
      <c r="A112" s="574"/>
      <c r="B112" s="504"/>
      <c r="C112" s="576"/>
      <c r="D112" s="576"/>
      <c r="E112" s="576"/>
      <c r="F112" s="75">
        <f>'01-Mapa de riesgo-UO'!F109</f>
        <v>0</v>
      </c>
      <c r="G112" s="576"/>
      <c r="H112" s="577"/>
      <c r="I112" s="345">
        <f>'01-Mapa de riesgo-UO'!AT109</f>
        <v>0</v>
      </c>
      <c r="J112" s="504"/>
      <c r="K112" s="568"/>
      <c r="L112" s="569"/>
      <c r="M112" s="570"/>
      <c r="N112" s="475"/>
      <c r="O112" s="568"/>
      <c r="P112" s="569"/>
      <c r="Q112" s="570"/>
      <c r="R112" s="573"/>
    </row>
    <row r="113" spans="1:18" ht="13.5" thickBot="1" x14ac:dyDescent="0.25">
      <c r="A113" s="574"/>
      <c r="B113" s="424">
        <f>'01-Mapa de riesgo-UO'!B110</f>
        <v>0</v>
      </c>
      <c r="C113" s="575">
        <f>'01-Mapa de riesgo-UO'!G110</f>
        <v>0</v>
      </c>
      <c r="D113" s="576">
        <f>'01-Mapa de riesgo-UO'!H110</f>
        <v>0</v>
      </c>
      <c r="E113" s="576">
        <f>'01-Mapa de riesgo-UO'!I110</f>
        <v>0</v>
      </c>
      <c r="F113" s="75">
        <f>'01-Mapa de riesgo-UO'!F110</f>
        <v>0</v>
      </c>
      <c r="G113" s="576">
        <f>'01-Mapa de riesgo-UO'!J110</f>
        <v>0</v>
      </c>
      <c r="H113" s="577" t="str">
        <f>'01-Mapa de riesgo-UO'!AQ110</f>
        <v>LEVE</v>
      </c>
      <c r="I113" s="345">
        <f>'01-Mapa de riesgo-UO'!AT110</f>
        <v>0</v>
      </c>
      <c r="J113" s="424" t="str">
        <f t="shared" ref="J113" si="22">IF(H113="GRAVE","Debe formularse",IF(H113="MODERADO", "Si el proceso lo requiere","NO"))</f>
        <v>NO</v>
      </c>
      <c r="K113" s="562"/>
      <c r="L113" s="563"/>
      <c r="M113" s="564"/>
      <c r="N113" s="473"/>
      <c r="O113" s="562"/>
      <c r="P113" s="563"/>
      <c r="Q113" s="564"/>
      <c r="R113" s="571"/>
    </row>
    <row r="114" spans="1:18" ht="13.5" thickBot="1" x14ac:dyDescent="0.25">
      <c r="A114" s="574"/>
      <c r="B114" s="532"/>
      <c r="C114" s="576"/>
      <c r="D114" s="576"/>
      <c r="E114" s="576"/>
      <c r="F114" s="75">
        <f>'01-Mapa de riesgo-UO'!F111</f>
        <v>0</v>
      </c>
      <c r="G114" s="576"/>
      <c r="H114" s="577"/>
      <c r="I114" s="345">
        <f>'01-Mapa de riesgo-UO'!AT111</f>
        <v>0</v>
      </c>
      <c r="J114" s="532"/>
      <c r="K114" s="565"/>
      <c r="L114" s="566"/>
      <c r="M114" s="567"/>
      <c r="N114" s="474"/>
      <c r="O114" s="565"/>
      <c r="P114" s="566"/>
      <c r="Q114" s="567"/>
      <c r="R114" s="572"/>
    </row>
    <row r="115" spans="1:18" ht="13.5" thickBot="1" x14ac:dyDescent="0.25">
      <c r="A115" s="574"/>
      <c r="B115" s="504"/>
      <c r="C115" s="576"/>
      <c r="D115" s="576"/>
      <c r="E115" s="576"/>
      <c r="F115" s="75">
        <f>'01-Mapa de riesgo-UO'!F112</f>
        <v>0</v>
      </c>
      <c r="G115" s="576"/>
      <c r="H115" s="577"/>
      <c r="I115" s="345">
        <f>'01-Mapa de riesgo-UO'!AT112</f>
        <v>0</v>
      </c>
      <c r="J115" s="504"/>
      <c r="K115" s="568"/>
      <c r="L115" s="569"/>
      <c r="M115" s="570"/>
      <c r="N115" s="475"/>
      <c r="O115" s="568"/>
      <c r="P115" s="569"/>
      <c r="Q115" s="570"/>
      <c r="R115" s="573"/>
    </row>
    <row r="116" spans="1:18" ht="13.5" thickBot="1" x14ac:dyDescent="0.25">
      <c r="A116" s="574"/>
      <c r="B116" s="424">
        <f>'01-Mapa de riesgo-UO'!B113</f>
        <v>0</v>
      </c>
      <c r="C116" s="575">
        <f>'01-Mapa de riesgo-UO'!G113</f>
        <v>0</v>
      </c>
      <c r="D116" s="576">
        <f>'01-Mapa de riesgo-UO'!H113</f>
        <v>0</v>
      </c>
      <c r="E116" s="576">
        <f>'01-Mapa de riesgo-UO'!I113</f>
        <v>0</v>
      </c>
      <c r="F116" s="75">
        <f>'01-Mapa de riesgo-UO'!F113</f>
        <v>0</v>
      </c>
      <c r="G116" s="576">
        <f>'01-Mapa de riesgo-UO'!J113</f>
        <v>0</v>
      </c>
      <c r="H116" s="577" t="str">
        <f>'01-Mapa de riesgo-UO'!AQ113</f>
        <v>LEVE</v>
      </c>
      <c r="I116" s="345">
        <f>'01-Mapa de riesgo-UO'!AT113</f>
        <v>0</v>
      </c>
      <c r="J116" s="424" t="str">
        <f t="shared" ref="J116" si="23">IF(H116="GRAVE","Debe formularse",IF(H116="MODERADO", "Si el proceso lo requiere","NO"))</f>
        <v>NO</v>
      </c>
      <c r="K116" s="562"/>
      <c r="L116" s="563"/>
      <c r="M116" s="564"/>
      <c r="N116" s="473"/>
      <c r="O116" s="562"/>
      <c r="P116" s="563"/>
      <c r="Q116" s="564"/>
      <c r="R116" s="571"/>
    </row>
    <row r="117" spans="1:18" ht="13.5" thickBot="1" x14ac:dyDescent="0.25">
      <c r="A117" s="574"/>
      <c r="B117" s="532"/>
      <c r="C117" s="576"/>
      <c r="D117" s="576"/>
      <c r="E117" s="576"/>
      <c r="F117" s="75">
        <f>'01-Mapa de riesgo-UO'!F114</f>
        <v>0</v>
      </c>
      <c r="G117" s="576"/>
      <c r="H117" s="577"/>
      <c r="I117" s="345">
        <f>'01-Mapa de riesgo-UO'!AT114</f>
        <v>0</v>
      </c>
      <c r="J117" s="532"/>
      <c r="K117" s="565"/>
      <c r="L117" s="566"/>
      <c r="M117" s="567"/>
      <c r="N117" s="474"/>
      <c r="O117" s="565"/>
      <c r="P117" s="566"/>
      <c r="Q117" s="567"/>
      <c r="R117" s="572"/>
    </row>
    <row r="118" spans="1:18" ht="13.5" thickBot="1" x14ac:dyDescent="0.25">
      <c r="A118" s="574"/>
      <c r="B118" s="504"/>
      <c r="C118" s="576"/>
      <c r="D118" s="576"/>
      <c r="E118" s="576"/>
      <c r="F118" s="75">
        <f>'01-Mapa de riesgo-UO'!F115</f>
        <v>0</v>
      </c>
      <c r="G118" s="576"/>
      <c r="H118" s="577"/>
      <c r="I118" s="345">
        <f>'01-Mapa de riesgo-UO'!AT115</f>
        <v>0</v>
      </c>
      <c r="J118" s="504"/>
      <c r="K118" s="568"/>
      <c r="L118" s="569"/>
      <c r="M118" s="570"/>
      <c r="N118" s="475"/>
      <c r="O118" s="568"/>
      <c r="P118" s="569"/>
      <c r="Q118" s="570"/>
      <c r="R118" s="573"/>
    </row>
  </sheetData>
  <sheetProtection algorithmName="SHA-512" hashValue="f6DMZuiPBX/oWZv0QRg+5x65oa+nJBHOcUXVXDUNj7RBR3+7G9ySZ7BtaMrkJqc8SSggeBOZVkrVn04UqzPXbw==" saltValue="u6t/siMZbHfgx9Okp1+seQ==" spinCount="100000" sheet="1" formatRows="0" insertRows="0" deleteRows="0" selectLockedCells="1"/>
  <mergeCells count="461">
    <mergeCell ref="R6:R7"/>
    <mergeCell ref="A5:B5"/>
    <mergeCell ref="D5:E5"/>
    <mergeCell ref="J14:J16"/>
    <mergeCell ref="J17:J19"/>
    <mergeCell ref="G17:G19"/>
    <mergeCell ref="H17:H19"/>
    <mergeCell ref="H11:H13"/>
    <mergeCell ref="H14:H16"/>
    <mergeCell ref="G11:G13"/>
    <mergeCell ref="G14:G16"/>
    <mergeCell ref="A17:A19"/>
    <mergeCell ref="C17:C19"/>
    <mergeCell ref="D17:D19"/>
    <mergeCell ref="E17:E19"/>
    <mergeCell ref="B17:B19"/>
    <mergeCell ref="J11:J13"/>
    <mergeCell ref="A11:A13"/>
    <mergeCell ref="C11:C13"/>
    <mergeCell ref="D11:D13"/>
    <mergeCell ref="E11:E13"/>
    <mergeCell ref="H8:H10"/>
    <mergeCell ref="J8:J10"/>
    <mergeCell ref="O6:Q7"/>
    <mergeCell ref="A14:A16"/>
    <mergeCell ref="C14:C16"/>
    <mergeCell ref="D14:D16"/>
    <mergeCell ref="E14:E16"/>
    <mergeCell ref="B11:B13"/>
    <mergeCell ref="B14:B16"/>
    <mergeCell ref="A8:A10"/>
    <mergeCell ref="C8:C10"/>
    <mergeCell ref="D8:D10"/>
    <mergeCell ref="E8:E10"/>
    <mergeCell ref="B8:B10"/>
    <mergeCell ref="G8:G10"/>
    <mergeCell ref="D2:M2"/>
    <mergeCell ref="D3:M3"/>
    <mergeCell ref="D4:M4"/>
    <mergeCell ref="I6:I7"/>
    <mergeCell ref="K6:M7"/>
    <mergeCell ref="A6:A7"/>
    <mergeCell ref="N6:N7"/>
    <mergeCell ref="H6:H7"/>
    <mergeCell ref="J6:J7"/>
    <mergeCell ref="C6:G6"/>
    <mergeCell ref="B6:B7"/>
    <mergeCell ref="F5:I5"/>
    <mergeCell ref="K5:N5"/>
    <mergeCell ref="N17:N19"/>
    <mergeCell ref="O17:Q19"/>
    <mergeCell ref="R17:R19"/>
    <mergeCell ref="R8:R10"/>
    <mergeCell ref="K11:M13"/>
    <mergeCell ref="N11:N13"/>
    <mergeCell ref="O11:Q13"/>
    <mergeCell ref="R11:R13"/>
    <mergeCell ref="K14:M16"/>
    <mergeCell ref="N14:N16"/>
    <mergeCell ref="O14:Q16"/>
    <mergeCell ref="R14:R16"/>
    <mergeCell ref="K17:M19"/>
    <mergeCell ref="K8:M10"/>
    <mergeCell ref="N8:N10"/>
    <mergeCell ref="O8:Q10"/>
    <mergeCell ref="A26:A28"/>
    <mergeCell ref="B26:B28"/>
    <mergeCell ref="C26:C28"/>
    <mergeCell ref="D26:D28"/>
    <mergeCell ref="E26:E28"/>
    <mergeCell ref="G26:G28"/>
    <mergeCell ref="H26:H28"/>
    <mergeCell ref="J26:J28"/>
    <mergeCell ref="J20:J22"/>
    <mergeCell ref="A23:A25"/>
    <mergeCell ref="B23:B25"/>
    <mergeCell ref="C23:C25"/>
    <mergeCell ref="D23:D25"/>
    <mergeCell ref="E23:E25"/>
    <mergeCell ref="G23:G25"/>
    <mergeCell ref="H23:H25"/>
    <mergeCell ref="J23:J25"/>
    <mergeCell ref="A20:A22"/>
    <mergeCell ref="B20:B22"/>
    <mergeCell ref="C20:C22"/>
    <mergeCell ref="D20:D22"/>
    <mergeCell ref="E20:E22"/>
    <mergeCell ref="G20:G22"/>
    <mergeCell ref="H20:H22"/>
    <mergeCell ref="A35:A37"/>
    <mergeCell ref="B35:B37"/>
    <mergeCell ref="C35:C37"/>
    <mergeCell ref="D35:D37"/>
    <mergeCell ref="E35:E37"/>
    <mergeCell ref="G35:G37"/>
    <mergeCell ref="H35:H37"/>
    <mergeCell ref="J35:J37"/>
    <mergeCell ref="A29:A31"/>
    <mergeCell ref="B29:B31"/>
    <mergeCell ref="C29:C31"/>
    <mergeCell ref="D29:D31"/>
    <mergeCell ref="E29:E31"/>
    <mergeCell ref="G29:G31"/>
    <mergeCell ref="H29:H31"/>
    <mergeCell ref="J29:J31"/>
    <mergeCell ref="A41:A43"/>
    <mergeCell ref="B41:B43"/>
    <mergeCell ref="C41:C43"/>
    <mergeCell ref="D41:D43"/>
    <mergeCell ref="E41:E43"/>
    <mergeCell ref="G41:G43"/>
    <mergeCell ref="H41:H43"/>
    <mergeCell ref="J41:J43"/>
    <mergeCell ref="A38:A40"/>
    <mergeCell ref="B38:B40"/>
    <mergeCell ref="C38:C40"/>
    <mergeCell ref="D38:D40"/>
    <mergeCell ref="E38:E40"/>
    <mergeCell ref="G38:G40"/>
    <mergeCell ref="H38:H40"/>
    <mergeCell ref="J38:J40"/>
    <mergeCell ref="A47:A49"/>
    <mergeCell ref="B47:B49"/>
    <mergeCell ref="C47:C49"/>
    <mergeCell ref="D47:D49"/>
    <mergeCell ref="E47:E49"/>
    <mergeCell ref="G47:G49"/>
    <mergeCell ref="H47:H49"/>
    <mergeCell ref="J47:J49"/>
    <mergeCell ref="A44:A46"/>
    <mergeCell ref="B44:B46"/>
    <mergeCell ref="C44:C46"/>
    <mergeCell ref="D44:D46"/>
    <mergeCell ref="E44:E46"/>
    <mergeCell ref="G44:G46"/>
    <mergeCell ref="H44:H46"/>
    <mergeCell ref="J44:J46"/>
    <mergeCell ref="A50:A52"/>
    <mergeCell ref="B50:B52"/>
    <mergeCell ref="C50:C52"/>
    <mergeCell ref="D50:D52"/>
    <mergeCell ref="E50:E52"/>
    <mergeCell ref="G50:G52"/>
    <mergeCell ref="H50:H52"/>
    <mergeCell ref="J50:J52"/>
    <mergeCell ref="G56:G58"/>
    <mergeCell ref="H56:H58"/>
    <mergeCell ref="J56:J58"/>
    <mergeCell ref="A56:A58"/>
    <mergeCell ref="B56:B58"/>
    <mergeCell ref="C56:C58"/>
    <mergeCell ref="D56:D58"/>
    <mergeCell ref="E56:E58"/>
    <mergeCell ref="A53:A55"/>
    <mergeCell ref="B53:B55"/>
    <mergeCell ref="C53:C55"/>
    <mergeCell ref="D53:D55"/>
    <mergeCell ref="E53:E55"/>
    <mergeCell ref="G53:G55"/>
    <mergeCell ref="H53:H55"/>
    <mergeCell ref="J53:J55"/>
    <mergeCell ref="O26:Q28"/>
    <mergeCell ref="R26:R28"/>
    <mergeCell ref="K29:M31"/>
    <mergeCell ref="N29:N31"/>
    <mergeCell ref="O29:Q31"/>
    <mergeCell ref="R29:R31"/>
    <mergeCell ref="O20:Q22"/>
    <mergeCell ref="R20:R22"/>
    <mergeCell ref="K23:M25"/>
    <mergeCell ref="N23:N25"/>
    <mergeCell ref="O23:Q25"/>
    <mergeCell ref="R23:R25"/>
    <mergeCell ref="K20:M22"/>
    <mergeCell ref="N20:N22"/>
    <mergeCell ref="K26:M28"/>
    <mergeCell ref="N26:N28"/>
    <mergeCell ref="O41:Q43"/>
    <mergeCell ref="R41:R43"/>
    <mergeCell ref="K44:M46"/>
    <mergeCell ref="N44:N46"/>
    <mergeCell ref="O44:Q46"/>
    <mergeCell ref="R44:R46"/>
    <mergeCell ref="O35:Q37"/>
    <mergeCell ref="R35:R37"/>
    <mergeCell ref="K38:M40"/>
    <mergeCell ref="N38:N40"/>
    <mergeCell ref="O38:Q40"/>
    <mergeCell ref="R38:R40"/>
    <mergeCell ref="K35:M37"/>
    <mergeCell ref="N35:N37"/>
    <mergeCell ref="K41:M43"/>
    <mergeCell ref="N41:N43"/>
    <mergeCell ref="O47:Q49"/>
    <mergeCell ref="R47:R49"/>
    <mergeCell ref="K50:M52"/>
    <mergeCell ref="N50:N52"/>
    <mergeCell ref="K47:M49"/>
    <mergeCell ref="N47:N49"/>
    <mergeCell ref="N56:N58"/>
    <mergeCell ref="O56:Q58"/>
    <mergeCell ref="R56:R58"/>
    <mergeCell ref="K56:M58"/>
    <mergeCell ref="O50:Q52"/>
    <mergeCell ref="R50:R52"/>
    <mergeCell ref="K53:M55"/>
    <mergeCell ref="N53:N55"/>
    <mergeCell ref="O53:Q55"/>
    <mergeCell ref="R53:R55"/>
    <mergeCell ref="A74:A76"/>
    <mergeCell ref="B59:B61"/>
    <mergeCell ref="B62:B64"/>
    <mergeCell ref="B65:B67"/>
    <mergeCell ref="B68:B70"/>
    <mergeCell ref="B74:B76"/>
    <mergeCell ref="A59:A61"/>
    <mergeCell ref="A62:A64"/>
    <mergeCell ref="A65:A67"/>
    <mergeCell ref="A68:A70"/>
    <mergeCell ref="A71:A73"/>
    <mergeCell ref="B71:B73"/>
    <mergeCell ref="C74:C76"/>
    <mergeCell ref="D77:D79"/>
    <mergeCell ref="D80:D82"/>
    <mergeCell ref="D83:D85"/>
    <mergeCell ref="D59:D61"/>
    <mergeCell ref="D62:D64"/>
    <mergeCell ref="D65:D67"/>
    <mergeCell ref="D68:D70"/>
    <mergeCell ref="D74:D76"/>
    <mergeCell ref="C77:C79"/>
    <mergeCell ref="C80:C82"/>
    <mergeCell ref="C83:C85"/>
    <mergeCell ref="C59:C61"/>
    <mergeCell ref="C62:C64"/>
    <mergeCell ref="C65:C67"/>
    <mergeCell ref="C68:C70"/>
    <mergeCell ref="C71:C73"/>
    <mergeCell ref="D71:D73"/>
    <mergeCell ref="H74:H76"/>
    <mergeCell ref="E59:E61"/>
    <mergeCell ref="E62:E64"/>
    <mergeCell ref="E65:E67"/>
    <mergeCell ref="E68:E70"/>
    <mergeCell ref="E74:E76"/>
    <mergeCell ref="G59:G61"/>
    <mergeCell ref="G62:G64"/>
    <mergeCell ref="G65:G67"/>
    <mergeCell ref="G68:G70"/>
    <mergeCell ref="G74:G76"/>
    <mergeCell ref="H59:H61"/>
    <mergeCell ref="H62:H64"/>
    <mergeCell ref="H65:H67"/>
    <mergeCell ref="H68:H70"/>
    <mergeCell ref="E71:E73"/>
    <mergeCell ref="G71:G73"/>
    <mergeCell ref="H71:H73"/>
    <mergeCell ref="J74:J76"/>
    <mergeCell ref="K59:M61"/>
    <mergeCell ref="K62:M64"/>
    <mergeCell ref="K65:M67"/>
    <mergeCell ref="K68:M70"/>
    <mergeCell ref="K74:M76"/>
    <mergeCell ref="J59:J61"/>
    <mergeCell ref="J62:J64"/>
    <mergeCell ref="J65:J67"/>
    <mergeCell ref="J68:J70"/>
    <mergeCell ref="J71:J73"/>
    <mergeCell ref="K71:M73"/>
    <mergeCell ref="R62:R64"/>
    <mergeCell ref="R65:R67"/>
    <mergeCell ref="R68:R70"/>
    <mergeCell ref="N74:N76"/>
    <mergeCell ref="O59:Q61"/>
    <mergeCell ref="O62:Q64"/>
    <mergeCell ref="O65:Q67"/>
    <mergeCell ref="O68:Q70"/>
    <mergeCell ref="O74:Q76"/>
    <mergeCell ref="N59:N61"/>
    <mergeCell ref="N62:N64"/>
    <mergeCell ref="N65:N67"/>
    <mergeCell ref="N68:N70"/>
    <mergeCell ref="N71:N73"/>
    <mergeCell ref="O71:Q73"/>
    <mergeCell ref="R71:R73"/>
    <mergeCell ref="O32:Q34"/>
    <mergeCell ref="R32:R34"/>
    <mergeCell ref="N32:N34"/>
    <mergeCell ref="A77:A79"/>
    <mergeCell ref="B77:B79"/>
    <mergeCell ref="E77:E79"/>
    <mergeCell ref="G77:G79"/>
    <mergeCell ref="H77:H79"/>
    <mergeCell ref="J77:J79"/>
    <mergeCell ref="K77:M79"/>
    <mergeCell ref="N77:N79"/>
    <mergeCell ref="O77:Q79"/>
    <mergeCell ref="R77:R79"/>
    <mergeCell ref="A32:A34"/>
    <mergeCell ref="B32:B34"/>
    <mergeCell ref="C32:C34"/>
    <mergeCell ref="D32:D34"/>
    <mergeCell ref="E32:E34"/>
    <mergeCell ref="G32:G34"/>
    <mergeCell ref="H32:H34"/>
    <mergeCell ref="J32:J34"/>
    <mergeCell ref="K32:M34"/>
    <mergeCell ref="R74:R76"/>
    <mergeCell ref="R59:R61"/>
    <mergeCell ref="R80:R82"/>
    <mergeCell ref="A83:A85"/>
    <mergeCell ref="B83:B85"/>
    <mergeCell ref="E83:E85"/>
    <mergeCell ref="G83:G85"/>
    <mergeCell ref="J83:J85"/>
    <mergeCell ref="K83:M85"/>
    <mergeCell ref="N83:N85"/>
    <mergeCell ref="O83:Q85"/>
    <mergeCell ref="R83:R85"/>
    <mergeCell ref="A80:A82"/>
    <mergeCell ref="B80:B82"/>
    <mergeCell ref="E80:E82"/>
    <mergeCell ref="G80:G82"/>
    <mergeCell ref="H80:H82"/>
    <mergeCell ref="J80:J82"/>
    <mergeCell ref="K80:M82"/>
    <mergeCell ref="N80:N82"/>
    <mergeCell ref="O80:Q82"/>
    <mergeCell ref="H83:H85"/>
    <mergeCell ref="N89:N91"/>
    <mergeCell ref="O89:Q91"/>
    <mergeCell ref="R89:R91"/>
    <mergeCell ref="N86:N88"/>
    <mergeCell ref="O86:Q88"/>
    <mergeCell ref="R86:R88"/>
    <mergeCell ref="A86:A88"/>
    <mergeCell ref="B86:B88"/>
    <mergeCell ref="C86:C88"/>
    <mergeCell ref="D86:D88"/>
    <mergeCell ref="E86:E88"/>
    <mergeCell ref="G86:G88"/>
    <mergeCell ref="H86:H88"/>
    <mergeCell ref="J86:J88"/>
    <mergeCell ref="K86:M88"/>
    <mergeCell ref="A89:A91"/>
    <mergeCell ref="B89:B91"/>
    <mergeCell ref="C89:C91"/>
    <mergeCell ref="D89:D91"/>
    <mergeCell ref="E89:E91"/>
    <mergeCell ref="G89:G91"/>
    <mergeCell ref="H89:H91"/>
    <mergeCell ref="J89:J91"/>
    <mergeCell ref="K89:M91"/>
    <mergeCell ref="N92:N94"/>
    <mergeCell ref="O92:Q94"/>
    <mergeCell ref="R92:R94"/>
    <mergeCell ref="A95:A97"/>
    <mergeCell ref="B95:B97"/>
    <mergeCell ref="C95:C97"/>
    <mergeCell ref="D95:D97"/>
    <mergeCell ref="E95:E97"/>
    <mergeCell ref="G95:G97"/>
    <mergeCell ref="H95:H97"/>
    <mergeCell ref="J95:J97"/>
    <mergeCell ref="K95:M97"/>
    <mergeCell ref="N95:N97"/>
    <mergeCell ref="O95:Q97"/>
    <mergeCell ref="R95:R97"/>
    <mergeCell ref="A92:A94"/>
    <mergeCell ref="B92:B94"/>
    <mergeCell ref="C92:C94"/>
    <mergeCell ref="D92:D94"/>
    <mergeCell ref="E92:E94"/>
    <mergeCell ref="G92:G94"/>
    <mergeCell ref="H92:H94"/>
    <mergeCell ref="J92:J94"/>
    <mergeCell ref="K92:M94"/>
    <mergeCell ref="N98:N100"/>
    <mergeCell ref="O98:Q100"/>
    <mergeCell ref="R98:R100"/>
    <mergeCell ref="A101:A103"/>
    <mergeCell ref="B101:B103"/>
    <mergeCell ref="C101:C103"/>
    <mergeCell ref="D101:D103"/>
    <mergeCell ref="E101:E103"/>
    <mergeCell ref="G101:G103"/>
    <mergeCell ref="H101:H103"/>
    <mergeCell ref="J101:J103"/>
    <mergeCell ref="K101:M103"/>
    <mergeCell ref="N101:N103"/>
    <mergeCell ref="O101:Q103"/>
    <mergeCell ref="R101:R103"/>
    <mergeCell ref="A98:A100"/>
    <mergeCell ref="B98:B100"/>
    <mergeCell ref="C98:C100"/>
    <mergeCell ref="D98:D100"/>
    <mergeCell ref="E98:E100"/>
    <mergeCell ref="G98:G100"/>
    <mergeCell ref="H98:H100"/>
    <mergeCell ref="J98:J100"/>
    <mergeCell ref="K98:M100"/>
    <mergeCell ref="N104:N106"/>
    <mergeCell ref="O104:Q106"/>
    <mergeCell ref="R104:R106"/>
    <mergeCell ref="A107:A109"/>
    <mergeCell ref="B107:B109"/>
    <mergeCell ref="C107:C109"/>
    <mergeCell ref="D107:D109"/>
    <mergeCell ref="E107:E109"/>
    <mergeCell ref="G107:G109"/>
    <mergeCell ref="H107:H109"/>
    <mergeCell ref="J107:J109"/>
    <mergeCell ref="K107:M109"/>
    <mergeCell ref="N107:N109"/>
    <mergeCell ref="O107:Q109"/>
    <mergeCell ref="R107:R109"/>
    <mergeCell ref="A104:A106"/>
    <mergeCell ref="B104:B106"/>
    <mergeCell ref="C104:C106"/>
    <mergeCell ref="D104:D106"/>
    <mergeCell ref="E104:E106"/>
    <mergeCell ref="G104:G106"/>
    <mergeCell ref="H104:H106"/>
    <mergeCell ref="J104:J106"/>
    <mergeCell ref="K104:M106"/>
    <mergeCell ref="N110:N112"/>
    <mergeCell ref="O110:Q112"/>
    <mergeCell ref="R110:R112"/>
    <mergeCell ref="A113:A115"/>
    <mergeCell ref="B113:B115"/>
    <mergeCell ref="C113:C115"/>
    <mergeCell ref="D113:D115"/>
    <mergeCell ref="E113:E115"/>
    <mergeCell ref="G113:G115"/>
    <mergeCell ref="H113:H115"/>
    <mergeCell ref="J113:J115"/>
    <mergeCell ref="K113:M115"/>
    <mergeCell ref="N113:N115"/>
    <mergeCell ref="O113:Q115"/>
    <mergeCell ref="R113:R115"/>
    <mergeCell ref="A110:A112"/>
    <mergeCell ref="B110:B112"/>
    <mergeCell ref="C110:C112"/>
    <mergeCell ref="D110:D112"/>
    <mergeCell ref="E110:E112"/>
    <mergeCell ref="G110:G112"/>
    <mergeCell ref="H110:H112"/>
    <mergeCell ref="J110:J112"/>
    <mergeCell ref="K110:M112"/>
    <mergeCell ref="N116:N118"/>
    <mergeCell ref="O116:Q118"/>
    <mergeCell ref="R116:R118"/>
    <mergeCell ref="A116:A118"/>
    <mergeCell ref="B116:B118"/>
    <mergeCell ref="C116:C118"/>
    <mergeCell ref="D116:D118"/>
    <mergeCell ref="E116:E118"/>
    <mergeCell ref="G116:G118"/>
    <mergeCell ref="H116:H118"/>
    <mergeCell ref="J116:J118"/>
    <mergeCell ref="K116:M118"/>
  </mergeCells>
  <phoneticPr fontId="4" type="noConversion"/>
  <conditionalFormatting sqref="H8:H76 H86:H118">
    <cfRule type="cellIs" dxfId="421" priority="107" stopIfTrue="1" operator="equal">
      <formula>"GRAVE"</formula>
    </cfRule>
    <cfRule type="cellIs" dxfId="420" priority="108" stopIfTrue="1" operator="equal">
      <formula>"MODERADO"</formula>
    </cfRule>
    <cfRule type="cellIs" dxfId="419" priority="109" stopIfTrue="1" operator="equal">
      <formula>"LEVE"</formula>
    </cfRule>
  </conditionalFormatting>
  <conditionalFormatting sqref="J8:J76 J86:J118">
    <cfRule type="containsText" dxfId="418" priority="87" operator="containsText" text="Si el proceso lo requiere">
      <formula>NOT(ISERROR(SEARCH("Si el proceso lo requiere",J8)))</formula>
    </cfRule>
    <cfRule type="containsText" dxfId="417" priority="89" operator="containsText" text="Debe formularse">
      <formula>NOT(ISERROR(SEARCH("Debe formularse",J8)))</formula>
    </cfRule>
  </conditionalFormatting>
  <conditionalFormatting sqref="J14:J22">
    <cfRule type="containsText" dxfId="416" priority="88" operator="containsText" text="SI el proceso lo requiere">
      <formula>NOT(ISERROR(SEARCH("SI el proceso lo requiere",J14)))</formula>
    </cfRule>
  </conditionalFormatting>
  <conditionalFormatting sqref="J8:J76 J86:J118">
    <cfRule type="cellIs" dxfId="415" priority="86" operator="equal">
      <formula>"NO"</formula>
    </cfRule>
  </conditionalFormatting>
  <conditionalFormatting sqref="K11:M11 K8 K14:M14 K17:M17 K20:M20 K23:M23 K26:M26 K29:M29 K35:M35 K41:M41 K44:M44 K47:M47 K50:M50 K53:M53 K56:M56 K32:M32">
    <cfRule type="expression" dxfId="414" priority="85">
      <formula>J8="NO"</formula>
    </cfRule>
  </conditionalFormatting>
  <conditionalFormatting sqref="N41:N70 N8:N37 N74:N76 N86:N118">
    <cfRule type="expression" dxfId="413" priority="84">
      <formula>J8="NO"</formula>
    </cfRule>
  </conditionalFormatting>
  <conditionalFormatting sqref="O41:Q70 O8:Q37 O74:Q76 O86:Q118">
    <cfRule type="expression" dxfId="412" priority="83">
      <formula>J8="NO"</formula>
    </cfRule>
  </conditionalFormatting>
  <conditionalFormatting sqref="R41:R70 R8:R37 R74:R76 R86:R118">
    <cfRule type="expression" dxfId="411" priority="82">
      <formula>J8="NO"</formula>
    </cfRule>
  </conditionalFormatting>
  <conditionalFormatting sqref="K59:M59 K62:M62 K65:M65 K68:M68 K74:M74">
    <cfRule type="expression" dxfId="410" priority="52">
      <formula>J59="NO"</formula>
    </cfRule>
  </conditionalFormatting>
  <conditionalFormatting sqref="K38:M38">
    <cfRule type="expression" dxfId="409" priority="48">
      <formula>J38="NO"</formula>
    </cfRule>
  </conditionalFormatting>
  <conditionalFormatting sqref="N38:N40">
    <cfRule type="expression" dxfId="408" priority="47">
      <formula>J38="NO"</formula>
    </cfRule>
  </conditionalFormatting>
  <conditionalFormatting sqref="O38:Q40">
    <cfRule type="expression" dxfId="407" priority="46">
      <formula>J38="NO"</formula>
    </cfRule>
  </conditionalFormatting>
  <conditionalFormatting sqref="R38:R40">
    <cfRule type="expression" dxfId="406" priority="45">
      <formula>J38="NO"</formula>
    </cfRule>
  </conditionalFormatting>
  <conditionalFormatting sqref="H77:H79">
    <cfRule type="cellIs" dxfId="405" priority="42" stopIfTrue="1" operator="equal">
      <formula>"GRAVE"</formula>
    </cfRule>
    <cfRule type="cellIs" dxfId="404" priority="43" stopIfTrue="1" operator="equal">
      <formula>"MODERADO"</formula>
    </cfRule>
    <cfRule type="cellIs" dxfId="403" priority="44" stopIfTrue="1" operator="equal">
      <formula>"LEVE"</formula>
    </cfRule>
  </conditionalFormatting>
  <conditionalFormatting sqref="J77:J79">
    <cfRule type="containsText" dxfId="402" priority="40" operator="containsText" text="Si el proceso lo requiere">
      <formula>NOT(ISERROR(SEARCH("Si el proceso lo requiere",J77)))</formula>
    </cfRule>
    <cfRule type="containsText" dxfId="401" priority="41" operator="containsText" text="Debe formularse">
      <formula>NOT(ISERROR(SEARCH("Debe formularse",J77)))</formula>
    </cfRule>
  </conditionalFormatting>
  <conditionalFormatting sqref="J77:J79">
    <cfRule type="cellIs" dxfId="400" priority="39" operator="equal">
      <formula>"NO"</formula>
    </cfRule>
  </conditionalFormatting>
  <conditionalFormatting sqref="N77:N79">
    <cfRule type="expression" dxfId="399" priority="38">
      <formula>J77="NO"</formula>
    </cfRule>
  </conditionalFormatting>
  <conditionalFormatting sqref="O77:Q79">
    <cfRule type="expression" dxfId="398" priority="37">
      <formula>J77="NO"</formula>
    </cfRule>
  </conditionalFormatting>
  <conditionalFormatting sqref="R77:R79">
    <cfRule type="expression" dxfId="397" priority="36">
      <formula>J77="NO"</formula>
    </cfRule>
  </conditionalFormatting>
  <conditionalFormatting sqref="K77:M77">
    <cfRule type="expression" dxfId="396" priority="35">
      <formula>J77="NO"</formula>
    </cfRule>
  </conditionalFormatting>
  <conditionalFormatting sqref="H80:H82">
    <cfRule type="cellIs" dxfId="395" priority="32" stopIfTrue="1" operator="equal">
      <formula>"GRAVE"</formula>
    </cfRule>
    <cfRule type="cellIs" dxfId="394" priority="33" stopIfTrue="1" operator="equal">
      <formula>"MODERADO"</formula>
    </cfRule>
    <cfRule type="cellIs" dxfId="393" priority="34" stopIfTrue="1" operator="equal">
      <formula>"LEVE"</formula>
    </cfRule>
  </conditionalFormatting>
  <conditionalFormatting sqref="J80:J82">
    <cfRule type="containsText" dxfId="392" priority="30" operator="containsText" text="Si el proceso lo requiere">
      <formula>NOT(ISERROR(SEARCH("Si el proceso lo requiere",J80)))</formula>
    </cfRule>
    <cfRule type="containsText" dxfId="391" priority="31" operator="containsText" text="Debe formularse">
      <formula>NOT(ISERROR(SEARCH("Debe formularse",J80)))</formula>
    </cfRule>
  </conditionalFormatting>
  <conditionalFormatting sqref="J80:J82">
    <cfRule type="cellIs" dxfId="390" priority="29" operator="equal">
      <formula>"NO"</formula>
    </cfRule>
  </conditionalFormatting>
  <conditionalFormatting sqref="N80:N82">
    <cfRule type="expression" dxfId="389" priority="28">
      <formula>J80="NO"</formula>
    </cfRule>
  </conditionalFormatting>
  <conditionalFormatting sqref="O80:Q82">
    <cfRule type="expression" dxfId="388" priority="27">
      <formula>J80="NO"</formula>
    </cfRule>
  </conditionalFormatting>
  <conditionalFormatting sqref="R80:R82">
    <cfRule type="expression" dxfId="387" priority="26">
      <formula>J80="NO"</formula>
    </cfRule>
  </conditionalFormatting>
  <conditionalFormatting sqref="K80:M80">
    <cfRule type="expression" dxfId="386" priority="25">
      <formula>J80="NO"</formula>
    </cfRule>
  </conditionalFormatting>
  <conditionalFormatting sqref="H83:H85">
    <cfRule type="cellIs" dxfId="385" priority="22" stopIfTrue="1" operator="equal">
      <formula>"GRAVE"</formula>
    </cfRule>
    <cfRule type="cellIs" dxfId="384" priority="23" stopIfTrue="1" operator="equal">
      <formula>"MODERADO"</formula>
    </cfRule>
    <cfRule type="cellIs" dxfId="383" priority="24" stopIfTrue="1" operator="equal">
      <formula>"LEVE"</formula>
    </cfRule>
  </conditionalFormatting>
  <conditionalFormatting sqref="J83:J85">
    <cfRule type="containsText" dxfId="382" priority="20" operator="containsText" text="Si el proceso lo requiere">
      <formula>NOT(ISERROR(SEARCH("Si el proceso lo requiere",J83)))</formula>
    </cfRule>
    <cfRule type="containsText" dxfId="381" priority="21" operator="containsText" text="Debe formularse">
      <formula>NOT(ISERROR(SEARCH("Debe formularse",J83)))</formula>
    </cfRule>
  </conditionalFormatting>
  <conditionalFormatting sqref="J83:J85">
    <cfRule type="cellIs" dxfId="380" priority="19" operator="equal">
      <formula>"NO"</formula>
    </cfRule>
  </conditionalFormatting>
  <conditionalFormatting sqref="N83:N85">
    <cfRule type="expression" dxfId="379" priority="18">
      <formula>J83="NO"</formula>
    </cfRule>
  </conditionalFormatting>
  <conditionalFormatting sqref="O83:Q85">
    <cfRule type="expression" dxfId="378" priority="17">
      <formula>J83="NO"</formula>
    </cfRule>
  </conditionalFormatting>
  <conditionalFormatting sqref="R83:R85">
    <cfRule type="expression" dxfId="377" priority="16">
      <formula>J83="NO"</formula>
    </cfRule>
  </conditionalFormatting>
  <conditionalFormatting sqref="K83:M83">
    <cfRule type="expression" dxfId="376" priority="15">
      <formula>J83="NO"</formula>
    </cfRule>
  </conditionalFormatting>
  <conditionalFormatting sqref="K86:M86 K89:M89 K92:M92 K95:M95 K98:M98 K101:M101 K104:M104 K107:M107 K110:M110 K113:M113 K116:M116">
    <cfRule type="expression" dxfId="375" priority="5">
      <formula>J86="NO"</formula>
    </cfRule>
  </conditionalFormatting>
  <conditionalFormatting sqref="K71:M71">
    <cfRule type="expression" dxfId="374" priority="4">
      <formula>J71="NO"</formula>
    </cfRule>
  </conditionalFormatting>
  <conditionalFormatting sqref="N71:N73">
    <cfRule type="expression" dxfId="373" priority="3">
      <formula>J71="NO"</formula>
    </cfRule>
  </conditionalFormatting>
  <conditionalFormatting sqref="O71:Q73">
    <cfRule type="expression" dxfId="372" priority="2">
      <formula>J71="NO"</formula>
    </cfRule>
  </conditionalFormatting>
  <conditionalFormatting sqref="R71:R73">
    <cfRule type="expression" dxfId="371" priority="1">
      <formula>J71="NO"</formula>
    </cfRule>
  </conditionalFormatting>
  <dataValidations xWindow="1466" yWindow="553" count="6">
    <dataValidation allowBlank="1" showInputMessage="1" showErrorMessage="1" promptTitle="Responsable Contingencia" prompt="Establezca quien es el responsable que lidera la acción de contingencia." sqref="R8 N8:O8 N11:P11 N14:P14 N17:P17 N20:P20 N23:P23 N26:P26 N29:P29 N35:P35 N38:P38 N41:P41 N44:P44 N47:P47 N50:P50 N53:P53 N56:P56 N59:P59 N62:P62 N65:P65 N68:P68 N74:P74 N32:P32 N77:P77 N80:P80 N83:P83 N86:P86 N89:P89 N92:P92 N95:P95 N98:P98 N101:P101 N104:P104 N107:P107 N110:P110 N113:P113 N116:P116 N71:P71"/>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1 Q14 Q17 Q20 Q23 Q26 Q29 Q35 Q38 Q41 Q44 Q47 Q50 Q53 Q56 Q59 Q62 Q65 Q68 Q74 Q32 Q77 Q80 Q83 Q86 Q89 Q92 Q95 Q98 Q101 Q104 Q107 Q110 Q113 Q116 Q71"/>
    <dataValidation allowBlank="1" showInputMessage="1" showErrorMessage="1" promptTitle="Responable de recuperación" prompt="Establezca quien es el responsable de liderar la accción de recuperación." sqref="R11 R14 R17 R20 R23 R26 R29 R35 R38 R41 R44 R47 R50 R53 R56 R59 R62 R65 R68 R74 R32 R77 R80 R83 R86 R89 R92 R95 R98 R101 R104 R107 R110 R113 R116 R71"/>
    <dataValidation type="custom" allowBlank="1" showInputMessage="1" showErrorMessage="1" sqref="K8 K11:M11 K14:M14 K17:M17 K20:M20 K23:M23 K26:M26 K29:M29 K35:M35 K38:M38 K41:M41 K44:M44 K47:M47 K50:M50 K53:M53 K56:M56 K59:M59 K62:M62 K65:M65 K68:M68 K74:M74 K32:M32 K77:M77 K80:M80 K83:M83 K86:M86 K89:M89 K92:M92 K95:M95 K98:M98 K101:M101 K104:M104 K107:M107 K110:M110 K113:M113 K116:M116 K71:M71">
      <formula1>J8&lt;&gt;"NO"</formula1>
    </dataValidation>
    <dataValidation type="list" allowBlank="1" showInputMessage="1" showErrorMessage="1" sqref="U5:AH5 S6:T6">
      <formula1>INDIRECT($B$1048341)</formula1>
    </dataValidation>
    <dataValidation allowBlank="1" showInputMessage="1" showErrorMessage="1" promptTitle="TRATAMIENTO DEL RIESGO" prompt="Defina el tratamiento a dar el riesgo" sqref="I8:I118"/>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B1048437"/>
  <sheetViews>
    <sheetView zoomScale="80" zoomScaleNormal="80" zoomScaleSheetLayoutView="130" workbookViewId="0">
      <pane xSplit="4" ySplit="7" topLeftCell="E8" activePane="bottomRight" state="frozen"/>
      <selection pane="topRight" activeCell="D1" sqref="D1"/>
      <selection pane="bottomLeft" activeCell="A9" sqref="A9"/>
      <selection pane="bottomRight" activeCell="K8" sqref="K8:K10"/>
    </sheetView>
  </sheetViews>
  <sheetFormatPr baseColWidth="10" defaultColWidth="11.42578125" defaultRowHeight="12.75" x14ac:dyDescent="0.2"/>
  <cols>
    <col min="1" max="1" width="5.28515625" style="3" customWidth="1"/>
    <col min="2" max="2" width="18.7109375" style="3" customWidth="1"/>
    <col min="3" max="3" width="12" style="4" customWidth="1"/>
    <col min="4" max="4" width="24.7109375" style="4" customWidth="1"/>
    <col min="5" max="6" width="32.42578125" style="4" customWidth="1"/>
    <col min="7" max="7" width="24.7109375" style="4" customWidth="1"/>
    <col min="8" max="8" width="14.5703125" style="4" customWidth="1"/>
    <col min="9" max="9" width="12.42578125" style="3" customWidth="1"/>
    <col min="10" max="10" width="13.42578125" style="3" customWidth="1"/>
    <col min="11" max="12" width="35.7109375" style="3" customWidth="1"/>
    <col min="13" max="13" width="17.85546875" style="3" customWidth="1"/>
    <col min="14" max="14" width="26" style="3" customWidth="1"/>
    <col min="15" max="15" width="18" style="3" customWidth="1"/>
    <col min="16" max="16" width="9.7109375" style="3" customWidth="1"/>
    <col min="17" max="17" width="11.7109375" style="3" customWidth="1"/>
    <col min="18" max="18" width="35.7109375" style="3" customWidth="1"/>
    <col min="19" max="19" width="9.28515625" style="3" customWidth="1"/>
    <col min="20" max="20" width="19.42578125" style="3" customWidth="1"/>
    <col min="21" max="22" width="20.7109375" style="3" customWidth="1"/>
    <col min="23" max="23" width="13.140625" style="3" customWidth="1"/>
    <col min="24" max="24" width="30.7109375" style="3" customWidth="1"/>
    <col min="25" max="25" width="18.140625" style="3" customWidth="1"/>
    <col min="26" max="26" width="28.85546875" style="3" customWidth="1"/>
    <col min="27" max="27" width="19.7109375" style="3" customWidth="1"/>
    <col min="28" max="16384" width="11.42578125" style="3"/>
  </cols>
  <sheetData>
    <row r="1" spans="1:28" s="5" customFormat="1" ht="19.5" customHeight="1" x14ac:dyDescent="0.2">
      <c r="A1" s="78"/>
      <c r="B1" s="79"/>
      <c r="C1" s="86"/>
      <c r="D1" s="86"/>
      <c r="E1" s="86"/>
      <c r="F1" s="86"/>
      <c r="G1" s="86"/>
      <c r="H1" s="86"/>
      <c r="I1" s="86"/>
      <c r="J1" s="86"/>
      <c r="K1" s="86"/>
      <c r="L1" s="86"/>
      <c r="M1" s="86"/>
      <c r="N1" s="86"/>
      <c r="O1" s="86"/>
      <c r="P1" s="86"/>
      <c r="Q1" s="86"/>
      <c r="R1" s="86"/>
      <c r="S1" s="86"/>
      <c r="T1" s="86"/>
      <c r="U1" s="86"/>
      <c r="V1" s="86"/>
      <c r="W1" s="86"/>
      <c r="X1" s="86"/>
      <c r="Y1" s="86"/>
      <c r="Z1" s="193" t="s">
        <v>64</v>
      </c>
      <c r="AA1" s="206" t="s">
        <v>446</v>
      </c>
    </row>
    <row r="2" spans="1:28" s="5" customFormat="1" ht="18.75" customHeight="1" x14ac:dyDescent="0.2">
      <c r="A2" s="80"/>
      <c r="B2" s="101"/>
      <c r="C2" s="580" t="s">
        <v>66</v>
      </c>
      <c r="D2" s="580"/>
      <c r="E2" s="580"/>
      <c r="F2" s="580"/>
      <c r="G2" s="580"/>
      <c r="H2" s="580"/>
      <c r="I2" s="580"/>
      <c r="J2" s="580"/>
      <c r="K2" s="580"/>
      <c r="L2" s="580"/>
      <c r="M2" s="580"/>
      <c r="N2" s="580"/>
      <c r="O2" s="580"/>
      <c r="P2" s="580"/>
      <c r="Q2" s="580"/>
      <c r="R2" s="580"/>
      <c r="S2" s="580"/>
      <c r="T2" s="580"/>
      <c r="U2" s="580"/>
      <c r="V2" s="580"/>
      <c r="W2" s="580"/>
      <c r="X2" s="580"/>
      <c r="Y2" s="580"/>
      <c r="Z2" s="194" t="s">
        <v>435</v>
      </c>
      <c r="AA2" s="208">
        <v>2</v>
      </c>
    </row>
    <row r="3" spans="1:28" s="5" customFormat="1" ht="18.75" customHeight="1" x14ac:dyDescent="0.2">
      <c r="A3" s="80"/>
      <c r="B3" s="101"/>
      <c r="C3" s="580" t="s">
        <v>59</v>
      </c>
      <c r="D3" s="580"/>
      <c r="E3" s="580"/>
      <c r="F3" s="580"/>
      <c r="G3" s="580"/>
      <c r="H3" s="580"/>
      <c r="I3" s="580"/>
      <c r="J3" s="580"/>
      <c r="K3" s="580"/>
      <c r="L3" s="580"/>
      <c r="M3" s="580"/>
      <c r="N3" s="580"/>
      <c r="O3" s="580"/>
      <c r="P3" s="580"/>
      <c r="Q3" s="580"/>
      <c r="R3" s="580"/>
      <c r="S3" s="580"/>
      <c r="T3" s="580"/>
      <c r="U3" s="580"/>
      <c r="V3" s="580"/>
      <c r="W3" s="580"/>
      <c r="X3" s="580"/>
      <c r="Y3" s="580"/>
      <c r="Z3" s="194" t="s">
        <v>436</v>
      </c>
      <c r="AA3" s="195">
        <v>43950</v>
      </c>
    </row>
    <row r="4" spans="1:28" s="5" customFormat="1" ht="18.75" customHeight="1" thickBot="1" x14ac:dyDescent="0.25">
      <c r="A4" s="80"/>
      <c r="B4" s="215"/>
      <c r="C4" s="580"/>
      <c r="D4" s="580"/>
      <c r="E4" s="580"/>
      <c r="F4" s="580"/>
      <c r="G4" s="580"/>
      <c r="H4" s="580"/>
      <c r="I4" s="580"/>
      <c r="J4" s="580"/>
      <c r="K4" s="580"/>
      <c r="L4" s="580"/>
      <c r="M4" s="580"/>
      <c r="N4" s="580"/>
      <c r="O4" s="580"/>
      <c r="P4" s="580"/>
      <c r="Q4" s="580"/>
      <c r="R4" s="580"/>
      <c r="S4" s="580"/>
      <c r="T4" s="580"/>
      <c r="U4" s="580"/>
      <c r="V4" s="580"/>
      <c r="W4" s="580"/>
      <c r="X4" s="580"/>
      <c r="Y4" s="580"/>
      <c r="Z4" s="217" t="s">
        <v>437</v>
      </c>
      <c r="AA4" s="218" t="s">
        <v>440</v>
      </c>
    </row>
    <row r="5" spans="1:28" s="1" customFormat="1" ht="60" customHeight="1" thickBot="1" x14ac:dyDescent="0.25">
      <c r="A5" s="622" t="s">
        <v>157</v>
      </c>
      <c r="B5" s="623"/>
      <c r="C5" s="628" t="str">
        <f>'01-Mapa de riesgo-UO'!C6</f>
        <v>PROCESOS</v>
      </c>
      <c r="D5" s="628"/>
      <c r="E5" s="627" t="str">
        <f>'01-Mapa de riesgo-UO'!D6</f>
        <v>UNIDAD ORGANIZACIONALQUE DILIGENCIA EL MAPA DE RIESGO</v>
      </c>
      <c r="F5" s="627"/>
      <c r="G5" s="624" t="str">
        <f>'01-Mapa de riesgo-UO'!G6</f>
        <v>ADMINISTRACIÓN_INSTITUCIONAL</v>
      </c>
      <c r="H5" s="624"/>
      <c r="I5" s="624"/>
      <c r="J5" s="624"/>
      <c r="K5" s="624"/>
      <c r="L5" s="626" t="s">
        <v>467</v>
      </c>
      <c r="M5" s="626"/>
      <c r="N5" s="624" t="str">
        <f>'01-Mapa de riesgo-UO'!M6</f>
        <v>Administrar y ejecutar los recursos de la institución generando en los procesos mayor eficiencia y eficacia para dar una respuesta oportuna a los servicios demandados en el cumplimiento de las funciones misionales.</v>
      </c>
      <c r="O5" s="624"/>
      <c r="P5" s="624"/>
      <c r="Q5" s="624"/>
      <c r="R5" s="624"/>
      <c r="S5" s="624"/>
      <c r="T5" s="624"/>
      <c r="U5" s="624"/>
      <c r="V5" s="625" t="s">
        <v>469</v>
      </c>
      <c r="W5" s="625"/>
      <c r="X5" s="624" t="str">
        <f>'01-Mapa de riesgo-UO'!AR6</f>
        <v xml:space="preserve">GRUPO DE RIESGOS </v>
      </c>
      <c r="Y5" s="624"/>
      <c r="Z5" s="295" t="str">
        <f>'01-Mapa de riesgo-UO'!AV6</f>
        <v>FECHA ACTUALIZACIÓN</v>
      </c>
      <c r="AA5" s="296">
        <v>44865</v>
      </c>
    </row>
    <row r="6" spans="1:28" s="1" customFormat="1" ht="32.25" customHeight="1" x14ac:dyDescent="0.2">
      <c r="A6" s="618" t="s">
        <v>53</v>
      </c>
      <c r="B6" s="550" t="str">
        <f>'01-Mapa de riesgo-UO'!B9:C9</f>
        <v>UNIDAD ORGANIZACIONAL/
AREA</v>
      </c>
      <c r="C6" s="550" t="s">
        <v>73</v>
      </c>
      <c r="D6" s="550"/>
      <c r="E6" s="550"/>
      <c r="F6" s="550"/>
      <c r="G6" s="550"/>
      <c r="H6" s="550" t="s">
        <v>71</v>
      </c>
      <c r="I6" s="550" t="s">
        <v>57</v>
      </c>
      <c r="J6" s="550"/>
      <c r="K6" s="550"/>
      <c r="L6" s="550" t="s">
        <v>56</v>
      </c>
      <c r="M6" s="550"/>
      <c r="N6" s="550"/>
      <c r="O6" s="550"/>
      <c r="P6" s="550"/>
      <c r="Q6" s="550"/>
      <c r="R6" s="550"/>
      <c r="S6" s="550"/>
      <c r="T6" s="550" t="s">
        <v>76</v>
      </c>
      <c r="U6" s="550"/>
      <c r="V6" s="550"/>
      <c r="W6" s="550"/>
      <c r="X6" s="550"/>
      <c r="Y6" s="550"/>
      <c r="Z6" s="550"/>
      <c r="AA6" s="614" t="s">
        <v>17</v>
      </c>
    </row>
    <row r="7" spans="1:28" s="2" customFormat="1" ht="38.25" customHeight="1" thickBot="1" x14ac:dyDescent="0.25">
      <c r="A7" s="583"/>
      <c r="B7" s="521"/>
      <c r="C7" s="283" t="s">
        <v>69</v>
      </c>
      <c r="D7" s="283" t="s">
        <v>4</v>
      </c>
      <c r="E7" s="283" t="s">
        <v>0</v>
      </c>
      <c r="F7" s="283" t="s">
        <v>54</v>
      </c>
      <c r="G7" s="283" t="s">
        <v>30</v>
      </c>
      <c r="H7" s="521"/>
      <c r="I7" s="283" t="s">
        <v>61</v>
      </c>
      <c r="J7" s="283" t="s">
        <v>62</v>
      </c>
      <c r="K7" s="283" t="s">
        <v>63</v>
      </c>
      <c r="L7" s="283" t="s">
        <v>83</v>
      </c>
      <c r="M7" s="283" t="s">
        <v>391</v>
      </c>
      <c r="N7" s="283" t="s">
        <v>392</v>
      </c>
      <c r="O7" s="283" t="s">
        <v>58</v>
      </c>
      <c r="P7" s="283" t="s">
        <v>393</v>
      </c>
      <c r="Q7" s="283" t="s">
        <v>397</v>
      </c>
      <c r="R7" s="521" t="s">
        <v>394</v>
      </c>
      <c r="S7" s="521"/>
      <c r="T7" s="283" t="s">
        <v>270</v>
      </c>
      <c r="U7" s="283" t="s">
        <v>271</v>
      </c>
      <c r="V7" s="283" t="s">
        <v>272</v>
      </c>
      <c r="W7" s="521" t="s">
        <v>278</v>
      </c>
      <c r="X7" s="521"/>
      <c r="Y7" s="521" t="s">
        <v>287</v>
      </c>
      <c r="Z7" s="521"/>
      <c r="AA7" s="588"/>
    </row>
    <row r="8" spans="1:28" s="2" customFormat="1" ht="62.45" customHeight="1" x14ac:dyDescent="0.2">
      <c r="A8" s="610">
        <v>1</v>
      </c>
      <c r="B8" s="408" t="str">
        <f>'01-Mapa de riesgo-UO'!B11</f>
        <v>PLANEACIÓN</v>
      </c>
      <c r="C8" s="616" t="str">
        <f>'01-Mapa de riesgo-UO'!G11</f>
        <v>Información</v>
      </c>
      <c r="D8" s="616" t="str">
        <f>'01-Mapa de riesgo-UO'!H11</f>
        <v>Posibilidad de afectación administrativa, disciplinaria o fiscal por sanción o iniciación de una proceso del ente de control debido al incumplimiento en los reportes,  o por cambios en la normatividad, proceso y/o tecnología definida por el ente para dicho fin.</v>
      </c>
      <c r="E8" s="616" t="str">
        <f>'01-Mapa de riesgo-UO'!I11</f>
        <v>Los entes de control definen la periodicidad y forma en que se debe presentar y reportar la información, sin embargo, estos cambios externos generan cambios en la dinámica interna que afectan a diferentes procesos y fuentes de información para su oportuna respuesta.</v>
      </c>
      <c r="F8" s="76" t="str">
        <f>'01-Mapa de riesgo-UO'!F11</f>
        <v>Cambio en la normatividad y procedimiento de reporte.</v>
      </c>
      <c r="G8" s="616" t="str">
        <f>'01-Mapa de riesgo-UO'!J11</f>
        <v>Incumplimiento de los reportes de la Universidad a los entes de control, lo cual podría ocasionar sanciones.</v>
      </c>
      <c r="H8" s="594" t="str">
        <f>'01-Mapa de riesgo-UO'!AQ11</f>
        <v>MODERADO</v>
      </c>
      <c r="I8" s="616" t="str">
        <f xml:space="preserve"> '01-Mapa de riesgo-UO'!AR11</f>
        <v>Cumplimiento del Indicador de AIE: Nivel de actualización de la información a nivel estratégico y táctico</v>
      </c>
      <c r="J8" s="615">
        <v>0.54779999999999995</v>
      </c>
      <c r="K8" s="612" t="s">
        <v>774</v>
      </c>
      <c r="L8" s="77" t="str">
        <f>+'01-Mapa de riesgo-UO'!T11</f>
        <v>Seguimiento al Plan de Acción de la Administración Estratégica</v>
      </c>
      <c r="M8" s="77">
        <f>+'01-Mapa de riesgo-UO'!Y11</f>
        <v>0</v>
      </c>
      <c r="N8" s="77" t="str">
        <f>+'01-Mapa de riesgo-UO'!AD11</f>
        <v>Profesional Administración de la Información Estratégica</v>
      </c>
      <c r="O8" s="285" t="str">
        <f>+'01-Mapa de riesgo-UO'!AH11</f>
        <v>Oportuno</v>
      </c>
      <c r="P8" s="285" t="str">
        <f>+'01-Mapa de riesgo-UO'!AM11</f>
        <v>Preventivo</v>
      </c>
      <c r="Q8" s="617" t="str">
        <f>'01-Mapa de riesgo-UO'!AO11</f>
        <v>ACEPTABLE</v>
      </c>
      <c r="R8" s="605" t="s">
        <v>775</v>
      </c>
      <c r="S8" s="605"/>
      <c r="T8" s="103" t="str">
        <f>+'01-Mapa de riesgo-UO'!AT11</f>
        <v>REDUCIR</v>
      </c>
      <c r="U8" s="103" t="str">
        <f>+'01-Mapa de riesgo-UO'!AU11</f>
        <v>Hacer seguimiento permanente a las  actividades planteadas en el Plan de Acción para dar oportuna respuesta a los requerimiento del MEN bajo los parámetros exigidos por el mismo.</v>
      </c>
      <c r="V8" s="103">
        <f>+'01-Mapa de riesgo-UO'!AX11</f>
        <v>0</v>
      </c>
      <c r="W8" s="393" t="s">
        <v>282</v>
      </c>
      <c r="X8" s="393" t="s">
        <v>776</v>
      </c>
      <c r="Y8" s="393" t="s">
        <v>283</v>
      </c>
      <c r="Z8" s="393" t="s">
        <v>777</v>
      </c>
      <c r="AA8" s="595" t="s">
        <v>778</v>
      </c>
    </row>
    <row r="9" spans="1:28" s="2" customFormat="1" ht="79.5" customHeight="1" x14ac:dyDescent="0.2">
      <c r="A9" s="607"/>
      <c r="B9" s="398"/>
      <c r="C9" s="597"/>
      <c r="D9" s="597"/>
      <c r="E9" s="597"/>
      <c r="F9" s="293">
        <f>'01-Mapa de riesgo-UO'!F12</f>
        <v>0</v>
      </c>
      <c r="G9" s="597"/>
      <c r="H9" s="577"/>
      <c r="I9" s="597"/>
      <c r="J9" s="601"/>
      <c r="K9" s="602"/>
      <c r="L9" s="77">
        <f>+'01-Mapa de riesgo-UO'!T12</f>
        <v>0</v>
      </c>
      <c r="M9" s="77">
        <f>+'01-Mapa de riesgo-UO'!Y12</f>
        <v>0</v>
      </c>
      <c r="N9" s="77">
        <f>+'01-Mapa de riesgo-UO'!AD12</f>
        <v>0</v>
      </c>
      <c r="O9" s="335">
        <f>+'01-Mapa de riesgo-UO'!AH12</f>
        <v>0</v>
      </c>
      <c r="P9" s="335">
        <f>+'01-Mapa de riesgo-UO'!AM12</f>
        <v>0</v>
      </c>
      <c r="Q9" s="603"/>
      <c r="R9" s="605"/>
      <c r="S9" s="605"/>
      <c r="T9" s="103" t="str">
        <f>+'01-Mapa de riesgo-UO'!AT12</f>
        <v>COMPARTIR</v>
      </c>
      <c r="U9" s="103" t="str">
        <f>+'01-Mapa de riesgo-UO'!AU12</f>
        <v>Informar a las fuentes de información primarias en caso de que existan cambios en los parámetros de reporte exigidos con el MEN</v>
      </c>
      <c r="V9" s="103" t="str">
        <f>+'01-Mapa de riesgo-UO'!AX12</f>
        <v>Dependencias fuentes de información primarias de los reportes al  MEN.</v>
      </c>
      <c r="W9" s="393" t="s">
        <v>282</v>
      </c>
      <c r="X9" s="393" t="s">
        <v>779</v>
      </c>
      <c r="Y9" s="393" t="s">
        <v>283</v>
      </c>
      <c r="Z9" s="393" t="s">
        <v>780</v>
      </c>
      <c r="AA9" s="596"/>
    </row>
    <row r="10" spans="1:28" s="2" customFormat="1" ht="62.45" customHeight="1" x14ac:dyDescent="0.2">
      <c r="A10" s="607"/>
      <c r="B10" s="398"/>
      <c r="C10" s="597"/>
      <c r="D10" s="597"/>
      <c r="E10" s="597"/>
      <c r="F10" s="293">
        <f>'01-Mapa de riesgo-UO'!F13</f>
        <v>0</v>
      </c>
      <c r="G10" s="597"/>
      <c r="H10" s="577"/>
      <c r="I10" s="597"/>
      <c r="J10" s="601"/>
      <c r="K10" s="602"/>
      <c r="L10" s="77">
        <f>+'01-Mapa de riesgo-UO'!T13</f>
        <v>0</v>
      </c>
      <c r="M10" s="77">
        <f>+'01-Mapa de riesgo-UO'!Y13</f>
        <v>0</v>
      </c>
      <c r="N10" s="77">
        <f>+'01-Mapa de riesgo-UO'!AD13</f>
        <v>0</v>
      </c>
      <c r="O10" s="335">
        <f>+'01-Mapa de riesgo-UO'!AH13</f>
        <v>0</v>
      </c>
      <c r="P10" s="335">
        <f>+'01-Mapa de riesgo-UO'!AM13</f>
        <v>0</v>
      </c>
      <c r="Q10" s="603"/>
      <c r="R10" s="605"/>
      <c r="S10" s="605"/>
      <c r="T10" s="103">
        <f>+'01-Mapa de riesgo-UO'!AT13</f>
        <v>0</v>
      </c>
      <c r="U10" s="103">
        <f>+'01-Mapa de riesgo-UO'!AU13</f>
        <v>0</v>
      </c>
      <c r="V10" s="103">
        <f>+'01-Mapa de riesgo-UO'!AX13</f>
        <v>0</v>
      </c>
      <c r="W10" s="393"/>
      <c r="X10" s="393"/>
      <c r="Y10" s="393"/>
      <c r="Z10" s="393"/>
      <c r="AA10" s="596"/>
    </row>
    <row r="11" spans="1:28" s="2" customFormat="1" ht="89.25" customHeight="1" x14ac:dyDescent="0.2">
      <c r="A11" s="607">
        <v>2</v>
      </c>
      <c r="B11" s="398" t="str">
        <f>'01-Mapa de riesgo-UO'!B14</f>
        <v>PLANEACIÓN</v>
      </c>
      <c r="C11" s="597" t="str">
        <f>'01-Mapa de riesgo-UO'!G14</f>
        <v>Cumplimiento</v>
      </c>
      <c r="D11" s="597" t="str">
        <f>'01-Mapa de riesgo-UO'!H14</f>
        <v>Posible afectación  en la gestión institucional y el desarrollo de la infraestructura física por una mala planeación del espacio físico inadecuado para la prestación del servicio para el cual fue concebido.</v>
      </c>
      <c r="E11" s="597" t="str">
        <f>'01-Mapa de riesgo-UO'!I14</f>
        <v xml:space="preserve">Espacio fisico que no responde a las necesidades que originaron el proyecto y/o adecuación con  incumplimiento de normatividad. </v>
      </c>
      <c r="F11" s="293" t="str">
        <f>'01-Mapa de riesgo-UO'!F14</f>
        <v xml:space="preserve">Cambio de diseño por peticion del usuario durante ejecucion de las obras </v>
      </c>
      <c r="G11" s="597" t="str">
        <f>'01-Mapa de riesgo-UO'!J14</f>
        <v>*insatisfaccion del usuario. 
*Imposibilidad de prestacion del servicio. 
*Incremento de costos de construcción. 
*Riesgo juridico con contratistas.  
*Mayores costos de mantenimiento.</v>
      </c>
      <c r="H11" s="577" t="str">
        <f>'01-Mapa de riesgo-UO'!AQ14</f>
        <v>LEVE</v>
      </c>
      <c r="I11" s="597" t="str">
        <f xml:space="preserve"> '01-Mapa de riesgo-UO'!AR14</f>
        <v xml:space="preserve">Intervenciones a la planta fisica del plan de accion de la vigencia/ Intervenciones recibidos a satisfacción por el usuario. </v>
      </c>
      <c r="J11" s="608">
        <f>(12*100)/20</f>
        <v>60</v>
      </c>
      <c r="K11" s="602" t="s">
        <v>781</v>
      </c>
      <c r="L11" s="77" t="str">
        <f>+'01-Mapa de riesgo-UO'!T14</f>
        <v>Registro y consolidacion de la necesidad del usuario a traves del aplicativo y/o mediante actas de reunion y/o memorando y/o correos electronicos.</v>
      </c>
      <c r="M11" s="77">
        <f>+'01-Mapa de riesgo-UO'!Y14</f>
        <v>0</v>
      </c>
      <c r="N11" s="77" t="str">
        <f>+'01-Mapa de riesgo-UO'!AD14</f>
        <v xml:space="preserve">Transitorio administrativo profesional III   </v>
      </c>
      <c r="O11" s="335" t="str">
        <f>+'01-Mapa de riesgo-UO'!AH14</f>
        <v>Oportuno</v>
      </c>
      <c r="P11" s="335" t="str">
        <f>+'01-Mapa de riesgo-UO'!AM14</f>
        <v>Preventivo</v>
      </c>
      <c r="Q11" s="603" t="str">
        <f>'01-Mapa de riesgo-UO'!AO14</f>
        <v>FUERTE</v>
      </c>
      <c r="R11" s="605" t="s">
        <v>782</v>
      </c>
      <c r="S11" s="605"/>
      <c r="T11" s="103" t="str">
        <f>+'01-Mapa de riesgo-UO'!AT14</f>
        <v>ASUMIR</v>
      </c>
      <c r="U11" s="103">
        <f>+'01-Mapa de riesgo-UO'!AU14</f>
        <v>0</v>
      </c>
      <c r="V11" s="103">
        <f>+'01-Mapa de riesgo-UO'!AX14</f>
        <v>0</v>
      </c>
      <c r="W11" s="350"/>
      <c r="X11" s="350"/>
      <c r="Y11" s="350"/>
      <c r="Z11" s="294"/>
      <c r="AA11" s="596" t="s">
        <v>783</v>
      </c>
    </row>
    <row r="12" spans="1:28" s="2" customFormat="1" ht="86.25" customHeight="1" x14ac:dyDescent="0.2">
      <c r="A12" s="607"/>
      <c r="B12" s="398"/>
      <c r="C12" s="597"/>
      <c r="D12" s="597"/>
      <c r="E12" s="597"/>
      <c r="F12" s="293" t="str">
        <f>'01-Mapa de riesgo-UO'!F15</f>
        <v xml:space="preserve">Falta de planeacion del proyecto </v>
      </c>
      <c r="G12" s="597"/>
      <c r="H12" s="577"/>
      <c r="I12" s="597"/>
      <c r="J12" s="601"/>
      <c r="K12" s="602"/>
      <c r="L12" s="77" t="str">
        <f>+'01-Mapa de riesgo-UO'!T15</f>
        <v>Cada proyecto de intervención de infraestructura debe contener (Estudios previos, diseños, presupuesto, especificaciones, en fase III, permisos aprobados)</v>
      </c>
      <c r="M12" s="77">
        <f>+'01-Mapa de riesgo-UO'!Y15</f>
        <v>0</v>
      </c>
      <c r="N12" s="77" t="str">
        <f>+'01-Mapa de riesgo-UO'!AD15</f>
        <v xml:space="preserve">Transitorio administrativo profesional III   </v>
      </c>
      <c r="O12" s="335" t="str">
        <f>+'01-Mapa de riesgo-UO'!AH15</f>
        <v>Oportuno</v>
      </c>
      <c r="P12" s="335" t="str">
        <f>+'01-Mapa de riesgo-UO'!AM15</f>
        <v>Preventivo</v>
      </c>
      <c r="Q12" s="603"/>
      <c r="R12" s="605" t="s">
        <v>782</v>
      </c>
      <c r="S12" s="605"/>
      <c r="T12" s="103">
        <f>+'01-Mapa de riesgo-UO'!AT15</f>
        <v>0</v>
      </c>
      <c r="U12" s="103">
        <f>+'01-Mapa de riesgo-UO'!AU15</f>
        <v>0</v>
      </c>
      <c r="V12" s="103">
        <f>+'01-Mapa de riesgo-UO'!AX15</f>
        <v>0</v>
      </c>
      <c r="W12" s="350"/>
      <c r="X12" s="350"/>
      <c r="Y12" s="350"/>
      <c r="Z12" s="294"/>
      <c r="AA12" s="596"/>
      <c r="AB12" s="613"/>
    </row>
    <row r="13" spans="1:28" s="2" customFormat="1" ht="62.45" customHeight="1" x14ac:dyDescent="0.2">
      <c r="A13" s="607"/>
      <c r="B13" s="398"/>
      <c r="C13" s="597"/>
      <c r="D13" s="597"/>
      <c r="E13" s="597"/>
      <c r="F13" s="293" t="str">
        <f>'01-Mapa de riesgo-UO'!F16</f>
        <v>Cambio y actualizacion de normativas de construccion.</v>
      </c>
      <c r="G13" s="597"/>
      <c r="H13" s="577"/>
      <c r="I13" s="597"/>
      <c r="J13" s="601"/>
      <c r="K13" s="602"/>
      <c r="L13" s="77" t="str">
        <f>+'01-Mapa de riesgo-UO'!T16</f>
        <v xml:space="preserve">Se validan las intervenciones con las dependencias de la universidad relacionadas con el manejo de la planta fisica tales como seccion de mantenimiento y CRIE Centro de Recursos informaticos. </v>
      </c>
      <c r="M13" s="77">
        <f>+'01-Mapa de riesgo-UO'!Y16</f>
        <v>0</v>
      </c>
      <c r="N13" s="77" t="str">
        <f>+'01-Mapa de riesgo-UO'!AD16</f>
        <v xml:space="preserve">Transitorio administrativo profesional III   </v>
      </c>
      <c r="O13" s="335" t="str">
        <f>+'01-Mapa de riesgo-UO'!AH16</f>
        <v>Oportuno</v>
      </c>
      <c r="P13" s="335" t="str">
        <f>+'01-Mapa de riesgo-UO'!AM16</f>
        <v>Preventivo</v>
      </c>
      <c r="Q13" s="603"/>
      <c r="R13" s="605" t="s">
        <v>782</v>
      </c>
      <c r="S13" s="605"/>
      <c r="T13" s="103">
        <f>+'01-Mapa de riesgo-UO'!AT16</f>
        <v>0</v>
      </c>
      <c r="U13" s="103">
        <f>+'01-Mapa de riesgo-UO'!AU16</f>
        <v>0</v>
      </c>
      <c r="V13" s="103">
        <f>+'01-Mapa de riesgo-UO'!AX16</f>
        <v>0</v>
      </c>
      <c r="W13" s="350"/>
      <c r="X13" s="350"/>
      <c r="Y13" s="350"/>
      <c r="Z13" s="294"/>
      <c r="AA13" s="596"/>
      <c r="AB13" s="613"/>
    </row>
    <row r="14" spans="1:28" ht="62.45" customHeight="1" x14ac:dyDescent="0.2">
      <c r="A14" s="607">
        <v>3</v>
      </c>
      <c r="B14" s="398" t="str">
        <f>'01-Mapa de riesgo-UO'!B17</f>
        <v>PLANEACIÓN</v>
      </c>
      <c r="C14" s="597" t="str">
        <f>'01-Mapa de riesgo-UO'!G17</f>
        <v>Operacional</v>
      </c>
      <c r="D14" s="597" t="str">
        <f>'01-Mapa de riesgo-UO'!H17</f>
        <v>Posible	afectación económica  y del desarrollo de la infraestructura física por la perdida en la confiabilidad de la información planimétrica y técnica de los proyectos de infraestructura el manejo de la información.</v>
      </c>
      <c r="E14" s="597" t="str">
        <f>'01-Mapa de riesgo-UO'!I17</f>
        <v xml:space="preserve">El manejo inadecuado de la información planimétrica y técnica de la infraestructura física puede conllevar a que se generen errores en la ejecución de las obras y a sobrecostos por reprocesos en la construcción especialmente cuando no se tiene la información actualizada y confiable. </v>
      </c>
      <c r="F14" s="293" t="str">
        <f>'01-Mapa de riesgo-UO'!F17</f>
        <v>Falta de procesos adecuados para el manejo de la información planimétrica y técnica de los proyectos de infraestructura.</v>
      </c>
      <c r="G14" s="597" t="str">
        <f>'01-Mapa de riesgo-UO'!J17</f>
        <v xml:space="preserve">*Sobrecostos por reprocesos y rediseños. </v>
      </c>
      <c r="H14" s="577" t="str">
        <f>'01-Mapa de riesgo-UO'!AQ17</f>
        <v>MODERADO</v>
      </c>
      <c r="I14" s="597" t="str">
        <f>'01-Mapa de riesgo-UO'!AR17</f>
        <v>Obras ejecutadas/ planos record recibidos</v>
      </c>
      <c r="J14" s="608">
        <f>(12*100)/20</f>
        <v>60</v>
      </c>
      <c r="K14" s="602" t="s">
        <v>784</v>
      </c>
      <c r="L14" s="77" t="str">
        <f>+'01-Mapa de riesgo-UO'!T17</f>
        <v xml:space="preserve">Organización en el archivo físico y digital de los proyectos  de intervenciones en el campus, por parte del técnico del area GEC. </v>
      </c>
      <c r="M14" s="77">
        <f>+'01-Mapa de riesgo-UO'!Y17</f>
        <v>0</v>
      </c>
      <c r="N14" s="77" t="str">
        <f>+'01-Mapa de riesgo-UO'!AD17</f>
        <v>Técnico Administrativo</v>
      </c>
      <c r="O14" s="335" t="str">
        <f>+'01-Mapa de riesgo-UO'!AH17</f>
        <v>Oportuno</v>
      </c>
      <c r="P14" s="335" t="str">
        <f>+'01-Mapa de riesgo-UO'!AM17</f>
        <v>Preventivo</v>
      </c>
      <c r="Q14" s="603" t="str">
        <f>'01-Mapa de riesgo-UO'!AO17</f>
        <v>ACEPTABLE</v>
      </c>
      <c r="R14" s="605" t="s">
        <v>782</v>
      </c>
      <c r="S14" s="605"/>
      <c r="T14" s="103" t="str">
        <f>+'01-Mapa de riesgo-UO'!AT17</f>
        <v>COMPARTIR</v>
      </c>
      <c r="U14" s="103" t="str">
        <f>+'01-Mapa de riesgo-UO'!AU17</f>
        <v xml:space="preserve">Contar con los planos record confiables y validados por el supervisor y/o interventor y revisados por el area de mantenimiento de las obras de infraestructura ejecutadas. </v>
      </c>
      <c r="V14" s="103" t="str">
        <f>+'01-Mapa de riesgo-UO'!AX17</f>
        <v>Supervisores de obra y/o  ADECUACIONES</v>
      </c>
      <c r="W14" s="393" t="s">
        <v>273</v>
      </c>
      <c r="X14" s="393" t="s">
        <v>785</v>
      </c>
      <c r="Y14" s="393" t="s">
        <v>279</v>
      </c>
      <c r="Z14" s="393"/>
      <c r="AA14" s="595" t="s">
        <v>778</v>
      </c>
    </row>
    <row r="15" spans="1:28" ht="62.45" customHeight="1" x14ac:dyDescent="0.2">
      <c r="A15" s="607"/>
      <c r="B15" s="398"/>
      <c r="C15" s="597"/>
      <c r="D15" s="597"/>
      <c r="E15" s="597"/>
      <c r="F15" s="293">
        <f>'01-Mapa de riesgo-UO'!F18</f>
        <v>0</v>
      </c>
      <c r="G15" s="597"/>
      <c r="H15" s="577"/>
      <c r="I15" s="597"/>
      <c r="J15" s="601"/>
      <c r="K15" s="602"/>
      <c r="L15" s="77">
        <f>+'01-Mapa de riesgo-UO'!T18</f>
        <v>0</v>
      </c>
      <c r="M15" s="77">
        <f>+'01-Mapa de riesgo-UO'!Y18</f>
        <v>0</v>
      </c>
      <c r="N15" s="77">
        <f>+'01-Mapa de riesgo-UO'!AD18</f>
        <v>0</v>
      </c>
      <c r="O15" s="335">
        <f>+'01-Mapa de riesgo-UO'!AH18</f>
        <v>0</v>
      </c>
      <c r="P15" s="335">
        <f>+'01-Mapa de riesgo-UO'!AM18</f>
        <v>0</v>
      </c>
      <c r="Q15" s="603"/>
      <c r="R15" s="605" t="s">
        <v>782</v>
      </c>
      <c r="S15" s="605"/>
      <c r="T15" s="103">
        <f>+'01-Mapa de riesgo-UO'!AT18</f>
        <v>0</v>
      </c>
      <c r="U15" s="103">
        <f>+'01-Mapa de riesgo-UO'!AU18</f>
        <v>0</v>
      </c>
      <c r="V15" s="103">
        <f>+'01-Mapa de riesgo-UO'!AX18</f>
        <v>0</v>
      </c>
      <c r="W15" s="393" t="s">
        <v>273</v>
      </c>
      <c r="X15" s="393" t="s">
        <v>786</v>
      </c>
      <c r="Y15" s="393" t="s">
        <v>279</v>
      </c>
      <c r="Z15" s="393"/>
      <c r="AA15" s="596"/>
    </row>
    <row r="16" spans="1:28" ht="62.45" customHeight="1" x14ac:dyDescent="0.2">
      <c r="A16" s="607"/>
      <c r="B16" s="398"/>
      <c r="C16" s="597"/>
      <c r="D16" s="597"/>
      <c r="E16" s="597"/>
      <c r="F16" s="293">
        <f>'01-Mapa de riesgo-UO'!F19</f>
        <v>0</v>
      </c>
      <c r="G16" s="597"/>
      <c r="H16" s="577"/>
      <c r="I16" s="597"/>
      <c r="J16" s="601"/>
      <c r="K16" s="602"/>
      <c r="L16" s="77">
        <f>+'01-Mapa de riesgo-UO'!T19</f>
        <v>0</v>
      </c>
      <c r="M16" s="77">
        <f>+'01-Mapa de riesgo-UO'!Y19</f>
        <v>0</v>
      </c>
      <c r="N16" s="77">
        <f>+'01-Mapa de riesgo-UO'!AD19</f>
        <v>0</v>
      </c>
      <c r="O16" s="335">
        <f>+'01-Mapa de riesgo-UO'!AH19</f>
        <v>0</v>
      </c>
      <c r="P16" s="335">
        <f>+'01-Mapa de riesgo-UO'!AM19</f>
        <v>0</v>
      </c>
      <c r="Q16" s="603"/>
      <c r="R16" s="605"/>
      <c r="S16" s="605"/>
      <c r="T16" s="103">
        <f>+'01-Mapa de riesgo-UO'!AT19</f>
        <v>0</v>
      </c>
      <c r="U16" s="103">
        <f>+'01-Mapa de riesgo-UO'!AU19</f>
        <v>0</v>
      </c>
      <c r="V16" s="103">
        <f>+'01-Mapa de riesgo-UO'!AX19</f>
        <v>0</v>
      </c>
      <c r="W16" s="393"/>
      <c r="X16" s="393"/>
      <c r="Y16" s="393"/>
      <c r="Z16" s="393"/>
      <c r="AA16" s="596"/>
    </row>
    <row r="17" spans="1:27" ht="62.45" customHeight="1" x14ac:dyDescent="0.2">
      <c r="A17" s="610">
        <v>4</v>
      </c>
      <c r="B17" s="398" t="str">
        <f>'01-Mapa de riesgo-UO'!B20</f>
        <v>JURIDICA</v>
      </c>
      <c r="C17" s="597">
        <f>'01-Mapa de riesgo-UO'!G20</f>
        <v>0</v>
      </c>
      <c r="D17" s="597">
        <f>'01-Mapa de riesgo-UO'!H20</f>
        <v>0</v>
      </c>
      <c r="E17" s="597">
        <f>'01-Mapa de riesgo-UO'!I20</f>
        <v>0</v>
      </c>
      <c r="F17" s="293">
        <f>'01-Mapa de riesgo-UO'!F20</f>
        <v>0</v>
      </c>
      <c r="G17" s="597">
        <f>'01-Mapa de riesgo-UO'!J20</f>
        <v>0</v>
      </c>
      <c r="H17" s="577">
        <f>'01-Mapa de riesgo-UO'!AQ20</f>
        <v>0</v>
      </c>
      <c r="I17" s="597">
        <f>'01-Mapa de riesgo-UO'!AR20</f>
        <v>0</v>
      </c>
      <c r="J17" s="608"/>
      <c r="K17" s="612"/>
      <c r="L17" s="77">
        <f>+'01-Mapa de riesgo-UO'!T20</f>
        <v>0</v>
      </c>
      <c r="M17" s="77">
        <f>+'01-Mapa de riesgo-UO'!Y20</f>
        <v>0</v>
      </c>
      <c r="N17" s="77">
        <f>+'01-Mapa de riesgo-UO'!AD20</f>
        <v>0</v>
      </c>
      <c r="O17" s="335">
        <f>+'01-Mapa de riesgo-UO'!AH20</f>
        <v>0</v>
      </c>
      <c r="P17" s="335">
        <f>+'01-Mapa de riesgo-UO'!AM20</f>
        <v>0</v>
      </c>
      <c r="Q17" s="603" t="e">
        <f>'01-Mapa de riesgo-UO'!AO20</f>
        <v>#DIV/0!</v>
      </c>
      <c r="R17" s="605"/>
      <c r="S17" s="605"/>
      <c r="T17" s="103">
        <f>+'01-Mapa de riesgo-UO'!AT20</f>
        <v>0</v>
      </c>
      <c r="U17" s="103">
        <f>+'01-Mapa de riesgo-UO'!AU20</f>
        <v>0</v>
      </c>
      <c r="V17" s="103">
        <f>+'01-Mapa de riesgo-UO'!AX20</f>
        <v>0</v>
      </c>
      <c r="W17" s="294"/>
      <c r="X17" s="294"/>
      <c r="Y17" s="294"/>
      <c r="Z17" s="294"/>
      <c r="AA17" s="596"/>
    </row>
    <row r="18" spans="1:27" ht="62.45" customHeight="1" x14ac:dyDescent="0.2">
      <c r="A18" s="607"/>
      <c r="B18" s="398"/>
      <c r="C18" s="597"/>
      <c r="D18" s="597"/>
      <c r="E18" s="597"/>
      <c r="F18" s="293">
        <f>'01-Mapa de riesgo-UO'!F21</f>
        <v>0</v>
      </c>
      <c r="G18" s="597"/>
      <c r="H18" s="577"/>
      <c r="I18" s="597"/>
      <c r="J18" s="601"/>
      <c r="K18" s="602"/>
      <c r="L18" s="77">
        <f>+'01-Mapa de riesgo-UO'!T21</f>
        <v>0</v>
      </c>
      <c r="M18" s="77" t="str">
        <f>+'01-Mapa de riesgo-UO'!Y21</f>
        <v>E-KOGUI</v>
      </c>
      <c r="N18" s="77">
        <f>+'01-Mapa de riesgo-UO'!AD21</f>
        <v>0</v>
      </c>
      <c r="O18" s="335">
        <f>+'01-Mapa de riesgo-UO'!AH21</f>
        <v>0</v>
      </c>
      <c r="P18" s="335">
        <f>+'01-Mapa de riesgo-UO'!AM21</f>
        <v>0</v>
      </c>
      <c r="Q18" s="603"/>
      <c r="R18" s="605"/>
      <c r="S18" s="605"/>
      <c r="T18" s="103">
        <f>+'01-Mapa de riesgo-UO'!AT21</f>
        <v>0</v>
      </c>
      <c r="U18" s="103">
        <f>+'01-Mapa de riesgo-UO'!AU21</f>
        <v>0</v>
      </c>
      <c r="V18" s="103">
        <f>+'01-Mapa de riesgo-UO'!AX21</f>
        <v>0</v>
      </c>
      <c r="W18" s="294"/>
      <c r="X18" s="294"/>
      <c r="Y18" s="294"/>
      <c r="Z18" s="294"/>
      <c r="AA18" s="596"/>
    </row>
    <row r="19" spans="1:27" ht="62.45" customHeight="1" x14ac:dyDescent="0.2">
      <c r="A19" s="607"/>
      <c r="B19" s="398"/>
      <c r="C19" s="597"/>
      <c r="D19" s="597"/>
      <c r="E19" s="597"/>
      <c r="F19" s="293">
        <f>'01-Mapa de riesgo-UO'!F22</f>
        <v>0</v>
      </c>
      <c r="G19" s="597"/>
      <c r="H19" s="577"/>
      <c r="I19" s="597"/>
      <c r="J19" s="601"/>
      <c r="K19" s="602"/>
      <c r="L19" s="77">
        <f>+'01-Mapa de riesgo-UO'!T22</f>
        <v>0</v>
      </c>
      <c r="M19" s="77">
        <f>+'01-Mapa de riesgo-UO'!Y22</f>
        <v>0</v>
      </c>
      <c r="N19" s="77">
        <f>+'01-Mapa de riesgo-UO'!AD22</f>
        <v>0</v>
      </c>
      <c r="O19" s="335">
        <f>+'01-Mapa de riesgo-UO'!AH22</f>
        <v>0</v>
      </c>
      <c r="P19" s="335">
        <f>+'01-Mapa de riesgo-UO'!AM22</f>
        <v>0</v>
      </c>
      <c r="Q19" s="603"/>
      <c r="R19" s="605"/>
      <c r="S19" s="605"/>
      <c r="T19" s="103">
        <f>+'01-Mapa de riesgo-UO'!AT22</f>
        <v>0</v>
      </c>
      <c r="U19" s="103">
        <f>+'01-Mapa de riesgo-UO'!AU22</f>
        <v>0</v>
      </c>
      <c r="V19" s="103">
        <f>+'01-Mapa de riesgo-UO'!AX22</f>
        <v>0</v>
      </c>
      <c r="W19" s="294"/>
      <c r="X19" s="294"/>
      <c r="Y19" s="294"/>
      <c r="Z19" s="294"/>
      <c r="AA19" s="596"/>
    </row>
    <row r="20" spans="1:27" ht="62.45" customHeight="1" x14ac:dyDescent="0.2">
      <c r="A20" s="607">
        <v>5</v>
      </c>
      <c r="B20" s="398" t="str">
        <f>'01-Mapa de riesgo-UO'!B23</f>
        <v>JURIDICA</v>
      </c>
      <c r="C20" s="597">
        <f>'01-Mapa de riesgo-UO'!G23</f>
        <v>0</v>
      </c>
      <c r="D20" s="597">
        <f>'01-Mapa de riesgo-UO'!H23</f>
        <v>0</v>
      </c>
      <c r="E20" s="597">
        <f>'01-Mapa de riesgo-UO'!I23</f>
        <v>0</v>
      </c>
      <c r="F20" s="293">
        <f>'01-Mapa de riesgo-UO'!F23</f>
        <v>0</v>
      </c>
      <c r="G20" s="597">
        <f>'01-Mapa de riesgo-UO'!J23</f>
        <v>0</v>
      </c>
      <c r="H20" s="577">
        <f>'01-Mapa de riesgo-UO'!AQ23</f>
        <v>0</v>
      </c>
      <c r="I20" s="597">
        <f>'01-Mapa de riesgo-UO'!AR23</f>
        <v>0</v>
      </c>
      <c r="J20" s="608"/>
      <c r="K20" s="602"/>
      <c r="L20" s="77">
        <f>+'01-Mapa de riesgo-UO'!T23</f>
        <v>0</v>
      </c>
      <c r="M20" s="77">
        <f>+'01-Mapa de riesgo-UO'!Y23</f>
        <v>0</v>
      </c>
      <c r="N20" s="77">
        <f>+'01-Mapa de riesgo-UO'!AD23</f>
        <v>0</v>
      </c>
      <c r="O20" s="335">
        <f>+'01-Mapa de riesgo-UO'!AH23</f>
        <v>0</v>
      </c>
      <c r="P20" s="335">
        <f>+'01-Mapa de riesgo-UO'!AM23</f>
        <v>0</v>
      </c>
      <c r="Q20" s="603" t="e">
        <f>'01-Mapa de riesgo-UO'!AO23</f>
        <v>#DIV/0!</v>
      </c>
      <c r="R20" s="605"/>
      <c r="S20" s="605"/>
      <c r="T20" s="103">
        <f>+'01-Mapa de riesgo-UO'!AT23</f>
        <v>0</v>
      </c>
      <c r="U20" s="103">
        <f>+'01-Mapa de riesgo-UO'!AU23</f>
        <v>0</v>
      </c>
      <c r="V20" s="103">
        <f>+'01-Mapa de riesgo-UO'!AX23</f>
        <v>0</v>
      </c>
      <c r="W20" s="360"/>
      <c r="X20" s="360"/>
      <c r="Y20" s="360"/>
      <c r="Z20" s="294"/>
      <c r="AA20" s="596"/>
    </row>
    <row r="21" spans="1:27" ht="62.45" customHeight="1" x14ac:dyDescent="0.2">
      <c r="A21" s="607"/>
      <c r="B21" s="398"/>
      <c r="C21" s="597"/>
      <c r="D21" s="597"/>
      <c r="E21" s="597"/>
      <c r="F21" s="293">
        <f>'01-Mapa de riesgo-UO'!F24</f>
        <v>0</v>
      </c>
      <c r="G21" s="597"/>
      <c r="H21" s="577"/>
      <c r="I21" s="597"/>
      <c r="J21" s="601"/>
      <c r="K21" s="602"/>
      <c r="L21" s="77">
        <f>+'01-Mapa de riesgo-UO'!T24</f>
        <v>0</v>
      </c>
      <c r="M21" s="77">
        <f>+'01-Mapa de riesgo-UO'!Y24</f>
        <v>0</v>
      </c>
      <c r="N21" s="77">
        <f>+'01-Mapa de riesgo-UO'!AD24</f>
        <v>0</v>
      </c>
      <c r="O21" s="335">
        <f>+'01-Mapa de riesgo-UO'!AH24</f>
        <v>0</v>
      </c>
      <c r="P21" s="335">
        <f>+'01-Mapa de riesgo-UO'!AM24</f>
        <v>0</v>
      </c>
      <c r="Q21" s="603"/>
      <c r="R21" s="605"/>
      <c r="S21" s="605"/>
      <c r="T21" s="103">
        <f>+'01-Mapa de riesgo-UO'!AT24</f>
        <v>0</v>
      </c>
      <c r="U21" s="103">
        <f>+'01-Mapa de riesgo-UO'!AU24</f>
        <v>0</v>
      </c>
      <c r="V21" s="103">
        <f>+'01-Mapa de riesgo-UO'!AX24</f>
        <v>0</v>
      </c>
      <c r="W21" s="360"/>
      <c r="X21" s="360"/>
      <c r="Y21" s="360"/>
      <c r="Z21" s="294"/>
      <c r="AA21" s="596"/>
    </row>
    <row r="22" spans="1:27" ht="62.45" customHeight="1" x14ac:dyDescent="0.2">
      <c r="A22" s="607"/>
      <c r="B22" s="398"/>
      <c r="C22" s="597"/>
      <c r="D22" s="597"/>
      <c r="E22" s="597"/>
      <c r="F22" s="293">
        <f>'01-Mapa de riesgo-UO'!F25</f>
        <v>0</v>
      </c>
      <c r="G22" s="597"/>
      <c r="H22" s="577"/>
      <c r="I22" s="597"/>
      <c r="J22" s="601"/>
      <c r="K22" s="602"/>
      <c r="L22" s="77">
        <f>+'01-Mapa de riesgo-UO'!T25</f>
        <v>0</v>
      </c>
      <c r="M22" s="77">
        <f>+'01-Mapa de riesgo-UO'!Y25</f>
        <v>0</v>
      </c>
      <c r="N22" s="77">
        <f>+'01-Mapa de riesgo-UO'!AD25</f>
        <v>0</v>
      </c>
      <c r="O22" s="335">
        <f>+'01-Mapa de riesgo-UO'!AH25</f>
        <v>0</v>
      </c>
      <c r="P22" s="335">
        <f>+'01-Mapa de riesgo-UO'!AM25</f>
        <v>0</v>
      </c>
      <c r="Q22" s="603"/>
      <c r="R22" s="605"/>
      <c r="S22" s="605"/>
      <c r="T22" s="103">
        <f>+'01-Mapa de riesgo-UO'!AT25</f>
        <v>0</v>
      </c>
      <c r="U22" s="103">
        <f>+'01-Mapa de riesgo-UO'!AU25</f>
        <v>0</v>
      </c>
      <c r="V22" s="103">
        <f>+'01-Mapa de riesgo-UO'!AX25</f>
        <v>0</v>
      </c>
      <c r="W22" s="294"/>
      <c r="X22" s="294"/>
      <c r="Y22" s="294"/>
      <c r="Z22" s="294"/>
      <c r="AA22" s="596"/>
    </row>
    <row r="23" spans="1:27" ht="62.45" customHeight="1" x14ac:dyDescent="0.2">
      <c r="A23" s="607">
        <v>6</v>
      </c>
      <c r="B23" s="398" t="str">
        <f>'01-Mapa de riesgo-UO'!B26</f>
        <v>SECRETARIA_GENERAL</v>
      </c>
      <c r="C23" s="597" t="str">
        <f>'01-Mapa de riesgo-UO'!G26</f>
        <v>Operacional</v>
      </c>
      <c r="D23" s="597" t="str">
        <f>'01-Mapa de riesgo-UO'!H26</f>
        <v xml:space="preserve">Ilegitimidad en resultados electorales 
</v>
      </c>
      <c r="E23" s="597" t="str">
        <f>'01-Mapa de riesgo-UO'!I26</f>
        <v>Resultados de elecciones con errores o irregulares</v>
      </c>
      <c r="F23" s="293" t="str">
        <f>'01-Mapa de riesgo-UO'!F26</f>
        <v>Desactualizacion de las bases de datos suministradas por las dependencias responsables  o errónea certificación de los requisitos de los candidatos</v>
      </c>
      <c r="G23" s="597" t="str">
        <f>'01-Mapa de riesgo-UO'!J26</f>
        <v>Impugnación de resultados electorales
Pérdida de credibilidad en el sistema electoral de la Universidad</v>
      </c>
      <c r="H23" s="577" t="str">
        <f>'01-Mapa de riesgo-UO'!AQ26</f>
        <v>LEVE</v>
      </c>
      <c r="I23" s="597" t="str">
        <f>'01-Mapa de riesgo-UO'!AR26</f>
        <v xml:space="preserve">Número de impugnaciones electorales </v>
      </c>
      <c r="J23" s="608">
        <v>0</v>
      </c>
      <c r="K23" s="612" t="s">
        <v>787</v>
      </c>
      <c r="L23" s="77" t="str">
        <f>+'01-Mapa de riesgo-UO'!T26</f>
        <v>Elaboración de listados descentralizados por parte de las dependencias responsables</v>
      </c>
      <c r="M23" s="77" t="str">
        <f>+'01-Mapa de riesgo-UO'!Y26</f>
        <v xml:space="preserve">Software Gestión del Talento Humano y Software Registro y Control </v>
      </c>
      <c r="N23" s="77" t="str">
        <f>+'01-Mapa de riesgo-UO'!AD26</f>
        <v>Jefe de Gestión del Talento Humano y la directora Admisiones Resgistro y Control</v>
      </c>
      <c r="O23" s="335" t="str">
        <f>+'01-Mapa de riesgo-UO'!AH26</f>
        <v>Oportuno</v>
      </c>
      <c r="P23" s="335" t="str">
        <f>+'01-Mapa de riesgo-UO'!AM26</f>
        <v>Detectivo</v>
      </c>
      <c r="Q23" s="603" t="str">
        <f>'01-Mapa de riesgo-UO'!AO26</f>
        <v>FUERTE</v>
      </c>
      <c r="R23" s="605" t="s">
        <v>788</v>
      </c>
      <c r="S23" s="605"/>
      <c r="T23" s="103" t="str">
        <f>+'01-Mapa de riesgo-UO'!AT26</f>
        <v>ASUMIR</v>
      </c>
      <c r="U23" s="103">
        <f>+'01-Mapa de riesgo-UO'!AU26</f>
        <v>0</v>
      </c>
      <c r="V23" s="103">
        <f>+'01-Mapa de riesgo-UO'!AX26</f>
        <v>0</v>
      </c>
      <c r="W23" s="294"/>
      <c r="X23" s="294"/>
      <c r="Y23" s="294"/>
      <c r="Z23" s="294"/>
      <c r="AA23" s="595" t="s">
        <v>783</v>
      </c>
    </row>
    <row r="24" spans="1:27" ht="62.45" customHeight="1" x14ac:dyDescent="0.2">
      <c r="A24" s="607"/>
      <c r="B24" s="398"/>
      <c r="C24" s="597"/>
      <c r="D24" s="597"/>
      <c r="E24" s="597"/>
      <c r="F24" s="293" t="str">
        <f>'01-Mapa de riesgo-UO'!F27</f>
        <v xml:space="preserve">Errónea configuración de las votaciones, debido a que el software requiera demasiadas configuraciones o permisos lo que podría generar fallas en las votaciones  </v>
      </c>
      <c r="G24" s="597"/>
      <c r="H24" s="577"/>
      <c r="I24" s="597"/>
      <c r="J24" s="601"/>
      <c r="K24" s="602"/>
      <c r="L24" s="77" t="str">
        <f>+'01-Mapa de riesgo-UO'!T27</f>
        <v xml:space="preserve">Revisión de la configuración de las elecciones  y Auditoria por parte de Control Interno </v>
      </c>
      <c r="M24" s="77">
        <f>+'01-Mapa de riesgo-UO'!Y27</f>
        <v>0</v>
      </c>
      <c r="N24" s="77" t="str">
        <f>+'01-Mapa de riesgo-UO'!AD27</f>
        <v xml:space="preserve">Jefe y profesional de  de Control Interno </v>
      </c>
      <c r="O24" s="335" t="str">
        <f>+'01-Mapa de riesgo-UO'!AH27</f>
        <v>Oportuno</v>
      </c>
      <c r="P24" s="335" t="str">
        <f>+'01-Mapa de riesgo-UO'!AM27</f>
        <v>Preventivo</v>
      </c>
      <c r="Q24" s="603"/>
      <c r="R24" s="605" t="s">
        <v>789</v>
      </c>
      <c r="S24" s="605"/>
      <c r="T24" s="103">
        <f>+'01-Mapa de riesgo-UO'!AT27</f>
        <v>0</v>
      </c>
      <c r="U24" s="103">
        <f>+'01-Mapa de riesgo-UO'!AU27</f>
        <v>0</v>
      </c>
      <c r="V24" s="103">
        <f>+'01-Mapa de riesgo-UO'!AX27</f>
        <v>0</v>
      </c>
      <c r="W24" s="294"/>
      <c r="X24" s="294"/>
      <c r="Y24" s="294"/>
      <c r="Z24" s="294"/>
      <c r="AA24" s="596"/>
    </row>
    <row r="25" spans="1:27" ht="62.45" customHeight="1" x14ac:dyDescent="0.2">
      <c r="A25" s="607"/>
      <c r="B25" s="398"/>
      <c r="C25" s="597"/>
      <c r="D25" s="597"/>
      <c r="E25" s="597"/>
      <c r="F25" s="293" t="str">
        <f>'01-Mapa de riesgo-UO'!F28</f>
        <v>Fallas Técnicas del servidor, o  por  problemas de energía eléctrica o conexión a Internet</v>
      </c>
      <c r="G25" s="597"/>
      <c r="H25" s="577"/>
      <c r="I25" s="597"/>
      <c r="J25" s="601"/>
      <c r="K25" s="602"/>
      <c r="L25" s="77" t="str">
        <f>+'01-Mapa de riesgo-UO'!T28</f>
        <v xml:space="preserve">Pruebas de simulación de las votaciones </v>
      </c>
      <c r="M25" s="77" t="str">
        <f>+'01-Mapa de riesgo-UO'!Y28</f>
        <v>Software de Votaciones</v>
      </c>
      <c r="N25" s="77" t="str">
        <f>+'01-Mapa de riesgo-UO'!AD28</f>
        <v>Ingeniero de sistemas asignado a las elecciones</v>
      </c>
      <c r="O25" s="335" t="str">
        <f>+'01-Mapa de riesgo-UO'!AH28</f>
        <v>Oportuno</v>
      </c>
      <c r="P25" s="335" t="str">
        <f>+'01-Mapa de riesgo-UO'!AM28</f>
        <v>Preventivo</v>
      </c>
      <c r="Q25" s="603"/>
      <c r="R25" s="605" t="s">
        <v>790</v>
      </c>
      <c r="S25" s="605"/>
      <c r="T25" s="103">
        <f>+'01-Mapa de riesgo-UO'!AT28</f>
        <v>0</v>
      </c>
      <c r="U25" s="103">
        <f>+'01-Mapa de riesgo-UO'!AU28</f>
        <v>0</v>
      </c>
      <c r="V25" s="103">
        <f>+'01-Mapa de riesgo-UO'!AX28</f>
        <v>0</v>
      </c>
      <c r="W25" s="294"/>
      <c r="X25" s="294"/>
      <c r="Y25" s="294"/>
      <c r="Z25" s="294"/>
      <c r="AA25" s="596"/>
    </row>
    <row r="26" spans="1:27" ht="62.45" customHeight="1" x14ac:dyDescent="0.2">
      <c r="A26" s="610">
        <v>7</v>
      </c>
      <c r="B26" s="398" t="str">
        <f>'01-Mapa de riesgo-UO'!B29</f>
        <v>SECRETARIA_GENERAL</v>
      </c>
      <c r="C26" s="597" t="str">
        <f>'01-Mapa de riesgo-UO'!G29</f>
        <v>Cumplimiento</v>
      </c>
      <c r="D26" s="597" t="str">
        <f>'01-Mapa de riesgo-UO'!H29</f>
        <v>Vencimiento de términos para la atención de Derechos de Petición</v>
      </c>
      <c r="E26" s="597" t="str">
        <f>'01-Mapa de riesgo-UO'!I29</f>
        <v>No dar respuesta a un Derecho de Petición dentro de los téminos establecidos en la Ley</v>
      </c>
      <c r="F26" s="293" t="str">
        <f>'01-Mapa de riesgo-UO'!F29</f>
        <v>Omisión o retraso de respuesta por parte del funcionario encargado al interior de la Universidad</v>
      </c>
      <c r="G26" s="597" t="str">
        <f>'01-Mapa de riesgo-UO'!J29</f>
        <v>Interposición de una acción de tutela
Acciones legales en contra de la Universidad</v>
      </c>
      <c r="H26" s="577" t="str">
        <f>'01-Mapa de riesgo-UO'!AQ29</f>
        <v>LEVE</v>
      </c>
      <c r="I26" s="597" t="str">
        <f>'01-Mapa de riesgo-UO'!AR29</f>
        <v>Número de Acciones de Tutela o Demandas por la no atención de Derechos de Petición</v>
      </c>
      <c r="J26" s="608">
        <v>0</v>
      </c>
      <c r="K26" s="602" t="s">
        <v>668</v>
      </c>
      <c r="L26" s="77" t="str">
        <f>+'01-Mapa de riesgo-UO'!T29</f>
        <v xml:space="preserve">Radicación de los Derechos de Petición por parte de Gestión Documental donde se establece fecha de recepción </v>
      </c>
      <c r="M26" s="77">
        <f>+'01-Mapa de riesgo-UO'!Y29</f>
        <v>0</v>
      </c>
      <c r="N26" s="77" t="str">
        <f>+'01-Mapa de riesgo-UO'!AD29</f>
        <v>Planta y Transitorio</v>
      </c>
      <c r="O26" s="335" t="str">
        <f>+'01-Mapa de riesgo-UO'!AH29</f>
        <v>Oportuno</v>
      </c>
      <c r="P26" s="335" t="str">
        <f>+'01-Mapa de riesgo-UO'!AM29</f>
        <v>Preventivo</v>
      </c>
      <c r="Q26" s="603" t="str">
        <f>'01-Mapa de riesgo-UO'!AO29</f>
        <v>FUERTE</v>
      </c>
      <c r="R26" s="605" t="s">
        <v>791</v>
      </c>
      <c r="S26" s="605"/>
      <c r="T26" s="103" t="str">
        <f>+'01-Mapa de riesgo-UO'!AT29</f>
        <v>ASUMIR</v>
      </c>
      <c r="U26" s="103">
        <f>+'01-Mapa de riesgo-UO'!AU29</f>
        <v>0</v>
      </c>
      <c r="V26" s="103">
        <f>+'01-Mapa de riesgo-UO'!AX29</f>
        <v>0</v>
      </c>
      <c r="W26" s="294"/>
      <c r="X26" s="294"/>
      <c r="Y26" s="294"/>
      <c r="Z26" s="294"/>
      <c r="AA26" s="595" t="s">
        <v>783</v>
      </c>
    </row>
    <row r="27" spans="1:27" ht="62.45" customHeight="1" x14ac:dyDescent="0.2">
      <c r="A27" s="607"/>
      <c r="B27" s="398"/>
      <c r="C27" s="597"/>
      <c r="D27" s="597"/>
      <c r="E27" s="597"/>
      <c r="F27" s="293" t="str">
        <f>'01-Mapa de riesgo-UO'!F30</f>
        <v>Entidades externas que no suministran soportes o información requerida para dar respuesta.</v>
      </c>
      <c r="G27" s="597"/>
      <c r="H27" s="577"/>
      <c r="I27" s="597"/>
      <c r="J27" s="601"/>
      <c r="K27" s="602"/>
      <c r="L27" s="77" t="str">
        <f>+'01-Mapa de riesgo-UO'!T30</f>
        <v>Seguimiento por parte del funcionario encargado estableciendo dentro del calendar una alarma de aviso de la proximidad del vencimiento</v>
      </c>
      <c r="M27" s="77">
        <f>+'01-Mapa de riesgo-UO'!Y30</f>
        <v>0</v>
      </c>
      <c r="N27" s="77" t="str">
        <f>+'01-Mapa de riesgo-UO'!AD30</f>
        <v>Contrato prestación de servicios</v>
      </c>
      <c r="O27" s="335" t="str">
        <f>+'01-Mapa de riesgo-UO'!AH30</f>
        <v>Oportuno</v>
      </c>
      <c r="P27" s="335" t="str">
        <f>+'01-Mapa de riesgo-UO'!AM30</f>
        <v>Preventivo</v>
      </c>
      <c r="Q27" s="603"/>
      <c r="R27" s="605" t="s">
        <v>792</v>
      </c>
      <c r="S27" s="605"/>
      <c r="T27" s="103">
        <f>+'01-Mapa de riesgo-UO'!AT30</f>
        <v>0</v>
      </c>
      <c r="U27" s="103">
        <f>+'01-Mapa de riesgo-UO'!AU30</f>
        <v>0</v>
      </c>
      <c r="V27" s="103">
        <f>+'01-Mapa de riesgo-UO'!AX30</f>
        <v>0</v>
      </c>
      <c r="W27" s="294"/>
      <c r="X27" s="294"/>
      <c r="Y27" s="294"/>
      <c r="Z27" s="294"/>
      <c r="AA27" s="596"/>
    </row>
    <row r="28" spans="1:27" ht="62.45" customHeight="1" x14ac:dyDescent="0.2">
      <c r="A28" s="607"/>
      <c r="B28" s="398"/>
      <c r="C28" s="597"/>
      <c r="D28" s="597"/>
      <c r="E28" s="597"/>
      <c r="F28" s="293">
        <f>'01-Mapa de riesgo-UO'!F31</f>
        <v>0</v>
      </c>
      <c r="G28" s="597"/>
      <c r="H28" s="577"/>
      <c r="I28" s="597"/>
      <c r="J28" s="601"/>
      <c r="K28" s="602"/>
      <c r="L28" s="77" t="str">
        <f>+'01-Mapa de riesgo-UO'!T31</f>
        <v>Solicitud por escrito a las dependencias internas o externas de la información requerida para la adecuada atención del Derecho de Petición con fecha máxima para aportarla</v>
      </c>
      <c r="M28" s="77" t="str">
        <f>+'01-Mapa de riesgo-UO'!Y31</f>
        <v>Aplicativo Gestión de documentos</v>
      </c>
      <c r="N28" s="77" t="str">
        <f>+'01-Mapa de riesgo-UO'!AD31</f>
        <v>Secretaría General / Contrato prestación de servicios</v>
      </c>
      <c r="O28" s="335" t="str">
        <f>+'01-Mapa de riesgo-UO'!AH31</f>
        <v>Oportuno</v>
      </c>
      <c r="P28" s="335" t="str">
        <f>+'01-Mapa de riesgo-UO'!AM31</f>
        <v>Preventivo</v>
      </c>
      <c r="Q28" s="603"/>
      <c r="R28" s="605" t="s">
        <v>793</v>
      </c>
      <c r="S28" s="605"/>
      <c r="T28" s="103">
        <f>+'01-Mapa de riesgo-UO'!AT31</f>
        <v>0</v>
      </c>
      <c r="U28" s="103">
        <f>+'01-Mapa de riesgo-UO'!AU31</f>
        <v>0</v>
      </c>
      <c r="V28" s="103">
        <f>+'01-Mapa de riesgo-UO'!AX31</f>
        <v>0</v>
      </c>
      <c r="W28" s="294"/>
      <c r="X28" s="294"/>
      <c r="Y28" s="294"/>
      <c r="Z28" s="294"/>
      <c r="AA28" s="596"/>
    </row>
    <row r="29" spans="1:27" ht="62.45" customHeight="1" x14ac:dyDescent="0.2">
      <c r="A29" s="607">
        <v>8</v>
      </c>
      <c r="B29" s="398" t="str">
        <f>'01-Mapa de riesgo-UO'!B32</f>
        <v>SECRETARIA_GENERAL</v>
      </c>
      <c r="C29" s="597" t="str">
        <f>'01-Mapa de riesgo-UO'!G32</f>
        <v>Cumplimiento</v>
      </c>
      <c r="D29" s="597" t="str">
        <f>'01-Mapa de riesgo-UO'!H32</f>
        <v xml:space="preserve">Incumplimiento de la normatividad vigente y aplicable a a la Universidad </v>
      </c>
      <c r="E29" s="597" t="str">
        <f>'01-Mapa de riesgo-UO'!I32</f>
        <v>Aplicación de normas que no competen al ámbito de Instituciones de Educación Superior o que han sido derogadas de forma  parcial o total</v>
      </c>
      <c r="F29" s="293" t="str">
        <f>'01-Mapa de riesgo-UO'!F32</f>
        <v>Falta de claridad sobre la vigencia de la Normas aplicables en la Universidad</v>
      </c>
      <c r="G29" s="597" t="str">
        <f>'01-Mapa de riesgo-UO'!J32</f>
        <v>Contradicción conceptual con otras dependencias 
Otorgamiento o negación de un derecho
Toma de Decisiones por fuera del alcance normativo de la Universidad</v>
      </c>
      <c r="H29" s="577" t="str">
        <f>'01-Mapa de riesgo-UO'!AQ32</f>
        <v>LEVE</v>
      </c>
      <c r="I29" s="597" t="str">
        <f>'01-Mapa de riesgo-UO'!AR32</f>
        <v>No. de procesos judiciales  por incumplimiento de normas</v>
      </c>
      <c r="J29" s="608">
        <v>0</v>
      </c>
      <c r="K29" s="602" t="s">
        <v>669</v>
      </c>
      <c r="L29" s="77" t="str">
        <f>+'01-Mapa de riesgo-UO'!T32</f>
        <v>Publicación de Acuerdo de Consejo Superior y Académico así como Resoluciones Generales con anotación correspondiente sobre la vigencia o derogatoria de los actos administrativos en los cuales aplique los temas de vigencia</v>
      </c>
      <c r="M29" s="77" t="str">
        <f>+'01-Mapa de riesgo-UO'!Y32</f>
        <v>Software UTP Portal</v>
      </c>
      <c r="N29" s="77" t="str">
        <f>+'01-Mapa de riesgo-UO'!AD32</f>
        <v>Contrato prestación de servicios</v>
      </c>
      <c r="O29" s="335" t="str">
        <f>+'01-Mapa de riesgo-UO'!AH32</f>
        <v>Oportuno</v>
      </c>
      <c r="P29" s="335" t="str">
        <f>+'01-Mapa de riesgo-UO'!AM32</f>
        <v>Preventivo</v>
      </c>
      <c r="Q29" s="603" t="str">
        <f>'01-Mapa de riesgo-UO'!AO32</f>
        <v>ACEPTABLE</v>
      </c>
      <c r="R29" s="605" t="s">
        <v>794</v>
      </c>
      <c r="S29" s="605"/>
      <c r="T29" s="103" t="str">
        <f>+'01-Mapa de riesgo-UO'!AT32</f>
        <v>ASUMIR</v>
      </c>
      <c r="U29" s="103">
        <f>+'01-Mapa de riesgo-UO'!AU32</f>
        <v>0</v>
      </c>
      <c r="V29" s="103">
        <f>+'01-Mapa de riesgo-UO'!AX32</f>
        <v>0</v>
      </c>
      <c r="W29" s="294"/>
      <c r="X29" s="294"/>
      <c r="Y29" s="294"/>
      <c r="Z29" s="294"/>
      <c r="AA29" s="595" t="s">
        <v>783</v>
      </c>
    </row>
    <row r="30" spans="1:27" ht="62.45" customHeight="1" x14ac:dyDescent="0.2">
      <c r="A30" s="607"/>
      <c r="B30" s="398"/>
      <c r="C30" s="597"/>
      <c r="D30" s="597"/>
      <c r="E30" s="597"/>
      <c r="F30" s="293" t="str">
        <f>'01-Mapa de riesgo-UO'!F33</f>
        <v>Cambios de normas expedidas por órganos o entidades externas a la Universidad</v>
      </c>
      <c r="G30" s="597"/>
      <c r="H30" s="577"/>
      <c r="I30" s="597"/>
      <c r="J30" s="601"/>
      <c r="K30" s="602"/>
      <c r="L30" s="77" t="str">
        <f>+'01-Mapa de riesgo-UO'!T33</f>
        <v>Análisis y Revisión de los diferentes Estatutos de la Universidad para llevar a cabo un control de la vigencia o modificaciones surtidas</v>
      </c>
      <c r="M30" s="77">
        <f>+'01-Mapa de riesgo-UO'!Y33</f>
        <v>0</v>
      </c>
      <c r="N30" s="77" t="str">
        <f>+'01-Mapa de riesgo-UO'!AD33</f>
        <v>Contrato prestación de servicios</v>
      </c>
      <c r="O30" s="335" t="str">
        <f>+'01-Mapa de riesgo-UO'!AH33</f>
        <v>No oportuno</v>
      </c>
      <c r="P30" s="335" t="str">
        <f>+'01-Mapa de riesgo-UO'!AM33</f>
        <v>Preventivo</v>
      </c>
      <c r="Q30" s="603"/>
      <c r="R30" s="605" t="s">
        <v>795</v>
      </c>
      <c r="S30" s="605"/>
      <c r="T30" s="103">
        <f>+'01-Mapa de riesgo-UO'!AT33</f>
        <v>0</v>
      </c>
      <c r="U30" s="103">
        <f>+'01-Mapa de riesgo-UO'!AU33</f>
        <v>0</v>
      </c>
      <c r="V30" s="103">
        <f>+'01-Mapa de riesgo-UO'!AX33</f>
        <v>0</v>
      </c>
      <c r="W30" s="294"/>
      <c r="X30" s="294"/>
      <c r="Y30" s="294"/>
      <c r="Z30" s="294"/>
      <c r="AA30" s="596"/>
    </row>
    <row r="31" spans="1:27" ht="62.45" customHeight="1" x14ac:dyDescent="0.2">
      <c r="A31" s="607"/>
      <c r="B31" s="398"/>
      <c r="C31" s="597"/>
      <c r="D31" s="597"/>
      <c r="E31" s="597"/>
      <c r="F31" s="293">
        <f>'01-Mapa de riesgo-UO'!F34</f>
        <v>0</v>
      </c>
      <c r="G31" s="597"/>
      <c r="H31" s="577"/>
      <c r="I31" s="597"/>
      <c r="J31" s="601"/>
      <c r="K31" s="602"/>
      <c r="L31" s="77">
        <f>+'01-Mapa de riesgo-UO'!T34</f>
        <v>0</v>
      </c>
      <c r="M31" s="77">
        <f>+'01-Mapa de riesgo-UO'!Y34</f>
        <v>0</v>
      </c>
      <c r="N31" s="77">
        <f>+'01-Mapa de riesgo-UO'!AD34</f>
        <v>0</v>
      </c>
      <c r="O31" s="335">
        <f>+'01-Mapa de riesgo-UO'!AH34</f>
        <v>0</v>
      </c>
      <c r="P31" s="335">
        <f>+'01-Mapa de riesgo-UO'!AM34</f>
        <v>0</v>
      </c>
      <c r="Q31" s="603"/>
      <c r="R31" s="605"/>
      <c r="S31" s="605"/>
      <c r="T31" s="103">
        <f>+'01-Mapa de riesgo-UO'!AT34</f>
        <v>0</v>
      </c>
      <c r="U31" s="103">
        <f>+'01-Mapa de riesgo-UO'!AU34</f>
        <v>0</v>
      </c>
      <c r="V31" s="103">
        <f>+'01-Mapa de riesgo-UO'!AX34</f>
        <v>0</v>
      </c>
      <c r="W31" s="294"/>
      <c r="X31" s="294"/>
      <c r="Y31" s="294"/>
      <c r="Z31" s="294"/>
      <c r="AA31" s="596"/>
    </row>
    <row r="32" spans="1:27" ht="62.45" customHeight="1" x14ac:dyDescent="0.2">
      <c r="A32" s="607">
        <v>9</v>
      </c>
      <c r="B32" s="398" t="str">
        <f>'01-Mapa de riesgo-UO'!B35</f>
        <v>SECRETARIA_GENERAL</v>
      </c>
      <c r="C32" s="597" t="str">
        <f>'01-Mapa de riesgo-UO'!G35</f>
        <v>Corrupción</v>
      </c>
      <c r="D32" s="597" t="str">
        <f>'01-Mapa de riesgo-UO'!H35</f>
        <v xml:space="preserve">Tráfico de Influencias </v>
      </c>
      <c r="E32" s="597" t="str">
        <f>'01-Mapa de riesgo-UO'!I35</f>
        <v>Favorecimiento en el otorgamiento de derechos o toma de decisiones que competen a la Universidad</v>
      </c>
      <c r="F32" s="293" t="str">
        <f>'01-Mapa de riesgo-UO'!F35</f>
        <v>Utilización o manipulación de información reservada o clasificada que se encuentra disponible en la Secretaria General</v>
      </c>
      <c r="G32" s="597" t="str">
        <f>'01-Mapa de riesgo-UO'!J35</f>
        <v>Procesos legales y/o penales
Pérdida de la imagen institucional</v>
      </c>
      <c r="H32" s="577" t="str">
        <f>'01-Mapa de riesgo-UO'!AQ35</f>
        <v>LEVE</v>
      </c>
      <c r="I32" s="597" t="str">
        <f>'01-Mapa de riesgo-UO'!AR35</f>
        <v>No. De derechos que son  otorgados sin el cumplimiento de requisitos</v>
      </c>
      <c r="J32" s="608">
        <v>0</v>
      </c>
      <c r="K32" s="602" t="s">
        <v>796</v>
      </c>
      <c r="L32" s="77" t="str">
        <f>+'01-Mapa de riesgo-UO'!T35</f>
        <v>Aplicación de los activos de información de acuerdo al Sistema de Seguridad de la Información</v>
      </c>
      <c r="M32" s="77">
        <f>+'01-Mapa de riesgo-UO'!Y35</f>
        <v>0</v>
      </c>
      <c r="N32" s="77" t="str">
        <f>+'01-Mapa de riesgo-UO'!AD35</f>
        <v>Contrato prestación de servicios</v>
      </c>
      <c r="O32" s="351" t="str">
        <f>+'01-Mapa de riesgo-UO'!AH35</f>
        <v>Oportuno</v>
      </c>
      <c r="P32" s="351" t="str">
        <f>+'01-Mapa de riesgo-UO'!AM35</f>
        <v>Preventivo</v>
      </c>
      <c r="Q32" s="603" t="str">
        <f>'01-Mapa de riesgo-UO'!AO35</f>
        <v>FUERTE</v>
      </c>
      <c r="R32" s="619" t="s">
        <v>797</v>
      </c>
      <c r="S32" s="605"/>
      <c r="T32" s="103" t="str">
        <f>+'01-Mapa de riesgo-UO'!AT35</f>
        <v>ASUMIR</v>
      </c>
      <c r="U32" s="103"/>
      <c r="V32" s="103"/>
      <c r="W32" s="347"/>
      <c r="X32" s="347"/>
      <c r="Y32" s="347"/>
      <c r="Z32" s="347"/>
      <c r="AA32" s="595" t="s">
        <v>783</v>
      </c>
    </row>
    <row r="33" spans="1:27" ht="62.45" customHeight="1" x14ac:dyDescent="0.2">
      <c r="A33" s="607"/>
      <c r="B33" s="398"/>
      <c r="C33" s="597"/>
      <c r="D33" s="597"/>
      <c r="E33" s="597"/>
      <c r="F33" s="293">
        <f>'01-Mapa de riesgo-UO'!F36</f>
        <v>0</v>
      </c>
      <c r="G33" s="597"/>
      <c r="H33" s="577"/>
      <c r="I33" s="597"/>
      <c r="J33" s="601"/>
      <c r="K33" s="602"/>
      <c r="L33" s="77" t="str">
        <f>+'01-Mapa de riesgo-UO'!T36</f>
        <v>Capacitación al personal calificado con el fin de generar conciencia sobre la importancia de la información.</v>
      </c>
      <c r="M33" s="77">
        <f>+'01-Mapa de riesgo-UO'!Y36</f>
        <v>0</v>
      </c>
      <c r="N33" s="77" t="str">
        <f>+'01-Mapa de riesgo-UO'!AD36</f>
        <v>Planta ,Transitorio y Contratista</v>
      </c>
      <c r="O33" s="351" t="str">
        <f>+'01-Mapa de riesgo-UO'!AH36</f>
        <v>Oportuno</v>
      </c>
      <c r="P33" s="351" t="str">
        <f>+'01-Mapa de riesgo-UO'!AM36</f>
        <v>Preventivo</v>
      </c>
      <c r="Q33" s="603"/>
      <c r="R33" s="619" t="s">
        <v>797</v>
      </c>
      <c r="S33" s="605"/>
      <c r="T33" s="103">
        <f>+'01-Mapa de riesgo-UO'!AT36</f>
        <v>0</v>
      </c>
      <c r="U33" s="103">
        <f>+'01-Mapa de riesgo-UO'!AU36</f>
        <v>0</v>
      </c>
      <c r="V33" s="103">
        <f>+'01-Mapa de riesgo-UO'!AX36</f>
        <v>0</v>
      </c>
      <c r="W33" s="347"/>
      <c r="X33" s="347"/>
      <c r="Y33" s="347"/>
      <c r="Z33" s="347"/>
      <c r="AA33" s="596"/>
    </row>
    <row r="34" spans="1:27" ht="62.45" customHeight="1" x14ac:dyDescent="0.2">
      <c r="A34" s="607"/>
      <c r="B34" s="398"/>
      <c r="C34" s="597"/>
      <c r="D34" s="597"/>
      <c r="E34" s="597"/>
      <c r="F34" s="293">
        <f>'01-Mapa de riesgo-UO'!F37</f>
        <v>0</v>
      </c>
      <c r="G34" s="597"/>
      <c r="H34" s="577"/>
      <c r="I34" s="597"/>
      <c r="J34" s="601"/>
      <c r="K34" s="602"/>
      <c r="L34" s="77">
        <f>+'01-Mapa de riesgo-UO'!T37</f>
        <v>0</v>
      </c>
      <c r="M34" s="77">
        <f>+'01-Mapa de riesgo-UO'!Y37</f>
        <v>0</v>
      </c>
      <c r="N34" s="77">
        <f>+'01-Mapa de riesgo-UO'!AD37</f>
        <v>0</v>
      </c>
      <c r="O34" s="351">
        <f>+'01-Mapa de riesgo-UO'!AH37</f>
        <v>0</v>
      </c>
      <c r="P34" s="351">
        <f>+'01-Mapa de riesgo-UO'!AM37</f>
        <v>0</v>
      </c>
      <c r="Q34" s="603"/>
      <c r="R34" s="605"/>
      <c r="S34" s="605"/>
      <c r="T34" s="103">
        <f>+'01-Mapa de riesgo-UO'!AT37</f>
        <v>0</v>
      </c>
      <c r="U34" s="103">
        <f>+'01-Mapa de riesgo-UO'!AU37</f>
        <v>0</v>
      </c>
      <c r="V34" s="103">
        <f>+'01-Mapa de riesgo-UO'!AX37</f>
        <v>0</v>
      </c>
      <c r="W34" s="347"/>
      <c r="X34" s="347"/>
      <c r="Y34" s="347"/>
      <c r="Z34" s="347"/>
      <c r="AA34" s="596"/>
    </row>
    <row r="35" spans="1:27" ht="62.45" customHeight="1" x14ac:dyDescent="0.2">
      <c r="A35" s="610">
        <v>10</v>
      </c>
      <c r="B35" s="398" t="str">
        <f>'01-Mapa de riesgo-UO'!B38</f>
        <v>SECRETARIA_GENERAL</v>
      </c>
      <c r="C35" s="597" t="str">
        <f>'01-Mapa de riesgo-UO'!G38</f>
        <v>Estratégico</v>
      </c>
      <c r="D35" s="597" t="str">
        <f>'01-Mapa de riesgo-UO'!H38</f>
        <v xml:space="preserve">Pérdida de la información de las series documentales conservadas físicamente </v>
      </c>
      <c r="E35" s="597" t="str">
        <f>'01-Mapa de riesgo-UO'!I38</f>
        <v>Faltantes en la  informacion contenida en los archivos central e histórico por ausencia de controles e incumplimiento del procedimiento</v>
      </c>
      <c r="F35" s="293" t="str">
        <f>'01-Mapa de riesgo-UO'!F38</f>
        <v>Fallas en la actualización de los registros de información almacenados en las unidades de conservación</v>
      </c>
      <c r="G35" s="597" t="str">
        <f>'01-Mapa de riesgo-UO'!J38</f>
        <v>Perdida de la memoria institucional
Demandas por perjuicios a los usuarios
Ausencia de apoyo a la misión institucional</v>
      </c>
      <c r="H35" s="577" t="str">
        <f>'01-Mapa de riesgo-UO'!AQ38</f>
        <v>LEVE</v>
      </c>
      <c r="I35" s="597" t="str">
        <f>'01-Mapa de riesgo-UO'!AR38</f>
        <v>Metros lineales de archivos histórico y central conservados únicamente en soporte papel</v>
      </c>
      <c r="J35" s="608">
        <v>635</v>
      </c>
      <c r="K35" s="612" t="s">
        <v>670</v>
      </c>
      <c r="L35" s="77" t="str">
        <f>+'01-Mapa de riesgo-UO'!T38</f>
        <v>Recarga de Extintores , Control de temperatura,humedad y Verificación de sensores de humo</v>
      </c>
      <c r="M35" s="77">
        <f>+'01-Mapa de riesgo-UO'!Y38</f>
        <v>0</v>
      </c>
      <c r="N35" s="77" t="str">
        <f>+'01-Mapa de riesgo-UO'!AD38</f>
        <v>Técnico Administrativo  Transitorio - Gestión de Servicios Institucionales</v>
      </c>
      <c r="O35" s="335" t="str">
        <f>+'01-Mapa de riesgo-UO'!AH38</f>
        <v>Oportuno</v>
      </c>
      <c r="P35" s="335" t="str">
        <f>+'01-Mapa de riesgo-UO'!AM38</f>
        <v>Preventivo</v>
      </c>
      <c r="Q35" s="603" t="str">
        <f>'01-Mapa de riesgo-UO'!AO38</f>
        <v>ACEPTABLE</v>
      </c>
      <c r="R35" s="605" t="s">
        <v>798</v>
      </c>
      <c r="S35" s="605"/>
      <c r="T35" s="103" t="str">
        <f>+'01-Mapa de riesgo-UO'!AT38</f>
        <v>ASUMIR</v>
      </c>
      <c r="U35" s="103">
        <f>+'01-Mapa de riesgo-UO'!AU38</f>
        <v>0</v>
      </c>
      <c r="V35" s="103">
        <f>+'01-Mapa de riesgo-UO'!AX38</f>
        <v>0</v>
      </c>
      <c r="W35" s="294"/>
      <c r="X35" s="294"/>
      <c r="Y35" s="294"/>
      <c r="Z35" s="294"/>
      <c r="AA35" s="595" t="s">
        <v>783</v>
      </c>
    </row>
    <row r="36" spans="1:27" ht="62.45" customHeight="1" x14ac:dyDescent="0.2">
      <c r="A36" s="607"/>
      <c r="B36" s="398"/>
      <c r="C36" s="597"/>
      <c r="D36" s="597"/>
      <c r="E36" s="597"/>
      <c r="F36" s="293" t="str">
        <f>'01-Mapa de riesgo-UO'!F39</f>
        <v>Controles de acceso deficientes</v>
      </c>
      <c r="G36" s="597"/>
      <c r="H36" s="577"/>
      <c r="I36" s="597"/>
      <c r="J36" s="601"/>
      <c r="K36" s="602"/>
      <c r="L36" s="77" t="str">
        <f>+'01-Mapa de riesgo-UO'!T39</f>
        <v>Microfilmación y Digitalización</v>
      </c>
      <c r="M36" s="77">
        <f>+'01-Mapa de riesgo-UO'!Y39</f>
        <v>0</v>
      </c>
      <c r="N36" s="77" t="str">
        <f>+'01-Mapa de riesgo-UO'!AD39</f>
        <v xml:space="preserve">Transitorio Administrativo III. Carlos Andrés Cabrera. </v>
      </c>
      <c r="O36" s="335" t="str">
        <f>+'01-Mapa de riesgo-UO'!AH39</f>
        <v>Oportuno</v>
      </c>
      <c r="P36" s="335" t="str">
        <f>+'01-Mapa de riesgo-UO'!AM39</f>
        <v>Preventivo</v>
      </c>
      <c r="Q36" s="603"/>
      <c r="R36" s="605" t="s">
        <v>799</v>
      </c>
      <c r="S36" s="605"/>
      <c r="T36" s="103" t="str">
        <f>+'01-Mapa de riesgo-UO'!AT39</f>
        <v>ASUMIR</v>
      </c>
      <c r="U36" s="103">
        <f>+'01-Mapa de riesgo-UO'!AU39</f>
        <v>0</v>
      </c>
      <c r="V36" s="103">
        <f>+'01-Mapa de riesgo-UO'!AX39</f>
        <v>0</v>
      </c>
      <c r="W36" s="294"/>
      <c r="X36" s="294"/>
      <c r="Y36" s="294"/>
      <c r="Z36" s="294"/>
      <c r="AA36" s="596"/>
    </row>
    <row r="37" spans="1:27" ht="62.45" customHeight="1" x14ac:dyDescent="0.2">
      <c r="A37" s="607"/>
      <c r="B37" s="398"/>
      <c r="C37" s="597"/>
      <c r="D37" s="597"/>
      <c r="E37" s="597"/>
      <c r="F37" s="293">
        <f>'01-Mapa de riesgo-UO'!F40</f>
        <v>0</v>
      </c>
      <c r="G37" s="597"/>
      <c r="H37" s="577"/>
      <c r="I37" s="597"/>
      <c r="J37" s="601"/>
      <c r="K37" s="602"/>
      <c r="L37" s="77" t="str">
        <f>+'01-Mapa de riesgo-UO'!T40</f>
        <v>Inventario documental</v>
      </c>
      <c r="M37" s="77">
        <f>+'01-Mapa de riesgo-UO'!Y40</f>
        <v>0</v>
      </c>
      <c r="N37" s="77" t="str">
        <f>+'01-Mapa de riesgo-UO'!AD40</f>
        <v xml:space="preserve">Transitorio Administrativo III. Carlos Andrés Cabrera. </v>
      </c>
      <c r="O37" s="335" t="str">
        <f>+'01-Mapa de riesgo-UO'!AH40</f>
        <v>Oportuno</v>
      </c>
      <c r="P37" s="335" t="str">
        <f>+'01-Mapa de riesgo-UO'!AM40</f>
        <v>Preventivo</v>
      </c>
      <c r="Q37" s="603"/>
      <c r="R37" s="605" t="s">
        <v>800</v>
      </c>
      <c r="S37" s="605"/>
      <c r="T37" s="103" t="str">
        <f>+'01-Mapa de riesgo-UO'!AT40</f>
        <v>ASUMIR</v>
      </c>
      <c r="U37" s="103">
        <f>+'01-Mapa de riesgo-UO'!AU40</f>
        <v>0</v>
      </c>
      <c r="V37" s="103">
        <f>+'01-Mapa de riesgo-UO'!AX40</f>
        <v>0</v>
      </c>
      <c r="W37" s="294"/>
      <c r="X37" s="294"/>
      <c r="Y37" s="294"/>
      <c r="Z37" s="294"/>
      <c r="AA37" s="596"/>
    </row>
    <row r="38" spans="1:27" ht="62.45" customHeight="1" x14ac:dyDescent="0.2">
      <c r="A38" s="607">
        <v>11</v>
      </c>
      <c r="B38" s="398" t="str">
        <f>'01-Mapa de riesgo-UO'!B41</f>
        <v>SECRETARIA_GENERAL</v>
      </c>
      <c r="C38" s="597" t="str">
        <f>'01-Mapa de riesgo-UO'!G41</f>
        <v>Información</v>
      </c>
      <c r="D38" s="597" t="str">
        <f>'01-Mapa de riesgo-UO'!H41</f>
        <v xml:space="preserve">Incumplimiento en Normatividad Archivistica conforme a la actualización de los Instrumentos Archivisticos que deben soportar la Gestión Documental de las Entidades Públicas (TRD, PGD, PINAR, MOREQ, INVENTARIO DOCUMENTAL) </v>
      </c>
      <c r="E38" s="597" t="str">
        <f>'01-Mapa de riesgo-UO'!I41</f>
        <v xml:space="preserve">Instrumentos archivisticos desactualizados y no alineados con los cambios institucionales </v>
      </c>
      <c r="F38" s="293" t="str">
        <f>'01-Mapa de riesgo-UO'!F41</f>
        <v>Cambios constantes en la Normativa Archivistica Nacional</v>
      </c>
      <c r="G38" s="597" t="str">
        <f>'01-Mapa de riesgo-UO'!J41</f>
        <v xml:space="preserve">Sanciones a la Institución por el incumplimiento a la normatividad archivistica     Falta de actualización de las Series Documentales         Desarticulación con los Sistemas Informáticos de la Institución y los cambios de soporte en las Series Documentales                      </v>
      </c>
      <c r="H38" s="577" t="str">
        <f>'01-Mapa de riesgo-UO'!AQ41</f>
        <v>LEVE</v>
      </c>
      <c r="I38" s="597" t="str">
        <f>'01-Mapa de riesgo-UO'!AR41</f>
        <v>No. de instrumentos desactualizados / total de instrumentos archivisticos * 100</v>
      </c>
      <c r="J38" s="608">
        <v>0</v>
      </c>
      <c r="K38" s="602" t="s">
        <v>801</v>
      </c>
      <c r="L38" s="77" t="str">
        <f>+'01-Mapa de riesgo-UO'!T41</f>
        <v>Actualización Inventario documenta</v>
      </c>
      <c r="M38" s="77">
        <f>+'01-Mapa de riesgo-UO'!Y41</f>
        <v>0</v>
      </c>
      <c r="N38" s="77" t="str">
        <f>+'01-Mapa de riesgo-UO'!AD41</f>
        <v xml:space="preserve">Transitorio Administrativo III. Carlos Andrés Cabrera. </v>
      </c>
      <c r="O38" s="335" t="str">
        <f>+'01-Mapa de riesgo-UO'!AH41</f>
        <v>Oportuno</v>
      </c>
      <c r="P38" s="335" t="str">
        <f>+'01-Mapa de riesgo-UO'!AM41</f>
        <v>Preventivo</v>
      </c>
      <c r="Q38" s="603" t="str">
        <f>'01-Mapa de riesgo-UO'!AO41</f>
        <v>ACEPTABLE</v>
      </c>
      <c r="R38" s="605" t="s">
        <v>800</v>
      </c>
      <c r="S38" s="605"/>
      <c r="T38" s="103" t="str">
        <f>+'01-Mapa de riesgo-UO'!AT41</f>
        <v>ASUMIR</v>
      </c>
      <c r="U38" s="103">
        <f>+'01-Mapa de riesgo-UO'!AU41</f>
        <v>0</v>
      </c>
      <c r="V38" s="103">
        <f>+'01-Mapa de riesgo-UO'!AX41</f>
        <v>0</v>
      </c>
      <c r="W38" s="294"/>
      <c r="X38" s="294"/>
      <c r="Y38" s="294"/>
      <c r="Z38" s="294"/>
      <c r="AA38" s="595" t="s">
        <v>783</v>
      </c>
    </row>
    <row r="39" spans="1:27" ht="62.45" customHeight="1" x14ac:dyDescent="0.2">
      <c r="A39" s="607"/>
      <c r="B39" s="398"/>
      <c r="C39" s="597"/>
      <c r="D39" s="597"/>
      <c r="E39" s="597"/>
      <c r="F39" s="293" t="str">
        <f>'01-Mapa de riesgo-UO'!F42</f>
        <v>Modificaciones en la Estructura Organizacional y que tienen relación directa con los instrumentos archivisticos</v>
      </c>
      <c r="G39" s="597"/>
      <c r="H39" s="577"/>
      <c r="I39" s="597"/>
      <c r="J39" s="601"/>
      <c r="K39" s="602"/>
      <c r="L39" s="77" t="str">
        <f>+'01-Mapa de riesgo-UO'!T42</f>
        <v>Actualización TRD y CCD</v>
      </c>
      <c r="M39" s="77">
        <f>+'01-Mapa de riesgo-UO'!Y42</f>
        <v>0</v>
      </c>
      <c r="N39" s="77" t="str">
        <f>+'01-Mapa de riesgo-UO'!AD42</f>
        <v xml:space="preserve">Profesional I. Lina Maria Valencia Transitorio Administrativo III. Carlos Andrés Cabrera. </v>
      </c>
      <c r="O39" s="335" t="str">
        <f>+'01-Mapa de riesgo-UO'!AH42</f>
        <v>Oportuno</v>
      </c>
      <c r="P39" s="335" t="str">
        <f>+'01-Mapa de riesgo-UO'!AM42</f>
        <v>Preventivo</v>
      </c>
      <c r="Q39" s="603"/>
      <c r="R39" s="605" t="s">
        <v>802</v>
      </c>
      <c r="S39" s="605"/>
      <c r="T39" s="103" t="str">
        <f>+'01-Mapa de riesgo-UO'!AT42</f>
        <v>ASUMIR</v>
      </c>
      <c r="U39" s="103">
        <f>+'01-Mapa de riesgo-UO'!AU42</f>
        <v>0</v>
      </c>
      <c r="V39" s="103">
        <f>+'01-Mapa de riesgo-UO'!AX42</f>
        <v>0</v>
      </c>
      <c r="W39" s="294"/>
      <c r="X39" s="294"/>
      <c r="Y39" s="294"/>
      <c r="Z39" s="294"/>
      <c r="AA39" s="596"/>
    </row>
    <row r="40" spans="1:27" ht="62.45" customHeight="1" x14ac:dyDescent="0.2">
      <c r="A40" s="607"/>
      <c r="B40" s="398"/>
      <c r="C40" s="597"/>
      <c r="D40" s="597"/>
      <c r="E40" s="597"/>
      <c r="F40" s="293" t="str">
        <f>'01-Mapa de riesgo-UO'!F43</f>
        <v>Falta de personal para desarrollar las actividades de actualización de los instrumentos</v>
      </c>
      <c r="G40" s="597"/>
      <c r="H40" s="577"/>
      <c r="I40" s="597"/>
      <c r="J40" s="601"/>
      <c r="K40" s="602"/>
      <c r="L40" s="77" t="str">
        <f>+'01-Mapa de riesgo-UO'!T43</f>
        <v>Actualización Programa de Gestión Documental (PGD)</v>
      </c>
      <c r="M40" s="77">
        <f>+'01-Mapa de riesgo-UO'!Y43</f>
        <v>0</v>
      </c>
      <c r="N40" s="77" t="str">
        <f>+'01-Mapa de riesgo-UO'!AD43</f>
        <v xml:space="preserve">Profesional I. Lina Maria Valencia Transitorio Administrativo III. Carlos Andrés Cabrera. </v>
      </c>
      <c r="O40" s="335" t="str">
        <f>+'01-Mapa de riesgo-UO'!AH43</f>
        <v>Oportuno</v>
      </c>
      <c r="P40" s="335" t="str">
        <f>+'01-Mapa de riesgo-UO'!AM43</f>
        <v>Preventivo</v>
      </c>
      <c r="Q40" s="603"/>
      <c r="R40" s="605" t="s">
        <v>803</v>
      </c>
      <c r="S40" s="605"/>
      <c r="T40" s="103" t="str">
        <f>+'01-Mapa de riesgo-UO'!AT43</f>
        <v>ASUMIR</v>
      </c>
      <c r="U40" s="103">
        <f>+'01-Mapa de riesgo-UO'!AU43</f>
        <v>0</v>
      </c>
      <c r="V40" s="103">
        <f>+'01-Mapa de riesgo-UO'!AX43</f>
        <v>0</v>
      </c>
      <c r="W40" s="294"/>
      <c r="X40" s="294"/>
      <c r="Y40" s="294"/>
      <c r="Z40" s="294"/>
      <c r="AA40" s="596"/>
    </row>
    <row r="41" spans="1:27" ht="62.45" customHeight="1" x14ac:dyDescent="0.2">
      <c r="A41" s="607">
        <v>12</v>
      </c>
      <c r="B41" s="398" t="str">
        <f>'01-Mapa de riesgo-UO'!B44</f>
        <v>RECURSOS INFORMÁTICOS Y EDUCATIVOS - CRIE</v>
      </c>
      <c r="C41" s="597" t="str">
        <f>'01-Mapa de riesgo-UO'!G44</f>
        <v>Tecnológico</v>
      </c>
      <c r="D41" s="597" t="str">
        <f>'01-Mapa de riesgo-UO'!H44</f>
        <v>Interrupción del acceso a Internet en el campus universitario por fallas en el sistema de alimentación y potencia electrica ó fallas en la infraestructura interna del proveedor de servicio de Internet</v>
      </c>
      <c r="E41" s="597" t="str">
        <f>'01-Mapa de riesgo-UO'!I44</f>
        <v>Imposibilidad para acceder a  internet</v>
      </c>
      <c r="F41" s="293" t="str">
        <f>'01-Mapa de riesgo-UO'!F44</f>
        <v>Fallas en el sistema eléctrico</v>
      </c>
      <c r="G41" s="597" t="str">
        <f>'01-Mapa de riesgo-UO'!J44</f>
        <v xml:space="preserve">La imposibilidad de acceder a través de los equipos de escritorio, computo, portátiles y celulares a servicios como correo electrónico y otros afectando la realización de actividades misionales </v>
      </c>
      <c r="H41" s="577" t="str">
        <f>'01-Mapa de riesgo-UO'!AQ44</f>
        <v>LEVE</v>
      </c>
      <c r="I41" s="597" t="str">
        <f>'01-Mapa de riesgo-UO'!AR44</f>
        <v>Número de horas al mes sin fallas de conectividad a Internet/Número de horas del mes</v>
      </c>
      <c r="J41" s="608">
        <f>715/720</f>
        <v>0.99305555555555558</v>
      </c>
      <c r="K41" s="612" t="s">
        <v>862</v>
      </c>
      <c r="L41" s="77" t="str">
        <f>+'01-Mapa de riesgo-UO'!T44</f>
        <v>Sistema de respaldo eléctrico
Canal de respaldo con diferente proveedor</v>
      </c>
      <c r="M41" s="77" t="str">
        <f>+'01-Mapa de riesgo-UO'!Y44</f>
        <v>Sistemas de transferencia de potencia, UPS, transformador y planta.</v>
      </c>
      <c r="N41" s="77" t="str">
        <f>+'01-Mapa de riesgo-UO'!AD44</f>
        <v>Jefe Mantenimiento</v>
      </c>
      <c r="O41" s="335" t="str">
        <f>+'01-Mapa de riesgo-UO'!AH44</f>
        <v>Oportuno</v>
      </c>
      <c r="P41" s="335" t="str">
        <f>+'01-Mapa de riesgo-UO'!AM44</f>
        <v>Preventivo</v>
      </c>
      <c r="Q41" s="603" t="str">
        <f>'01-Mapa de riesgo-UO'!AO44</f>
        <v>FUERTE</v>
      </c>
      <c r="R41" s="605" t="s">
        <v>865</v>
      </c>
      <c r="S41" s="605"/>
      <c r="T41" s="103" t="str">
        <f>+'01-Mapa de riesgo-UO'!AT44</f>
        <v>ASUMIR</v>
      </c>
      <c r="U41" s="103">
        <f>+'01-Mapa de riesgo-UO'!AU44</f>
        <v>0</v>
      </c>
      <c r="V41" s="103">
        <f>+'01-Mapa de riesgo-UO'!AX44</f>
        <v>0</v>
      </c>
      <c r="W41" s="294"/>
      <c r="X41" s="294"/>
      <c r="Y41" s="294"/>
      <c r="Z41" s="294"/>
      <c r="AA41" s="595" t="s">
        <v>783</v>
      </c>
    </row>
    <row r="42" spans="1:27" ht="62.45" customHeight="1" x14ac:dyDescent="0.2">
      <c r="A42" s="607"/>
      <c r="B42" s="398"/>
      <c r="C42" s="597"/>
      <c r="D42" s="597"/>
      <c r="E42" s="597"/>
      <c r="F42" s="293" t="str">
        <f>'01-Mapa de riesgo-UO'!F45</f>
        <v>Falla del servicio con los proveedores de Internet.</v>
      </c>
      <c r="G42" s="597"/>
      <c r="H42" s="577"/>
      <c r="I42" s="597"/>
      <c r="J42" s="601"/>
      <c r="K42" s="602"/>
      <c r="L42" s="77" t="str">
        <f>+'01-Mapa de riesgo-UO'!T45</f>
        <v>Monitoreo del estado del servicio</v>
      </c>
      <c r="M42" s="77" t="str">
        <f>+'01-Mapa de riesgo-UO'!Y45</f>
        <v>Sistema de monitoreo con una empresa llamada Ingebyte. Monitoreo itnerno IMC.</v>
      </c>
      <c r="N42" s="77" t="str">
        <f>+'01-Mapa de riesgo-UO'!AD45</f>
        <v>Profesional 2 Red de datos</v>
      </c>
      <c r="O42" s="335" t="str">
        <f>+'01-Mapa de riesgo-UO'!AH45</f>
        <v>Oportuno</v>
      </c>
      <c r="P42" s="335" t="str">
        <f>+'01-Mapa de riesgo-UO'!AM45</f>
        <v>Detectivo</v>
      </c>
      <c r="Q42" s="603"/>
      <c r="R42" s="605" t="s">
        <v>865</v>
      </c>
      <c r="S42" s="605"/>
      <c r="T42" s="103" t="str">
        <f>+'01-Mapa de riesgo-UO'!AT45</f>
        <v>ASUMIR</v>
      </c>
      <c r="U42" s="103">
        <f>+'01-Mapa de riesgo-UO'!AU45</f>
        <v>0</v>
      </c>
      <c r="V42" s="103">
        <f>+'01-Mapa de riesgo-UO'!AX45</f>
        <v>0</v>
      </c>
      <c r="W42" s="294"/>
      <c r="X42" s="294"/>
      <c r="Y42" s="294"/>
      <c r="Z42" s="294"/>
      <c r="AA42" s="596"/>
    </row>
    <row r="43" spans="1:27" ht="62.45" customHeight="1" x14ac:dyDescent="0.2">
      <c r="A43" s="607"/>
      <c r="B43" s="398"/>
      <c r="C43" s="597"/>
      <c r="D43" s="597"/>
      <c r="E43" s="597"/>
      <c r="F43" s="293" t="str">
        <f>'01-Mapa de riesgo-UO'!F46</f>
        <v>Corte de fibra optica que conecta todo el campus universitario hacia el exterior</v>
      </c>
      <c r="G43" s="597"/>
      <c r="H43" s="577"/>
      <c r="I43" s="597"/>
      <c r="J43" s="601"/>
      <c r="K43" s="602"/>
      <c r="L43" s="77" t="str">
        <f>+'01-Mapa de riesgo-UO'!T46</f>
        <v>Equipos de conectividad redundantes
Equipos de control ambiental redundantes</v>
      </c>
      <c r="M43" s="77" t="str">
        <f>+'01-Mapa de riesgo-UO'!Y46</f>
        <v>APC y ARUBA</v>
      </c>
      <c r="N43" s="77" t="str">
        <f>+'01-Mapa de riesgo-UO'!AD46</f>
        <v>Profesional 2 Red de datos</v>
      </c>
      <c r="O43" s="335" t="str">
        <f>+'01-Mapa de riesgo-UO'!AH46</f>
        <v>Oportuno</v>
      </c>
      <c r="P43" s="335" t="str">
        <f>+'01-Mapa de riesgo-UO'!AM46</f>
        <v>Preventivo</v>
      </c>
      <c r="Q43" s="603"/>
      <c r="R43" s="605" t="s">
        <v>865</v>
      </c>
      <c r="S43" s="605"/>
      <c r="T43" s="103" t="str">
        <f>+'01-Mapa de riesgo-UO'!AT46</f>
        <v>ASUMIR</v>
      </c>
      <c r="U43" s="103">
        <f>+'01-Mapa de riesgo-UO'!AU46</f>
        <v>0</v>
      </c>
      <c r="V43" s="103">
        <f>+'01-Mapa de riesgo-UO'!AX46</f>
        <v>0</v>
      </c>
      <c r="W43" s="294"/>
      <c r="X43" s="294"/>
      <c r="Y43" s="294"/>
      <c r="Z43" s="294"/>
      <c r="AA43" s="596"/>
    </row>
    <row r="44" spans="1:27" ht="62.45" customHeight="1" x14ac:dyDescent="0.2">
      <c r="A44" s="610">
        <v>13</v>
      </c>
      <c r="B44" s="398" t="str">
        <f>'01-Mapa de riesgo-UO'!B47</f>
        <v>RECURSOS INFORMÁTICOS Y EDUCATIVOS - CRIE</v>
      </c>
      <c r="C44" s="597" t="str">
        <f>'01-Mapa de riesgo-UO'!G47</f>
        <v>Tecnológico</v>
      </c>
      <c r="D44" s="597" t="str">
        <f>'01-Mapa de riesgo-UO'!H47</f>
        <v>Imposibilidad  para acceder a los sistemas de información que esten alojados en los servidores del campus universitario</v>
      </c>
      <c r="E44" s="597" t="str">
        <f>'01-Mapa de riesgo-UO'!I47</f>
        <v>No. acceso fuera del campus universitario a los servicios de internet que ofrece la Universidad</v>
      </c>
      <c r="F44" s="293" t="str">
        <f>'01-Mapa de riesgo-UO'!F47</f>
        <v>Fallas en el sistema eléctrico</v>
      </c>
      <c r="G44" s="597" t="str">
        <f>'01-Mapa de riesgo-UO'!J47</f>
        <v>Incomunicación de la Universidad  a través de internet
Retrasos en los procesos académicos y administrativos ofrecidos a través de los servicios web
Pérdida de imagen</v>
      </c>
      <c r="H44" s="577" t="str">
        <f>'01-Mapa de riesgo-UO'!AQ47</f>
        <v>LEVE</v>
      </c>
      <c r="I44" s="597" t="str">
        <f>'01-Mapa de riesgo-UO'!AR47</f>
        <v>Número de horas al mes sin fallas de conectividad a los sistemas de información/Número de horas del mes</v>
      </c>
      <c r="J44" s="608">
        <v>717</v>
      </c>
      <c r="K44" s="602" t="s">
        <v>863</v>
      </c>
      <c r="L44" s="77" t="str">
        <f>+'01-Mapa de riesgo-UO'!T47</f>
        <v>Sistema de respaldo eléctrico
Canal de respaldo con diferente proveedor</v>
      </c>
      <c r="M44" s="77" t="str">
        <f>+'01-Mapa de riesgo-UO'!Y47</f>
        <v>Sistemas de transferencia de potencia, UPS, transformador y planta.</v>
      </c>
      <c r="N44" s="77" t="str">
        <f>+'01-Mapa de riesgo-UO'!AD47</f>
        <v>Jefe Mantenimiento</v>
      </c>
      <c r="O44" s="335" t="str">
        <f>+'01-Mapa de riesgo-UO'!AH47</f>
        <v>Oportuno</v>
      </c>
      <c r="P44" s="335" t="str">
        <f>+'01-Mapa de riesgo-UO'!AM47</f>
        <v>Preventivo</v>
      </c>
      <c r="Q44" s="603" t="str">
        <f>'01-Mapa de riesgo-UO'!AO47</f>
        <v>FUERTE</v>
      </c>
      <c r="R44" s="605" t="s">
        <v>865</v>
      </c>
      <c r="S44" s="605"/>
      <c r="T44" s="103" t="str">
        <f>+'01-Mapa de riesgo-UO'!AT47</f>
        <v>ASUMIR</v>
      </c>
      <c r="U44" s="103">
        <f>+'01-Mapa de riesgo-UO'!AU47</f>
        <v>0</v>
      </c>
      <c r="V44" s="103">
        <f>+'01-Mapa de riesgo-UO'!AX47</f>
        <v>0</v>
      </c>
      <c r="W44" s="350"/>
      <c r="X44" s="350"/>
      <c r="Y44" s="350"/>
      <c r="Z44" s="350"/>
      <c r="AA44" s="595" t="s">
        <v>783</v>
      </c>
    </row>
    <row r="45" spans="1:27" ht="62.45" customHeight="1" x14ac:dyDescent="0.2">
      <c r="A45" s="607"/>
      <c r="B45" s="398"/>
      <c r="C45" s="597"/>
      <c r="D45" s="597"/>
      <c r="E45" s="597"/>
      <c r="F45" s="293" t="str">
        <f>'01-Mapa de riesgo-UO'!F48</f>
        <v>Fallas en los equipos de conectividad o en el sistema de control ambiental</v>
      </c>
      <c r="G45" s="597"/>
      <c r="H45" s="577"/>
      <c r="I45" s="597"/>
      <c r="J45" s="601"/>
      <c r="K45" s="602"/>
      <c r="L45" s="77" t="str">
        <f>+'01-Mapa de riesgo-UO'!T48</f>
        <v>Monitoreo del estado del servicio</v>
      </c>
      <c r="M45" s="77" t="str">
        <f>+'01-Mapa de riesgo-UO'!Y48</f>
        <v>Sistema de monitoreo con una empresa llamada Ingebyte. Monitoreo itnerno IMC.</v>
      </c>
      <c r="N45" s="77" t="str">
        <f>+'01-Mapa de riesgo-UO'!AD48</f>
        <v>Profesional 2 Red de datos</v>
      </c>
      <c r="O45" s="335" t="str">
        <f>+'01-Mapa de riesgo-UO'!AH48</f>
        <v>Oportuno</v>
      </c>
      <c r="P45" s="335" t="str">
        <f>+'01-Mapa de riesgo-UO'!AM48</f>
        <v>Preventivo</v>
      </c>
      <c r="Q45" s="603"/>
      <c r="R45" s="605" t="s">
        <v>865</v>
      </c>
      <c r="S45" s="605"/>
      <c r="T45" s="103" t="str">
        <f>+'01-Mapa de riesgo-UO'!AT48</f>
        <v>ASUMIR</v>
      </c>
      <c r="U45" s="103">
        <f>+'01-Mapa de riesgo-UO'!AU48</f>
        <v>0</v>
      </c>
      <c r="V45" s="103">
        <f>+'01-Mapa de riesgo-UO'!AX48</f>
        <v>0</v>
      </c>
      <c r="W45" s="350"/>
      <c r="X45" s="350"/>
      <c r="Y45" s="350"/>
      <c r="Z45" s="350"/>
      <c r="AA45" s="596"/>
    </row>
    <row r="46" spans="1:27" ht="62.45" customHeight="1" x14ac:dyDescent="0.2">
      <c r="A46" s="607"/>
      <c r="B46" s="398"/>
      <c r="C46" s="597"/>
      <c r="D46" s="597"/>
      <c r="E46" s="597"/>
      <c r="F46" s="293">
        <f>'01-Mapa de riesgo-UO'!F49</f>
        <v>0</v>
      </c>
      <c r="G46" s="597"/>
      <c r="H46" s="577"/>
      <c r="I46" s="597"/>
      <c r="J46" s="601"/>
      <c r="K46" s="602"/>
      <c r="L46" s="77" t="str">
        <f>+'01-Mapa de riesgo-UO'!T49</f>
        <v>Equipos de conectividad redundantes
Equipos de control ambiental redundantes</v>
      </c>
      <c r="M46" s="77">
        <f>+'01-Mapa de riesgo-UO'!Y49</f>
        <v>0</v>
      </c>
      <c r="N46" s="77">
        <f>+'01-Mapa de riesgo-UO'!AD49</f>
        <v>0</v>
      </c>
      <c r="O46" s="335" t="str">
        <f>+'01-Mapa de riesgo-UO'!AH49</f>
        <v>No oportuno</v>
      </c>
      <c r="P46" s="335" t="str">
        <f>+'01-Mapa de riesgo-UO'!AM49</f>
        <v>Preventivo</v>
      </c>
      <c r="Q46" s="603"/>
      <c r="R46" s="605" t="s">
        <v>865</v>
      </c>
      <c r="S46" s="605"/>
      <c r="T46" s="103" t="str">
        <f>+'01-Mapa de riesgo-UO'!AT49</f>
        <v>ASUMIR</v>
      </c>
      <c r="U46" s="103">
        <f>+'01-Mapa de riesgo-UO'!AU49</f>
        <v>0</v>
      </c>
      <c r="V46" s="103">
        <f>+'01-Mapa de riesgo-UO'!AX49</f>
        <v>0</v>
      </c>
      <c r="W46" s="350"/>
      <c r="X46" s="350"/>
      <c r="Y46" s="350"/>
      <c r="Z46" s="294"/>
      <c r="AA46" s="596"/>
    </row>
    <row r="47" spans="1:27" ht="62.45" customHeight="1" x14ac:dyDescent="0.2">
      <c r="A47" s="607">
        <v>14</v>
      </c>
      <c r="B47" s="398" t="str">
        <f>'01-Mapa de riesgo-UO'!B50</f>
        <v>RECURSOS INFORMÁTICOS Y EDUCATIVOS - CRIE</v>
      </c>
      <c r="C47" s="597" t="str">
        <f>'01-Mapa de riesgo-UO'!G50</f>
        <v>Tecnológico</v>
      </c>
      <c r="D47" s="597" t="str">
        <f>'01-Mapa de riesgo-UO'!H50</f>
        <v>Intrusión a equipos y servicios de red</v>
      </c>
      <c r="E47" s="597" t="str">
        <f>'01-Mapa de riesgo-UO'!I50</f>
        <v>Acceso no autorizado a servidores,  servicios y equipos de conectividad bajo la gestión de la Administración de la Red.</v>
      </c>
      <c r="F47" s="293" t="str">
        <f>'01-Mapa de riesgo-UO'!F50</f>
        <v>Vulnerabilidades en sistemas operativos y servicios desarrollados por terceros</v>
      </c>
      <c r="G47" s="597" t="str">
        <f>'01-Mapa de riesgo-UO'!J50</f>
        <v>Cambio de configuraciones que afecten el buen funcionamiento de equipos y servicios.
Robo, sabotaje o cambios de información.</v>
      </c>
      <c r="H47" s="577" t="str">
        <f>'01-Mapa de riesgo-UO'!AQ50</f>
        <v>GRAVE</v>
      </c>
      <c r="I47" s="597" t="str">
        <f>'01-Mapa de riesgo-UO'!AR50</f>
        <v>Total de intrusiones detectadas/Total de intentos de intrusión cada semestre</v>
      </c>
      <c r="J47" s="609">
        <v>7.0000000000000004E-11</v>
      </c>
      <c r="K47" s="602" t="s">
        <v>864</v>
      </c>
      <c r="L47" s="77" t="str">
        <f>+'01-Mapa de riesgo-UO'!T50</f>
        <v>Actualización de las aplicaciones, servicios y sistemas operativos de los servidores</v>
      </c>
      <c r="M47" s="77">
        <f>+'01-Mapa de riesgo-UO'!Y50</f>
        <v>0</v>
      </c>
      <c r="N47" s="77">
        <f>+'01-Mapa de riesgo-UO'!AD50</f>
        <v>0</v>
      </c>
      <c r="O47" s="335" t="str">
        <f>+'01-Mapa de riesgo-UO'!AH50</f>
        <v>No oportuno</v>
      </c>
      <c r="P47" s="335" t="str">
        <f>+'01-Mapa de riesgo-UO'!AM50</f>
        <v>Preventivo</v>
      </c>
      <c r="Q47" s="603" t="str">
        <f>'01-Mapa de riesgo-UO'!AO50</f>
        <v>ACEPTABLE</v>
      </c>
      <c r="R47" s="605" t="s">
        <v>866</v>
      </c>
      <c r="S47" s="605"/>
      <c r="T47" s="103" t="str">
        <f>+'01-Mapa de riesgo-UO'!AT50</f>
        <v>COMPARTIR</v>
      </c>
      <c r="U47" s="103" t="str">
        <f>+'01-Mapa de riesgo-UO'!AU50</f>
        <v xml:space="preserve">Adquisición de solución para la  Correlación de los eventos registrados en los archivos de bitácoras de los servidores </v>
      </c>
      <c r="V47" s="103" t="str">
        <f>+'01-Mapa de riesgo-UO'!AX50</f>
        <v>GESTIÓN DE TECNOLOGIAS INFORMÁTICAS Y SISTEMAS DE INFORMACIÓN</v>
      </c>
      <c r="W47" s="394" t="s">
        <v>274</v>
      </c>
      <c r="X47" s="394" t="s">
        <v>868</v>
      </c>
      <c r="Y47" s="394" t="s">
        <v>284</v>
      </c>
      <c r="Z47" s="394"/>
      <c r="AA47" s="595" t="s">
        <v>778</v>
      </c>
    </row>
    <row r="48" spans="1:27" ht="62.45" customHeight="1" x14ac:dyDescent="0.2">
      <c r="A48" s="607"/>
      <c r="B48" s="398"/>
      <c r="C48" s="597"/>
      <c r="D48" s="597"/>
      <c r="E48" s="597"/>
      <c r="F48" s="293" t="str">
        <f>'01-Mapa de riesgo-UO'!F51</f>
        <v>Falta de equipos adecuados para la seguridad en la red. Se debe cumplir con las directrices de control de acceso a la red de datos aprobada por el CSU.</v>
      </c>
      <c r="G48" s="597"/>
      <c r="H48" s="577"/>
      <c r="I48" s="597"/>
      <c r="J48" s="601"/>
      <c r="K48" s="602"/>
      <c r="L48" s="77" t="str">
        <f>+'01-Mapa de riesgo-UO'!T51</f>
        <v>Se adquirió el  Web Application Firewall y está en proceso de implementación</v>
      </c>
      <c r="M48" s="77">
        <f>+'01-Mapa de riesgo-UO'!Y51</f>
        <v>0</v>
      </c>
      <c r="N48" s="77" t="str">
        <f>+'01-Mapa de riesgo-UO'!AD51</f>
        <v>Profesional 2 Red de datos</v>
      </c>
      <c r="O48" s="335" t="str">
        <f>+'01-Mapa de riesgo-UO'!AH51</f>
        <v>Oportuno</v>
      </c>
      <c r="P48" s="335" t="str">
        <f>+'01-Mapa de riesgo-UO'!AM51</f>
        <v>Preventivo</v>
      </c>
      <c r="Q48" s="603"/>
      <c r="R48" s="605" t="s">
        <v>867</v>
      </c>
      <c r="S48" s="605"/>
      <c r="T48" s="103" t="str">
        <f>+'01-Mapa de riesgo-UO'!AT51</f>
        <v>REDUCIR</v>
      </c>
      <c r="U48" s="103" t="str">
        <f>+'01-Mapa de riesgo-UO'!AU51</f>
        <v>Adquiirir dispositivo y servicio Web Application Firewall</v>
      </c>
      <c r="V48" s="103">
        <f>+'01-Mapa de riesgo-UO'!AX51</f>
        <v>0</v>
      </c>
      <c r="W48" s="394" t="s">
        <v>273</v>
      </c>
      <c r="X48" s="394" t="s">
        <v>869</v>
      </c>
      <c r="Y48" s="394" t="s">
        <v>279</v>
      </c>
      <c r="Z48" s="394"/>
      <c r="AA48" s="596"/>
    </row>
    <row r="49" spans="1:27" ht="62.45" customHeight="1" x14ac:dyDescent="0.2">
      <c r="A49" s="607"/>
      <c r="B49" s="398"/>
      <c r="C49" s="597"/>
      <c r="D49" s="597"/>
      <c r="E49" s="597"/>
      <c r="F49" s="293" t="str">
        <f>'01-Mapa de riesgo-UO'!F52</f>
        <v>Contraseñas y usuarios por defecto, Contraseñas débiles.
Errores en configuraciones.
Uso de protocolos inseguros.</v>
      </c>
      <c r="G49" s="597"/>
      <c r="H49" s="577"/>
      <c r="I49" s="597"/>
      <c r="J49" s="601"/>
      <c r="K49" s="602"/>
      <c r="L49" s="77" t="str">
        <f>+'01-Mapa de riesgo-UO'!T52</f>
        <v>Equipos de seguridad (Firewall e IPS)</v>
      </c>
      <c r="M49" s="77" t="str">
        <f>+'01-Mapa de riesgo-UO'!Y52</f>
        <v>Firewall Palo Aldto y IPS Tipping Point</v>
      </c>
      <c r="N49" s="77" t="str">
        <f>+'01-Mapa de riesgo-UO'!AD52</f>
        <v>Profesional 2 Red de datos</v>
      </c>
      <c r="O49" s="335" t="str">
        <f>+'01-Mapa de riesgo-UO'!AH52</f>
        <v>Oportuno</v>
      </c>
      <c r="P49" s="335" t="str">
        <f>+'01-Mapa de riesgo-UO'!AM52</f>
        <v>Preventivo</v>
      </c>
      <c r="Q49" s="603"/>
      <c r="R49" s="605" t="s">
        <v>865</v>
      </c>
      <c r="S49" s="605"/>
      <c r="T49" s="103" t="str">
        <f>+'01-Mapa de riesgo-UO'!AT52</f>
        <v>REDUCIR</v>
      </c>
      <c r="U49" s="103" t="str">
        <f>+'01-Mapa de riesgo-UO'!AU52</f>
        <v>Actualización tecnológica y correcto funcionamiento de los dispositivos de seguridad. Actulizaciones, soportes y garantías durante su funcionamiento.</v>
      </c>
      <c r="V49" s="103">
        <f>+'01-Mapa de riesgo-UO'!AX52</f>
        <v>0</v>
      </c>
      <c r="W49" s="394" t="s">
        <v>282</v>
      </c>
      <c r="X49" s="394" t="s">
        <v>870</v>
      </c>
      <c r="Y49" s="394" t="s">
        <v>283</v>
      </c>
      <c r="Z49" s="394" t="s">
        <v>871</v>
      </c>
      <c r="AA49" s="596"/>
    </row>
    <row r="50" spans="1:27" ht="62.45" customHeight="1" x14ac:dyDescent="0.2">
      <c r="A50" s="607">
        <v>15</v>
      </c>
      <c r="B50" s="398" t="str">
        <f>'01-Mapa de riesgo-UO'!B53</f>
        <v>GESTIÓN_DE_SERVICIOS_INSTITUCIONALES</v>
      </c>
      <c r="C50" s="597" t="str">
        <f>'01-Mapa de riesgo-UO'!G53</f>
        <v>Operacional</v>
      </c>
      <c r="D50" s="597" t="str">
        <f>'01-Mapa de riesgo-UO'!H53</f>
        <v>Agotamiento de las reservas de agua en el campus universitario, necesarias para la atención de las necesidades básicas de salubridad</v>
      </c>
      <c r="E50" s="597" t="str">
        <f>'01-Mapa de riesgo-UO'!I53</f>
        <v>Falta de agua en el Campus Universitario para la atención de necesidades básicas</v>
      </c>
      <c r="F50" s="293" t="str">
        <f>'01-Mapa de riesgo-UO'!F53</f>
        <v>****Falta de un sistema de detección temprana por fallas en el suministro de agua****</v>
      </c>
      <c r="G50" s="597" t="str">
        <f>'01-Mapa de riesgo-UO'!J53</f>
        <v>Suspensión de actividades académicas y administrativas</v>
      </c>
      <c r="H50" s="577" t="str">
        <f>'01-Mapa de riesgo-UO'!AQ53</f>
        <v>MODERADO</v>
      </c>
      <c r="I50" s="597" t="str">
        <f>'01-Mapa de riesgo-UO'!AR53</f>
        <v>Número de veces que se suspenden las actividades académicas o administrativas por agotamiento de las reservas de agua durante la vigencia en actividades no programadas</v>
      </c>
      <c r="J50" s="608">
        <v>0</v>
      </c>
      <c r="K50" s="602" t="s">
        <v>804</v>
      </c>
      <c r="L50" s="77" t="str">
        <f>+'01-Mapa de riesgo-UO'!T53</f>
        <v>Revisión periódica de los niveles de los tanques de almacenamiento de agua</v>
      </c>
      <c r="M50" s="77">
        <f>+'01-Mapa de riesgo-UO'!Y53</f>
        <v>0</v>
      </c>
      <c r="N50" s="77" t="str">
        <f>+'01-Mapa de riesgo-UO'!AD53</f>
        <v>Trabajador Oficial/Contratista</v>
      </c>
      <c r="O50" s="335" t="str">
        <f>+'01-Mapa de riesgo-UO'!AH53</f>
        <v>Oportuno</v>
      </c>
      <c r="P50" s="335" t="str">
        <f>+'01-Mapa de riesgo-UO'!AM53</f>
        <v>Detectivo</v>
      </c>
      <c r="Q50" s="603" t="str">
        <f>'01-Mapa de riesgo-UO'!AO53</f>
        <v>ACEPTABLE</v>
      </c>
      <c r="R50" s="605" t="s">
        <v>805</v>
      </c>
      <c r="S50" s="605"/>
      <c r="T50" s="103" t="str">
        <f>+'01-Mapa de riesgo-UO'!AT53</f>
        <v>REDUCIR</v>
      </c>
      <c r="U50" s="103" t="str">
        <f>+'01-Mapa de riesgo-UO'!AU53</f>
        <v>****Implemetacion de un sistema de deteccion de nivel de agua en los tanques de abastecimiento*****</v>
      </c>
      <c r="V50" s="103">
        <f>+'01-Mapa de riesgo-UO'!AX53</f>
        <v>0</v>
      </c>
      <c r="W50" s="393" t="s">
        <v>273</v>
      </c>
      <c r="X50" s="393" t="s">
        <v>808</v>
      </c>
      <c r="Y50" s="393" t="s">
        <v>279</v>
      </c>
      <c r="Z50" s="393"/>
      <c r="AA50" s="595" t="s">
        <v>778</v>
      </c>
    </row>
    <row r="51" spans="1:27" ht="62.45" customHeight="1" x14ac:dyDescent="0.2">
      <c r="A51" s="607"/>
      <c r="B51" s="398"/>
      <c r="C51" s="597"/>
      <c r="D51" s="597"/>
      <c r="E51" s="597"/>
      <c r="F51" s="293" t="str">
        <f>'01-Mapa de riesgo-UO'!F54</f>
        <v xml:space="preserve">Daños ocurridos en la red hidráulica al interior del campus que imposibiliten el suministro de agua. </v>
      </c>
      <c r="G51" s="597"/>
      <c r="H51" s="577"/>
      <c r="I51" s="597"/>
      <c r="J51" s="601"/>
      <c r="K51" s="602"/>
      <c r="L51" s="77" t="str">
        <f>+'01-Mapa de riesgo-UO'!T54</f>
        <v>Mantenimiento preventivo sistemas de bombeo en los tanques de reserva de agua</v>
      </c>
      <c r="M51" s="77">
        <f>+'01-Mapa de riesgo-UO'!Y54</f>
        <v>0</v>
      </c>
      <c r="N51" s="77" t="str">
        <f>+'01-Mapa de riesgo-UO'!AD54</f>
        <v>Trabajador Oficial/Contratista</v>
      </c>
      <c r="O51" s="335" t="str">
        <f>+'01-Mapa de riesgo-UO'!AH54</f>
        <v>Oportuno</v>
      </c>
      <c r="P51" s="335" t="str">
        <f>+'01-Mapa de riesgo-UO'!AM54</f>
        <v>Preventivo</v>
      </c>
      <c r="Q51" s="603"/>
      <c r="R51" s="605" t="s">
        <v>806</v>
      </c>
      <c r="S51" s="605"/>
      <c r="T51" s="103" t="str">
        <f>+'01-Mapa de riesgo-UO'!AT54</f>
        <v>TRANSFERIR</v>
      </c>
      <c r="U51" s="103" t="str">
        <f>+'01-Mapa de riesgo-UO'!AU54</f>
        <v>Pago oportuno de las facturas de servicios públicos - agua.</v>
      </c>
      <c r="V51" s="103">
        <f>+'01-Mapa de riesgo-UO'!AX54</f>
        <v>0</v>
      </c>
      <c r="W51" s="393" t="s">
        <v>273</v>
      </c>
      <c r="X51" s="393" t="s">
        <v>809</v>
      </c>
      <c r="Y51" s="393" t="s">
        <v>810</v>
      </c>
      <c r="Z51" s="393"/>
      <c r="AA51" s="596"/>
    </row>
    <row r="52" spans="1:27" ht="62.45" customHeight="1" x14ac:dyDescent="0.2">
      <c r="A52" s="607"/>
      <c r="B52" s="398"/>
      <c r="C52" s="597"/>
      <c r="D52" s="597"/>
      <c r="E52" s="597"/>
      <c r="F52" s="293" t="str">
        <f>'01-Mapa de riesgo-UO'!F55</f>
        <v xml:space="preserve">Falta de suministro de agua prolongado por parte del prestador del servicio, por daños ocurridos en la red hidráulica  externa </v>
      </c>
      <c r="G52" s="597"/>
      <c r="H52" s="577"/>
      <c r="I52" s="597"/>
      <c r="J52" s="601"/>
      <c r="K52" s="602"/>
      <c r="L52" s="77" t="str">
        <f>+'01-Mapa de riesgo-UO'!T55</f>
        <v>Verificación pagos del servicio de agua realizados por la Universidad.</v>
      </c>
      <c r="M52" s="77">
        <f>+'01-Mapa de riesgo-UO'!Y55</f>
        <v>0</v>
      </c>
      <c r="N52" s="77" t="str">
        <f>+'01-Mapa de riesgo-UO'!AD55</f>
        <v>Jefe Mantenimiento institucional</v>
      </c>
      <c r="O52" s="335" t="str">
        <f>+'01-Mapa de riesgo-UO'!AH55</f>
        <v>Oportuno</v>
      </c>
      <c r="P52" s="335" t="str">
        <f>+'01-Mapa de riesgo-UO'!AM55</f>
        <v>Detectivo</v>
      </c>
      <c r="Q52" s="603"/>
      <c r="R52" s="605" t="s">
        <v>807</v>
      </c>
      <c r="S52" s="605"/>
      <c r="T52" s="103" t="str">
        <f>+'01-Mapa de riesgo-UO'!AT55</f>
        <v>REDUCIR</v>
      </c>
      <c r="U52" s="103" t="str">
        <f>+'01-Mapa de riesgo-UO'!AU55</f>
        <v>Suspensión de actividades que demanden consumo excesivo de agua, cunado existan cortes del suministro externo.</v>
      </c>
      <c r="V52" s="103">
        <f>+'01-Mapa de riesgo-UO'!AX55</f>
        <v>0</v>
      </c>
      <c r="W52" s="393" t="s">
        <v>273</v>
      </c>
      <c r="X52" s="393" t="s">
        <v>811</v>
      </c>
      <c r="Y52" s="393" t="s">
        <v>812</v>
      </c>
      <c r="Z52" s="393"/>
      <c r="AA52" s="596"/>
    </row>
    <row r="53" spans="1:27" ht="62.45" customHeight="1" x14ac:dyDescent="0.2">
      <c r="A53" s="610">
        <v>16</v>
      </c>
      <c r="B53" s="398" t="str">
        <f>'01-Mapa de riesgo-UO'!B56</f>
        <v>GESTIÓN_DE_SERVICIOS_INSTITUCIONALES</v>
      </c>
      <c r="C53" s="597" t="str">
        <f>'01-Mapa de riesgo-UO'!G56</f>
        <v>Operacional</v>
      </c>
      <c r="D53" s="597" t="str">
        <f>'01-Mapa de riesgo-UO'!H56</f>
        <v>Suspension de practicas academicas de laboratorio por daños en los equipos de laboratoio</v>
      </c>
      <c r="E53" s="597" t="str">
        <f>'01-Mapa de riesgo-UO'!I56</f>
        <v>Atencion inoportuna de los equipos de laboratorio academico.</v>
      </c>
      <c r="F53" s="293" t="str">
        <f>'01-Mapa de riesgo-UO'!F56</f>
        <v>No se tramitan a tiempo las solicitudes de mantenimiento de equipos de laboratorio de las facultades o programas</v>
      </c>
      <c r="G53" s="597" t="str">
        <f>'01-Mapa de riesgo-UO'!J56</f>
        <v>Suspension de actividades academicas por mal funcionamiento de los equipos</v>
      </c>
      <c r="H53" s="577" t="str">
        <f>'01-Mapa de riesgo-UO'!AQ56</f>
        <v>MODERADO</v>
      </c>
      <c r="I53" s="597" t="str">
        <f>'01-Mapa de riesgo-UO'!AR56</f>
        <v>Numeros de actividades de laboratorio suspendidas por inoperancia de los equipos en las actividades practicas</v>
      </c>
      <c r="J53" s="609">
        <v>0</v>
      </c>
      <c r="K53" s="602" t="s">
        <v>813</v>
      </c>
      <c r="L53" s="77" t="str">
        <f>+'01-Mapa de riesgo-UO'!T56</f>
        <v xml:space="preserve">Seguimiento a la ejecución del plan de mantenimiento de equipos de laboratorio </v>
      </c>
      <c r="M53" s="77">
        <f>+'01-Mapa de riesgo-UO'!Y56</f>
        <v>0</v>
      </c>
      <c r="N53" s="77" t="str">
        <f>+'01-Mapa de riesgo-UO'!AD56</f>
        <v>Jefe Mantenimiento institucional</v>
      </c>
      <c r="O53" s="335" t="str">
        <f>+'01-Mapa de riesgo-UO'!AH56</f>
        <v>Oportuno</v>
      </c>
      <c r="P53" s="335" t="str">
        <f>+'01-Mapa de riesgo-UO'!AM56</f>
        <v>Detectivo</v>
      </c>
      <c r="Q53" s="603" t="str">
        <f>'01-Mapa de riesgo-UO'!AO56</f>
        <v>ACEPTABLE</v>
      </c>
      <c r="R53" s="605" t="s">
        <v>814</v>
      </c>
      <c r="S53" s="605"/>
      <c r="T53" s="103" t="str">
        <f>+'01-Mapa de riesgo-UO'!AT56</f>
        <v>REDUCIR</v>
      </c>
      <c r="U53" s="103" t="str">
        <f>+'01-Mapa de riesgo-UO'!AU56</f>
        <v xml:space="preserve">Seguimiento a la ejecución del plan de mantenimiento de equipos de laboratorio </v>
      </c>
      <c r="V53" s="103">
        <f>+'01-Mapa de riesgo-UO'!AX56</f>
        <v>0</v>
      </c>
      <c r="W53" s="393" t="s">
        <v>273</v>
      </c>
      <c r="X53" s="393" t="s">
        <v>817</v>
      </c>
      <c r="Y53" s="393" t="s">
        <v>810</v>
      </c>
      <c r="Z53" s="393"/>
      <c r="AA53" s="595" t="s">
        <v>778</v>
      </c>
    </row>
    <row r="54" spans="1:27" ht="62.45" customHeight="1" x14ac:dyDescent="0.2">
      <c r="A54" s="607"/>
      <c r="B54" s="398"/>
      <c r="C54" s="597"/>
      <c r="D54" s="597"/>
      <c r="E54" s="597"/>
      <c r="F54" s="293" t="str">
        <f>'01-Mapa de riesgo-UO'!F57</f>
        <v>Inadecuada planeacion del mantenimiento de equipos de laboratorio</v>
      </c>
      <c r="G54" s="597"/>
      <c r="H54" s="577"/>
      <c r="I54" s="597"/>
      <c r="J54" s="601"/>
      <c r="K54" s="602"/>
      <c r="L54" s="77" t="str">
        <f>+'01-Mapa de riesgo-UO'!T57</f>
        <v>Elaboracion de cronograma de intervencion de los equipos de laboratorio</v>
      </c>
      <c r="M54" s="77">
        <f>+'01-Mapa de riesgo-UO'!Y57</f>
        <v>0</v>
      </c>
      <c r="N54" s="77" t="str">
        <f>+'01-Mapa de riesgo-UO'!AD57</f>
        <v>Jefe Mantenimiento institucional</v>
      </c>
      <c r="O54" s="335" t="str">
        <f>+'01-Mapa de riesgo-UO'!AH57</f>
        <v>Oportuno</v>
      </c>
      <c r="P54" s="335" t="str">
        <f>+'01-Mapa de riesgo-UO'!AM57</f>
        <v>Preventivo</v>
      </c>
      <c r="Q54" s="603"/>
      <c r="R54" s="605" t="s">
        <v>815</v>
      </c>
      <c r="S54" s="605"/>
      <c r="T54" s="103" t="str">
        <f>+'01-Mapa de riesgo-UO'!AT57</f>
        <v>REDUCIR</v>
      </c>
      <c r="U54" s="103" t="str">
        <f>+'01-Mapa de riesgo-UO'!AU57</f>
        <v>Elaboracion de cronograma de intervencion de los equipos de laboratorio</v>
      </c>
      <c r="V54" s="103">
        <f>+'01-Mapa de riesgo-UO'!AX57</f>
        <v>0</v>
      </c>
      <c r="W54" s="393" t="s">
        <v>273</v>
      </c>
      <c r="X54" s="393" t="s">
        <v>818</v>
      </c>
      <c r="Y54" s="393" t="s">
        <v>279</v>
      </c>
      <c r="Z54" s="393"/>
      <c r="AA54" s="596"/>
    </row>
    <row r="55" spans="1:27" ht="62.45" customHeight="1" x14ac:dyDescent="0.2">
      <c r="A55" s="607"/>
      <c r="B55" s="398"/>
      <c r="C55" s="597"/>
      <c r="D55" s="597"/>
      <c r="E55" s="597"/>
      <c r="F55" s="293" t="str">
        <f>'01-Mapa de riesgo-UO'!F58</f>
        <v>Falta de recursos para la atencion total de los equipos y necesidades de los programas</v>
      </c>
      <c r="G55" s="597"/>
      <c r="H55" s="577"/>
      <c r="I55" s="597"/>
      <c r="J55" s="601"/>
      <c r="K55" s="602"/>
      <c r="L55" s="77" t="str">
        <f>+'01-Mapa de riesgo-UO'!T58</f>
        <v xml:space="preserve">Solicitud de recursos o solicitud de modificacion de la distribucion asignada con el fin de atender las necesidades de equipos de laboratorio </v>
      </c>
      <c r="M55" s="77">
        <f>+'01-Mapa de riesgo-UO'!Y58</f>
        <v>0</v>
      </c>
      <c r="N55" s="77" t="str">
        <f>+'01-Mapa de riesgo-UO'!AD58</f>
        <v>Jefe Mantenimiento institucional</v>
      </c>
      <c r="O55" s="335" t="str">
        <f>+'01-Mapa de riesgo-UO'!AH58</f>
        <v>Oportuno</v>
      </c>
      <c r="P55" s="335" t="str">
        <f>+'01-Mapa de riesgo-UO'!AM58</f>
        <v>Preventivo</v>
      </c>
      <c r="Q55" s="603"/>
      <c r="R55" s="605" t="s">
        <v>816</v>
      </c>
      <c r="S55" s="605"/>
      <c r="T55" s="103">
        <f>+'01-Mapa de riesgo-UO'!AT58</f>
        <v>0</v>
      </c>
      <c r="U55" s="103">
        <f>+'01-Mapa de riesgo-UO'!AU58</f>
        <v>0</v>
      </c>
      <c r="V55" s="103">
        <f>+'01-Mapa de riesgo-UO'!AX58</f>
        <v>0</v>
      </c>
      <c r="W55" s="393"/>
      <c r="X55" s="393"/>
      <c r="Y55" s="393"/>
      <c r="Z55" s="393"/>
      <c r="AA55" s="596"/>
    </row>
    <row r="56" spans="1:27" ht="62.45" customHeight="1" x14ac:dyDescent="0.2">
      <c r="A56" s="607">
        <v>17</v>
      </c>
      <c r="B56" s="398" t="str">
        <f>'01-Mapa de riesgo-UO'!B59</f>
        <v>GESTIÓN_DE_SERVICIOS_INSTITUCIONALES</v>
      </c>
      <c r="C56" s="597" t="str">
        <f>'01-Mapa de riesgo-UO'!G59</f>
        <v>Operacional</v>
      </c>
      <c r="D56" s="597" t="str">
        <f>'01-Mapa de riesgo-UO'!H59</f>
        <v>Fallas en los reportes a la Compañía de Seguros relacionadas con la inclusión de edificios terminados y en proceso de construcción bajo la póliza todo riesgo daños materiales y todo riesgo construcción del programa de seguros de la Universidad</v>
      </c>
      <c r="E56" s="597" t="str">
        <f>'01-Mapa de riesgo-UO'!I59</f>
        <v>En algunos casos no es oportuno el reporte de obras a iniciar o en construciión bajo la póliza todo riesgo construcción por falta de información, en otros casos no es posible asegurarlas por su porcentaje de avance, otras veces no se informa a la dependencia que las obras han sido finalizadas para su inclusión en la póliza todo riesgo daño material y existe la posibilidad de que los valores asegurados de las edificaciones existentes no esté de acuerdo con los valores reales de las edificaciones</v>
      </c>
      <c r="F56" s="293" t="str">
        <f>'01-Mapa de riesgo-UO'!F59</f>
        <v>No reporte oportuno de obras nuevas, a la compañía de seguros para la inclusión en las pólizas del programa de seguros de la Universidad</v>
      </c>
      <c r="G56" s="597" t="str">
        <f>'01-Mapa de riesgo-UO'!J59</f>
        <v>Coberturas inadecuadas de las pólizas del programa de seguro en caso de presentarse un siniestro a las edificaciones de la Universidad</v>
      </c>
      <c r="H56" s="577" t="str">
        <f>'01-Mapa de riesgo-UO'!AQ59</f>
        <v>MODERADO</v>
      </c>
      <c r="I56" s="597" t="str">
        <f>'01-Mapa de riesgo-UO'!AR59</f>
        <v>Valor asegurado de la planta física de la Universidad / Valor real de la planta física de la Universidad</v>
      </c>
      <c r="J56" s="609">
        <v>1</v>
      </c>
      <c r="K56" s="602" t="s">
        <v>819</v>
      </c>
      <c r="L56" s="77" t="str">
        <f>+'01-Mapa de riesgo-UO'!T59</f>
        <v>Revisión anual de las edificaciones reportadas a Gestión de Servicios Institucionales con el Intermediario de Seguros</v>
      </c>
      <c r="M56" s="77">
        <f>+'01-Mapa de riesgo-UO'!Y59</f>
        <v>0</v>
      </c>
      <c r="N56" s="77" t="str">
        <f>+'01-Mapa de riesgo-UO'!AD59</f>
        <v>Jefe de gestión de Servicios</v>
      </c>
      <c r="O56" s="335" t="str">
        <f>+'01-Mapa de riesgo-UO'!AH59</f>
        <v>Oportuno</v>
      </c>
      <c r="P56" s="335" t="str">
        <f>+'01-Mapa de riesgo-UO'!AM59</f>
        <v>Detectivo</v>
      </c>
      <c r="Q56" s="603" t="str">
        <f>'01-Mapa de riesgo-UO'!AO59</f>
        <v>ACEPTABLE</v>
      </c>
      <c r="R56" s="605" t="s">
        <v>820</v>
      </c>
      <c r="S56" s="605"/>
      <c r="T56" s="103" t="str">
        <f>+'01-Mapa de riesgo-UO'!AT59</f>
        <v>REDUCIR</v>
      </c>
      <c r="U56" s="103" t="str">
        <f>+'01-Mapa de riesgo-UO'!AU59</f>
        <v>Revisiones periódicas de las solicitudes de inclusión de edificaciones y de los valores asegurados para garantizar que todo reporte ha sido presentado a la compañía e seguros</v>
      </c>
      <c r="V56" s="103">
        <f>+'01-Mapa de riesgo-UO'!AX59</f>
        <v>0</v>
      </c>
      <c r="W56" s="393" t="s">
        <v>273</v>
      </c>
      <c r="X56" s="393" t="s">
        <v>823</v>
      </c>
      <c r="Y56" s="393" t="s">
        <v>824</v>
      </c>
      <c r="Z56" s="393"/>
      <c r="AA56" s="595" t="s">
        <v>778</v>
      </c>
    </row>
    <row r="57" spans="1:27" ht="62.45" customHeight="1" x14ac:dyDescent="0.2">
      <c r="A57" s="607"/>
      <c r="B57" s="398"/>
      <c r="C57" s="597"/>
      <c r="D57" s="597"/>
      <c r="E57" s="597"/>
      <c r="F57" s="293" t="str">
        <f>'01-Mapa de riesgo-UO'!F60</f>
        <v>Falta de información oportuna para el reporte de a la compañía de seguros relacionada con obras próximas a ejecutarse y obras en proceso de construcción</v>
      </c>
      <c r="G57" s="597"/>
      <c r="H57" s="577"/>
      <c r="I57" s="597"/>
      <c r="J57" s="601"/>
      <c r="K57" s="602"/>
      <c r="L57" s="77" t="str">
        <f>+'01-Mapa de riesgo-UO'!T60</f>
        <v xml:space="preserve">Solicitud de reporte de obras nuevas, en construcción y obras terminadas a la Oficina de Planeación </v>
      </c>
      <c r="M57" s="77">
        <f>+'01-Mapa de riesgo-UO'!Y60</f>
        <v>0</v>
      </c>
      <c r="N57" s="77" t="str">
        <f>+'01-Mapa de riesgo-UO'!AD60</f>
        <v>Jefe de gestión de Servicios</v>
      </c>
      <c r="O57" s="335" t="str">
        <f>+'01-Mapa de riesgo-UO'!AH60</f>
        <v>Oportuno</v>
      </c>
      <c r="P57" s="335" t="str">
        <f>+'01-Mapa de riesgo-UO'!AM60</f>
        <v>Preventivo</v>
      </c>
      <c r="Q57" s="603"/>
      <c r="R57" s="605" t="s">
        <v>821</v>
      </c>
      <c r="S57" s="605"/>
      <c r="T57" s="103" t="str">
        <f>+'01-Mapa de riesgo-UO'!AT60</f>
        <v>COMPARTIR</v>
      </c>
      <c r="U57" s="103" t="str">
        <f>+'01-Mapa de riesgo-UO'!AU60</f>
        <v>Reunión con el Jefe de la Oficina de planeación para llegar a acuerdos que permitan el reporte oportuno de las obras terminadas y en proceso de construcción</v>
      </c>
      <c r="V57" s="103">
        <f>+'01-Mapa de riesgo-UO'!AX60</f>
        <v>0</v>
      </c>
      <c r="W57" s="393" t="s">
        <v>273</v>
      </c>
      <c r="X57" s="393" t="s">
        <v>825</v>
      </c>
      <c r="Y57" s="393" t="s">
        <v>824</v>
      </c>
      <c r="Z57" s="393"/>
      <c r="AA57" s="596"/>
    </row>
    <row r="58" spans="1:27" ht="62.45" customHeight="1" x14ac:dyDescent="0.2">
      <c r="A58" s="607"/>
      <c r="B58" s="398"/>
      <c r="C58" s="597"/>
      <c r="D58" s="597"/>
      <c r="E58" s="597"/>
      <c r="F58" s="293" t="str">
        <f>'01-Mapa de riesgo-UO'!F61</f>
        <v>Reporte de edificaciones antiguas a la compañía de seguros en condición de infraseguro o suparaseguro</v>
      </c>
      <c r="G58" s="597"/>
      <c r="H58" s="577"/>
      <c r="I58" s="597"/>
      <c r="J58" s="601"/>
      <c r="K58" s="602"/>
      <c r="L58" s="77" t="str">
        <f>+'01-Mapa de riesgo-UO'!T61</f>
        <v>Contratación de una empresa experta en avalúo de edificaciones para establecer el valor asegurable de cada edificación</v>
      </c>
      <c r="M58" s="77">
        <f>+'01-Mapa de riesgo-UO'!Y61</f>
        <v>0</v>
      </c>
      <c r="N58" s="77" t="str">
        <f>+'01-Mapa de riesgo-UO'!AD61</f>
        <v>Jefe de gestión de Servicios</v>
      </c>
      <c r="O58" s="335" t="str">
        <f>+'01-Mapa de riesgo-UO'!AH61</f>
        <v>Oportuno</v>
      </c>
      <c r="P58" s="335" t="str">
        <f>+'01-Mapa de riesgo-UO'!AM61</f>
        <v>Preventivo</v>
      </c>
      <c r="Q58" s="603"/>
      <c r="R58" s="620" t="s">
        <v>822</v>
      </c>
      <c r="S58" s="621"/>
      <c r="T58" s="103" t="str">
        <f>+'01-Mapa de riesgo-UO'!AT61</f>
        <v>COMPARTIR</v>
      </c>
      <c r="U58" s="103" t="str">
        <f>+'01-Mapa de riesgo-UO'!AU61</f>
        <v>Revisiones periódicas con las áreas de Contabilidad y Planeación de los valores asegurados de las edificaciones</v>
      </c>
      <c r="V58" s="103">
        <f>+'01-Mapa de riesgo-UO'!AX61</f>
        <v>0</v>
      </c>
      <c r="W58" s="393" t="s">
        <v>273</v>
      </c>
      <c r="X58" s="393" t="s">
        <v>826</v>
      </c>
      <c r="Y58" s="393" t="s">
        <v>824</v>
      </c>
      <c r="Z58" s="393"/>
      <c r="AA58" s="596"/>
    </row>
    <row r="59" spans="1:27" ht="63.75" customHeight="1" x14ac:dyDescent="0.2">
      <c r="A59" s="607">
        <v>18</v>
      </c>
      <c r="B59" s="398" t="str">
        <f>'01-Mapa de riesgo-UO'!B62</f>
        <v>GESTIÓN_FINANCIERA</v>
      </c>
      <c r="C59" s="597" t="str">
        <f>'01-Mapa de riesgo-UO'!G62</f>
        <v>Financiero</v>
      </c>
      <c r="D59" s="597" t="str">
        <f>'01-Mapa de riesgo-UO'!H62</f>
        <v>Fraude eléctronico</v>
      </c>
      <c r="E59" s="597" t="str">
        <f>'01-Mapa de riesgo-UO'!I62</f>
        <v>Acceso no autorizado a la banca virtual</v>
      </c>
      <c r="F59" s="293" t="str">
        <f>'01-Mapa de riesgo-UO'!F62</f>
        <v>Falta de seguimiento a los protocolos definidos.</v>
      </c>
      <c r="G59" s="597" t="str">
        <f>'01-Mapa de riesgo-UO'!J62</f>
        <v xml:space="preserve">Detrimento patrimonial.           Exposición de la información financiera de la Universidad.  </v>
      </c>
      <c r="H59" s="577" t="str">
        <f>'01-Mapa de riesgo-UO'!AQ62</f>
        <v>LEVE</v>
      </c>
      <c r="I59" s="597" t="str">
        <f>'01-Mapa de riesgo-UO'!AR62</f>
        <v>No. de accesos no autorizados</v>
      </c>
      <c r="J59" s="608">
        <v>0</v>
      </c>
      <c r="K59" s="612" t="s">
        <v>827</v>
      </c>
      <c r="L59" s="77" t="str">
        <f>+'01-Mapa de riesgo-UO'!T62</f>
        <v>Descripción en los manuales de  funciones en las personas que manejan recursos</v>
      </c>
      <c r="M59" s="77">
        <f>+'01-Mapa de riesgo-UO'!Y62</f>
        <v>0</v>
      </c>
      <c r="N59" s="77" t="str">
        <f>+'01-Mapa de riesgo-UO'!AD62</f>
        <v>Profesional XVII</v>
      </c>
      <c r="O59" s="351" t="str">
        <f>+'01-Mapa de riesgo-UO'!AH62</f>
        <v>Oportuno</v>
      </c>
      <c r="P59" s="351" t="str">
        <f>+'01-Mapa de riesgo-UO'!AM62</f>
        <v>Preventivo</v>
      </c>
      <c r="Q59" s="603" t="str">
        <f>'01-Mapa de riesgo-UO'!AO62</f>
        <v>FUERTE</v>
      </c>
      <c r="R59" s="605"/>
      <c r="S59" s="605"/>
      <c r="T59" s="103" t="str">
        <f>+'01-Mapa de riesgo-UO'!AT62</f>
        <v>ASUMIR</v>
      </c>
      <c r="U59" s="103"/>
      <c r="V59" s="103"/>
      <c r="W59" s="294"/>
      <c r="X59" s="294"/>
      <c r="Y59" s="294"/>
      <c r="Z59" s="294"/>
      <c r="AA59" s="595" t="s">
        <v>783</v>
      </c>
    </row>
    <row r="60" spans="1:27" ht="63.75" customHeight="1" x14ac:dyDescent="0.2">
      <c r="A60" s="607"/>
      <c r="B60" s="398"/>
      <c r="C60" s="597"/>
      <c r="D60" s="597"/>
      <c r="E60" s="597"/>
      <c r="F60" s="293" t="str">
        <f>'01-Mapa de riesgo-UO'!F63</f>
        <v>Incumplimiento de los protocolos</v>
      </c>
      <c r="G60" s="597"/>
      <c r="H60" s="577"/>
      <c r="I60" s="597"/>
      <c r="J60" s="601"/>
      <c r="K60" s="602"/>
      <c r="L60" s="77" t="str">
        <f>+'01-Mapa de riesgo-UO'!T63</f>
        <v>Cambio de claves</v>
      </c>
      <c r="M60" s="77" t="str">
        <f>+'01-Mapa de riesgo-UO'!Y63</f>
        <v>Software de las sucursales virtuales</v>
      </c>
      <c r="N60" s="77" t="str">
        <f>+'01-Mapa de riesgo-UO'!AD63</f>
        <v>Profesional XIII
Ejecutivo 22
Ejecutivo 26</v>
      </c>
      <c r="O60" s="351" t="str">
        <f>+'01-Mapa de riesgo-UO'!AH63</f>
        <v>Oportuno</v>
      </c>
      <c r="P60" s="351" t="str">
        <f>+'01-Mapa de riesgo-UO'!AM63</f>
        <v>Preventivo</v>
      </c>
      <c r="Q60" s="603"/>
      <c r="R60" s="605" t="s">
        <v>828</v>
      </c>
      <c r="S60" s="605"/>
      <c r="T60" s="103">
        <f>+'01-Mapa de riesgo-UO'!AT63</f>
        <v>0</v>
      </c>
      <c r="U60" s="103"/>
      <c r="V60" s="103"/>
      <c r="W60" s="347"/>
      <c r="X60" s="347"/>
      <c r="Y60" s="347"/>
      <c r="Z60" s="347"/>
      <c r="AA60" s="596"/>
    </row>
    <row r="61" spans="1:27" ht="63.75" customHeight="1" x14ac:dyDescent="0.2">
      <c r="A61" s="607"/>
      <c r="B61" s="398"/>
      <c r="C61" s="597"/>
      <c r="D61" s="597"/>
      <c r="E61" s="597"/>
      <c r="F61" s="293" t="str">
        <f>'01-Mapa de riesgo-UO'!F64</f>
        <v>Ataques cibernéticos.</v>
      </c>
      <c r="G61" s="597"/>
      <c r="H61" s="577"/>
      <c r="I61" s="597"/>
      <c r="J61" s="601"/>
      <c r="K61" s="602"/>
      <c r="L61" s="77" t="str">
        <f>+'01-Mapa de riesgo-UO'!T64</f>
        <v>Manejo de  token</v>
      </c>
      <c r="M61" s="77" t="str">
        <f>+'01-Mapa de riesgo-UO'!Y64</f>
        <v>Software bancario para uso de los cuentadantes</v>
      </c>
      <c r="N61" s="77" t="str">
        <f>+'01-Mapa de riesgo-UO'!AD64</f>
        <v>Profesional XIII
Ejecutivo 22
Ejecutivo 26</v>
      </c>
      <c r="O61" s="351" t="str">
        <f>+'01-Mapa de riesgo-UO'!AH64</f>
        <v>Oportuno</v>
      </c>
      <c r="P61" s="351" t="str">
        <f>+'01-Mapa de riesgo-UO'!AM64</f>
        <v>Preventivo</v>
      </c>
      <c r="Q61" s="603"/>
      <c r="R61" s="605" t="s">
        <v>829</v>
      </c>
      <c r="S61" s="605"/>
      <c r="T61" s="103">
        <f>+'01-Mapa de riesgo-UO'!AT64</f>
        <v>0</v>
      </c>
      <c r="U61" s="103"/>
      <c r="V61" s="103"/>
      <c r="W61" s="347"/>
      <c r="X61" s="347"/>
      <c r="Y61" s="347"/>
      <c r="Z61" s="347"/>
      <c r="AA61" s="596"/>
    </row>
    <row r="62" spans="1:27" ht="63.75" customHeight="1" x14ac:dyDescent="0.2">
      <c r="A62" s="610">
        <v>19</v>
      </c>
      <c r="B62" s="398" t="str">
        <f>'01-Mapa de riesgo-UO'!B65</f>
        <v>GESTIÓN_FINANCIERA</v>
      </c>
      <c r="C62" s="597" t="str">
        <f>'01-Mapa de riesgo-UO'!G65</f>
        <v>Contable</v>
      </c>
      <c r="D62" s="597" t="str">
        <f>'01-Mapa de riesgo-UO'!H65</f>
        <v>Hechos económicos no incluidos en el proceso contable.</v>
      </c>
      <c r="E62" s="597" t="str">
        <f>'01-Mapa de riesgo-UO'!I65</f>
        <v>Gestión Contable, no sea informada de los hechos económicos, sociales y financieros generados en otras dependencias de la Universidad</v>
      </c>
      <c r="F62" s="293" t="str">
        <f>'01-Mapa de riesgo-UO'!F65</f>
        <v>Desconocimiento de las políticas y prácticas contables establecidas por la UTP.</v>
      </c>
      <c r="G62" s="597" t="str">
        <f>'01-Mapa de riesgo-UO'!J65</f>
        <v xml:space="preserve">Estados Financieros no razonables para la toma de decisiones 
Decrimento Patrimonial.
Hallazgos por parte del Ente de Control disciplinarios y fiscales. </v>
      </c>
      <c r="H62" s="577" t="str">
        <f>'01-Mapa de riesgo-UO'!AQ65</f>
        <v>LEVE</v>
      </c>
      <c r="I62" s="597" t="str">
        <f>'01-Mapa de riesgo-UO'!AR65</f>
        <v>Número de hechos económicos no reportados en el período</v>
      </c>
      <c r="J62" s="608">
        <v>0</v>
      </c>
      <c r="K62" s="602" t="s">
        <v>830</v>
      </c>
      <c r="L62" s="77" t="str">
        <f>+'01-Mapa de riesgo-UO'!T65</f>
        <v>Actualización y divulgación de las políticas contables</v>
      </c>
      <c r="M62" s="77">
        <f>+'01-Mapa de riesgo-UO'!Y65</f>
        <v>0</v>
      </c>
      <c r="N62" s="77" t="str">
        <f>+'01-Mapa de riesgo-UO'!AD65</f>
        <v>Profesional XVII</v>
      </c>
      <c r="O62" s="351" t="str">
        <f>+'01-Mapa de riesgo-UO'!AH65</f>
        <v>Oportuno</v>
      </c>
      <c r="P62" s="351" t="str">
        <f>+'01-Mapa de riesgo-UO'!AM65</f>
        <v>Preventivo</v>
      </c>
      <c r="Q62" s="603" t="str">
        <f>'01-Mapa de riesgo-UO'!AO65</f>
        <v>ACEPTABLE</v>
      </c>
      <c r="R62" s="605" t="s">
        <v>831</v>
      </c>
      <c r="S62" s="605"/>
      <c r="T62" s="103" t="str">
        <f>+'01-Mapa de riesgo-UO'!AT65</f>
        <v>ASUMIR</v>
      </c>
      <c r="U62" s="103" t="e">
        <f>+'01-Mapa de riesgo-UO'!#REF!</f>
        <v>#REF!</v>
      </c>
      <c r="V62" s="103" t="e">
        <f>+'01-Mapa de riesgo-UO'!#REF!</f>
        <v>#REF!</v>
      </c>
      <c r="W62" s="294"/>
      <c r="X62" s="294"/>
      <c r="Y62" s="294"/>
      <c r="Z62" s="294"/>
      <c r="AA62" s="595" t="s">
        <v>783</v>
      </c>
    </row>
    <row r="63" spans="1:27" ht="63.75" customHeight="1" x14ac:dyDescent="0.2">
      <c r="A63" s="607"/>
      <c r="B63" s="398"/>
      <c r="C63" s="597"/>
      <c r="D63" s="597"/>
      <c r="E63" s="597"/>
      <c r="F63" s="293">
        <f>'01-Mapa de riesgo-UO'!F66</f>
        <v>0</v>
      </c>
      <c r="G63" s="597"/>
      <c r="H63" s="577"/>
      <c r="I63" s="597"/>
      <c r="J63" s="601"/>
      <c r="K63" s="602"/>
      <c r="L63" s="77" t="str">
        <f>+'01-Mapa de riesgo-UO'!T66</f>
        <v>Solicitud de información contable al cierre de cada vigencia</v>
      </c>
      <c r="M63" s="77">
        <f>+'01-Mapa de riesgo-UO'!Y66</f>
        <v>0</v>
      </c>
      <c r="N63" s="77" t="str">
        <f>+'01-Mapa de riesgo-UO'!AD66</f>
        <v>Profesional XVII</v>
      </c>
      <c r="O63" s="351" t="str">
        <f>+'01-Mapa de riesgo-UO'!AH66</f>
        <v>Oportuno</v>
      </c>
      <c r="P63" s="351" t="str">
        <f>+'01-Mapa de riesgo-UO'!AM66</f>
        <v>Preventivo</v>
      </c>
      <c r="Q63" s="603"/>
      <c r="R63" s="605" t="s">
        <v>832</v>
      </c>
      <c r="S63" s="605"/>
      <c r="T63" s="103" t="str">
        <f>+'01-Mapa de riesgo-UO'!AT66</f>
        <v>ASUMIR</v>
      </c>
      <c r="U63" s="103" t="e">
        <f>+'01-Mapa de riesgo-UO'!#REF!</f>
        <v>#REF!</v>
      </c>
      <c r="V63" s="103" t="e">
        <f>+'01-Mapa de riesgo-UO'!#REF!</f>
        <v>#REF!</v>
      </c>
      <c r="W63" s="294"/>
      <c r="X63" s="294"/>
      <c r="Y63" s="294"/>
      <c r="Z63" s="294"/>
      <c r="AA63" s="596"/>
    </row>
    <row r="64" spans="1:27" ht="63.75" customHeight="1" x14ac:dyDescent="0.2">
      <c r="A64" s="607"/>
      <c r="B64" s="398"/>
      <c r="C64" s="597"/>
      <c r="D64" s="597"/>
      <c r="E64" s="597"/>
      <c r="F64" s="293">
        <f>'01-Mapa de riesgo-UO'!F67</f>
        <v>0</v>
      </c>
      <c r="G64" s="597"/>
      <c r="H64" s="577"/>
      <c r="I64" s="597"/>
      <c r="J64" s="601"/>
      <c r="K64" s="602"/>
      <c r="L64" s="77" t="str">
        <f>+'01-Mapa de riesgo-UO'!T67</f>
        <v>Asesoría y auditoría financiera</v>
      </c>
      <c r="M64" s="77">
        <f>+'01-Mapa de riesgo-UO'!Y67</f>
        <v>0</v>
      </c>
      <c r="N64" s="77" t="str">
        <f>+'01-Mapa de riesgo-UO'!AD67</f>
        <v>Profesional XVII</v>
      </c>
      <c r="O64" s="351" t="str">
        <f>+'01-Mapa de riesgo-UO'!AH67</f>
        <v>Oportuno</v>
      </c>
      <c r="P64" s="351" t="str">
        <f>+'01-Mapa de riesgo-UO'!AM67</f>
        <v>Preventivo</v>
      </c>
      <c r="Q64" s="603"/>
      <c r="R64" s="605" t="s">
        <v>833</v>
      </c>
      <c r="S64" s="605"/>
      <c r="T64" s="103" t="str">
        <f>+'01-Mapa de riesgo-UO'!AT67</f>
        <v>ASUMIR</v>
      </c>
      <c r="U64" s="103" t="e">
        <f>+'01-Mapa de riesgo-UO'!#REF!</f>
        <v>#REF!</v>
      </c>
      <c r="V64" s="103" t="e">
        <f>+'01-Mapa de riesgo-UO'!#REF!</f>
        <v>#REF!</v>
      </c>
      <c r="W64" s="294"/>
      <c r="X64" s="294"/>
      <c r="Y64" s="294"/>
      <c r="Z64" s="294"/>
      <c r="AA64" s="596"/>
    </row>
    <row r="65" spans="1:27" ht="63.75" customHeight="1" x14ac:dyDescent="0.2">
      <c r="A65" s="607">
        <v>20</v>
      </c>
      <c r="B65" s="398" t="str">
        <f>'01-Mapa de riesgo-UO'!B68</f>
        <v>GESTIÓN_FINANCIERA</v>
      </c>
      <c r="C65" s="597" t="str">
        <f>'01-Mapa de riesgo-UO'!G68</f>
        <v>Corrupción</v>
      </c>
      <c r="D65" s="597" t="str">
        <f>'01-Mapa de riesgo-UO'!H68</f>
        <v>Destinación indebida de recursos públicos.</v>
      </c>
      <c r="E65" s="597" t="str">
        <f>'01-Mapa de riesgo-UO'!I68</f>
        <v xml:space="preserve">Se configura cuando se destinan recursos públicos a finalidades distintas; o se realizan actuaciones de los funcionarios por fuera de las establecidas en la Constitución, en la ley o en la reglamentación interna. </v>
      </c>
      <c r="F65" s="293" t="str">
        <f>'01-Mapa de riesgo-UO'!F68</f>
        <v>Ausencia de valores éticos.</v>
      </c>
      <c r="G65" s="597" t="str">
        <f>'01-Mapa de riesgo-UO'!J68</f>
        <v>Detrimento patrimonial.
Sanciones disciplinarias, fiscales y/o penales.</v>
      </c>
      <c r="H65" s="577" t="str">
        <f>'01-Mapa de riesgo-UO'!AQ68</f>
        <v>LEVE</v>
      </c>
      <c r="I65" s="597" t="str">
        <f>'01-Mapa de riesgo-UO'!AR68</f>
        <v>Número de hechos sancionados por corrupción.</v>
      </c>
      <c r="J65" s="609">
        <v>0</v>
      </c>
      <c r="K65" s="602" t="s">
        <v>834</v>
      </c>
      <c r="L65" s="77" t="str">
        <f>+'01-Mapa de riesgo-UO'!T68</f>
        <v>Actualización de los procedimientos.</v>
      </c>
      <c r="M65" s="77">
        <f>+'01-Mapa de riesgo-UO'!Y68</f>
        <v>0</v>
      </c>
      <c r="N65" s="77" t="str">
        <f>+'01-Mapa de riesgo-UO'!AD68</f>
        <v>Ejecutivo 26</v>
      </c>
      <c r="O65" s="351" t="str">
        <f>+'01-Mapa de riesgo-UO'!AH68</f>
        <v>Oportuno</v>
      </c>
      <c r="P65" s="351" t="str">
        <f>+'01-Mapa de riesgo-UO'!AM68</f>
        <v>Preventivo</v>
      </c>
      <c r="Q65" s="603" t="str">
        <f>'01-Mapa de riesgo-UO'!AO68</f>
        <v>ACEPTABLE</v>
      </c>
      <c r="R65" s="605" t="s">
        <v>835</v>
      </c>
      <c r="S65" s="605"/>
      <c r="T65" s="103" t="str">
        <f>+'01-Mapa de riesgo-UO'!AT68</f>
        <v>ASUMIR</v>
      </c>
      <c r="U65" s="103">
        <f>+'01-Mapa de riesgo-UO'!AU92</f>
        <v>0</v>
      </c>
      <c r="V65" s="103">
        <f>+'01-Mapa de riesgo-UO'!AX92</f>
        <v>0</v>
      </c>
      <c r="W65" s="294"/>
      <c r="X65" s="294"/>
      <c r="Y65" s="294"/>
      <c r="Z65" s="294"/>
      <c r="AA65" s="595" t="s">
        <v>783</v>
      </c>
    </row>
    <row r="66" spans="1:27" ht="63.75" customHeight="1" x14ac:dyDescent="0.2">
      <c r="A66" s="607"/>
      <c r="B66" s="398"/>
      <c r="C66" s="597"/>
      <c r="D66" s="597"/>
      <c r="E66" s="597"/>
      <c r="F66" s="293">
        <f>'01-Mapa de riesgo-UO'!F69</f>
        <v>0</v>
      </c>
      <c r="G66" s="597"/>
      <c r="H66" s="577"/>
      <c r="I66" s="597"/>
      <c r="J66" s="601"/>
      <c r="K66" s="602"/>
      <c r="L66" s="77">
        <f>+'01-Mapa de riesgo-UO'!T69</f>
        <v>0</v>
      </c>
      <c r="M66" s="77">
        <f>+'01-Mapa de riesgo-UO'!Y69</f>
        <v>0</v>
      </c>
      <c r="N66" s="77">
        <f>+'01-Mapa de riesgo-UO'!AD69</f>
        <v>0</v>
      </c>
      <c r="O66" s="351">
        <f>+'01-Mapa de riesgo-UO'!AH69</f>
        <v>0</v>
      </c>
      <c r="P66" s="351">
        <f>+'01-Mapa de riesgo-UO'!AM69</f>
        <v>0</v>
      </c>
      <c r="Q66" s="603"/>
      <c r="R66" s="605"/>
      <c r="S66" s="605"/>
      <c r="T66" s="103">
        <f>+'01-Mapa de riesgo-UO'!AT69</f>
        <v>0</v>
      </c>
      <c r="U66" s="103">
        <f>+'01-Mapa de riesgo-UO'!AU93</f>
        <v>0</v>
      </c>
      <c r="V66" s="103">
        <f>+'01-Mapa de riesgo-UO'!AX93</f>
        <v>0</v>
      </c>
      <c r="W66" s="294"/>
      <c r="X66" s="294"/>
      <c r="Y66" s="294"/>
      <c r="Z66" s="294"/>
      <c r="AA66" s="596"/>
    </row>
    <row r="67" spans="1:27" ht="63.75" customHeight="1" x14ac:dyDescent="0.2">
      <c r="A67" s="607"/>
      <c r="B67" s="398"/>
      <c r="C67" s="597"/>
      <c r="D67" s="597"/>
      <c r="E67" s="597"/>
      <c r="F67" s="293">
        <f>'01-Mapa de riesgo-UO'!F70</f>
        <v>0</v>
      </c>
      <c r="G67" s="597"/>
      <c r="H67" s="577"/>
      <c r="I67" s="597"/>
      <c r="J67" s="601"/>
      <c r="K67" s="602"/>
      <c r="L67" s="77">
        <f>+'01-Mapa de riesgo-UO'!T70</f>
        <v>0</v>
      </c>
      <c r="M67" s="77">
        <f>+'01-Mapa de riesgo-UO'!Y70</f>
        <v>0</v>
      </c>
      <c r="N67" s="77">
        <f>+'01-Mapa de riesgo-UO'!AD70</f>
        <v>0</v>
      </c>
      <c r="O67" s="351">
        <f>+'01-Mapa de riesgo-UO'!AH70</f>
        <v>0</v>
      </c>
      <c r="P67" s="351">
        <f>+'01-Mapa de riesgo-UO'!AM70</f>
        <v>0</v>
      </c>
      <c r="Q67" s="603"/>
      <c r="R67" s="605"/>
      <c r="S67" s="605"/>
      <c r="T67" s="103">
        <f>+'01-Mapa de riesgo-UO'!AT70</f>
        <v>0</v>
      </c>
      <c r="U67" s="103">
        <f>+'01-Mapa de riesgo-UO'!AU94</f>
        <v>0</v>
      </c>
      <c r="V67" s="103">
        <f>+'01-Mapa de riesgo-UO'!AX94</f>
        <v>0</v>
      </c>
      <c r="W67" s="294"/>
      <c r="X67" s="294"/>
      <c r="Y67" s="294"/>
      <c r="Z67" s="294"/>
      <c r="AA67" s="596"/>
    </row>
    <row r="68" spans="1:27" ht="63.75" customHeight="1" x14ac:dyDescent="0.2">
      <c r="A68" s="607">
        <v>21</v>
      </c>
      <c r="B68" s="398" t="str">
        <f>'01-Mapa de riesgo-UO'!B71</f>
        <v>GESTIÓN_FINANCIERA</v>
      </c>
      <c r="C68" s="597" t="str">
        <f>'01-Mapa de riesgo-UO'!G71</f>
        <v>Cumplimiento</v>
      </c>
      <c r="D68" s="597" t="str">
        <f>'01-Mapa de riesgo-UO'!H71</f>
        <v>Registros presupuestales generados después de que se inicie la ejecución de los compromisos u obligaciones</v>
      </c>
      <c r="E68" s="597" t="str">
        <f>'01-Mapa de riesgo-UO'!I71</f>
        <v xml:space="preserve">Registros presupuestales generados por gestión de presupuesto después de haber iniciado el compromiso u obligación por falta de claridad en los actos administrativos y contratos sobre la fecha de inicio de ejecución. </v>
      </c>
      <c r="F68" s="293" t="str">
        <f>'01-Mapa de riesgo-UO'!F71</f>
        <v>Actos administrativos y contratos que establecen fechas de inicio anterior a la solicitud del registro presupuestal o no son claros en sus condiciones para iniciar.</v>
      </c>
      <c r="G68" s="597" t="str">
        <f>'01-Mapa de riesgo-UO'!J71</f>
        <v xml:space="preserve">
Inicio de ejecución de compromisos y obligaciones por parte de la Dependencias Académicas y Administrativas y Proyectos especiales sin contar con el Registro presupuestal.
Investigaciones disciplinarias
Pago de pasivos exigibles</v>
      </c>
      <c r="H68" s="577" t="str">
        <f>'01-Mapa de riesgo-UO'!AQ71</f>
        <v>LEVE</v>
      </c>
      <c r="I68" s="597" t="str">
        <f>'01-Mapa de riesgo-UO'!AR71</f>
        <v>No. de registros presupuestales generados después de ejecución o por pago de pasivos exigibles vigencias expiradas</v>
      </c>
      <c r="J68" s="609">
        <v>0</v>
      </c>
      <c r="K68" s="602" t="s">
        <v>836</v>
      </c>
      <c r="L68" s="77" t="str">
        <f>+'01-Mapa de riesgo-UO'!T71</f>
        <v>Procedimiento: 134-PRS-04 - Expedición de registros presupuestales</v>
      </c>
      <c r="M68" s="77">
        <f>+'01-Mapa de riesgo-UO'!Y71</f>
        <v>0</v>
      </c>
      <c r="N68" s="77" t="str">
        <f>+'01-Mapa de riesgo-UO'!AD71</f>
        <v>Profesional 17 - Gestión de Presupuesto</v>
      </c>
      <c r="O68" s="351" t="str">
        <f>+'01-Mapa de riesgo-UO'!AH71</f>
        <v>Oportuno</v>
      </c>
      <c r="P68" s="351" t="str">
        <f>+'01-Mapa de riesgo-UO'!AM71</f>
        <v>Detectivo</v>
      </c>
      <c r="Q68" s="603" t="str">
        <f>'01-Mapa de riesgo-UO'!AO71</f>
        <v>ACEPTABLE</v>
      </c>
      <c r="R68" s="605" t="s">
        <v>837</v>
      </c>
      <c r="S68" s="605"/>
      <c r="T68" s="103" t="str">
        <f>+'01-Mapa de riesgo-UO'!AT71</f>
        <v>ASUMIR</v>
      </c>
      <c r="U68" s="103">
        <f>+'01-Mapa de riesgo-UO'!AU95</f>
        <v>0</v>
      </c>
      <c r="V68" s="103">
        <f>+'01-Mapa de riesgo-UO'!AX95</f>
        <v>0</v>
      </c>
      <c r="W68" s="294"/>
      <c r="X68" s="294"/>
      <c r="Y68" s="294"/>
      <c r="Z68" s="294"/>
      <c r="AA68" s="595" t="s">
        <v>783</v>
      </c>
    </row>
    <row r="69" spans="1:27" ht="63.75" customHeight="1" x14ac:dyDescent="0.2">
      <c r="A69" s="607"/>
      <c r="B69" s="398"/>
      <c r="C69" s="597"/>
      <c r="D69" s="597"/>
      <c r="E69" s="597"/>
      <c r="F69" s="293">
        <f>'01-Mapa de riesgo-UO'!F72</f>
        <v>0</v>
      </c>
      <c r="G69" s="597"/>
      <c r="H69" s="577"/>
      <c r="I69" s="597"/>
      <c r="J69" s="601"/>
      <c r="K69" s="602"/>
      <c r="L69" s="77" t="str">
        <f>+'01-Mapa de riesgo-UO'!T72</f>
        <v>Tips presupuestales</v>
      </c>
      <c r="M69" s="77">
        <f>+'01-Mapa de riesgo-UO'!Y72</f>
        <v>0</v>
      </c>
      <c r="N69" s="77" t="str">
        <f>+'01-Mapa de riesgo-UO'!AD72</f>
        <v>Profesional 17 - Gestión de Presupuesto</v>
      </c>
      <c r="O69" s="351" t="str">
        <f>+'01-Mapa de riesgo-UO'!AH72</f>
        <v>Oportuno</v>
      </c>
      <c r="P69" s="351" t="str">
        <f>+'01-Mapa de riesgo-UO'!AM72</f>
        <v>Preventivo</v>
      </c>
      <c r="Q69" s="603"/>
      <c r="R69" s="605" t="s">
        <v>838</v>
      </c>
      <c r="S69" s="605"/>
      <c r="T69" s="103" t="str">
        <f>+'01-Mapa de riesgo-UO'!AT72</f>
        <v>ASUMIR</v>
      </c>
      <c r="U69" s="103">
        <f>+'01-Mapa de riesgo-UO'!AU96</f>
        <v>0</v>
      </c>
      <c r="V69" s="103">
        <f>+'01-Mapa de riesgo-UO'!AX96</f>
        <v>0</v>
      </c>
      <c r="W69" s="294"/>
      <c r="X69" s="294"/>
      <c r="Y69" s="294"/>
      <c r="Z69" s="294"/>
      <c r="AA69" s="596"/>
    </row>
    <row r="70" spans="1:27" ht="63.75" customHeight="1" x14ac:dyDescent="0.2">
      <c r="A70" s="607"/>
      <c r="B70" s="398"/>
      <c r="C70" s="597"/>
      <c r="D70" s="597"/>
      <c r="E70" s="597"/>
      <c r="F70" s="293">
        <f>'01-Mapa de riesgo-UO'!F73</f>
        <v>0</v>
      </c>
      <c r="G70" s="597"/>
      <c r="H70" s="577"/>
      <c r="I70" s="597"/>
      <c r="J70" s="601"/>
      <c r="K70" s="602"/>
      <c r="L70" s="77" t="str">
        <f>+'01-Mapa de riesgo-UO'!T73</f>
        <v>Procedimiento: 134-PRS-11 - Pago de pasivos exigibles - vigencias expiradas</v>
      </c>
      <c r="M70" s="77">
        <f>+'01-Mapa de riesgo-UO'!Y73</f>
        <v>0</v>
      </c>
      <c r="N70" s="77" t="str">
        <f>+'01-Mapa de riesgo-UO'!AD73</f>
        <v>Profesional 17 - Gestión de Presupuesto</v>
      </c>
      <c r="O70" s="351" t="str">
        <f>+'01-Mapa de riesgo-UO'!AH73</f>
        <v>Oportuno</v>
      </c>
      <c r="P70" s="351" t="str">
        <f>+'01-Mapa de riesgo-UO'!AM73</f>
        <v>Detectivo</v>
      </c>
      <c r="Q70" s="603"/>
      <c r="R70" s="605"/>
      <c r="S70" s="605"/>
      <c r="T70" s="103" t="str">
        <f>+'01-Mapa de riesgo-UO'!AT73</f>
        <v>ASUMIR</v>
      </c>
      <c r="U70" s="103">
        <f>+'01-Mapa de riesgo-UO'!AU97</f>
        <v>0</v>
      </c>
      <c r="V70" s="103">
        <f>+'01-Mapa de riesgo-UO'!AX97</f>
        <v>0</v>
      </c>
      <c r="W70" s="294"/>
      <c r="X70" s="294"/>
      <c r="Y70" s="294"/>
      <c r="Z70" s="294"/>
      <c r="AA70" s="596"/>
    </row>
    <row r="71" spans="1:27" ht="63.75" customHeight="1" x14ac:dyDescent="0.2">
      <c r="A71" s="610">
        <v>22</v>
      </c>
      <c r="B71" s="398" t="str">
        <f>'01-Mapa de riesgo-UO'!B74</f>
        <v>GESTIÓN_FINANCIERA</v>
      </c>
      <c r="C71" s="597" t="str">
        <f>'01-Mapa de riesgo-UO'!G74</f>
        <v>Contable</v>
      </c>
      <c r="D71" s="597" t="str">
        <f>'01-Mapa de riesgo-UO'!H74</f>
        <v>No fenecimiento de la cuenta debido al incumplimiento normativo y del manual de políticas contables en el desarrollo de actividades financieras</v>
      </c>
      <c r="E71" s="597" t="str">
        <f>'01-Mapa de riesgo-UO'!I74</f>
        <v>Registros contables no consistentes con la normas expedidades por el ente regulardor en la materia</v>
      </c>
      <c r="F71" s="293" t="str">
        <f>'01-Mapa de riesgo-UO'!F74</f>
        <v>Estados Financieros inconsistentes.</v>
      </c>
      <c r="G71" s="597" t="str">
        <f>'01-Mapa de riesgo-UO'!J74</f>
        <v>Hechos economicos sobre o subestimados,
Sanciones Disciplinarias
Estados Financieros no aprobados.</v>
      </c>
      <c r="H71" s="577" t="str">
        <f>'01-Mapa de riesgo-UO'!AQ74</f>
        <v>GRAVE</v>
      </c>
      <c r="I71" s="597" t="str">
        <f>'01-Mapa de riesgo-UO'!AR74</f>
        <v xml:space="preserve">No de Estados Financiros no  fenecidos en la vigencia auditada </v>
      </c>
      <c r="J71" s="608">
        <v>0</v>
      </c>
      <c r="K71" s="602" t="s">
        <v>839</v>
      </c>
      <c r="L71" s="77" t="str">
        <f>+'01-Mapa de riesgo-UO'!T74</f>
        <v>Consultas página Web de la CGN para determinar los cambio que hayan del Marco  Normativo aplicable a la Universidad</v>
      </c>
      <c r="M71" s="77">
        <f>+'01-Mapa de riesgo-UO'!Y74</f>
        <v>0</v>
      </c>
      <c r="N71" s="77" t="str">
        <f>+'01-Mapa de riesgo-UO'!AD74</f>
        <v>Profesional 17 - Gestion Contable</v>
      </c>
      <c r="O71" s="389" t="str">
        <f>+'01-Mapa de riesgo-UO'!AH74</f>
        <v>Oportuno</v>
      </c>
      <c r="P71" s="389" t="str">
        <f>+'01-Mapa de riesgo-UO'!AM74</f>
        <v>Preventivo</v>
      </c>
      <c r="Q71" s="603" t="str">
        <f>'01-Mapa de riesgo-UO'!AO74</f>
        <v>ACEPTABLE</v>
      </c>
      <c r="R71" s="605" t="s">
        <v>840</v>
      </c>
      <c r="S71" s="605"/>
      <c r="T71" s="103" t="str">
        <f>+'01-Mapa de riesgo-UO'!AT74</f>
        <v>EVITAR</v>
      </c>
      <c r="U71" s="103" t="str">
        <f>+'01-Mapa de riesgo-UO'!AU74</f>
        <v>Ajustes o actualizaciones requeridos</v>
      </c>
      <c r="V71" s="392">
        <f>+'01-Mapa de riesgo-UO'!AX74</f>
        <v>0</v>
      </c>
      <c r="W71" s="393" t="s">
        <v>282</v>
      </c>
      <c r="X71" s="393" t="s">
        <v>842</v>
      </c>
      <c r="Y71" s="393" t="s">
        <v>283</v>
      </c>
      <c r="Z71" s="393" t="s">
        <v>843</v>
      </c>
      <c r="AA71" s="595" t="s">
        <v>778</v>
      </c>
    </row>
    <row r="72" spans="1:27" ht="63.75" customHeight="1" x14ac:dyDescent="0.2">
      <c r="A72" s="607"/>
      <c r="B72" s="398"/>
      <c r="C72" s="597"/>
      <c r="D72" s="597"/>
      <c r="E72" s="597"/>
      <c r="F72" s="293">
        <f>'01-Mapa de riesgo-UO'!F75</f>
        <v>0</v>
      </c>
      <c r="G72" s="597"/>
      <c r="H72" s="577"/>
      <c r="I72" s="597"/>
      <c r="J72" s="601"/>
      <c r="K72" s="602"/>
      <c r="L72" s="77" t="str">
        <f>+'01-Mapa de riesgo-UO'!T75</f>
        <v>Verificar información que se incorpora en los Estados
Financieros acorde al Marco Normativo para Entidades del Estado y el Manual de
Políticas de la UTP</v>
      </c>
      <c r="M72" s="77">
        <f>+'01-Mapa de riesgo-UO'!Y75</f>
        <v>0</v>
      </c>
      <c r="N72" s="77" t="str">
        <f>+'01-Mapa de riesgo-UO'!AD75</f>
        <v>Profesional 17 - Gestion Contable</v>
      </c>
      <c r="O72" s="389" t="str">
        <f>+'01-Mapa de riesgo-UO'!AH75</f>
        <v>Oportuno</v>
      </c>
      <c r="P72" s="389" t="str">
        <f>+'01-Mapa de riesgo-UO'!AM75</f>
        <v>Preventivo</v>
      </c>
      <c r="Q72" s="603"/>
      <c r="R72" s="605" t="s">
        <v>841</v>
      </c>
      <c r="S72" s="605"/>
      <c r="T72" s="103">
        <f>+'01-Mapa de riesgo-UO'!AT75</f>
        <v>0</v>
      </c>
      <c r="U72" s="103">
        <f>+'01-Mapa de riesgo-UO'!AU99</f>
        <v>0</v>
      </c>
      <c r="V72" s="103">
        <f>+'01-Mapa de riesgo-UO'!AX99</f>
        <v>0</v>
      </c>
      <c r="W72" s="393"/>
      <c r="X72" s="393"/>
      <c r="Y72" s="393"/>
      <c r="Z72" s="393"/>
      <c r="AA72" s="596"/>
    </row>
    <row r="73" spans="1:27" ht="63.75" customHeight="1" x14ac:dyDescent="0.2">
      <c r="A73" s="607"/>
      <c r="B73" s="398"/>
      <c r="C73" s="597"/>
      <c r="D73" s="597"/>
      <c r="E73" s="597"/>
      <c r="F73" s="293">
        <f>'01-Mapa de riesgo-UO'!F76</f>
        <v>0</v>
      </c>
      <c r="G73" s="597"/>
      <c r="H73" s="577"/>
      <c r="I73" s="597"/>
      <c r="J73" s="601"/>
      <c r="K73" s="602"/>
      <c r="L73" s="77">
        <f>+'01-Mapa de riesgo-UO'!T76</f>
        <v>0</v>
      </c>
      <c r="M73" s="77">
        <f>+'01-Mapa de riesgo-UO'!Y76</f>
        <v>0</v>
      </c>
      <c r="N73" s="77">
        <f>+'01-Mapa de riesgo-UO'!AD76</f>
        <v>0</v>
      </c>
      <c r="O73" s="389">
        <f>+'01-Mapa de riesgo-UO'!AH76</f>
        <v>0</v>
      </c>
      <c r="P73" s="389">
        <f>+'01-Mapa de riesgo-UO'!AM76</f>
        <v>0</v>
      </c>
      <c r="Q73" s="603"/>
      <c r="R73" s="605"/>
      <c r="S73" s="605"/>
      <c r="T73" s="103">
        <f>+'01-Mapa de riesgo-UO'!AT76</f>
        <v>0</v>
      </c>
      <c r="U73" s="103"/>
      <c r="V73" s="103"/>
      <c r="W73" s="393"/>
      <c r="X73" s="393"/>
      <c r="Y73" s="393"/>
      <c r="Z73" s="393"/>
      <c r="AA73" s="596"/>
    </row>
    <row r="74" spans="1:27" ht="63.75" customHeight="1" x14ac:dyDescent="0.2">
      <c r="A74" s="607">
        <v>23</v>
      </c>
      <c r="B74" s="398" t="str">
        <f>'01-Mapa de riesgo-UO'!B77</f>
        <v>GESTIÓN DE TECNOLOGÍAS INFORMÁTICAS Y SISTEMAS DE INFORMACIÓN</v>
      </c>
      <c r="C74" s="597" t="str">
        <f>'01-Mapa de riesgo-UO'!G77</f>
        <v>Tecnológico</v>
      </c>
      <c r="D74" s="597" t="str">
        <f>'01-Mapa de riesgo-UO'!H77</f>
        <v>Software con errores de funcionamiento</v>
      </c>
      <c r="E74" s="597" t="str">
        <f>'01-Mapa de riesgo-UO'!I77</f>
        <v>Reprocesos de revisión y ajuste de código o de datos inconsistentes.</v>
      </c>
      <c r="F74" s="293" t="str">
        <f>'01-Mapa de riesgo-UO'!F77</f>
        <v>Falta de Tiempo para hacer las pruebas respectiva.</v>
      </c>
      <c r="G74" s="597" t="str">
        <f>'01-Mapa de riesgo-UO'!J77</f>
        <v>Software en funcionamiento sin cumplir todas las especificaciones del usuario, con problemas de funcionamiento, mala toma de desiciones y mala imagen de la dependencia</v>
      </c>
      <c r="H74" s="577" t="str">
        <f>'01-Mapa de riesgo-UO'!AQ77</f>
        <v>LEVE</v>
      </c>
      <c r="I74" s="597" t="str">
        <f>'01-Mapa de riesgo-UO'!AR77</f>
        <v>Nro de Errores graves en aplicativos / Total de Errores en aplicativos reportados por semestre</v>
      </c>
      <c r="J74" s="600">
        <f>21/1053</f>
        <v>1.9943019943019943E-2</v>
      </c>
      <c r="K74" s="612" t="s">
        <v>844</v>
      </c>
      <c r="L74" s="77" t="str">
        <f>+'01-Mapa de riesgo-UO'!T77</f>
        <v>Revisión de casos reportados en el ServiceDesk</v>
      </c>
      <c r="M74" s="77">
        <f>+'01-Mapa de riesgo-UO'!Y77</f>
        <v>0</v>
      </c>
      <c r="N74" s="77" t="str">
        <f>+'01-Mapa de riesgo-UO'!AD77</f>
        <v>Profesional grado 15/ Contratista Coordinador de desarrollo</v>
      </c>
      <c r="O74" s="351" t="str">
        <f>+'01-Mapa de riesgo-UO'!AH77</f>
        <v>Oportuno</v>
      </c>
      <c r="P74" s="351" t="str">
        <f>+'01-Mapa de riesgo-UO'!AM77</f>
        <v>Detectivo</v>
      </c>
      <c r="Q74" s="603" t="str">
        <f>'01-Mapa de riesgo-UO'!AO77</f>
        <v>ACEPTABLE</v>
      </c>
      <c r="R74" s="605" t="s">
        <v>845</v>
      </c>
      <c r="S74" s="605"/>
      <c r="T74" s="103" t="str">
        <f>+'01-Mapa de riesgo-UO'!AT77</f>
        <v>ASUMIR</v>
      </c>
      <c r="U74" s="103">
        <f>+'01-Mapa de riesgo-UO'!AU98</f>
        <v>0</v>
      </c>
      <c r="V74" s="103">
        <f>+'01-Mapa de riesgo-UO'!AX98</f>
        <v>0</v>
      </c>
      <c r="W74" s="294"/>
      <c r="X74" s="294"/>
      <c r="Y74" s="294"/>
      <c r="Z74" s="294"/>
      <c r="AA74" s="596" t="s">
        <v>783</v>
      </c>
    </row>
    <row r="75" spans="1:27" ht="63.75" customHeight="1" x14ac:dyDescent="0.2">
      <c r="A75" s="607"/>
      <c r="B75" s="398"/>
      <c r="C75" s="597"/>
      <c r="D75" s="597"/>
      <c r="E75" s="597"/>
      <c r="F75" s="293">
        <f>'01-Mapa de riesgo-UO'!F78</f>
        <v>0</v>
      </c>
      <c r="G75" s="597"/>
      <c r="H75" s="577"/>
      <c r="I75" s="597"/>
      <c r="J75" s="611"/>
      <c r="K75" s="602"/>
      <c r="L75" s="77">
        <f>+'01-Mapa de riesgo-UO'!T78</f>
        <v>0</v>
      </c>
      <c r="M75" s="77">
        <f>+'01-Mapa de riesgo-UO'!Y78</f>
        <v>0</v>
      </c>
      <c r="N75" s="77">
        <f>+'01-Mapa de riesgo-UO'!AD78</f>
        <v>0</v>
      </c>
      <c r="O75" s="351">
        <f>+'01-Mapa de riesgo-UO'!AH78</f>
        <v>0</v>
      </c>
      <c r="P75" s="351">
        <f>+'01-Mapa de riesgo-UO'!AM78</f>
        <v>0</v>
      </c>
      <c r="Q75" s="603"/>
      <c r="R75" s="605"/>
      <c r="S75" s="605"/>
      <c r="T75" s="103" t="str">
        <f>+'01-Mapa de riesgo-UO'!AT78</f>
        <v>ASUMIR</v>
      </c>
      <c r="U75" s="103">
        <f>+'01-Mapa de riesgo-UO'!AU99</f>
        <v>0</v>
      </c>
      <c r="V75" s="103">
        <f>+'01-Mapa de riesgo-UO'!AX99</f>
        <v>0</v>
      </c>
      <c r="W75" s="294"/>
      <c r="X75" s="294"/>
      <c r="Y75" s="294"/>
      <c r="Z75" s="294"/>
      <c r="AA75" s="596"/>
    </row>
    <row r="76" spans="1:27" ht="63.75" customHeight="1" thickBot="1" x14ac:dyDescent="0.25">
      <c r="A76" s="607"/>
      <c r="B76" s="432"/>
      <c r="C76" s="598"/>
      <c r="D76" s="598"/>
      <c r="E76" s="598"/>
      <c r="F76" s="297">
        <f>'01-Mapa de riesgo-UO'!F79</f>
        <v>0</v>
      </c>
      <c r="G76" s="598"/>
      <c r="H76" s="599"/>
      <c r="I76" s="598"/>
      <c r="J76" s="611"/>
      <c r="K76" s="602"/>
      <c r="L76" s="77">
        <f>+'01-Mapa de riesgo-UO'!T79</f>
        <v>0</v>
      </c>
      <c r="M76" s="77">
        <f>+'01-Mapa de riesgo-UO'!Y79</f>
        <v>0</v>
      </c>
      <c r="N76" s="77">
        <f>+'01-Mapa de riesgo-UO'!AD79</f>
        <v>0</v>
      </c>
      <c r="O76" s="351">
        <f>+'01-Mapa de riesgo-UO'!AH79</f>
        <v>0</v>
      </c>
      <c r="P76" s="351">
        <f>+'01-Mapa de riesgo-UO'!AM79</f>
        <v>0</v>
      </c>
      <c r="Q76" s="604"/>
      <c r="R76" s="605"/>
      <c r="S76" s="605"/>
      <c r="T76" s="103">
        <f>+'01-Mapa de riesgo-UO'!AT79</f>
        <v>0</v>
      </c>
      <c r="U76" s="103">
        <f>+'01-Mapa de riesgo-UO'!AU100</f>
        <v>0</v>
      </c>
      <c r="V76" s="103">
        <f>+'01-Mapa de riesgo-UO'!AX100</f>
        <v>0</v>
      </c>
      <c r="W76" s="298"/>
      <c r="X76" s="298"/>
      <c r="Y76" s="298"/>
      <c r="Z76" s="298"/>
      <c r="AA76" s="606"/>
    </row>
    <row r="77" spans="1:27" ht="63.75" customHeight="1" x14ac:dyDescent="0.2">
      <c r="A77" s="607">
        <v>24</v>
      </c>
      <c r="B77" s="398" t="str">
        <f>'01-Mapa de riesgo-UO'!B80</f>
        <v>GESTIÓN DE TECNOLOGÍAS INFORMÁTICAS Y SISTEMAS DE INFORMACIÓN</v>
      </c>
      <c r="C77" s="597" t="str">
        <f>'01-Mapa de riesgo-UO'!G80</f>
        <v>Tecnológico</v>
      </c>
      <c r="D77" s="597" t="str">
        <f>'01-Mapa de riesgo-UO'!H80</f>
        <v>No disponibilidad de las aplicaciones institucionales por falla en los servidores, la red o el sistema eléctrico</v>
      </c>
      <c r="E77" s="597" t="str">
        <f>'01-Mapa de riesgo-UO'!I80</f>
        <v>Debido a una falla en alguna de los elementos que proveen acceso al servidor o algunas de las partes de los servidores, se puede ver afectado el acceso a las aplicaciones que estén instaladas en dicho servidor</v>
      </c>
      <c r="F77" s="293" t="str">
        <f>'01-Mapa de riesgo-UO'!F80</f>
        <v>Falla en la conexión a la red e internet o parte eléctrica.</v>
      </c>
      <c r="G77" s="597" t="str">
        <f>'01-Mapa de riesgo-UO'!J80</f>
        <v xml:space="preserve">Falla en la prestación del servicio, paralisis de los servicios, retrasos en las actividades propias de las dependencias, mala imagen. </v>
      </c>
      <c r="H77" s="577" t="str">
        <f>'01-Mapa de riesgo-UO'!AQ80</f>
        <v>LEVE</v>
      </c>
      <c r="I77" s="597" t="str">
        <f>'01-Mapa de riesgo-UO'!AR80</f>
        <v>No. de veces que los servidores no estan disponibles/365</v>
      </c>
      <c r="J77" s="600">
        <f>480/(365*24*60)</f>
        <v>9.1324200913242006E-4</v>
      </c>
      <c r="K77" s="602" t="s">
        <v>846</v>
      </c>
      <c r="L77" s="77" t="str">
        <f>+'01-Mapa de riesgo-UO'!T80</f>
        <v>Software de Monitoreo de los servidores</v>
      </c>
      <c r="M77" s="77" t="str">
        <f>+'01-Mapa de riesgo-UO'!Y80</f>
        <v>The Dude</v>
      </c>
      <c r="N77" s="77" t="str">
        <f>+'01-Mapa de riesgo-UO'!AD80</f>
        <v>Profesional I</v>
      </c>
      <c r="O77" s="351" t="str">
        <f>+'01-Mapa de riesgo-UO'!AH80</f>
        <v>Oportuno</v>
      </c>
      <c r="P77" s="351" t="str">
        <f>+'01-Mapa de riesgo-UO'!AM80</f>
        <v>Detectivo</v>
      </c>
      <c r="Q77" s="603" t="str">
        <f>'01-Mapa de riesgo-UO'!AO80</f>
        <v>ACEPTABLE</v>
      </c>
      <c r="R77" s="605" t="s">
        <v>847</v>
      </c>
      <c r="S77" s="605"/>
      <c r="T77" s="103" t="str">
        <f>+'01-Mapa de riesgo-UO'!AT80</f>
        <v>ASUMIR</v>
      </c>
      <c r="U77" s="103" t="e">
        <f>+'01-Mapa de riesgo-UO'!#REF!</f>
        <v>#REF!</v>
      </c>
      <c r="V77" s="103" t="e">
        <f>+'01-Mapa de riesgo-UO'!#REF!</f>
        <v>#REF!</v>
      </c>
      <c r="W77" s="347"/>
      <c r="X77" s="347"/>
      <c r="Y77" s="347"/>
      <c r="Z77" s="347"/>
      <c r="AA77" s="596" t="s">
        <v>783</v>
      </c>
    </row>
    <row r="78" spans="1:27" ht="63.75" customHeight="1" x14ac:dyDescent="0.2">
      <c r="A78" s="607"/>
      <c r="B78" s="398"/>
      <c r="C78" s="597"/>
      <c r="D78" s="597"/>
      <c r="E78" s="597"/>
      <c r="F78" s="293" t="str">
        <f>'01-Mapa de riesgo-UO'!F81</f>
        <v>Tareas que se ejecutan cada 5 minutos para verificar los servicios que esten en funcionamiento.</v>
      </c>
      <c r="G78" s="597"/>
      <c r="H78" s="577"/>
      <c r="I78" s="597"/>
      <c r="J78" s="611"/>
      <c r="K78" s="602"/>
      <c r="L78" s="77" t="str">
        <f>+'01-Mapa de riesgo-UO'!T81</f>
        <v>Tareas que se ejecutan cada 5 minutos para verificar los servicios que esten en funcionamiento.</v>
      </c>
      <c r="M78" s="77" t="str">
        <f>+'01-Mapa de riesgo-UO'!Y81</f>
        <v>Tareas programadas en el servidor</v>
      </c>
      <c r="N78" s="77" t="str">
        <f>+'01-Mapa de riesgo-UO'!AD81</f>
        <v>Profesional I</v>
      </c>
      <c r="O78" s="351" t="str">
        <f>+'01-Mapa de riesgo-UO'!AH81</f>
        <v>Oportuno</v>
      </c>
      <c r="P78" s="351" t="str">
        <f>+'01-Mapa de riesgo-UO'!AM81</f>
        <v>Preventivo</v>
      </c>
      <c r="Q78" s="603"/>
      <c r="R78" s="605" t="s">
        <v>848</v>
      </c>
      <c r="S78" s="605"/>
      <c r="T78" s="103" t="str">
        <f>+'01-Mapa de riesgo-UO'!AT81</f>
        <v>ASUMIR</v>
      </c>
      <c r="U78" s="103" t="e">
        <f>+'01-Mapa de riesgo-UO'!#REF!</f>
        <v>#REF!</v>
      </c>
      <c r="V78" s="103" t="e">
        <f>+'01-Mapa de riesgo-UO'!#REF!</f>
        <v>#REF!</v>
      </c>
      <c r="W78" s="347"/>
      <c r="X78" s="347"/>
      <c r="Y78" s="347"/>
      <c r="Z78" s="347"/>
      <c r="AA78" s="596"/>
    </row>
    <row r="79" spans="1:27" ht="63.75" customHeight="1" thickBot="1" x14ac:dyDescent="0.25">
      <c r="A79" s="607"/>
      <c r="B79" s="432"/>
      <c r="C79" s="598"/>
      <c r="D79" s="598"/>
      <c r="E79" s="598"/>
      <c r="F79" s="297" t="str">
        <f>'01-Mapa de riesgo-UO'!F82</f>
        <v>Daño físico en algunos de los servidores que alojan las aplicaciones institucionales</v>
      </c>
      <c r="G79" s="598"/>
      <c r="H79" s="599"/>
      <c r="I79" s="598"/>
      <c r="J79" s="611"/>
      <c r="K79" s="602"/>
      <c r="L79" s="77" t="str">
        <f>+'01-Mapa de riesgo-UO'!T82</f>
        <v>Verificación de servicios y reestablecimiento de los mismos</v>
      </c>
      <c r="M79" s="77">
        <f>+'01-Mapa de riesgo-UO'!Y82</f>
        <v>0</v>
      </c>
      <c r="N79" s="77" t="str">
        <f>+'01-Mapa de riesgo-UO'!AD82</f>
        <v>Profesional I</v>
      </c>
      <c r="O79" s="351" t="str">
        <f>+'01-Mapa de riesgo-UO'!AH82</f>
        <v>Oportuno</v>
      </c>
      <c r="P79" s="351" t="str">
        <f>+'01-Mapa de riesgo-UO'!AM82</f>
        <v>Detectivo</v>
      </c>
      <c r="Q79" s="604"/>
      <c r="R79" s="605" t="s">
        <v>848</v>
      </c>
      <c r="S79" s="605"/>
      <c r="T79" s="103">
        <f>+'01-Mapa de riesgo-UO'!AT82</f>
        <v>0</v>
      </c>
      <c r="U79" s="103" t="e">
        <f>+'01-Mapa de riesgo-UO'!#REF!</f>
        <v>#REF!</v>
      </c>
      <c r="V79" s="103" t="e">
        <f>+'01-Mapa de riesgo-UO'!#REF!</f>
        <v>#REF!</v>
      </c>
      <c r="W79" s="348"/>
      <c r="X79" s="348"/>
      <c r="Y79" s="348"/>
      <c r="Z79" s="348"/>
      <c r="AA79" s="606"/>
    </row>
    <row r="80" spans="1:27" ht="63.75" customHeight="1" x14ac:dyDescent="0.2">
      <c r="A80" s="610">
        <v>25</v>
      </c>
      <c r="B80" s="398" t="str">
        <f>'01-Mapa de riesgo-UO'!B83</f>
        <v>GESTIÓN DE TECNOLOGÍAS INFORMÁTICAS Y SISTEMAS DE INFORMACIÓN</v>
      </c>
      <c r="C80" s="597" t="str">
        <f>'01-Mapa de riesgo-UO'!G83</f>
        <v>Operacional</v>
      </c>
      <c r="D80" s="597" t="str">
        <f>'01-Mapa de riesgo-UO'!H83</f>
        <v>Pérdida o no ubicación de equipos (PC, Monitores, Portátiles, Impresoras, Escaner)</v>
      </c>
      <c r="E80" s="597" t="str">
        <f>'01-Mapa de riesgo-UO'!I83</f>
        <v>Falta  de cultura del registro de entradas de los equipos de equipos (PC, Monitores, Portátiles, Impresoras, Escaner) de la oficina de Administración de Servicios Informáticos y las respectivas bodegas.</v>
      </c>
      <c r="F80" s="293" t="str">
        <f>'01-Mapa de riesgo-UO'!F83</f>
        <v>Informalidad en el registro de salidas y entradas de los equipos</v>
      </c>
      <c r="G80" s="597" t="str">
        <f>'01-Mapa de riesgo-UO'!J83</f>
        <v>Perdida de tiempo en ubicación del elemento, reposición del elemento</v>
      </c>
      <c r="H80" s="577" t="str">
        <f>'01-Mapa de riesgo-UO'!AQ83</f>
        <v>LEVE</v>
      </c>
      <c r="I80" s="597" t="str">
        <f>'01-Mapa de riesgo-UO'!AR83</f>
        <v>A = Número elementos reportados como no ubicados en Bodegas A.S.I.  
 B = Total equipos (PC, Monitores, Portátiles, Impresoras, Escaner) registrados según relación de ingreso a la bodega
A / (A + B)</v>
      </c>
      <c r="J80" s="600">
        <v>0</v>
      </c>
      <c r="K80" s="602" t="s">
        <v>849</v>
      </c>
      <c r="L80" s="77" t="str">
        <f>+'01-Mapa de riesgo-UO'!T83</f>
        <v>Generar un caso al momento de realizar un registro de entrada o salida.</v>
      </c>
      <c r="M80" s="77" t="str">
        <f>+'01-Mapa de riesgo-UO'!Y83</f>
        <v>ServiceDesk</v>
      </c>
      <c r="N80" s="77" t="str">
        <f>+'01-Mapa de riesgo-UO'!AD83</f>
        <v>Técnico nivel 1</v>
      </c>
      <c r="O80" s="351" t="str">
        <f>+'01-Mapa de riesgo-UO'!AH83</f>
        <v>Oportuno</v>
      </c>
      <c r="P80" s="351" t="str">
        <f>+'01-Mapa de riesgo-UO'!AM83</f>
        <v>Preventivo</v>
      </c>
      <c r="Q80" s="603" t="str">
        <f>'01-Mapa de riesgo-UO'!AO83</f>
        <v>FUERTE</v>
      </c>
      <c r="R80" s="605" t="s">
        <v>848</v>
      </c>
      <c r="S80" s="605"/>
      <c r="T80" s="103" t="str">
        <f>+'01-Mapa de riesgo-UO'!AT83</f>
        <v>ASUMIR</v>
      </c>
      <c r="U80" s="103" t="e">
        <f>+'01-Mapa de riesgo-UO'!#REF!</f>
        <v>#REF!</v>
      </c>
      <c r="V80" s="103" t="e">
        <f>+'01-Mapa de riesgo-UO'!#REF!</f>
        <v>#REF!</v>
      </c>
      <c r="W80" s="347"/>
      <c r="X80" s="347"/>
      <c r="Y80" s="347"/>
      <c r="Z80" s="347"/>
      <c r="AA80" s="595" t="s">
        <v>783</v>
      </c>
    </row>
    <row r="81" spans="1:27" ht="63.75" customHeight="1" x14ac:dyDescent="0.2">
      <c r="A81" s="607"/>
      <c r="B81" s="398"/>
      <c r="C81" s="597"/>
      <c r="D81" s="597"/>
      <c r="E81" s="597"/>
      <c r="F81" s="293">
        <f>'01-Mapa de riesgo-UO'!F84</f>
        <v>0</v>
      </c>
      <c r="G81" s="597"/>
      <c r="H81" s="577"/>
      <c r="I81" s="597"/>
      <c r="J81" s="601"/>
      <c r="K81" s="602"/>
      <c r="L81" s="77">
        <f>+'01-Mapa de riesgo-UO'!T84</f>
        <v>0</v>
      </c>
      <c r="M81" s="77">
        <f>+'01-Mapa de riesgo-UO'!Y84</f>
        <v>0</v>
      </c>
      <c r="N81" s="77">
        <f>+'01-Mapa de riesgo-UO'!AD84</f>
        <v>0</v>
      </c>
      <c r="O81" s="351">
        <f>+'01-Mapa de riesgo-UO'!AH84</f>
        <v>0</v>
      </c>
      <c r="P81" s="351">
        <f>+'01-Mapa de riesgo-UO'!AM84</f>
        <v>0</v>
      </c>
      <c r="Q81" s="603"/>
      <c r="R81" s="605"/>
      <c r="S81" s="605"/>
      <c r="T81" s="103" t="str">
        <f>+'01-Mapa de riesgo-UO'!AT84</f>
        <v>ASUMIR</v>
      </c>
      <c r="U81" s="103" t="e">
        <f>+'01-Mapa de riesgo-UO'!#REF!</f>
        <v>#REF!</v>
      </c>
      <c r="V81" s="103" t="e">
        <f>+'01-Mapa de riesgo-UO'!#REF!</f>
        <v>#REF!</v>
      </c>
      <c r="W81" s="347"/>
      <c r="X81" s="347"/>
      <c r="Y81" s="347"/>
      <c r="Z81" s="347"/>
      <c r="AA81" s="596"/>
    </row>
    <row r="82" spans="1:27" ht="63.75" customHeight="1" thickBot="1" x14ac:dyDescent="0.25">
      <c r="A82" s="607"/>
      <c r="B82" s="432"/>
      <c r="C82" s="598"/>
      <c r="D82" s="598"/>
      <c r="E82" s="598"/>
      <c r="F82" s="297">
        <f>'01-Mapa de riesgo-UO'!F85</f>
        <v>0</v>
      </c>
      <c r="G82" s="598"/>
      <c r="H82" s="599"/>
      <c r="I82" s="598"/>
      <c r="J82" s="601"/>
      <c r="K82" s="602"/>
      <c r="L82" s="77">
        <f>+'01-Mapa de riesgo-UO'!T85</f>
        <v>0</v>
      </c>
      <c r="M82" s="77">
        <f>+'01-Mapa de riesgo-UO'!Y85</f>
        <v>0</v>
      </c>
      <c r="N82" s="77">
        <f>+'01-Mapa de riesgo-UO'!AD85</f>
        <v>0</v>
      </c>
      <c r="O82" s="351">
        <f>+'01-Mapa de riesgo-UO'!AH85</f>
        <v>0</v>
      </c>
      <c r="P82" s="351">
        <f>+'01-Mapa de riesgo-UO'!AM85</f>
        <v>0</v>
      </c>
      <c r="Q82" s="604"/>
      <c r="R82" s="605"/>
      <c r="S82" s="605"/>
      <c r="T82" s="103">
        <f>+'01-Mapa de riesgo-UO'!AT85</f>
        <v>0</v>
      </c>
      <c r="U82" s="103" t="e">
        <f>+'01-Mapa de riesgo-UO'!#REF!</f>
        <v>#REF!</v>
      </c>
      <c r="V82" s="103" t="e">
        <f>+'01-Mapa de riesgo-UO'!#REF!</f>
        <v>#REF!</v>
      </c>
      <c r="W82" s="348"/>
      <c r="X82" s="348"/>
      <c r="Y82" s="348"/>
      <c r="Z82" s="348"/>
      <c r="AA82" s="596"/>
    </row>
    <row r="83" spans="1:27" ht="63.75" customHeight="1" x14ac:dyDescent="0.2">
      <c r="A83" s="607">
        <v>26</v>
      </c>
      <c r="B83" s="398" t="str">
        <f>'01-Mapa de riesgo-UO'!B86</f>
        <v>GESTIÓN DEL TALENTO HUMANO</v>
      </c>
      <c r="C83" s="597" t="str">
        <f>'01-Mapa de riesgo-UO'!G86</f>
        <v>Cumplimiento</v>
      </c>
      <c r="D83" s="597" t="str">
        <f>'01-Mapa de riesgo-UO'!H86</f>
        <v>Requerimientos internos y externos sin respuesta oportuna (Derechos de petición y solicitudes de organismos de control)</v>
      </c>
      <c r="E83" s="597" t="str">
        <f>'01-Mapa de riesgo-UO'!I86</f>
        <v>No tramitar oportunamente la respuesta a los requerimientos</v>
      </c>
      <c r="F83" s="293" t="str">
        <f>'01-Mapa de riesgo-UO'!F86</f>
        <v>Faltan controles para un efectivo seguimiento. Procedimiento no definido</v>
      </c>
      <c r="G83" s="597" t="str">
        <f>'01-Mapa de riesgo-UO'!J86</f>
        <v xml:space="preserve">Sanciones </v>
      </c>
      <c r="H83" s="577" t="str">
        <f>'01-Mapa de riesgo-UO'!AQ86</f>
        <v>LEVE</v>
      </c>
      <c r="I83" s="597" t="str">
        <f>'01-Mapa de riesgo-UO'!AR86</f>
        <v>Número de respuestas entregadas/ Número de requerimientos</v>
      </c>
      <c r="J83" s="609">
        <v>1</v>
      </c>
      <c r="K83" s="602" t="s">
        <v>850</v>
      </c>
      <c r="L83" s="77" t="str">
        <f>+'01-Mapa de riesgo-UO'!T86</f>
        <v>Seguimiento al trámite de respuesta</v>
      </c>
      <c r="M83" s="77">
        <f>+'01-Mapa de riesgo-UO'!Y86</f>
        <v>0</v>
      </c>
      <c r="N83" s="77" t="str">
        <f>+'01-Mapa de riesgo-UO'!AD86</f>
        <v>Transitorio Administrativo Auxiliar III</v>
      </c>
      <c r="O83" s="351" t="str">
        <f>+'01-Mapa de riesgo-UO'!AH86</f>
        <v>Oportuno</v>
      </c>
      <c r="P83" s="351" t="str">
        <f>+'01-Mapa de riesgo-UO'!AM86</f>
        <v>Detectivo</v>
      </c>
      <c r="Q83" s="603" t="str">
        <f>'01-Mapa de riesgo-UO'!AO86</f>
        <v>ACEPTABLE</v>
      </c>
      <c r="R83" s="605" t="s">
        <v>851</v>
      </c>
      <c r="S83" s="605"/>
      <c r="T83" s="103" t="str">
        <f>+'01-Mapa de riesgo-UO'!AT86</f>
        <v>ASUMIR</v>
      </c>
      <c r="U83" s="103">
        <f>+'01-Mapa de riesgo-UO'!AU101</f>
        <v>0</v>
      </c>
      <c r="V83" s="103">
        <f>+'01-Mapa de riesgo-UO'!AX101</f>
        <v>0</v>
      </c>
      <c r="W83" s="355"/>
      <c r="X83" s="355"/>
      <c r="Y83" s="355"/>
      <c r="Z83" s="355"/>
      <c r="AA83" s="596" t="s">
        <v>783</v>
      </c>
    </row>
    <row r="84" spans="1:27" ht="63.75" customHeight="1" x14ac:dyDescent="0.2">
      <c r="A84" s="607"/>
      <c r="B84" s="398"/>
      <c r="C84" s="597"/>
      <c r="D84" s="597"/>
      <c r="E84" s="597"/>
      <c r="F84" s="293">
        <f>'01-Mapa de riesgo-UO'!F87</f>
        <v>0</v>
      </c>
      <c r="G84" s="597"/>
      <c r="H84" s="577"/>
      <c r="I84" s="597"/>
      <c r="J84" s="601"/>
      <c r="K84" s="602"/>
      <c r="L84" s="77">
        <f>+'01-Mapa de riesgo-UO'!T87</f>
        <v>0</v>
      </c>
      <c r="M84" s="77">
        <f>+'01-Mapa de riesgo-UO'!Y87</f>
        <v>0</v>
      </c>
      <c r="N84" s="77">
        <f>+'01-Mapa de riesgo-UO'!AD87</f>
        <v>0</v>
      </c>
      <c r="O84" s="351">
        <f>+'01-Mapa de riesgo-UO'!AH87</f>
        <v>0</v>
      </c>
      <c r="P84" s="351">
        <f>+'01-Mapa de riesgo-UO'!AM87</f>
        <v>0</v>
      </c>
      <c r="Q84" s="603"/>
      <c r="R84" s="605"/>
      <c r="S84" s="605"/>
      <c r="T84" s="103">
        <f>+'01-Mapa de riesgo-UO'!AT87</f>
        <v>0</v>
      </c>
      <c r="U84" s="103">
        <f>+'01-Mapa de riesgo-UO'!AU102</f>
        <v>0</v>
      </c>
      <c r="V84" s="103">
        <f>+'01-Mapa de riesgo-UO'!AX102</f>
        <v>0</v>
      </c>
      <c r="W84" s="355"/>
      <c r="X84" s="355"/>
      <c r="Y84" s="355"/>
      <c r="Z84" s="355"/>
      <c r="AA84" s="596"/>
    </row>
    <row r="85" spans="1:27" ht="63.75" customHeight="1" thickBot="1" x14ac:dyDescent="0.25">
      <c r="A85" s="607"/>
      <c r="B85" s="432"/>
      <c r="C85" s="598"/>
      <c r="D85" s="598"/>
      <c r="E85" s="598"/>
      <c r="F85" s="297">
        <f>'01-Mapa de riesgo-UO'!F88</f>
        <v>0</v>
      </c>
      <c r="G85" s="598"/>
      <c r="H85" s="599"/>
      <c r="I85" s="598"/>
      <c r="J85" s="601"/>
      <c r="K85" s="602"/>
      <c r="L85" s="77">
        <f>+'01-Mapa de riesgo-UO'!T88</f>
        <v>0</v>
      </c>
      <c r="M85" s="77">
        <f>+'01-Mapa de riesgo-UO'!Y88</f>
        <v>0</v>
      </c>
      <c r="N85" s="77">
        <f>+'01-Mapa de riesgo-UO'!AD88</f>
        <v>0</v>
      </c>
      <c r="O85" s="351">
        <f>+'01-Mapa de riesgo-UO'!AH88</f>
        <v>0</v>
      </c>
      <c r="P85" s="351">
        <f>+'01-Mapa de riesgo-UO'!AM88</f>
        <v>0</v>
      </c>
      <c r="Q85" s="604"/>
      <c r="R85" s="605"/>
      <c r="S85" s="605"/>
      <c r="T85" s="103">
        <f>+'01-Mapa de riesgo-UO'!AT88</f>
        <v>0</v>
      </c>
      <c r="U85" s="103">
        <f>+'01-Mapa de riesgo-UO'!AU103</f>
        <v>0</v>
      </c>
      <c r="V85" s="103">
        <f>+'01-Mapa de riesgo-UO'!AX103</f>
        <v>0</v>
      </c>
      <c r="W85" s="355"/>
      <c r="X85" s="355"/>
      <c r="Y85" s="355"/>
      <c r="Z85" s="355"/>
      <c r="AA85" s="606"/>
    </row>
    <row r="86" spans="1:27" ht="63.75" customHeight="1" x14ac:dyDescent="0.2">
      <c r="A86" s="607">
        <v>27</v>
      </c>
      <c r="B86" s="398" t="str">
        <f>'01-Mapa de riesgo-UO'!B89</f>
        <v>GESTIÓN DEL TALENTO HUMANO</v>
      </c>
      <c r="C86" s="597" t="str">
        <f>'01-Mapa de riesgo-UO'!G89</f>
        <v>Cumplimiento</v>
      </c>
      <c r="D86" s="597" t="str">
        <f>'01-Mapa de riesgo-UO'!H89</f>
        <v>Colaboradores sin las afiliaciones al sistema de seguridad social intergral</v>
      </c>
      <c r="E86" s="597" t="str">
        <f>'01-Mapa de riesgo-UO'!I89</f>
        <v xml:space="preserve">No afiliar oportunamente al personal vinculado por Gestión del Talento Humano, desprotegiendo a los colaboradores y su grupo familiar y exponiendo la entidad a riesgos jurídicos </v>
      </c>
      <c r="F86" s="293" t="str">
        <f>'01-Mapa de riesgo-UO'!F89</f>
        <v>No se recibe información para la afiliación oportunamente. Controles no aplicados</v>
      </c>
      <c r="G86" s="597" t="str">
        <f>'01-Mapa de riesgo-UO'!J89</f>
        <v xml:space="preserve">El empleado y su grupo familiar  no recibe los servicios de seguridad social. 
No pago de las incapacidades por parte de las EPS a la Universidad. Incremento de la cartera con 
las diferentes entidades.  </v>
      </c>
      <c r="H86" s="577" t="str">
        <f>'01-Mapa de riesgo-UO'!AQ89</f>
        <v>MODERADO</v>
      </c>
      <c r="I86" s="597" t="str">
        <f>'01-Mapa de riesgo-UO'!AR89</f>
        <v>Número de personas afiliadas/Número de personal vinculado</v>
      </c>
      <c r="J86" s="608">
        <f>(2952/2952)*100</f>
        <v>100</v>
      </c>
      <c r="K86" s="602" t="s">
        <v>852</v>
      </c>
      <c r="L86" s="77" t="str">
        <f>+'01-Mapa de riesgo-UO'!T89</f>
        <v>Comparar listado de afiliados con personal aprobado por Administración de Personal</v>
      </c>
      <c r="M86" s="77">
        <f>+'01-Mapa de riesgo-UO'!Y89</f>
        <v>0</v>
      </c>
      <c r="N86" s="77" t="str">
        <f>+'01-Mapa de riesgo-UO'!AD89</f>
        <v>Transitorio Administrativo Auxiliar III</v>
      </c>
      <c r="O86" s="351" t="str">
        <f>+'01-Mapa de riesgo-UO'!AH89</f>
        <v>Oportuno</v>
      </c>
      <c r="P86" s="351" t="str">
        <f>+'01-Mapa de riesgo-UO'!AM89</f>
        <v>Preventivo</v>
      </c>
      <c r="Q86" s="603" t="str">
        <f>'01-Mapa de riesgo-UO'!AO89</f>
        <v>ACEPTABLE</v>
      </c>
      <c r="R86" s="605" t="s">
        <v>853</v>
      </c>
      <c r="S86" s="605"/>
      <c r="T86" s="103" t="str">
        <f>+'01-Mapa de riesgo-UO'!AT89</f>
        <v>REDUCIR</v>
      </c>
      <c r="U86" s="103" t="str">
        <f>+'01-Mapa de riesgo-UO'!AU89</f>
        <v>Enviar comunicación a todas las entidades prestadoras de salud solicitando el acompañamiento en el ingreso del personal.</v>
      </c>
      <c r="V86" s="103">
        <f>+'01-Mapa de riesgo-UO'!AX89</f>
        <v>0</v>
      </c>
      <c r="W86" s="393" t="s">
        <v>282</v>
      </c>
      <c r="X86" s="393" t="s">
        <v>856</v>
      </c>
      <c r="Y86" s="393" t="s">
        <v>283</v>
      </c>
      <c r="Z86" s="393" t="s">
        <v>857</v>
      </c>
      <c r="AA86" s="595" t="s">
        <v>783</v>
      </c>
    </row>
    <row r="87" spans="1:27" ht="63.75" customHeight="1" x14ac:dyDescent="0.2">
      <c r="A87" s="607"/>
      <c r="B87" s="398"/>
      <c r="C87" s="597"/>
      <c r="D87" s="597"/>
      <c r="E87" s="597"/>
      <c r="F87" s="293">
        <f>'01-Mapa de riesgo-UO'!F90</f>
        <v>0</v>
      </c>
      <c r="G87" s="597"/>
      <c r="H87" s="577"/>
      <c r="I87" s="597"/>
      <c r="J87" s="601"/>
      <c r="K87" s="602"/>
      <c r="L87" s="77" t="str">
        <f>+'01-Mapa de riesgo-UO'!T90</f>
        <v>Procedimiento establecido en resolución de procedimiento de nómina</v>
      </c>
      <c r="M87" s="77">
        <f>+'01-Mapa de riesgo-UO'!Y90</f>
        <v>0</v>
      </c>
      <c r="N87" s="77" t="str">
        <f>+'01-Mapa de riesgo-UO'!AD90</f>
        <v>Técnico grado 16/Transitorio Administrativo Auxiliar III/ Tecnico Orden de servicio</v>
      </c>
      <c r="O87" s="351" t="str">
        <f>+'01-Mapa de riesgo-UO'!AH90</f>
        <v>Oportuno</v>
      </c>
      <c r="P87" s="351" t="str">
        <f>+'01-Mapa de riesgo-UO'!AM90</f>
        <v>Preventivo</v>
      </c>
      <c r="Q87" s="603"/>
      <c r="R87" s="605" t="s">
        <v>854</v>
      </c>
      <c r="S87" s="605"/>
      <c r="T87" s="103" t="str">
        <f>+'01-Mapa de riesgo-UO'!AT90</f>
        <v>REDUCIR</v>
      </c>
      <c r="U87" s="103" t="str">
        <f>+'01-Mapa de riesgo-UO'!AU90</f>
        <v>Enviar memorando recordatorio de lo contenido en la resolución de procedimiento de nómina</v>
      </c>
      <c r="V87" s="103">
        <f>+'01-Mapa de riesgo-UO'!AX105</f>
        <v>0</v>
      </c>
      <c r="W87" s="393" t="s">
        <v>282</v>
      </c>
      <c r="X87" s="393" t="s">
        <v>858</v>
      </c>
      <c r="Y87" s="393" t="s">
        <v>283</v>
      </c>
      <c r="Z87" s="393" t="s">
        <v>859</v>
      </c>
      <c r="AA87" s="596"/>
    </row>
    <row r="88" spans="1:27" ht="63.75" customHeight="1" thickBot="1" x14ac:dyDescent="0.25">
      <c r="A88" s="607"/>
      <c r="B88" s="432"/>
      <c r="C88" s="598"/>
      <c r="D88" s="598"/>
      <c r="E88" s="598"/>
      <c r="F88" s="297">
        <f>'01-Mapa de riesgo-UO'!F91</f>
        <v>0</v>
      </c>
      <c r="G88" s="598"/>
      <c r="H88" s="599"/>
      <c r="I88" s="598"/>
      <c r="J88" s="601"/>
      <c r="K88" s="602"/>
      <c r="L88" s="77">
        <f>+'01-Mapa de riesgo-UO'!T91</f>
        <v>0</v>
      </c>
      <c r="M88" s="77">
        <f>+'01-Mapa de riesgo-UO'!Y91</f>
        <v>0</v>
      </c>
      <c r="N88" s="77">
        <f>+'01-Mapa de riesgo-UO'!AD91</f>
        <v>0</v>
      </c>
      <c r="O88" s="351">
        <f>+'01-Mapa de riesgo-UO'!AH91</f>
        <v>0</v>
      </c>
      <c r="P88" s="351">
        <f>+'01-Mapa de riesgo-UO'!AM91</f>
        <v>0</v>
      </c>
      <c r="Q88" s="604"/>
      <c r="R88" s="605" t="s">
        <v>855</v>
      </c>
      <c r="S88" s="605"/>
      <c r="T88" s="103" t="str">
        <f>+'01-Mapa de riesgo-UO'!AT91</f>
        <v>REDUCIR</v>
      </c>
      <c r="U88" s="103" t="str">
        <f>+'01-Mapa de riesgo-UO'!AU91</f>
        <v>Solicitar a las EPS listado de personal activo, cuando se realicen ingresos masivos</v>
      </c>
      <c r="V88" s="103">
        <f>+'01-Mapa de riesgo-UO'!AX106</f>
        <v>0</v>
      </c>
      <c r="W88" s="393" t="s">
        <v>282</v>
      </c>
      <c r="X88" s="393" t="s">
        <v>860</v>
      </c>
      <c r="Y88" s="393" t="s">
        <v>283</v>
      </c>
      <c r="Z88" s="393" t="s">
        <v>861</v>
      </c>
      <c r="AA88" s="596"/>
    </row>
    <row r="89" spans="1:27" ht="24.75" customHeight="1" thickBot="1" x14ac:dyDescent="0.25">
      <c r="A89" s="607">
        <v>28</v>
      </c>
      <c r="B89" s="398" t="str">
        <f>'01-Mapa de riesgo-UO'!B92</f>
        <v>RECTORÍA_COMUNICACIONES</v>
      </c>
      <c r="C89" s="597">
        <f>'01-Mapa de riesgo-UO'!G92</f>
        <v>0</v>
      </c>
      <c r="D89" s="597">
        <f>'01-Mapa de riesgo-UO'!H92</f>
        <v>0</v>
      </c>
      <c r="E89" s="597">
        <f>'01-Mapa de riesgo-UO'!I92</f>
        <v>0</v>
      </c>
      <c r="F89" s="297">
        <f>'01-Mapa de riesgo-UO'!F92</f>
        <v>0</v>
      </c>
      <c r="G89" s="597">
        <f>'01-Mapa de riesgo-UO'!J92</f>
        <v>0</v>
      </c>
      <c r="H89" s="577">
        <f>'01-Mapa de riesgo-UO'!AQ92</f>
        <v>0</v>
      </c>
      <c r="I89" s="597">
        <f>'01-Mapa de riesgo-UO'!AR92</f>
        <v>0</v>
      </c>
      <c r="J89" s="600"/>
      <c r="K89" s="602"/>
      <c r="L89" s="77">
        <f>+'01-Mapa de riesgo-UO'!T92</f>
        <v>0</v>
      </c>
      <c r="M89" s="77">
        <f>+'01-Mapa de riesgo-UO'!Y92</f>
        <v>0</v>
      </c>
      <c r="N89" s="77">
        <f>+'01-Mapa de riesgo-UO'!AD92</f>
        <v>0</v>
      </c>
      <c r="O89" s="366">
        <f>+'01-Mapa de riesgo-UO'!AH92</f>
        <v>0</v>
      </c>
      <c r="P89" s="366">
        <f>+'01-Mapa de riesgo-UO'!AM92</f>
        <v>0</v>
      </c>
      <c r="Q89" s="603" t="e">
        <f>'01-Mapa de riesgo-UO'!AO92</f>
        <v>#DIV/0!</v>
      </c>
      <c r="R89" s="605"/>
      <c r="S89" s="605"/>
      <c r="T89" s="103">
        <f>+'01-Mapa de riesgo-UO'!AT92</f>
        <v>0</v>
      </c>
      <c r="U89" s="103">
        <f>+'01-Mapa de riesgo-UO'!AU110</f>
        <v>0</v>
      </c>
      <c r="V89" s="103">
        <f>+'01-Mapa de riesgo-UO'!AX110</f>
        <v>0</v>
      </c>
      <c r="W89" s="365"/>
      <c r="X89" s="365"/>
      <c r="Y89" s="365"/>
      <c r="Z89" s="365"/>
      <c r="AA89" s="596"/>
    </row>
    <row r="90" spans="1:27" ht="24.75" customHeight="1" thickBot="1" x14ac:dyDescent="0.25">
      <c r="A90" s="607"/>
      <c r="B90" s="398"/>
      <c r="C90" s="597"/>
      <c r="D90" s="597"/>
      <c r="E90" s="597"/>
      <c r="F90" s="297">
        <f>'01-Mapa de riesgo-UO'!F93</f>
        <v>0</v>
      </c>
      <c r="G90" s="597"/>
      <c r="H90" s="577"/>
      <c r="I90" s="597"/>
      <c r="J90" s="601"/>
      <c r="K90" s="602"/>
      <c r="L90" s="77">
        <f>+'01-Mapa de riesgo-UO'!T93</f>
        <v>0</v>
      </c>
      <c r="M90" s="77">
        <f>+'01-Mapa de riesgo-UO'!Y93</f>
        <v>0</v>
      </c>
      <c r="N90" s="77">
        <f>+'01-Mapa de riesgo-UO'!AD93</f>
        <v>0</v>
      </c>
      <c r="O90" s="366">
        <f>+'01-Mapa de riesgo-UO'!AH93</f>
        <v>0</v>
      </c>
      <c r="P90" s="366">
        <f>+'01-Mapa de riesgo-UO'!AM93</f>
        <v>0</v>
      </c>
      <c r="Q90" s="603"/>
      <c r="R90" s="605"/>
      <c r="S90" s="605"/>
      <c r="T90" s="103">
        <f>+'01-Mapa de riesgo-UO'!AT93</f>
        <v>0</v>
      </c>
      <c r="U90" s="103">
        <f>+'01-Mapa de riesgo-UO'!AU111</f>
        <v>0</v>
      </c>
      <c r="V90" s="103">
        <f>+'01-Mapa de riesgo-UO'!AX111</f>
        <v>0</v>
      </c>
      <c r="W90" s="365"/>
      <c r="X90" s="365"/>
      <c r="Y90" s="365"/>
      <c r="Z90" s="365"/>
      <c r="AA90" s="596"/>
    </row>
    <row r="91" spans="1:27" ht="24.75" customHeight="1" thickBot="1" x14ac:dyDescent="0.25">
      <c r="A91" s="607"/>
      <c r="B91" s="432"/>
      <c r="C91" s="598"/>
      <c r="D91" s="598"/>
      <c r="E91" s="598"/>
      <c r="F91" s="297">
        <f>'01-Mapa de riesgo-UO'!F94</f>
        <v>0</v>
      </c>
      <c r="G91" s="598"/>
      <c r="H91" s="599"/>
      <c r="I91" s="598"/>
      <c r="J91" s="601"/>
      <c r="K91" s="602"/>
      <c r="L91" s="77">
        <f>+'01-Mapa de riesgo-UO'!T94</f>
        <v>0</v>
      </c>
      <c r="M91" s="77">
        <f>+'01-Mapa de riesgo-UO'!Y94</f>
        <v>0</v>
      </c>
      <c r="N91" s="77">
        <f>+'01-Mapa de riesgo-UO'!AD94</f>
        <v>0</v>
      </c>
      <c r="O91" s="366">
        <f>+'01-Mapa de riesgo-UO'!AH94</f>
        <v>0</v>
      </c>
      <c r="P91" s="366">
        <f>+'01-Mapa de riesgo-UO'!AM94</f>
        <v>0</v>
      </c>
      <c r="Q91" s="604"/>
      <c r="R91" s="605"/>
      <c r="S91" s="605"/>
      <c r="T91" s="103">
        <f>+'01-Mapa de riesgo-UO'!AT94</f>
        <v>0</v>
      </c>
      <c r="U91" s="103">
        <f>+'01-Mapa de riesgo-UO'!AU112</f>
        <v>0</v>
      </c>
      <c r="V91" s="103">
        <f>+'01-Mapa de riesgo-UO'!AX112</f>
        <v>0</v>
      </c>
      <c r="W91" s="365"/>
      <c r="X91" s="365"/>
      <c r="Y91" s="365"/>
      <c r="Z91" s="365"/>
      <c r="AA91" s="606"/>
    </row>
    <row r="92" spans="1:27" ht="67.5" customHeight="1" thickBot="1" x14ac:dyDescent="0.25">
      <c r="A92" s="607">
        <v>29</v>
      </c>
      <c r="B92" s="398" t="str">
        <f>'01-Mapa de riesgo-UO'!B95</f>
        <v>RECTORÍA_COMUNICACIONES</v>
      </c>
      <c r="C92" s="597">
        <f>'01-Mapa de riesgo-UO'!G95</f>
        <v>0</v>
      </c>
      <c r="D92" s="597">
        <f>'01-Mapa de riesgo-UO'!H95</f>
        <v>0</v>
      </c>
      <c r="E92" s="597">
        <f>'01-Mapa de riesgo-UO'!I95</f>
        <v>0</v>
      </c>
      <c r="F92" s="297">
        <f>'01-Mapa de riesgo-UO'!F95</f>
        <v>0</v>
      </c>
      <c r="G92" s="597">
        <f>'01-Mapa de riesgo-UO'!J95</f>
        <v>0</v>
      </c>
      <c r="H92" s="577">
        <f>'01-Mapa de riesgo-UO'!AQ95</f>
        <v>0</v>
      </c>
      <c r="I92" s="597">
        <f>'01-Mapa de riesgo-UO'!AR95</f>
        <v>0</v>
      </c>
      <c r="J92" s="600"/>
      <c r="K92" s="602"/>
      <c r="L92" s="77">
        <f>+'01-Mapa de riesgo-UO'!T95</f>
        <v>0</v>
      </c>
      <c r="M92" s="77">
        <f>+'01-Mapa de riesgo-UO'!Y95</f>
        <v>0</v>
      </c>
      <c r="N92" s="77">
        <f>+'01-Mapa de riesgo-UO'!AD95</f>
        <v>0</v>
      </c>
      <c r="O92" s="366">
        <f>+'01-Mapa de riesgo-UO'!AH95</f>
        <v>0</v>
      </c>
      <c r="P92" s="366">
        <f>+'01-Mapa de riesgo-UO'!AM95</f>
        <v>0</v>
      </c>
      <c r="Q92" s="603" t="e">
        <f>'01-Mapa de riesgo-UO'!AO95</f>
        <v>#DIV/0!</v>
      </c>
      <c r="R92" s="605"/>
      <c r="S92" s="605"/>
      <c r="T92" s="103">
        <f>+'01-Mapa de riesgo-UO'!AT95</f>
        <v>0</v>
      </c>
      <c r="U92" s="103">
        <f>+'01-Mapa de riesgo-UO'!AU113</f>
        <v>0</v>
      </c>
      <c r="V92" s="103">
        <f>+'01-Mapa de riesgo-UO'!AX113</f>
        <v>0</v>
      </c>
      <c r="W92" s="365"/>
      <c r="X92" s="365"/>
      <c r="Y92" s="365"/>
      <c r="Z92" s="365"/>
      <c r="AA92" s="596"/>
    </row>
    <row r="93" spans="1:27" ht="67.5" customHeight="1" thickBot="1" x14ac:dyDescent="0.25">
      <c r="A93" s="607"/>
      <c r="B93" s="398"/>
      <c r="C93" s="597"/>
      <c r="D93" s="597"/>
      <c r="E93" s="597"/>
      <c r="F93" s="297">
        <f>'01-Mapa de riesgo-UO'!F96</f>
        <v>0</v>
      </c>
      <c r="G93" s="597"/>
      <c r="H93" s="577"/>
      <c r="I93" s="597"/>
      <c r="J93" s="601"/>
      <c r="K93" s="602"/>
      <c r="L93" s="77">
        <f>+'01-Mapa de riesgo-UO'!T96</f>
        <v>0</v>
      </c>
      <c r="M93" s="77">
        <f>+'01-Mapa de riesgo-UO'!Y96</f>
        <v>0</v>
      </c>
      <c r="N93" s="77">
        <f>+'01-Mapa de riesgo-UO'!AD96</f>
        <v>0</v>
      </c>
      <c r="O93" s="366">
        <f>+'01-Mapa de riesgo-UO'!AH96</f>
        <v>0</v>
      </c>
      <c r="P93" s="366">
        <f>+'01-Mapa de riesgo-UO'!AM96</f>
        <v>0</v>
      </c>
      <c r="Q93" s="603"/>
      <c r="R93" s="605"/>
      <c r="S93" s="605"/>
      <c r="T93" s="103">
        <f>+'01-Mapa de riesgo-UO'!AT96</f>
        <v>0</v>
      </c>
      <c r="U93" s="103">
        <f>+'01-Mapa de riesgo-UO'!AU114</f>
        <v>0</v>
      </c>
      <c r="V93" s="103">
        <f>+'01-Mapa de riesgo-UO'!AX114</f>
        <v>0</v>
      </c>
      <c r="W93" s="365"/>
      <c r="X93" s="365"/>
      <c r="Y93" s="365"/>
      <c r="Z93" s="365"/>
      <c r="AA93" s="596"/>
    </row>
    <row r="94" spans="1:27" ht="61.5" customHeight="1" thickBot="1" x14ac:dyDescent="0.25">
      <c r="A94" s="607"/>
      <c r="B94" s="432"/>
      <c r="C94" s="598"/>
      <c r="D94" s="598"/>
      <c r="E94" s="598"/>
      <c r="F94" s="297">
        <f>'01-Mapa de riesgo-UO'!F97</f>
        <v>0</v>
      </c>
      <c r="G94" s="598"/>
      <c r="H94" s="599"/>
      <c r="I94" s="598"/>
      <c r="J94" s="601"/>
      <c r="K94" s="602"/>
      <c r="L94" s="77">
        <f>+'01-Mapa de riesgo-UO'!T97</f>
        <v>0</v>
      </c>
      <c r="M94" s="77">
        <f>+'01-Mapa de riesgo-UO'!Y97</f>
        <v>0</v>
      </c>
      <c r="N94" s="77">
        <f>+'01-Mapa de riesgo-UO'!AD97</f>
        <v>0</v>
      </c>
      <c r="O94" s="366">
        <f>+'01-Mapa de riesgo-UO'!AH97</f>
        <v>0</v>
      </c>
      <c r="P94" s="366">
        <f>+'01-Mapa de riesgo-UO'!AM97</f>
        <v>0</v>
      </c>
      <c r="Q94" s="604"/>
      <c r="R94" s="605"/>
      <c r="S94" s="605"/>
      <c r="T94" s="103">
        <f>+'01-Mapa de riesgo-UO'!AT97</f>
        <v>0</v>
      </c>
      <c r="U94" s="103">
        <f>+'01-Mapa de riesgo-UO'!AU115</f>
        <v>0</v>
      </c>
      <c r="V94" s="103">
        <f>+'01-Mapa de riesgo-UO'!AX115</f>
        <v>0</v>
      </c>
      <c r="W94" s="365"/>
      <c r="X94" s="365"/>
      <c r="Y94" s="365"/>
      <c r="Z94" s="365"/>
      <c r="AA94" s="606"/>
    </row>
    <row r="95" spans="1:27" ht="24.75" customHeight="1" thickBot="1" x14ac:dyDescent="0.25">
      <c r="A95" s="610">
        <v>30</v>
      </c>
      <c r="B95" s="398" t="str">
        <f>'01-Mapa de riesgo-UO'!B98</f>
        <v>RECTORÍA_COMUNICACIONES</v>
      </c>
      <c r="C95" s="597">
        <f>'01-Mapa de riesgo-UO'!G98</f>
        <v>0</v>
      </c>
      <c r="D95" s="597">
        <f>'01-Mapa de riesgo-UO'!H98</f>
        <v>0</v>
      </c>
      <c r="E95" s="597">
        <f>'01-Mapa de riesgo-UO'!I98</f>
        <v>0</v>
      </c>
      <c r="F95" s="297">
        <f>'01-Mapa de riesgo-UO'!F98</f>
        <v>0</v>
      </c>
      <c r="G95" s="597">
        <f>'01-Mapa de riesgo-UO'!J98</f>
        <v>0</v>
      </c>
      <c r="H95" s="577">
        <f>'01-Mapa de riesgo-UO'!AQ98</f>
        <v>0</v>
      </c>
      <c r="I95" s="597">
        <f>'01-Mapa de riesgo-UO'!AR98</f>
        <v>0</v>
      </c>
      <c r="J95" s="600"/>
      <c r="K95" s="602"/>
      <c r="L95" s="77">
        <f>+'01-Mapa de riesgo-UO'!T98</f>
        <v>0</v>
      </c>
      <c r="M95" s="77">
        <f>+'01-Mapa de riesgo-UO'!Y98</f>
        <v>0</v>
      </c>
      <c r="N95" s="77">
        <f>+'01-Mapa de riesgo-UO'!AD98</f>
        <v>0</v>
      </c>
      <c r="O95" s="366">
        <f>+'01-Mapa de riesgo-UO'!AH98</f>
        <v>0</v>
      </c>
      <c r="P95" s="366">
        <f>+'01-Mapa de riesgo-UO'!AM98</f>
        <v>0</v>
      </c>
      <c r="Q95" s="603" t="e">
        <f>'01-Mapa de riesgo-UO'!AO98</f>
        <v>#DIV/0!</v>
      </c>
      <c r="R95" s="605"/>
      <c r="S95" s="605"/>
      <c r="T95" s="103">
        <f>+'01-Mapa de riesgo-UO'!AT98</f>
        <v>0</v>
      </c>
      <c r="U95" s="103">
        <f>+'01-Mapa de riesgo-UO'!AU116</f>
        <v>0</v>
      </c>
      <c r="V95" s="103">
        <f>+'01-Mapa de riesgo-UO'!AX116</f>
        <v>0</v>
      </c>
      <c r="W95" s="365"/>
      <c r="X95" s="365"/>
      <c r="Y95" s="365"/>
      <c r="Z95" s="365"/>
      <c r="AA95" s="596"/>
    </row>
    <row r="96" spans="1:27" ht="24.75" customHeight="1" thickBot="1" x14ac:dyDescent="0.25">
      <c r="A96" s="607"/>
      <c r="B96" s="398"/>
      <c r="C96" s="597"/>
      <c r="D96" s="597"/>
      <c r="E96" s="597"/>
      <c r="F96" s="297">
        <f>'01-Mapa de riesgo-UO'!F99</f>
        <v>0</v>
      </c>
      <c r="G96" s="597"/>
      <c r="H96" s="577"/>
      <c r="I96" s="597"/>
      <c r="J96" s="601"/>
      <c r="K96" s="602"/>
      <c r="L96" s="77">
        <f>+'01-Mapa de riesgo-UO'!T99</f>
        <v>0</v>
      </c>
      <c r="M96" s="77">
        <f>+'01-Mapa de riesgo-UO'!Y99</f>
        <v>0</v>
      </c>
      <c r="N96" s="77">
        <f>+'01-Mapa de riesgo-UO'!AD99</f>
        <v>0</v>
      </c>
      <c r="O96" s="366">
        <f>+'01-Mapa de riesgo-UO'!AH99</f>
        <v>0</v>
      </c>
      <c r="P96" s="366">
        <f>+'01-Mapa de riesgo-UO'!AM99</f>
        <v>0</v>
      </c>
      <c r="Q96" s="603"/>
      <c r="R96" s="605"/>
      <c r="S96" s="605"/>
      <c r="T96" s="103">
        <f>+'01-Mapa de riesgo-UO'!AT99</f>
        <v>0</v>
      </c>
      <c r="U96" s="103">
        <f>+'01-Mapa de riesgo-UO'!AU117</f>
        <v>0</v>
      </c>
      <c r="V96" s="103">
        <f>+'01-Mapa de riesgo-UO'!AX117</f>
        <v>0</v>
      </c>
      <c r="W96" s="365"/>
      <c r="X96" s="365"/>
      <c r="Y96" s="365"/>
      <c r="Z96" s="365"/>
      <c r="AA96" s="596"/>
    </row>
    <row r="97" spans="1:27" thickBot="1" x14ac:dyDescent="0.25">
      <c r="A97" s="607"/>
      <c r="B97" s="432"/>
      <c r="C97" s="598"/>
      <c r="D97" s="598"/>
      <c r="E97" s="598"/>
      <c r="F97" s="297">
        <f>'01-Mapa de riesgo-UO'!F100</f>
        <v>0</v>
      </c>
      <c r="G97" s="598"/>
      <c r="H97" s="599"/>
      <c r="I97" s="598"/>
      <c r="J97" s="601"/>
      <c r="K97" s="602"/>
      <c r="L97" s="77">
        <f>+'01-Mapa de riesgo-UO'!T100</f>
        <v>0</v>
      </c>
      <c r="M97" s="77">
        <f>+'01-Mapa de riesgo-UO'!Y100</f>
        <v>0</v>
      </c>
      <c r="N97" s="77">
        <f>+'01-Mapa de riesgo-UO'!AD100</f>
        <v>0</v>
      </c>
      <c r="O97" s="366">
        <f>+'01-Mapa de riesgo-UO'!AH100</f>
        <v>0</v>
      </c>
      <c r="P97" s="366">
        <f>+'01-Mapa de riesgo-UO'!AM100</f>
        <v>0</v>
      </c>
      <c r="Q97" s="604"/>
      <c r="R97" s="605"/>
      <c r="S97" s="605"/>
      <c r="T97" s="103">
        <f>+'01-Mapa de riesgo-UO'!AT100</f>
        <v>0</v>
      </c>
      <c r="U97" s="103">
        <f>+'01-Mapa de riesgo-UO'!AU118</f>
        <v>0</v>
      </c>
      <c r="V97" s="103">
        <f>+'01-Mapa de riesgo-UO'!AX118</f>
        <v>0</v>
      </c>
      <c r="W97" s="365"/>
      <c r="X97" s="365"/>
      <c r="Y97" s="365"/>
      <c r="Z97" s="365"/>
      <c r="AA97" s="606"/>
    </row>
    <row r="98" spans="1:27" thickBot="1" x14ac:dyDescent="0.25">
      <c r="A98" s="607"/>
      <c r="B98" s="398" t="e">
        <f>'01-Mapa de riesgo-UO'!#REF!</f>
        <v>#REF!</v>
      </c>
      <c r="C98" s="597" t="e">
        <f>'01-Mapa de riesgo-UO'!#REF!</f>
        <v>#REF!</v>
      </c>
      <c r="D98" s="597" t="e">
        <f>'01-Mapa de riesgo-UO'!#REF!</f>
        <v>#REF!</v>
      </c>
      <c r="E98" s="597" t="e">
        <f>'01-Mapa de riesgo-UO'!#REF!</f>
        <v>#REF!</v>
      </c>
      <c r="F98" s="297" t="e">
        <f>'01-Mapa de riesgo-UO'!#REF!</f>
        <v>#REF!</v>
      </c>
      <c r="G98" s="597" t="e">
        <f>'01-Mapa de riesgo-UO'!#REF!</f>
        <v>#REF!</v>
      </c>
      <c r="H98" s="577" t="e">
        <f>'01-Mapa de riesgo-UO'!#REF!</f>
        <v>#REF!</v>
      </c>
      <c r="I98" s="597" t="e">
        <f>'01-Mapa de riesgo-UO'!#REF!</f>
        <v>#REF!</v>
      </c>
      <c r="J98" s="600"/>
      <c r="K98" s="602"/>
      <c r="L98" s="77" t="e">
        <f>+'01-Mapa de riesgo-UO'!#REF!</f>
        <v>#REF!</v>
      </c>
      <c r="M98" s="77" t="e">
        <f>+'01-Mapa de riesgo-UO'!#REF!</f>
        <v>#REF!</v>
      </c>
      <c r="N98" s="77" t="e">
        <f>+'01-Mapa de riesgo-UO'!#REF!</f>
        <v>#REF!</v>
      </c>
      <c r="O98" s="369" t="e">
        <f>+'01-Mapa de riesgo-UO'!#REF!</f>
        <v>#REF!</v>
      </c>
      <c r="P98" s="369" t="e">
        <f>+'01-Mapa de riesgo-UO'!#REF!</f>
        <v>#REF!</v>
      </c>
      <c r="Q98" s="603" t="e">
        <f>'01-Mapa de riesgo-UO'!#REF!</f>
        <v>#REF!</v>
      </c>
      <c r="R98" s="605"/>
      <c r="S98" s="605"/>
      <c r="T98" s="103" t="e">
        <f>+'01-Mapa de riesgo-UO'!#REF!</f>
        <v>#REF!</v>
      </c>
      <c r="U98" s="103">
        <f>+'01-Mapa de riesgo-UO'!AU119</f>
        <v>0</v>
      </c>
      <c r="V98" s="103">
        <f>+'01-Mapa de riesgo-UO'!AX119</f>
        <v>0</v>
      </c>
      <c r="W98" s="368"/>
      <c r="X98" s="368"/>
      <c r="Y98" s="368"/>
      <c r="Z98" s="368"/>
      <c r="AA98" s="596"/>
    </row>
    <row r="99" spans="1:27" thickBot="1" x14ac:dyDescent="0.25">
      <c r="A99" s="607"/>
      <c r="B99" s="398"/>
      <c r="C99" s="597"/>
      <c r="D99" s="597"/>
      <c r="E99" s="597"/>
      <c r="F99" s="297" t="e">
        <f>'01-Mapa de riesgo-UO'!#REF!</f>
        <v>#REF!</v>
      </c>
      <c r="G99" s="597"/>
      <c r="H99" s="577"/>
      <c r="I99" s="597"/>
      <c r="J99" s="601"/>
      <c r="K99" s="602"/>
      <c r="L99" s="77" t="e">
        <f>+'01-Mapa de riesgo-UO'!#REF!</f>
        <v>#REF!</v>
      </c>
      <c r="M99" s="77" t="e">
        <f>+'01-Mapa de riesgo-UO'!#REF!</f>
        <v>#REF!</v>
      </c>
      <c r="N99" s="77" t="e">
        <f>+'01-Mapa de riesgo-UO'!#REF!</f>
        <v>#REF!</v>
      </c>
      <c r="O99" s="369" t="e">
        <f>+'01-Mapa de riesgo-UO'!#REF!</f>
        <v>#REF!</v>
      </c>
      <c r="P99" s="369" t="e">
        <f>+'01-Mapa de riesgo-UO'!#REF!</f>
        <v>#REF!</v>
      </c>
      <c r="Q99" s="603"/>
      <c r="R99" s="605"/>
      <c r="S99" s="605"/>
      <c r="T99" s="103" t="e">
        <f>+'01-Mapa de riesgo-UO'!#REF!</f>
        <v>#REF!</v>
      </c>
      <c r="U99" s="103">
        <f>+'01-Mapa de riesgo-UO'!AU120</f>
        <v>0</v>
      </c>
      <c r="V99" s="103">
        <f>+'01-Mapa de riesgo-UO'!AX120</f>
        <v>0</v>
      </c>
      <c r="W99" s="368"/>
      <c r="X99" s="368"/>
      <c r="Y99" s="368"/>
      <c r="Z99" s="368"/>
      <c r="AA99" s="596"/>
    </row>
    <row r="100" spans="1:27" ht="33" customHeight="1" thickBot="1" x14ac:dyDescent="0.25">
      <c r="A100" s="607"/>
      <c r="B100" s="432"/>
      <c r="C100" s="598"/>
      <c r="D100" s="598"/>
      <c r="E100" s="598"/>
      <c r="F100" s="297" t="e">
        <f>'01-Mapa de riesgo-UO'!#REF!</f>
        <v>#REF!</v>
      </c>
      <c r="G100" s="598"/>
      <c r="H100" s="599"/>
      <c r="I100" s="598"/>
      <c r="J100" s="601"/>
      <c r="K100" s="602"/>
      <c r="L100" s="77" t="e">
        <f>+'01-Mapa de riesgo-UO'!#REF!</f>
        <v>#REF!</v>
      </c>
      <c r="M100" s="77" t="e">
        <f>+'01-Mapa de riesgo-UO'!#REF!</f>
        <v>#REF!</v>
      </c>
      <c r="N100" s="77" t="e">
        <f>+'01-Mapa de riesgo-UO'!#REF!</f>
        <v>#REF!</v>
      </c>
      <c r="O100" s="369" t="e">
        <f>+'01-Mapa de riesgo-UO'!#REF!</f>
        <v>#REF!</v>
      </c>
      <c r="P100" s="369" t="e">
        <f>+'01-Mapa de riesgo-UO'!#REF!</f>
        <v>#REF!</v>
      </c>
      <c r="Q100" s="604"/>
      <c r="R100" s="605"/>
      <c r="S100" s="605"/>
      <c r="T100" s="103" t="e">
        <f>+'01-Mapa de riesgo-UO'!#REF!</f>
        <v>#REF!</v>
      </c>
      <c r="U100" s="103">
        <f>+'01-Mapa de riesgo-UO'!AU121</f>
        <v>0</v>
      </c>
      <c r="V100" s="103">
        <f>+'01-Mapa de riesgo-UO'!AX121</f>
        <v>0</v>
      </c>
      <c r="W100" s="368"/>
      <c r="X100" s="368"/>
      <c r="Y100" s="368"/>
      <c r="Z100" s="368"/>
      <c r="AA100" s="606"/>
    </row>
    <row r="101" spans="1:27" thickBot="1" x14ac:dyDescent="0.25">
      <c r="A101" s="607"/>
      <c r="B101" s="398" t="e">
        <f>'01-Mapa de riesgo-UO'!#REF!</f>
        <v>#REF!</v>
      </c>
      <c r="C101" s="597" t="e">
        <f>'01-Mapa de riesgo-UO'!#REF!</f>
        <v>#REF!</v>
      </c>
      <c r="D101" s="597" t="e">
        <f>'01-Mapa de riesgo-UO'!#REF!</f>
        <v>#REF!</v>
      </c>
      <c r="E101" s="597" t="e">
        <f>'01-Mapa de riesgo-UO'!#REF!</f>
        <v>#REF!</v>
      </c>
      <c r="F101" s="297" t="e">
        <f>'01-Mapa de riesgo-UO'!#REF!</f>
        <v>#REF!</v>
      </c>
      <c r="G101" s="597" t="e">
        <f>'01-Mapa de riesgo-UO'!#REF!</f>
        <v>#REF!</v>
      </c>
      <c r="H101" s="577" t="e">
        <f>'01-Mapa de riesgo-UO'!#REF!</f>
        <v>#REF!</v>
      </c>
      <c r="I101" s="597" t="e">
        <f>'01-Mapa de riesgo-UO'!#REF!</f>
        <v>#REF!</v>
      </c>
      <c r="J101" s="600"/>
      <c r="K101" s="602"/>
      <c r="L101" s="77" t="e">
        <f>+'01-Mapa de riesgo-UO'!#REF!</f>
        <v>#REF!</v>
      </c>
      <c r="M101" s="77" t="e">
        <f>+'01-Mapa de riesgo-UO'!#REF!</f>
        <v>#REF!</v>
      </c>
      <c r="N101" s="77" t="e">
        <f>+'01-Mapa de riesgo-UO'!#REF!</f>
        <v>#REF!</v>
      </c>
      <c r="O101" s="369" t="e">
        <f>+'01-Mapa de riesgo-UO'!#REF!</f>
        <v>#REF!</v>
      </c>
      <c r="P101" s="369" t="e">
        <f>+'01-Mapa de riesgo-UO'!#REF!</f>
        <v>#REF!</v>
      </c>
      <c r="Q101" s="603" t="e">
        <f>'01-Mapa de riesgo-UO'!#REF!</f>
        <v>#REF!</v>
      </c>
      <c r="R101" s="605"/>
      <c r="S101" s="605"/>
      <c r="T101" s="103" t="e">
        <f>+'01-Mapa de riesgo-UO'!#REF!</f>
        <v>#REF!</v>
      </c>
      <c r="U101" s="103">
        <f>+'01-Mapa de riesgo-UO'!AU122</f>
        <v>0</v>
      </c>
      <c r="V101" s="103">
        <f>+'01-Mapa de riesgo-UO'!AX122</f>
        <v>0</v>
      </c>
      <c r="W101" s="368"/>
      <c r="X101" s="368"/>
      <c r="Y101" s="368"/>
      <c r="Z101" s="368"/>
      <c r="AA101" s="596"/>
    </row>
    <row r="102" spans="1:27" thickBot="1" x14ac:dyDescent="0.25">
      <c r="A102" s="607"/>
      <c r="B102" s="398"/>
      <c r="C102" s="597"/>
      <c r="D102" s="597"/>
      <c r="E102" s="597"/>
      <c r="F102" s="297" t="e">
        <f>'01-Mapa de riesgo-UO'!#REF!</f>
        <v>#REF!</v>
      </c>
      <c r="G102" s="597"/>
      <c r="H102" s="577"/>
      <c r="I102" s="597"/>
      <c r="J102" s="601"/>
      <c r="K102" s="602"/>
      <c r="L102" s="77" t="e">
        <f>+'01-Mapa de riesgo-UO'!#REF!</f>
        <v>#REF!</v>
      </c>
      <c r="M102" s="77" t="e">
        <f>+'01-Mapa de riesgo-UO'!#REF!</f>
        <v>#REF!</v>
      </c>
      <c r="N102" s="77" t="e">
        <f>+'01-Mapa de riesgo-UO'!#REF!</f>
        <v>#REF!</v>
      </c>
      <c r="O102" s="369" t="e">
        <f>+'01-Mapa de riesgo-UO'!#REF!</f>
        <v>#REF!</v>
      </c>
      <c r="P102" s="369" t="e">
        <f>+'01-Mapa de riesgo-UO'!#REF!</f>
        <v>#REF!</v>
      </c>
      <c r="Q102" s="603"/>
      <c r="R102" s="605"/>
      <c r="S102" s="605"/>
      <c r="T102" s="103" t="e">
        <f>+'01-Mapa de riesgo-UO'!#REF!</f>
        <v>#REF!</v>
      </c>
      <c r="U102" s="103">
        <f>+'01-Mapa de riesgo-UO'!AU123</f>
        <v>0</v>
      </c>
      <c r="V102" s="103">
        <f>+'01-Mapa de riesgo-UO'!AX123</f>
        <v>0</v>
      </c>
      <c r="W102" s="368"/>
      <c r="X102" s="368"/>
      <c r="Y102" s="368"/>
      <c r="Z102" s="368"/>
      <c r="AA102" s="596"/>
    </row>
    <row r="103" spans="1:27" thickBot="1" x14ac:dyDescent="0.25">
      <c r="A103" s="607"/>
      <c r="B103" s="432"/>
      <c r="C103" s="598"/>
      <c r="D103" s="598"/>
      <c r="E103" s="598"/>
      <c r="F103" s="297" t="e">
        <f>'01-Mapa de riesgo-UO'!#REF!</f>
        <v>#REF!</v>
      </c>
      <c r="G103" s="598"/>
      <c r="H103" s="599"/>
      <c r="I103" s="598"/>
      <c r="J103" s="601"/>
      <c r="K103" s="602"/>
      <c r="L103" s="77" t="e">
        <f>+'01-Mapa de riesgo-UO'!#REF!</f>
        <v>#REF!</v>
      </c>
      <c r="M103" s="77" t="e">
        <f>+'01-Mapa de riesgo-UO'!#REF!</f>
        <v>#REF!</v>
      </c>
      <c r="N103" s="77" t="e">
        <f>+'01-Mapa de riesgo-UO'!#REF!</f>
        <v>#REF!</v>
      </c>
      <c r="O103" s="369" t="e">
        <f>+'01-Mapa de riesgo-UO'!#REF!</f>
        <v>#REF!</v>
      </c>
      <c r="P103" s="369" t="e">
        <f>+'01-Mapa de riesgo-UO'!#REF!</f>
        <v>#REF!</v>
      </c>
      <c r="Q103" s="604"/>
      <c r="R103" s="605"/>
      <c r="S103" s="605"/>
      <c r="T103" s="103" t="e">
        <f>+'01-Mapa de riesgo-UO'!#REF!</f>
        <v>#REF!</v>
      </c>
      <c r="U103" s="103">
        <f>+'01-Mapa de riesgo-UO'!AU124</f>
        <v>0</v>
      </c>
      <c r="V103" s="103">
        <f>+'01-Mapa de riesgo-UO'!AX124</f>
        <v>0</v>
      </c>
      <c r="W103" s="368"/>
      <c r="X103" s="368"/>
      <c r="Y103" s="368"/>
      <c r="Z103" s="368"/>
      <c r="AA103" s="606"/>
    </row>
    <row r="104" spans="1:27" thickBot="1" x14ac:dyDescent="0.25">
      <c r="A104" s="607"/>
      <c r="B104" s="398">
        <f>'01-Mapa de riesgo-UO'!B101</f>
        <v>0</v>
      </c>
      <c r="C104" s="597">
        <f>'01-Mapa de riesgo-UO'!G101</f>
        <v>0</v>
      </c>
      <c r="D104" s="597">
        <f>'01-Mapa de riesgo-UO'!H101</f>
        <v>0</v>
      </c>
      <c r="E104" s="597">
        <f>'01-Mapa de riesgo-UO'!I101</f>
        <v>0</v>
      </c>
      <c r="F104" s="297">
        <f>'01-Mapa de riesgo-UO'!F101</f>
        <v>0</v>
      </c>
      <c r="G104" s="597">
        <f>'01-Mapa de riesgo-UO'!J101</f>
        <v>0</v>
      </c>
      <c r="H104" s="577" t="str">
        <f>'01-Mapa de riesgo-UO'!AQ101</f>
        <v>LEVE</v>
      </c>
      <c r="I104" s="597">
        <f>'01-Mapa de riesgo-UO'!AR101</f>
        <v>0</v>
      </c>
      <c r="J104" s="600"/>
      <c r="K104" s="602"/>
      <c r="L104" s="77">
        <f>+'01-Mapa de riesgo-UO'!T101</f>
        <v>0</v>
      </c>
      <c r="M104" s="77">
        <f>+'01-Mapa de riesgo-UO'!Y101</f>
        <v>0</v>
      </c>
      <c r="N104" s="77">
        <f>+'01-Mapa de riesgo-UO'!AD101</f>
        <v>0</v>
      </c>
      <c r="O104" s="369">
        <f>+'01-Mapa de riesgo-UO'!AH101</f>
        <v>0</v>
      </c>
      <c r="P104" s="369">
        <f>+'01-Mapa de riesgo-UO'!AM101</f>
        <v>0</v>
      </c>
      <c r="Q104" s="603" t="e">
        <f>'01-Mapa de riesgo-UO'!AO101</f>
        <v>#DIV/0!</v>
      </c>
      <c r="R104" s="605"/>
      <c r="S104" s="605"/>
      <c r="T104" s="103">
        <f>+'01-Mapa de riesgo-UO'!AT101</f>
        <v>0</v>
      </c>
      <c r="U104" s="103">
        <f>+'01-Mapa de riesgo-UO'!AU125</f>
        <v>0</v>
      </c>
      <c r="V104" s="103">
        <f>+'01-Mapa de riesgo-UO'!AX125</f>
        <v>0</v>
      </c>
      <c r="W104" s="368"/>
      <c r="X104" s="368"/>
      <c r="Y104" s="368"/>
      <c r="Z104" s="368"/>
      <c r="AA104" s="596"/>
    </row>
    <row r="105" spans="1:27" thickBot="1" x14ac:dyDescent="0.25">
      <c r="A105" s="607"/>
      <c r="B105" s="398"/>
      <c r="C105" s="597"/>
      <c r="D105" s="597"/>
      <c r="E105" s="597"/>
      <c r="F105" s="297">
        <f>'01-Mapa de riesgo-UO'!F102</f>
        <v>0</v>
      </c>
      <c r="G105" s="597"/>
      <c r="H105" s="577"/>
      <c r="I105" s="597"/>
      <c r="J105" s="601"/>
      <c r="K105" s="602"/>
      <c r="L105" s="77">
        <f>+'01-Mapa de riesgo-UO'!T102</f>
        <v>0</v>
      </c>
      <c r="M105" s="77">
        <f>+'01-Mapa de riesgo-UO'!Y102</f>
        <v>0</v>
      </c>
      <c r="N105" s="77">
        <f>+'01-Mapa de riesgo-UO'!AD102</f>
        <v>0</v>
      </c>
      <c r="O105" s="369">
        <f>+'01-Mapa de riesgo-UO'!AH102</f>
        <v>0</v>
      </c>
      <c r="P105" s="369">
        <f>+'01-Mapa de riesgo-UO'!AM102</f>
        <v>0</v>
      </c>
      <c r="Q105" s="603"/>
      <c r="R105" s="605"/>
      <c r="S105" s="605"/>
      <c r="T105" s="103">
        <f>+'01-Mapa de riesgo-UO'!AT102</f>
        <v>0</v>
      </c>
      <c r="U105" s="103">
        <f>+'01-Mapa de riesgo-UO'!AU126</f>
        <v>0</v>
      </c>
      <c r="V105" s="103">
        <f>+'01-Mapa de riesgo-UO'!AX126</f>
        <v>0</v>
      </c>
      <c r="W105" s="368"/>
      <c r="X105" s="368"/>
      <c r="Y105" s="368"/>
      <c r="Z105" s="368"/>
      <c r="AA105" s="596"/>
    </row>
    <row r="106" spans="1:27" thickBot="1" x14ac:dyDescent="0.25">
      <c r="A106" s="607"/>
      <c r="B106" s="432"/>
      <c r="C106" s="598"/>
      <c r="D106" s="598"/>
      <c r="E106" s="598"/>
      <c r="F106" s="297">
        <f>'01-Mapa de riesgo-UO'!F103</f>
        <v>0</v>
      </c>
      <c r="G106" s="598"/>
      <c r="H106" s="599"/>
      <c r="I106" s="598"/>
      <c r="J106" s="601"/>
      <c r="K106" s="602"/>
      <c r="L106" s="77">
        <f>+'01-Mapa de riesgo-UO'!T103</f>
        <v>0</v>
      </c>
      <c r="M106" s="77">
        <f>+'01-Mapa de riesgo-UO'!Y103</f>
        <v>0</v>
      </c>
      <c r="N106" s="77">
        <f>+'01-Mapa de riesgo-UO'!AD103</f>
        <v>0</v>
      </c>
      <c r="O106" s="369">
        <f>+'01-Mapa de riesgo-UO'!AH103</f>
        <v>0</v>
      </c>
      <c r="P106" s="369">
        <f>+'01-Mapa de riesgo-UO'!AM103</f>
        <v>0</v>
      </c>
      <c r="Q106" s="604"/>
      <c r="R106" s="605"/>
      <c r="S106" s="605"/>
      <c r="T106" s="103">
        <f>+'01-Mapa de riesgo-UO'!AT103</f>
        <v>0</v>
      </c>
      <c r="U106" s="103">
        <f>+'01-Mapa de riesgo-UO'!AU127</f>
        <v>0</v>
      </c>
      <c r="V106" s="103">
        <f>+'01-Mapa de riesgo-UO'!AX127</f>
        <v>0</v>
      </c>
      <c r="W106" s="368"/>
      <c r="X106" s="368"/>
      <c r="Y106" s="368"/>
      <c r="Z106" s="368"/>
      <c r="AA106" s="606"/>
    </row>
    <row r="107" spans="1:27" thickBot="1" x14ac:dyDescent="0.25">
      <c r="A107" s="607"/>
      <c r="B107" s="398">
        <f>'01-Mapa de riesgo-UO'!B104</f>
        <v>0</v>
      </c>
      <c r="C107" s="597">
        <f>'01-Mapa de riesgo-UO'!G104</f>
        <v>0</v>
      </c>
      <c r="D107" s="597">
        <f>'01-Mapa de riesgo-UO'!H104</f>
        <v>0</v>
      </c>
      <c r="E107" s="597">
        <f>'01-Mapa de riesgo-UO'!I104</f>
        <v>0</v>
      </c>
      <c r="F107" s="297">
        <f>'01-Mapa de riesgo-UO'!F104</f>
        <v>0</v>
      </c>
      <c r="G107" s="597">
        <f>'01-Mapa de riesgo-UO'!J104</f>
        <v>0</v>
      </c>
      <c r="H107" s="577" t="str">
        <f>'01-Mapa de riesgo-UO'!AQ104</f>
        <v>LEVE</v>
      </c>
      <c r="I107" s="597">
        <f>'01-Mapa de riesgo-UO'!AR104</f>
        <v>0</v>
      </c>
      <c r="J107" s="600"/>
      <c r="K107" s="602"/>
      <c r="L107" s="77">
        <f>+'01-Mapa de riesgo-UO'!T104</f>
        <v>0</v>
      </c>
      <c r="M107" s="77">
        <f>+'01-Mapa de riesgo-UO'!Y104</f>
        <v>0</v>
      </c>
      <c r="N107" s="77">
        <f>+'01-Mapa de riesgo-UO'!AD104</f>
        <v>0</v>
      </c>
      <c r="O107" s="369">
        <f>+'01-Mapa de riesgo-UO'!AH104</f>
        <v>0</v>
      </c>
      <c r="P107" s="369">
        <f>+'01-Mapa de riesgo-UO'!AM104</f>
        <v>0</v>
      </c>
      <c r="Q107" s="603" t="e">
        <f>'01-Mapa de riesgo-UO'!AO104</f>
        <v>#DIV/0!</v>
      </c>
      <c r="R107" s="605"/>
      <c r="S107" s="605"/>
      <c r="T107" s="103">
        <f>+'01-Mapa de riesgo-UO'!AT104</f>
        <v>0</v>
      </c>
      <c r="U107" s="103">
        <f>+'01-Mapa de riesgo-UO'!AU128</f>
        <v>0</v>
      </c>
      <c r="V107" s="103">
        <f>+'01-Mapa de riesgo-UO'!AX128</f>
        <v>0</v>
      </c>
      <c r="W107" s="368"/>
      <c r="X107" s="368"/>
      <c r="Y107" s="368"/>
      <c r="Z107" s="368"/>
      <c r="AA107" s="596"/>
    </row>
    <row r="108" spans="1:27" thickBot="1" x14ac:dyDescent="0.25">
      <c r="A108" s="607"/>
      <c r="B108" s="398"/>
      <c r="C108" s="597"/>
      <c r="D108" s="597"/>
      <c r="E108" s="597"/>
      <c r="F108" s="297">
        <f>'01-Mapa de riesgo-UO'!F105</f>
        <v>0</v>
      </c>
      <c r="G108" s="597"/>
      <c r="H108" s="577"/>
      <c r="I108" s="597"/>
      <c r="J108" s="601"/>
      <c r="K108" s="602"/>
      <c r="L108" s="77">
        <f>+'01-Mapa de riesgo-UO'!T105</f>
        <v>0</v>
      </c>
      <c r="M108" s="77">
        <f>+'01-Mapa de riesgo-UO'!Y105</f>
        <v>0</v>
      </c>
      <c r="N108" s="77">
        <f>+'01-Mapa de riesgo-UO'!AD105</f>
        <v>0</v>
      </c>
      <c r="O108" s="369">
        <f>+'01-Mapa de riesgo-UO'!AH105</f>
        <v>0</v>
      </c>
      <c r="P108" s="369">
        <f>+'01-Mapa de riesgo-UO'!AM105</f>
        <v>0</v>
      </c>
      <c r="Q108" s="603"/>
      <c r="R108" s="605"/>
      <c r="S108" s="605"/>
      <c r="T108" s="103">
        <f>+'01-Mapa de riesgo-UO'!AT105</f>
        <v>0</v>
      </c>
      <c r="U108" s="103">
        <f>+'01-Mapa de riesgo-UO'!AU129</f>
        <v>0</v>
      </c>
      <c r="V108" s="103">
        <f>+'01-Mapa de riesgo-UO'!AX129</f>
        <v>0</v>
      </c>
      <c r="W108" s="368"/>
      <c r="X108" s="368"/>
      <c r="Y108" s="368"/>
      <c r="Z108" s="368"/>
      <c r="AA108" s="596"/>
    </row>
    <row r="109" spans="1:27" thickBot="1" x14ac:dyDescent="0.25">
      <c r="A109" s="607"/>
      <c r="B109" s="432"/>
      <c r="C109" s="598"/>
      <c r="D109" s="598"/>
      <c r="E109" s="598"/>
      <c r="F109" s="297">
        <f>'01-Mapa de riesgo-UO'!F106</f>
        <v>0</v>
      </c>
      <c r="G109" s="598"/>
      <c r="H109" s="599"/>
      <c r="I109" s="598"/>
      <c r="J109" s="601"/>
      <c r="K109" s="602"/>
      <c r="L109" s="77">
        <f>+'01-Mapa de riesgo-UO'!T106</f>
        <v>0</v>
      </c>
      <c r="M109" s="77">
        <f>+'01-Mapa de riesgo-UO'!Y106</f>
        <v>0</v>
      </c>
      <c r="N109" s="77">
        <f>+'01-Mapa de riesgo-UO'!AD106</f>
        <v>0</v>
      </c>
      <c r="O109" s="369">
        <f>+'01-Mapa de riesgo-UO'!AH106</f>
        <v>0</v>
      </c>
      <c r="P109" s="369">
        <f>+'01-Mapa de riesgo-UO'!AM106</f>
        <v>0</v>
      </c>
      <c r="Q109" s="604"/>
      <c r="R109" s="605"/>
      <c r="S109" s="605"/>
      <c r="T109" s="103">
        <f>+'01-Mapa de riesgo-UO'!AT106</f>
        <v>0</v>
      </c>
      <c r="U109" s="103">
        <f>+'01-Mapa de riesgo-UO'!AU130</f>
        <v>0</v>
      </c>
      <c r="V109" s="103">
        <f>+'01-Mapa de riesgo-UO'!AX130</f>
        <v>0</v>
      </c>
      <c r="W109" s="368"/>
      <c r="X109" s="368"/>
      <c r="Y109" s="368"/>
      <c r="Z109" s="368"/>
      <c r="AA109" s="606"/>
    </row>
    <row r="110" spans="1:27" thickBot="1" x14ac:dyDescent="0.25">
      <c r="A110" s="607"/>
      <c r="B110" s="398">
        <f>'01-Mapa de riesgo-UO'!B107</f>
        <v>0</v>
      </c>
      <c r="C110" s="597">
        <f>'01-Mapa de riesgo-UO'!G107</f>
        <v>0</v>
      </c>
      <c r="D110" s="597">
        <f>'01-Mapa de riesgo-UO'!H107</f>
        <v>0</v>
      </c>
      <c r="E110" s="597">
        <f>'01-Mapa de riesgo-UO'!I107</f>
        <v>0</v>
      </c>
      <c r="F110" s="297">
        <f>'01-Mapa de riesgo-UO'!F107</f>
        <v>0</v>
      </c>
      <c r="G110" s="597">
        <f>'01-Mapa de riesgo-UO'!J107</f>
        <v>0</v>
      </c>
      <c r="H110" s="577" t="str">
        <f>'01-Mapa de riesgo-UO'!AQ107</f>
        <v>LEVE</v>
      </c>
      <c r="I110" s="597">
        <f>'01-Mapa de riesgo-UO'!AR107</f>
        <v>0</v>
      </c>
      <c r="J110" s="600"/>
      <c r="K110" s="602"/>
      <c r="L110" s="77">
        <f>+'01-Mapa de riesgo-UO'!T107</f>
        <v>0</v>
      </c>
      <c r="M110" s="77">
        <f>+'01-Mapa de riesgo-UO'!Y107</f>
        <v>0</v>
      </c>
      <c r="N110" s="77">
        <f>+'01-Mapa de riesgo-UO'!AD107</f>
        <v>0</v>
      </c>
      <c r="O110" s="369">
        <f>+'01-Mapa de riesgo-UO'!AH107</f>
        <v>0</v>
      </c>
      <c r="P110" s="369">
        <f>+'01-Mapa de riesgo-UO'!AM107</f>
        <v>0</v>
      </c>
      <c r="Q110" s="603" t="e">
        <f>'01-Mapa de riesgo-UO'!AO107</f>
        <v>#DIV/0!</v>
      </c>
      <c r="R110" s="605"/>
      <c r="S110" s="605"/>
      <c r="T110" s="103">
        <f>+'01-Mapa de riesgo-UO'!AT107</f>
        <v>0</v>
      </c>
      <c r="U110" s="103">
        <f>+'01-Mapa de riesgo-UO'!AU131</f>
        <v>0</v>
      </c>
      <c r="V110" s="103">
        <f>+'01-Mapa de riesgo-UO'!AX131</f>
        <v>0</v>
      </c>
      <c r="W110" s="368"/>
      <c r="X110" s="368"/>
      <c r="Y110" s="368"/>
      <c r="Z110" s="368"/>
      <c r="AA110" s="596"/>
    </row>
    <row r="111" spans="1:27" thickBot="1" x14ac:dyDescent="0.25">
      <c r="A111" s="607"/>
      <c r="B111" s="398"/>
      <c r="C111" s="597"/>
      <c r="D111" s="597"/>
      <c r="E111" s="597"/>
      <c r="F111" s="297">
        <f>'01-Mapa de riesgo-UO'!F108</f>
        <v>0</v>
      </c>
      <c r="G111" s="597"/>
      <c r="H111" s="577"/>
      <c r="I111" s="597"/>
      <c r="J111" s="601"/>
      <c r="K111" s="602"/>
      <c r="L111" s="77">
        <f>+'01-Mapa de riesgo-UO'!T108</f>
        <v>0</v>
      </c>
      <c r="M111" s="77">
        <f>+'01-Mapa de riesgo-UO'!Y108</f>
        <v>0</v>
      </c>
      <c r="N111" s="77">
        <f>+'01-Mapa de riesgo-UO'!AD108</f>
        <v>0</v>
      </c>
      <c r="O111" s="369">
        <f>+'01-Mapa de riesgo-UO'!AH108</f>
        <v>0</v>
      </c>
      <c r="P111" s="369">
        <f>+'01-Mapa de riesgo-UO'!AM108</f>
        <v>0</v>
      </c>
      <c r="Q111" s="603"/>
      <c r="R111" s="605"/>
      <c r="S111" s="605"/>
      <c r="T111" s="103">
        <f>+'01-Mapa de riesgo-UO'!AT108</f>
        <v>0</v>
      </c>
      <c r="U111" s="103">
        <f>+'01-Mapa de riesgo-UO'!AU132</f>
        <v>0</v>
      </c>
      <c r="V111" s="103">
        <f>+'01-Mapa de riesgo-UO'!AX132</f>
        <v>0</v>
      </c>
      <c r="W111" s="368"/>
      <c r="X111" s="368"/>
      <c r="Y111" s="368"/>
      <c r="Z111" s="368"/>
      <c r="AA111" s="596"/>
    </row>
    <row r="112" spans="1:27" thickBot="1" x14ac:dyDescent="0.25">
      <c r="A112" s="607"/>
      <c r="B112" s="432"/>
      <c r="C112" s="598"/>
      <c r="D112" s="598"/>
      <c r="E112" s="598"/>
      <c r="F112" s="297">
        <f>'01-Mapa de riesgo-UO'!F109</f>
        <v>0</v>
      </c>
      <c r="G112" s="598"/>
      <c r="H112" s="599"/>
      <c r="I112" s="598"/>
      <c r="J112" s="601"/>
      <c r="K112" s="602"/>
      <c r="L112" s="77">
        <f>+'01-Mapa de riesgo-UO'!T109</f>
        <v>0</v>
      </c>
      <c r="M112" s="77">
        <f>+'01-Mapa de riesgo-UO'!Y109</f>
        <v>0</v>
      </c>
      <c r="N112" s="77">
        <f>+'01-Mapa de riesgo-UO'!AD109</f>
        <v>0</v>
      </c>
      <c r="O112" s="369">
        <f>+'01-Mapa de riesgo-UO'!AH109</f>
        <v>0</v>
      </c>
      <c r="P112" s="369">
        <f>+'01-Mapa de riesgo-UO'!AM109</f>
        <v>0</v>
      </c>
      <c r="Q112" s="604"/>
      <c r="R112" s="605"/>
      <c r="S112" s="605"/>
      <c r="T112" s="103">
        <f>+'01-Mapa de riesgo-UO'!AT109</f>
        <v>0</v>
      </c>
      <c r="U112" s="103">
        <f>+'01-Mapa de riesgo-UO'!AU133</f>
        <v>0</v>
      </c>
      <c r="V112" s="103">
        <f>+'01-Mapa de riesgo-UO'!AX133</f>
        <v>0</v>
      </c>
      <c r="W112" s="368"/>
      <c r="X112" s="368"/>
      <c r="Y112" s="368"/>
      <c r="Z112" s="368"/>
      <c r="AA112" s="606"/>
    </row>
    <row r="113" spans="1:27" thickBot="1" x14ac:dyDescent="0.25">
      <c r="A113" s="607"/>
      <c r="B113" s="398">
        <f>'01-Mapa de riesgo-UO'!B110</f>
        <v>0</v>
      </c>
      <c r="C113" s="597">
        <f>'01-Mapa de riesgo-UO'!G110</f>
        <v>0</v>
      </c>
      <c r="D113" s="597">
        <f>'01-Mapa de riesgo-UO'!H110</f>
        <v>0</v>
      </c>
      <c r="E113" s="597">
        <f>'01-Mapa de riesgo-UO'!I110</f>
        <v>0</v>
      </c>
      <c r="F113" s="297">
        <f>'01-Mapa de riesgo-UO'!F110</f>
        <v>0</v>
      </c>
      <c r="G113" s="597">
        <f>'01-Mapa de riesgo-UO'!J110</f>
        <v>0</v>
      </c>
      <c r="H113" s="577" t="str">
        <f>'01-Mapa de riesgo-UO'!AQ110</f>
        <v>LEVE</v>
      </c>
      <c r="I113" s="597">
        <f>'01-Mapa de riesgo-UO'!AR110</f>
        <v>0</v>
      </c>
      <c r="J113" s="600"/>
      <c r="K113" s="602"/>
      <c r="L113" s="77">
        <f>+'01-Mapa de riesgo-UO'!T110</f>
        <v>0</v>
      </c>
      <c r="M113" s="77">
        <f>+'01-Mapa de riesgo-UO'!Y110</f>
        <v>0</v>
      </c>
      <c r="N113" s="77">
        <f>+'01-Mapa de riesgo-UO'!AD110</f>
        <v>0</v>
      </c>
      <c r="O113" s="369">
        <f>+'01-Mapa de riesgo-UO'!AH110</f>
        <v>0</v>
      </c>
      <c r="P113" s="369">
        <f>+'01-Mapa de riesgo-UO'!AM110</f>
        <v>0</v>
      </c>
      <c r="Q113" s="603" t="e">
        <f>'01-Mapa de riesgo-UO'!AO110</f>
        <v>#DIV/0!</v>
      </c>
      <c r="R113" s="605"/>
      <c r="S113" s="605"/>
      <c r="T113" s="103">
        <f>+'01-Mapa de riesgo-UO'!AT110</f>
        <v>0</v>
      </c>
      <c r="U113" s="103">
        <f>+'01-Mapa de riesgo-UO'!AU134</f>
        <v>0</v>
      </c>
      <c r="V113" s="103">
        <f>+'01-Mapa de riesgo-UO'!AX134</f>
        <v>0</v>
      </c>
      <c r="W113" s="368"/>
      <c r="X113" s="368"/>
      <c r="Y113" s="368"/>
      <c r="Z113" s="368"/>
      <c r="AA113" s="596"/>
    </row>
    <row r="114" spans="1:27" thickBot="1" x14ac:dyDescent="0.25">
      <c r="A114" s="607"/>
      <c r="B114" s="398"/>
      <c r="C114" s="597"/>
      <c r="D114" s="597"/>
      <c r="E114" s="597"/>
      <c r="F114" s="297">
        <f>'01-Mapa de riesgo-UO'!F111</f>
        <v>0</v>
      </c>
      <c r="G114" s="597"/>
      <c r="H114" s="577"/>
      <c r="I114" s="597"/>
      <c r="J114" s="601"/>
      <c r="K114" s="602"/>
      <c r="L114" s="77">
        <f>+'01-Mapa de riesgo-UO'!T111</f>
        <v>0</v>
      </c>
      <c r="M114" s="77">
        <f>+'01-Mapa de riesgo-UO'!Y111</f>
        <v>0</v>
      </c>
      <c r="N114" s="77">
        <f>+'01-Mapa de riesgo-UO'!AD111</f>
        <v>0</v>
      </c>
      <c r="O114" s="369">
        <f>+'01-Mapa de riesgo-UO'!AH111</f>
        <v>0</v>
      </c>
      <c r="P114" s="369">
        <f>+'01-Mapa de riesgo-UO'!AM111</f>
        <v>0</v>
      </c>
      <c r="Q114" s="603"/>
      <c r="R114" s="605"/>
      <c r="S114" s="605"/>
      <c r="T114" s="103">
        <f>+'01-Mapa de riesgo-UO'!AT111</f>
        <v>0</v>
      </c>
      <c r="U114" s="103">
        <f>+'01-Mapa de riesgo-UO'!AU135</f>
        <v>0</v>
      </c>
      <c r="V114" s="103">
        <f>+'01-Mapa de riesgo-UO'!AX135</f>
        <v>0</v>
      </c>
      <c r="W114" s="368"/>
      <c r="X114" s="368"/>
      <c r="Y114" s="368"/>
      <c r="Z114" s="368"/>
      <c r="AA114" s="596"/>
    </row>
    <row r="115" spans="1:27" thickBot="1" x14ac:dyDescent="0.25">
      <c r="A115" s="607"/>
      <c r="B115" s="432"/>
      <c r="C115" s="598"/>
      <c r="D115" s="598"/>
      <c r="E115" s="598"/>
      <c r="F115" s="297">
        <f>'01-Mapa de riesgo-UO'!F112</f>
        <v>0</v>
      </c>
      <c r="G115" s="598"/>
      <c r="H115" s="599"/>
      <c r="I115" s="598"/>
      <c r="J115" s="601"/>
      <c r="K115" s="602"/>
      <c r="L115" s="77">
        <f>+'01-Mapa de riesgo-UO'!T112</f>
        <v>0</v>
      </c>
      <c r="M115" s="77">
        <f>+'01-Mapa de riesgo-UO'!Y112</f>
        <v>0</v>
      </c>
      <c r="N115" s="77">
        <f>+'01-Mapa de riesgo-UO'!AD112</f>
        <v>0</v>
      </c>
      <c r="O115" s="369">
        <f>+'01-Mapa de riesgo-UO'!AH112</f>
        <v>0</v>
      </c>
      <c r="P115" s="369">
        <f>+'01-Mapa de riesgo-UO'!AM112</f>
        <v>0</v>
      </c>
      <c r="Q115" s="604"/>
      <c r="R115" s="605"/>
      <c r="S115" s="605"/>
      <c r="T115" s="103">
        <f>+'01-Mapa de riesgo-UO'!AT112</f>
        <v>0</v>
      </c>
      <c r="U115" s="103">
        <f>+'01-Mapa de riesgo-UO'!AU136</f>
        <v>0</v>
      </c>
      <c r="V115" s="103">
        <f>+'01-Mapa de riesgo-UO'!AX136</f>
        <v>0</v>
      </c>
      <c r="W115" s="368"/>
      <c r="X115" s="368"/>
      <c r="Y115" s="368"/>
      <c r="Z115" s="368"/>
      <c r="AA115" s="606"/>
    </row>
    <row r="1048421" spans="21:25" ht="24" x14ac:dyDescent="0.2">
      <c r="U1048421" s="3" t="s">
        <v>281</v>
      </c>
      <c r="V1048421" s="3" t="s">
        <v>282</v>
      </c>
      <c r="W1048421" s="3" t="s">
        <v>273</v>
      </c>
      <c r="X1048421" s="3" t="s">
        <v>274</v>
      </c>
    </row>
    <row r="1048422" spans="21:25" ht="36" x14ac:dyDescent="0.2">
      <c r="U1048422" s="3" t="s">
        <v>282</v>
      </c>
      <c r="V1048422" s="3" t="s">
        <v>283</v>
      </c>
      <c r="W1048422" s="3" t="s">
        <v>279</v>
      </c>
      <c r="X1048422" s="3" t="s">
        <v>284</v>
      </c>
    </row>
    <row r="1048423" spans="21:25" ht="24" x14ac:dyDescent="0.2">
      <c r="U1048423" s="3" t="s">
        <v>273</v>
      </c>
      <c r="V1048423" s="3" t="s">
        <v>285</v>
      </c>
    </row>
    <row r="1048424" spans="21:25" x14ac:dyDescent="0.2">
      <c r="U1048424" s="3" t="s">
        <v>274</v>
      </c>
    </row>
    <row r="1048430" spans="21:25" x14ac:dyDescent="0.2">
      <c r="U1048430" s="3" t="s">
        <v>88</v>
      </c>
      <c r="V1048430" s="3" t="s">
        <v>91</v>
      </c>
      <c r="W1048430" s="3" t="s">
        <v>89</v>
      </c>
      <c r="X1048430" s="3" t="s">
        <v>92</v>
      </c>
      <c r="Y1048430" s="3" t="s">
        <v>90</v>
      </c>
    </row>
    <row r="1048431" spans="21:25" ht="24" x14ac:dyDescent="0.2">
      <c r="V1048431" s="3" t="s">
        <v>282</v>
      </c>
      <c r="W1048431" s="3" t="s">
        <v>282</v>
      </c>
      <c r="X1048431" s="3" t="s">
        <v>282</v>
      </c>
      <c r="Y1048431" s="3" t="s">
        <v>282</v>
      </c>
    </row>
    <row r="1048432" spans="21:25" ht="24" x14ac:dyDescent="0.2">
      <c r="V1048432" s="3" t="s">
        <v>273</v>
      </c>
      <c r="W1048432" s="3" t="s">
        <v>273</v>
      </c>
      <c r="X1048432" s="3" t="s">
        <v>273</v>
      </c>
      <c r="Y1048432" s="3" t="s">
        <v>273</v>
      </c>
    </row>
    <row r="1048433" spans="6:25" ht="24" x14ac:dyDescent="0.2">
      <c r="V1048433" s="3" t="s">
        <v>274</v>
      </c>
      <c r="W1048433" s="3" t="s">
        <v>274</v>
      </c>
      <c r="X1048433" s="3" t="s">
        <v>274</v>
      </c>
      <c r="Y1048433" s="3" t="s">
        <v>274</v>
      </c>
    </row>
    <row r="1048435" spans="6:25" x14ac:dyDescent="0.2">
      <c r="F1048435" s="4" t="s">
        <v>87</v>
      </c>
      <c r="G1048435" s="4" t="s">
        <v>86</v>
      </c>
      <c r="H1048435" s="4" t="s">
        <v>85</v>
      </c>
    </row>
    <row r="1048436" spans="6:25" x14ac:dyDescent="0.2">
      <c r="F1048436" s="4" t="s">
        <v>266</v>
      </c>
      <c r="G1048436" s="4" t="s">
        <v>266</v>
      </c>
      <c r="H1048436" s="4" t="s">
        <v>268</v>
      </c>
    </row>
    <row r="1048437" spans="6:25" x14ac:dyDescent="0.2">
      <c r="G1048437" s="4" t="s">
        <v>267</v>
      </c>
      <c r="H1048437" s="4" t="s">
        <v>269</v>
      </c>
    </row>
  </sheetData>
  <sheetProtection algorithmName="SHA-512" hashValue="3aPIDUmcWHrgT40diuriJDDny/9RsweHu4/jnSA5+MMnfOxuHElzGNlLB72pV1MKmkC0JmFxjFEqM8hzqKp7XA==" saltValue="IbX8/7LaRPMmi2OBFhIXig==" spinCount="100000" sheet="1" formatRows="0" insertRows="0" deleteRows="0" selectLockedCells="1"/>
  <dataConsolidate/>
  <mergeCells count="563">
    <mergeCell ref="K95:K97"/>
    <mergeCell ref="Q95:Q97"/>
    <mergeCell ref="R95:S95"/>
    <mergeCell ref="AA95:AA97"/>
    <mergeCell ref="R96:S96"/>
    <mergeCell ref="R97:S97"/>
    <mergeCell ref="A95:A97"/>
    <mergeCell ref="B95:B97"/>
    <mergeCell ref="C95:C97"/>
    <mergeCell ref="D95:D97"/>
    <mergeCell ref="E95:E97"/>
    <mergeCell ref="G95:G97"/>
    <mergeCell ref="H95:H97"/>
    <mergeCell ref="I95:I97"/>
    <mergeCell ref="J95:J97"/>
    <mergeCell ref="K89:K91"/>
    <mergeCell ref="Q89:Q91"/>
    <mergeCell ref="R89:S89"/>
    <mergeCell ref="AA89:AA91"/>
    <mergeCell ref="R90:S90"/>
    <mergeCell ref="R91:S91"/>
    <mergeCell ref="A92:A94"/>
    <mergeCell ref="B92:B94"/>
    <mergeCell ref="C92:C94"/>
    <mergeCell ref="D92:D94"/>
    <mergeCell ref="E92:E94"/>
    <mergeCell ref="G92:G94"/>
    <mergeCell ref="H92:H94"/>
    <mergeCell ref="I92:I94"/>
    <mergeCell ref="J92:J94"/>
    <mergeCell ref="K92:K94"/>
    <mergeCell ref="Q92:Q94"/>
    <mergeCell ref="R92:S92"/>
    <mergeCell ref="AA92:AA94"/>
    <mergeCell ref="R93:S93"/>
    <mergeCell ref="R94:S94"/>
    <mergeCell ref="A89:A91"/>
    <mergeCell ref="B89:B91"/>
    <mergeCell ref="C89:C91"/>
    <mergeCell ref="R44:S44"/>
    <mergeCell ref="AA44:AA46"/>
    <mergeCell ref="D89:D91"/>
    <mergeCell ref="E89:E91"/>
    <mergeCell ref="G89:G91"/>
    <mergeCell ref="H89:H91"/>
    <mergeCell ref="I89:I91"/>
    <mergeCell ref="J89:J91"/>
    <mergeCell ref="A5:B5"/>
    <mergeCell ref="X5:Y5"/>
    <mergeCell ref="V5:W5"/>
    <mergeCell ref="N5:U5"/>
    <mergeCell ref="L5:M5"/>
    <mergeCell ref="G5:K5"/>
    <mergeCell ref="E5:F5"/>
    <mergeCell ref="C5:D5"/>
    <mergeCell ref="Y7:Z7"/>
    <mergeCell ref="Q50:Q52"/>
    <mergeCell ref="Q53:Q55"/>
    <mergeCell ref="Q56:Q58"/>
    <mergeCell ref="Q14:Q16"/>
    <mergeCell ref="Q17:Q19"/>
    <mergeCell ref="Q20:Q22"/>
    <mergeCell ref="Q26:Q28"/>
    <mergeCell ref="A50:A52"/>
    <mergeCell ref="B50:B52"/>
    <mergeCell ref="Q29:Q31"/>
    <mergeCell ref="Q35:Q37"/>
    <mergeCell ref="Q38:Q40"/>
    <mergeCell ref="R56:S56"/>
    <mergeCell ref="K50:K52"/>
    <mergeCell ref="R50:S50"/>
    <mergeCell ref="AA50:AA52"/>
    <mergeCell ref="R51:S51"/>
    <mergeCell ref="R52:S52"/>
    <mergeCell ref="K53:K55"/>
    <mergeCell ref="R53:S53"/>
    <mergeCell ref="AA53:AA55"/>
    <mergeCell ref="R54:S54"/>
    <mergeCell ref="R55:S55"/>
    <mergeCell ref="AA56:AA58"/>
    <mergeCell ref="R57:S57"/>
    <mergeCell ref="R58:S58"/>
    <mergeCell ref="K56:K58"/>
    <mergeCell ref="R41:S41"/>
    <mergeCell ref="AA41:AA43"/>
    <mergeCell ref="R42:S42"/>
    <mergeCell ref="R43:S43"/>
    <mergeCell ref="A53:A55"/>
    <mergeCell ref="B53:B55"/>
    <mergeCell ref="C53:C55"/>
    <mergeCell ref="D53:D55"/>
    <mergeCell ref="E53:E55"/>
    <mergeCell ref="G53:G55"/>
    <mergeCell ref="H53:H55"/>
    <mergeCell ref="I53:I55"/>
    <mergeCell ref="J53:J55"/>
    <mergeCell ref="A56:A58"/>
    <mergeCell ref="B56:B58"/>
    <mergeCell ref="C56:C58"/>
    <mergeCell ref="D56:D58"/>
    <mergeCell ref="E56:E58"/>
    <mergeCell ref="G56:G58"/>
    <mergeCell ref="H56:H58"/>
    <mergeCell ref="I56:I58"/>
    <mergeCell ref="J56:J58"/>
    <mergeCell ref="C50:C52"/>
    <mergeCell ref="D50:D52"/>
    <mergeCell ref="E50:E52"/>
    <mergeCell ref="G47:G49"/>
    <mergeCell ref="H47:H49"/>
    <mergeCell ref="I47:I49"/>
    <mergeCell ref="J47:J49"/>
    <mergeCell ref="K47:K49"/>
    <mergeCell ref="K41:K43"/>
    <mergeCell ref="K44:K46"/>
    <mergeCell ref="G50:G52"/>
    <mergeCell ref="H50:H52"/>
    <mergeCell ref="I50:I52"/>
    <mergeCell ref="J50:J52"/>
    <mergeCell ref="R45:S45"/>
    <mergeCell ref="R46:S46"/>
    <mergeCell ref="Q41:Q43"/>
    <mergeCell ref="Q44:Q46"/>
    <mergeCell ref="R47:S47"/>
    <mergeCell ref="AA47:AA49"/>
    <mergeCell ref="R48:S48"/>
    <mergeCell ref="R49:S49"/>
    <mergeCell ref="A44:A46"/>
    <mergeCell ref="B44:B46"/>
    <mergeCell ref="C44:C46"/>
    <mergeCell ref="D44:D46"/>
    <mergeCell ref="E44:E46"/>
    <mergeCell ref="G44:G46"/>
    <mergeCell ref="H44:H46"/>
    <mergeCell ref="I44:I46"/>
    <mergeCell ref="J44:J46"/>
    <mergeCell ref="Q47:Q49"/>
    <mergeCell ref="A47:A49"/>
    <mergeCell ref="B47:B49"/>
    <mergeCell ref="C47:C49"/>
    <mergeCell ref="D47:D49"/>
    <mergeCell ref="E47:E49"/>
    <mergeCell ref="A41:A43"/>
    <mergeCell ref="B41:B43"/>
    <mergeCell ref="C41:C43"/>
    <mergeCell ref="D41:D43"/>
    <mergeCell ref="E41:E43"/>
    <mergeCell ref="G41:G43"/>
    <mergeCell ref="H41:H43"/>
    <mergeCell ref="I41:I43"/>
    <mergeCell ref="J41:J43"/>
    <mergeCell ref="A38:A40"/>
    <mergeCell ref="B38:B40"/>
    <mergeCell ref="C38:C40"/>
    <mergeCell ref="D38:D40"/>
    <mergeCell ref="E38:E40"/>
    <mergeCell ref="G38:G40"/>
    <mergeCell ref="H38:H40"/>
    <mergeCell ref="I38:I40"/>
    <mergeCell ref="J38:J40"/>
    <mergeCell ref="AA26:AA28"/>
    <mergeCell ref="R27:S27"/>
    <mergeCell ref="R28:S28"/>
    <mergeCell ref="K29:K31"/>
    <mergeCell ref="R29:S29"/>
    <mergeCell ref="AA29:AA31"/>
    <mergeCell ref="R30:S30"/>
    <mergeCell ref="R31:S31"/>
    <mergeCell ref="K38:K40"/>
    <mergeCell ref="R38:S38"/>
    <mergeCell ref="AA38:AA40"/>
    <mergeCell ref="R39:S39"/>
    <mergeCell ref="R40:S40"/>
    <mergeCell ref="K35:K37"/>
    <mergeCell ref="R36:S36"/>
    <mergeCell ref="R37:S37"/>
    <mergeCell ref="R35:S35"/>
    <mergeCell ref="AA35:AA37"/>
    <mergeCell ref="K26:K28"/>
    <mergeCell ref="R26:S26"/>
    <mergeCell ref="K32:K34"/>
    <mergeCell ref="Q32:Q34"/>
    <mergeCell ref="R32:S32"/>
    <mergeCell ref="R33:S33"/>
    <mergeCell ref="A35:A37"/>
    <mergeCell ref="B35:B37"/>
    <mergeCell ref="C35:C37"/>
    <mergeCell ref="D35:D37"/>
    <mergeCell ref="E35:E37"/>
    <mergeCell ref="G35:G37"/>
    <mergeCell ref="H35:H37"/>
    <mergeCell ref="I35:I37"/>
    <mergeCell ref="J35:J37"/>
    <mergeCell ref="A29:A31"/>
    <mergeCell ref="B29:B31"/>
    <mergeCell ref="C29:C31"/>
    <mergeCell ref="D29:D31"/>
    <mergeCell ref="E29:E31"/>
    <mergeCell ref="G29:G31"/>
    <mergeCell ref="H29:H31"/>
    <mergeCell ref="I29:I31"/>
    <mergeCell ref="J29:J31"/>
    <mergeCell ref="A26:A28"/>
    <mergeCell ref="B26:B28"/>
    <mergeCell ref="C26:C28"/>
    <mergeCell ref="D26:D28"/>
    <mergeCell ref="E26:E28"/>
    <mergeCell ref="G26:G28"/>
    <mergeCell ref="H26:H28"/>
    <mergeCell ref="I26:I28"/>
    <mergeCell ref="J26:J28"/>
    <mergeCell ref="C2:Y2"/>
    <mergeCell ref="C3:Y3"/>
    <mergeCell ref="C4:Y4"/>
    <mergeCell ref="T6:Z6"/>
    <mergeCell ref="A6:A7"/>
    <mergeCell ref="B6:B7"/>
    <mergeCell ref="C6:G6"/>
    <mergeCell ref="K14:K16"/>
    <mergeCell ref="G8:G10"/>
    <mergeCell ref="G11:G13"/>
    <mergeCell ref="A14:A16"/>
    <mergeCell ref="C14:C16"/>
    <mergeCell ref="D14:D16"/>
    <mergeCell ref="E14:E16"/>
    <mergeCell ref="G14:G16"/>
    <mergeCell ref="A8:A10"/>
    <mergeCell ref="C8:C10"/>
    <mergeCell ref="D8:D10"/>
    <mergeCell ref="E8:E10"/>
    <mergeCell ref="B8:B10"/>
    <mergeCell ref="B11:B13"/>
    <mergeCell ref="B14:B16"/>
    <mergeCell ref="H17:H19"/>
    <mergeCell ref="I17:I19"/>
    <mergeCell ref="J17:J19"/>
    <mergeCell ref="K17:K19"/>
    <mergeCell ref="J14:J16"/>
    <mergeCell ref="I14:I16"/>
    <mergeCell ref="AA14:AA16"/>
    <mergeCell ref="AA11:AA13"/>
    <mergeCell ref="R16:S16"/>
    <mergeCell ref="R17:S17"/>
    <mergeCell ref="R14:S14"/>
    <mergeCell ref="R15:S15"/>
    <mergeCell ref="AA17:AA19"/>
    <mergeCell ref="R18:S18"/>
    <mergeCell ref="R19:S19"/>
    <mergeCell ref="H14:H16"/>
    <mergeCell ref="R20:S20"/>
    <mergeCell ref="AA20:AA22"/>
    <mergeCell ref="R21:S21"/>
    <mergeCell ref="R22:S22"/>
    <mergeCell ref="AA23:AA25"/>
    <mergeCell ref="C23:C25"/>
    <mergeCell ref="D23:D25"/>
    <mergeCell ref="E23:E25"/>
    <mergeCell ref="G23:G25"/>
    <mergeCell ref="J23:J25"/>
    <mergeCell ref="K23:K25"/>
    <mergeCell ref="R23:S23"/>
    <mergeCell ref="R24:S24"/>
    <mergeCell ref="H20:H22"/>
    <mergeCell ref="I20:I22"/>
    <mergeCell ref="J20:J22"/>
    <mergeCell ref="K20:K22"/>
    <mergeCell ref="H23:H25"/>
    <mergeCell ref="I23:I25"/>
    <mergeCell ref="R25:S25"/>
    <mergeCell ref="Q23:Q25"/>
    <mergeCell ref="A20:A22"/>
    <mergeCell ref="B20:B22"/>
    <mergeCell ref="C20:C22"/>
    <mergeCell ref="D20:D22"/>
    <mergeCell ref="E20:E22"/>
    <mergeCell ref="G20:G22"/>
    <mergeCell ref="A23:A25"/>
    <mergeCell ref="B23:B25"/>
    <mergeCell ref="E11:E13"/>
    <mergeCell ref="A17:A19"/>
    <mergeCell ref="C17:C19"/>
    <mergeCell ref="D17:D19"/>
    <mergeCell ref="E17:E19"/>
    <mergeCell ref="G17:G19"/>
    <mergeCell ref="B17:B19"/>
    <mergeCell ref="A11:A13"/>
    <mergeCell ref="C11:C13"/>
    <mergeCell ref="D11:D13"/>
    <mergeCell ref="AB12:AB13"/>
    <mergeCell ref="R7:S7"/>
    <mergeCell ref="R8:S8"/>
    <mergeCell ref="R9:S9"/>
    <mergeCell ref="R10:S10"/>
    <mergeCell ref="R11:S11"/>
    <mergeCell ref="R12:S12"/>
    <mergeCell ref="R13:S13"/>
    <mergeCell ref="H6:H7"/>
    <mergeCell ref="AA6:AA7"/>
    <mergeCell ref="I6:K6"/>
    <mergeCell ref="L6:S6"/>
    <mergeCell ref="AA8:AA10"/>
    <mergeCell ref="W7:X7"/>
    <mergeCell ref="J8:J10"/>
    <mergeCell ref="J11:J13"/>
    <mergeCell ref="K11:K13"/>
    <mergeCell ref="K8:K10"/>
    <mergeCell ref="H11:H13"/>
    <mergeCell ref="I11:I13"/>
    <mergeCell ref="I8:I10"/>
    <mergeCell ref="Q8:Q10"/>
    <mergeCell ref="Q11:Q13"/>
    <mergeCell ref="H8:H10"/>
    <mergeCell ref="A74:A76"/>
    <mergeCell ref="B59:B61"/>
    <mergeCell ref="B62:B64"/>
    <mergeCell ref="B65:B67"/>
    <mergeCell ref="B68:B70"/>
    <mergeCell ref="B74:B76"/>
    <mergeCell ref="A68:A70"/>
    <mergeCell ref="A59:A61"/>
    <mergeCell ref="A62:A64"/>
    <mergeCell ref="A65:A67"/>
    <mergeCell ref="A71:A73"/>
    <mergeCell ref="B71:B73"/>
    <mergeCell ref="C74:C76"/>
    <mergeCell ref="D59:D61"/>
    <mergeCell ref="D62:D64"/>
    <mergeCell ref="D65:D67"/>
    <mergeCell ref="D68:D70"/>
    <mergeCell ref="D74:D76"/>
    <mergeCell ref="C59:C61"/>
    <mergeCell ref="C62:C64"/>
    <mergeCell ref="C65:C67"/>
    <mergeCell ref="C68:C70"/>
    <mergeCell ref="C71:C73"/>
    <mergeCell ref="D71:D73"/>
    <mergeCell ref="E74:E76"/>
    <mergeCell ref="G59:G61"/>
    <mergeCell ref="G62:G64"/>
    <mergeCell ref="G65:G67"/>
    <mergeCell ref="G68:G70"/>
    <mergeCell ref="G74:G76"/>
    <mergeCell ref="E59:E61"/>
    <mergeCell ref="E62:E64"/>
    <mergeCell ref="E65:E67"/>
    <mergeCell ref="E68:E70"/>
    <mergeCell ref="E71:E73"/>
    <mergeCell ref="G71:G73"/>
    <mergeCell ref="H74:H76"/>
    <mergeCell ref="I59:I61"/>
    <mergeCell ref="I62:I64"/>
    <mergeCell ref="I65:I67"/>
    <mergeCell ref="I68:I70"/>
    <mergeCell ref="I74:I76"/>
    <mergeCell ref="H59:H61"/>
    <mergeCell ref="H62:H64"/>
    <mergeCell ref="H65:H67"/>
    <mergeCell ref="H68:H70"/>
    <mergeCell ref="H71:H73"/>
    <mergeCell ref="I71:I73"/>
    <mergeCell ref="R75:S75"/>
    <mergeCell ref="R76:S76"/>
    <mergeCell ref="J74:J76"/>
    <mergeCell ref="K68:K70"/>
    <mergeCell ref="K74:K76"/>
    <mergeCell ref="K59:K61"/>
    <mergeCell ref="K62:K64"/>
    <mergeCell ref="K65:K67"/>
    <mergeCell ref="J68:J70"/>
    <mergeCell ref="J59:J61"/>
    <mergeCell ref="J62:J64"/>
    <mergeCell ref="J65:J67"/>
    <mergeCell ref="Q71:Q73"/>
    <mergeCell ref="R71:S71"/>
    <mergeCell ref="R72:S72"/>
    <mergeCell ref="R73:S73"/>
    <mergeCell ref="J71:J73"/>
    <mergeCell ref="K71:K73"/>
    <mergeCell ref="J77:J79"/>
    <mergeCell ref="AA59:AA61"/>
    <mergeCell ref="AA62:AA64"/>
    <mergeCell ref="AA65:AA67"/>
    <mergeCell ref="AA68:AA70"/>
    <mergeCell ref="AA74:AA76"/>
    <mergeCell ref="R65:S65"/>
    <mergeCell ref="R66:S66"/>
    <mergeCell ref="R67:S67"/>
    <mergeCell ref="R68:S68"/>
    <mergeCell ref="R69:S69"/>
    <mergeCell ref="R70:S70"/>
    <mergeCell ref="Q59:Q61"/>
    <mergeCell ref="Q62:Q64"/>
    <mergeCell ref="Q65:Q67"/>
    <mergeCell ref="Q68:Q70"/>
    <mergeCell ref="Q74:Q76"/>
    <mergeCell ref="R59:S59"/>
    <mergeCell ref="R60:S60"/>
    <mergeCell ref="R61:S61"/>
    <mergeCell ref="R62:S62"/>
    <mergeCell ref="R63:S63"/>
    <mergeCell ref="R64:S64"/>
    <mergeCell ref="R74:S74"/>
    <mergeCell ref="Q83:Q85"/>
    <mergeCell ref="Q77:Q79"/>
    <mergeCell ref="K83:K85"/>
    <mergeCell ref="R83:S83"/>
    <mergeCell ref="AA83:AA85"/>
    <mergeCell ref="R84:S84"/>
    <mergeCell ref="R85:S85"/>
    <mergeCell ref="A80:A82"/>
    <mergeCell ref="B80:B82"/>
    <mergeCell ref="C80:C82"/>
    <mergeCell ref="D80:D82"/>
    <mergeCell ref="E80:E82"/>
    <mergeCell ref="G80:G82"/>
    <mergeCell ref="H80:H82"/>
    <mergeCell ref="I80:I82"/>
    <mergeCell ref="J80:J82"/>
    <mergeCell ref="A77:A79"/>
    <mergeCell ref="B77:B79"/>
    <mergeCell ref="C77:C79"/>
    <mergeCell ref="D77:D79"/>
    <mergeCell ref="E77:E79"/>
    <mergeCell ref="G77:G79"/>
    <mergeCell ref="H77:H79"/>
    <mergeCell ref="I77:I79"/>
    <mergeCell ref="K77:K79"/>
    <mergeCell ref="R77:S77"/>
    <mergeCell ref="AA77:AA79"/>
    <mergeCell ref="R78:S78"/>
    <mergeCell ref="R79:S79"/>
    <mergeCell ref="K80:K82"/>
    <mergeCell ref="R80:S80"/>
    <mergeCell ref="AA80:AA82"/>
    <mergeCell ref="R81:S81"/>
    <mergeCell ref="R82:S82"/>
    <mergeCell ref="Q80:Q82"/>
    <mergeCell ref="K86:K88"/>
    <mergeCell ref="Q86:Q88"/>
    <mergeCell ref="R86:S86"/>
    <mergeCell ref="AA86:AA88"/>
    <mergeCell ref="R87:S87"/>
    <mergeCell ref="R88:S88"/>
    <mergeCell ref="A83:A85"/>
    <mergeCell ref="B83:B85"/>
    <mergeCell ref="C83:C85"/>
    <mergeCell ref="D83:D85"/>
    <mergeCell ref="A86:A88"/>
    <mergeCell ref="B86:B88"/>
    <mergeCell ref="C86:C88"/>
    <mergeCell ref="D86:D88"/>
    <mergeCell ref="E86:E88"/>
    <mergeCell ref="G86:G88"/>
    <mergeCell ref="H86:H88"/>
    <mergeCell ref="I86:I88"/>
    <mergeCell ref="J86:J88"/>
    <mergeCell ref="E83:E85"/>
    <mergeCell ref="G83:G85"/>
    <mergeCell ref="H83:H85"/>
    <mergeCell ref="I83:I85"/>
    <mergeCell ref="J83:J85"/>
    <mergeCell ref="R34:S34"/>
    <mergeCell ref="AA32:AA34"/>
    <mergeCell ref="A32:A34"/>
    <mergeCell ref="B32:B34"/>
    <mergeCell ref="C32:C34"/>
    <mergeCell ref="D32:D34"/>
    <mergeCell ref="E32:E34"/>
    <mergeCell ref="G32:G34"/>
    <mergeCell ref="H32:H34"/>
    <mergeCell ref="I32:I34"/>
    <mergeCell ref="J32:J34"/>
    <mergeCell ref="A98:A100"/>
    <mergeCell ref="A101:A103"/>
    <mergeCell ref="A104:A106"/>
    <mergeCell ref="A107:A109"/>
    <mergeCell ref="A110:A112"/>
    <mergeCell ref="A113:A115"/>
    <mergeCell ref="B98:B100"/>
    <mergeCell ref="C98:C100"/>
    <mergeCell ref="D98:D100"/>
    <mergeCell ref="B101:B103"/>
    <mergeCell ref="C101:C103"/>
    <mergeCell ref="D101:D103"/>
    <mergeCell ref="B104:B106"/>
    <mergeCell ref="C104:C106"/>
    <mergeCell ref="D104:D106"/>
    <mergeCell ref="B107:B109"/>
    <mergeCell ref="C107:C109"/>
    <mergeCell ref="D107:D109"/>
    <mergeCell ref="B110:B112"/>
    <mergeCell ref="C110:C112"/>
    <mergeCell ref="D110:D112"/>
    <mergeCell ref="B113:B115"/>
    <mergeCell ref="C113:C115"/>
    <mergeCell ref="D113:D115"/>
    <mergeCell ref="E98:E100"/>
    <mergeCell ref="G98:G100"/>
    <mergeCell ref="H98:H100"/>
    <mergeCell ref="I98:I100"/>
    <mergeCell ref="J98:J100"/>
    <mergeCell ref="K98:K100"/>
    <mergeCell ref="Q98:Q100"/>
    <mergeCell ref="R98:S98"/>
    <mergeCell ref="AA98:AA100"/>
    <mergeCell ref="R99:S99"/>
    <mergeCell ref="R100:S100"/>
    <mergeCell ref="E101:E103"/>
    <mergeCell ref="G101:G103"/>
    <mergeCell ref="H101:H103"/>
    <mergeCell ref="I101:I103"/>
    <mergeCell ref="J101:J103"/>
    <mergeCell ref="K101:K103"/>
    <mergeCell ref="Q101:Q103"/>
    <mergeCell ref="R101:S101"/>
    <mergeCell ref="AA101:AA103"/>
    <mergeCell ref="R102:S102"/>
    <mergeCell ref="R103:S103"/>
    <mergeCell ref="E104:E106"/>
    <mergeCell ref="G104:G106"/>
    <mergeCell ref="H104:H106"/>
    <mergeCell ref="I104:I106"/>
    <mergeCell ref="J104:J106"/>
    <mergeCell ref="K104:K106"/>
    <mergeCell ref="Q104:Q106"/>
    <mergeCell ref="R104:S104"/>
    <mergeCell ref="AA104:AA106"/>
    <mergeCell ref="R105:S105"/>
    <mergeCell ref="R106:S106"/>
    <mergeCell ref="G107:G109"/>
    <mergeCell ref="H107:H109"/>
    <mergeCell ref="I107:I109"/>
    <mergeCell ref="J107:J109"/>
    <mergeCell ref="K107:K109"/>
    <mergeCell ref="Q107:Q109"/>
    <mergeCell ref="R107:S107"/>
    <mergeCell ref="AA107:AA109"/>
    <mergeCell ref="R108:S108"/>
    <mergeCell ref="R109:S109"/>
    <mergeCell ref="AA71:AA73"/>
    <mergeCell ref="E113:E115"/>
    <mergeCell ref="G113:G115"/>
    <mergeCell ref="H113:H115"/>
    <mergeCell ref="I113:I115"/>
    <mergeCell ref="J113:J115"/>
    <mergeCell ref="K113:K115"/>
    <mergeCell ref="Q113:Q115"/>
    <mergeCell ref="R113:S113"/>
    <mergeCell ref="AA113:AA115"/>
    <mergeCell ref="R114:S114"/>
    <mergeCell ref="R115:S115"/>
    <mergeCell ref="E110:E112"/>
    <mergeCell ref="G110:G112"/>
    <mergeCell ref="H110:H112"/>
    <mergeCell ref="I110:I112"/>
    <mergeCell ref="J110:J112"/>
    <mergeCell ref="K110:K112"/>
    <mergeCell ref="Q110:Q112"/>
    <mergeCell ref="R110:S110"/>
    <mergeCell ref="AA110:AA112"/>
    <mergeCell ref="R111:S111"/>
    <mergeCell ref="R112:S112"/>
    <mergeCell ref="E107:E109"/>
  </mergeCells>
  <phoneticPr fontId="4" type="noConversion"/>
  <conditionalFormatting sqref="H8:H76 H86:H115">
    <cfRule type="cellIs" dxfId="370" priority="602" stopIfTrue="1" operator="equal">
      <formula>1</formula>
    </cfRule>
    <cfRule type="cellIs" dxfId="369" priority="603" stopIfTrue="1" operator="between">
      <formula>1.9</formula>
      <formula>3.1</formula>
    </cfRule>
    <cfRule type="cellIs" dxfId="368" priority="604" stopIfTrue="1" operator="equal">
      <formula>4</formula>
    </cfRule>
  </conditionalFormatting>
  <conditionalFormatting sqref="H8:H76 H86:H115">
    <cfRule type="cellIs" dxfId="367" priority="593" operator="equal">
      <formula>"LEVE"</formula>
    </cfRule>
    <cfRule type="cellIs" dxfId="366" priority="594" operator="equal">
      <formula>"MODERADO"</formula>
    </cfRule>
    <cfRule type="cellIs" dxfId="365" priority="595" operator="equal">
      <formula>"GRAVE"</formula>
    </cfRule>
  </conditionalFormatting>
  <conditionalFormatting sqref="AA74:AA76 AA11:AA13 AA89:AA115 AA17:AA22">
    <cfRule type="containsText" dxfId="364" priority="586" operator="containsText" text="CONTINUA LA ACCIÓN ANTERIOR">
      <formula>NOT(ISERROR(SEARCH("CONTINUA LA ACCIÓN ANTERIOR",AA11)))</formula>
    </cfRule>
    <cfRule type="containsText" dxfId="363" priority="587" operator="containsText" text="REQUIERE NUEVA ACCIÓN">
      <formula>NOT(ISERROR(SEARCH("REQUIERE NUEVA ACCIÓN",AA11)))</formula>
    </cfRule>
    <cfRule type="containsText" dxfId="362" priority="588" operator="containsText" text="RIESGO CONTROLADO">
      <formula>NOT(ISERROR(SEARCH("RIESGO CONTROLADO",AA11)))</formula>
    </cfRule>
  </conditionalFormatting>
  <conditionalFormatting sqref="Y17:Y19 Y22:Y43 Y59:Y70 Y74:Y76">
    <cfRule type="beginsWith" dxfId="361" priority="579" operator="beginsWith" text="No eficaz">
      <formula>LEFT(Y17,LEN("No eficaz"))="No eficaz"</formula>
    </cfRule>
  </conditionalFormatting>
  <conditionalFormatting sqref="Y17:Y19 Y22:Y43 Y59:Y70 Y74:Y76">
    <cfRule type="beginsWith" dxfId="360" priority="575" operator="beginsWith" text="Eficaz">
      <formula>LEFT(Y17,LEN("Eficaz"))="Eficaz"</formula>
    </cfRule>
  </conditionalFormatting>
  <conditionalFormatting sqref="V71 U8:U76 U86:U115">
    <cfRule type="expression" dxfId="359" priority="574">
      <formula>T8="ASUMIR"</formula>
    </cfRule>
  </conditionalFormatting>
  <conditionalFormatting sqref="V72:V76 V8:V70 V86:V115">
    <cfRule type="expression" dxfId="358" priority="573">
      <formula>T8="ASUMIR"</formula>
    </cfRule>
  </conditionalFormatting>
  <conditionalFormatting sqref="W17:W19 W22:W43 W59:W70 W74:W76 W89:W115">
    <cfRule type="expression" dxfId="357" priority="572">
      <formula>T17="ASUMIR"</formula>
    </cfRule>
  </conditionalFormatting>
  <conditionalFormatting sqref="Y17:Y19 Y22:Y43 Y59:Y70 Y74:Y76">
    <cfRule type="expression" dxfId="356" priority="570">
      <formula>T17="ASUMIR"</formula>
    </cfRule>
  </conditionalFormatting>
  <conditionalFormatting sqref="X17:X19 X22:X43 X59:X70 X74:X76">
    <cfRule type="expression" dxfId="355" priority="563">
      <formula>T17="ASUMIR"</formula>
    </cfRule>
  </conditionalFormatting>
  <conditionalFormatting sqref="Z46 Z59:Z70 Z74:Z76 Z11:Z13 Z17:Z43">
    <cfRule type="expression" dxfId="354" priority="561">
      <formula>T11="ASUMIR"</formula>
    </cfRule>
  </conditionalFormatting>
  <conditionalFormatting sqref="O8:O76 O86:O115">
    <cfRule type="expression" dxfId="353" priority="560">
      <formula>$L$8="No existe control para el riesgo"</formula>
    </cfRule>
  </conditionalFormatting>
  <conditionalFormatting sqref="P8:Q8 Q11 Q14 Q17 Q20 Q23 Q26 Q29 Q35 Q38 Q41 Q44 Q47 Q50 Q53 Q56 Q59 Q62 Q65 Q68 Q74 Q32 Q71 P9:P76 P86:P115">
    <cfRule type="expression" dxfId="352" priority="559">
      <formula>$L$8="No existe control para el riesgo"</formula>
    </cfRule>
  </conditionalFormatting>
  <conditionalFormatting sqref="W17:W19 W22:W43 W59:W70 W74:W76 W89:W115">
    <cfRule type="cellIs" dxfId="351" priority="554" operator="equal">
      <formula>"NO_CUMPLIDA"</formula>
    </cfRule>
  </conditionalFormatting>
  <conditionalFormatting sqref="Z11">
    <cfRule type="expression" dxfId="350" priority="548">
      <formula>$W$11&lt;&gt;"CUMPLIMIENTO_TOTAL"</formula>
    </cfRule>
  </conditionalFormatting>
  <conditionalFormatting sqref="Z12">
    <cfRule type="expression" dxfId="349" priority="547">
      <formula>$W$12&lt;&gt;"CUMPLIMIENTO_TOTAL"</formula>
    </cfRule>
  </conditionalFormatting>
  <conditionalFormatting sqref="Z13">
    <cfRule type="expression" dxfId="348" priority="546">
      <formula>$W$13&lt;&gt;"CUMPLIMIENTO_TOTAL"</formula>
    </cfRule>
  </conditionalFormatting>
  <conditionalFormatting sqref="Z17">
    <cfRule type="expression" dxfId="347" priority="539">
      <formula>$W$17&lt;&gt;"CUMPLIMIENTO_TOTAL"</formula>
    </cfRule>
  </conditionalFormatting>
  <conditionalFormatting sqref="Z18">
    <cfRule type="expression" dxfId="346" priority="538">
      <formula>$W$18&lt;&gt;"CUMPLIMIENTO_TOTAL"</formula>
    </cfRule>
  </conditionalFormatting>
  <conditionalFormatting sqref="Z19">
    <cfRule type="expression" dxfId="345" priority="537">
      <formula>$W$19&lt;&gt;"CUMPLIMIENTO_TOTAL"</formula>
    </cfRule>
  </conditionalFormatting>
  <conditionalFormatting sqref="Z20">
    <cfRule type="expression" dxfId="344" priority="536">
      <formula>$W$20&lt;&gt;"CUMPLIMIENTO_TOTAL"</formula>
    </cfRule>
  </conditionalFormatting>
  <conditionalFormatting sqref="Z21">
    <cfRule type="expression" dxfId="343" priority="535">
      <formula>$W$21&lt;&gt;"CUMPLIMIENTO_TOTAL"</formula>
    </cfRule>
  </conditionalFormatting>
  <conditionalFormatting sqref="Z22">
    <cfRule type="expression" dxfId="342" priority="534">
      <formula>$W$22&lt;&gt;"CUMPLIMIENTO_TOTAL"</formula>
    </cfRule>
  </conditionalFormatting>
  <conditionalFormatting sqref="Z23">
    <cfRule type="expression" dxfId="341" priority="533">
      <formula>$W$23&lt;&gt;"CUMPLIMIENTO_TOTAL"</formula>
    </cfRule>
  </conditionalFormatting>
  <conditionalFormatting sqref="Z24">
    <cfRule type="expression" dxfId="340" priority="532">
      <formula>$W$24&lt;&gt;"CUMPLIMIENTO_TOTAL"</formula>
    </cfRule>
  </conditionalFormatting>
  <conditionalFormatting sqref="Z25">
    <cfRule type="expression" dxfId="339" priority="531">
      <formula>$W$25&lt;&gt;"CUMPLIMIENTO_TOTAL"</formula>
    </cfRule>
  </conditionalFormatting>
  <conditionalFormatting sqref="Z26">
    <cfRule type="expression" dxfId="338" priority="530">
      <formula>$W$26&lt;&gt;"CUMPLIMIENTO_TOTAL"</formula>
    </cfRule>
  </conditionalFormatting>
  <conditionalFormatting sqref="Z27">
    <cfRule type="expression" dxfId="337" priority="529">
      <formula>$W$27&lt;&gt;"CUMPLIMIENTO_TOTAL"</formula>
    </cfRule>
  </conditionalFormatting>
  <conditionalFormatting sqref="Z28">
    <cfRule type="expression" dxfId="336" priority="528">
      <formula>$W$28&lt;&gt;"CUMPLIMIENTO_TOTAL"</formula>
    </cfRule>
  </conditionalFormatting>
  <conditionalFormatting sqref="Z29">
    <cfRule type="expression" dxfId="335" priority="527">
      <formula>$W$29&lt;&gt;"CUMPLIMIENTO_TOTAL"</formula>
    </cfRule>
  </conditionalFormatting>
  <conditionalFormatting sqref="Z30">
    <cfRule type="expression" dxfId="334" priority="526">
      <formula>$W$30&lt;&gt;"CUMPLIMIENTO_TOTAL"</formula>
    </cfRule>
  </conditionalFormatting>
  <conditionalFormatting sqref="Z31:Z34">
    <cfRule type="expression" dxfId="333" priority="525">
      <formula>$W$31&lt;&gt;"CUMPLIMIENTO_TOTAL"</formula>
    </cfRule>
  </conditionalFormatting>
  <conditionalFormatting sqref="Z35">
    <cfRule type="expression" dxfId="332" priority="524">
      <formula>$W$35&lt;&gt;"CUMPLIMIENTO_TOTAL"</formula>
    </cfRule>
  </conditionalFormatting>
  <conditionalFormatting sqref="Z36">
    <cfRule type="expression" dxfId="331" priority="523">
      <formula>$W$36&lt;&gt;"CUMPLIMIENTO_TOTAL"</formula>
    </cfRule>
  </conditionalFormatting>
  <conditionalFormatting sqref="Z37">
    <cfRule type="expression" dxfId="330" priority="522">
      <formula>$W$37&lt;&gt;"CUMPLIMIENTO_TOTAL"</formula>
    </cfRule>
  </conditionalFormatting>
  <conditionalFormatting sqref="Z38">
    <cfRule type="expression" dxfId="329" priority="521">
      <formula>$W$38&lt;&gt;"CUMPLIMIENTO_TOTAL"</formula>
    </cfRule>
  </conditionalFormatting>
  <conditionalFormatting sqref="Z39">
    <cfRule type="expression" dxfId="328" priority="520">
      <formula>$W$39&lt;&gt;"CUMPLIMIENTO_TOTAL"</formula>
    </cfRule>
  </conditionalFormatting>
  <conditionalFormatting sqref="Z40">
    <cfRule type="expression" dxfId="327" priority="519">
      <formula>$W$40&lt;&gt;"CUMPLIMIENTO_TOTAL"</formula>
    </cfRule>
  </conditionalFormatting>
  <conditionalFormatting sqref="Z41">
    <cfRule type="expression" dxfId="326" priority="518">
      <formula>$W$41&lt;&gt;"CUMPLIMIENTO_TOTAL"</formula>
    </cfRule>
  </conditionalFormatting>
  <conditionalFormatting sqref="Z42">
    <cfRule type="expression" dxfId="325" priority="517">
      <formula>$W$42&lt;&gt;"CUMPLIMIENTO_TOTAL"</formula>
    </cfRule>
  </conditionalFormatting>
  <conditionalFormatting sqref="Z43">
    <cfRule type="expression" dxfId="324" priority="516">
      <formula>$W$43&lt;&gt;"CUMPLIMIENTO_TOTAL"</formula>
    </cfRule>
  </conditionalFormatting>
  <conditionalFormatting sqref="Z46">
    <cfRule type="expression" dxfId="323" priority="513">
      <formula>$W$46&lt;&gt;"CUMPLIMIENTO_TOTAL"</formula>
    </cfRule>
  </conditionalFormatting>
  <conditionalFormatting sqref="Q8:Q76 Q86:Q115">
    <cfRule type="cellIs" dxfId="322" priority="481" operator="equal">
      <formula>"INEXISTENTE"</formula>
    </cfRule>
    <cfRule type="cellIs" dxfId="321" priority="482" operator="equal">
      <formula>"ACEPTABLE"</formula>
    </cfRule>
    <cfRule type="cellIs" dxfId="320" priority="483" operator="equal">
      <formula>"FUERTE"</formula>
    </cfRule>
    <cfRule type="cellIs" dxfId="319" priority="484" operator="equal">
      <formula>"DÉBIL"</formula>
    </cfRule>
  </conditionalFormatting>
  <conditionalFormatting sqref="Z59:Z70 Z74:Z76">
    <cfRule type="expression" dxfId="318" priority="1489">
      <formula>#REF!&lt;&gt;"CUMPLIMIENTO_TOTAL"</formula>
    </cfRule>
  </conditionalFormatting>
  <conditionalFormatting sqref="H77:H79">
    <cfRule type="cellIs" dxfId="317" priority="475" stopIfTrue="1" operator="equal">
      <formula>1</formula>
    </cfRule>
    <cfRule type="cellIs" dxfId="316" priority="476" stopIfTrue="1" operator="between">
      <formula>1.9</formula>
      <formula>3.1</formula>
    </cfRule>
    <cfRule type="cellIs" dxfId="315" priority="477" stopIfTrue="1" operator="equal">
      <formula>4</formula>
    </cfRule>
  </conditionalFormatting>
  <conditionalFormatting sqref="H77:H79">
    <cfRule type="cellIs" dxfId="314" priority="472" operator="equal">
      <formula>"LEVE"</formula>
    </cfRule>
    <cfRule type="cellIs" dxfId="313" priority="473" operator="equal">
      <formula>"MODERADO"</formula>
    </cfRule>
    <cfRule type="cellIs" dxfId="312" priority="474" operator="equal">
      <formula>"GRAVE"</formula>
    </cfRule>
  </conditionalFormatting>
  <conditionalFormatting sqref="AA77:AA79">
    <cfRule type="containsText" dxfId="311" priority="469" operator="containsText" text="CONTINUA LA ACCIÓN ANTERIOR">
      <formula>NOT(ISERROR(SEARCH("CONTINUA LA ACCIÓN ANTERIOR",AA77)))</formula>
    </cfRule>
    <cfRule type="containsText" dxfId="310" priority="470" operator="containsText" text="REQUIERE NUEVA ACCIÓN">
      <formula>NOT(ISERROR(SEARCH("REQUIERE NUEVA ACCIÓN",AA77)))</formula>
    </cfRule>
    <cfRule type="containsText" dxfId="309" priority="471" operator="containsText" text="RIESGO CONTROLADO">
      <formula>NOT(ISERROR(SEARCH("RIESGO CONTROLADO",AA77)))</formula>
    </cfRule>
  </conditionalFormatting>
  <conditionalFormatting sqref="Y77:Y79">
    <cfRule type="beginsWith" dxfId="308" priority="468" operator="beginsWith" text="No eficaz">
      <formula>LEFT(Y77,LEN("No eficaz"))="No eficaz"</formula>
    </cfRule>
  </conditionalFormatting>
  <conditionalFormatting sqref="Y77:Y79">
    <cfRule type="beginsWith" dxfId="307" priority="467" operator="beginsWith" text="Eficaz">
      <formula>LEFT(Y77,LEN("Eficaz"))="Eficaz"</formula>
    </cfRule>
  </conditionalFormatting>
  <conditionalFormatting sqref="U77:U79">
    <cfRule type="expression" dxfId="306" priority="466">
      <formula>T77="ASUMIR"</formula>
    </cfRule>
  </conditionalFormatting>
  <conditionalFormatting sqref="V77:V79">
    <cfRule type="expression" dxfId="305" priority="465">
      <formula>T77="ASUMIR"</formula>
    </cfRule>
  </conditionalFormatting>
  <conditionalFormatting sqref="W77:W79">
    <cfRule type="expression" dxfId="304" priority="464">
      <formula>T77="ASUMIR"</formula>
    </cfRule>
  </conditionalFormatting>
  <conditionalFormatting sqref="Y77:Y79">
    <cfRule type="expression" dxfId="303" priority="463">
      <formula>T77="ASUMIR"</formula>
    </cfRule>
  </conditionalFormatting>
  <conditionalFormatting sqref="X77:X79">
    <cfRule type="expression" dxfId="302" priority="462">
      <formula>T77="ASUMIR"</formula>
    </cfRule>
  </conditionalFormatting>
  <conditionalFormatting sqref="Z77:Z79">
    <cfRule type="expression" dxfId="301" priority="461">
      <formula>T77="ASUMIR"</formula>
    </cfRule>
  </conditionalFormatting>
  <conditionalFormatting sqref="O77:O79">
    <cfRule type="expression" dxfId="300" priority="460">
      <formula>$L$8="No existe control para el riesgo"</formula>
    </cfRule>
  </conditionalFormatting>
  <conditionalFormatting sqref="Q77 P77:P79">
    <cfRule type="expression" dxfId="299" priority="459">
      <formula>$L$8="No existe control para el riesgo"</formula>
    </cfRule>
  </conditionalFormatting>
  <conditionalFormatting sqref="W77:W79">
    <cfRule type="cellIs" dxfId="298" priority="458" operator="equal">
      <formula>"NO_CUMPLIDA"</formula>
    </cfRule>
  </conditionalFormatting>
  <conditionalFormatting sqref="Q77:Q79">
    <cfRule type="cellIs" dxfId="297" priority="454" operator="equal">
      <formula>"INEXISTENTE"</formula>
    </cfRule>
    <cfRule type="cellIs" dxfId="296" priority="455" operator="equal">
      <formula>"ACEPTABLE"</formula>
    </cfRule>
    <cfRule type="cellIs" dxfId="295" priority="456" operator="equal">
      <formula>"FUERTE"</formula>
    </cfRule>
    <cfRule type="cellIs" dxfId="294" priority="457" operator="equal">
      <formula>"DÉBIL"</formula>
    </cfRule>
  </conditionalFormatting>
  <conditionalFormatting sqref="Z77:Z79">
    <cfRule type="expression" dxfId="293" priority="480">
      <formula>#REF!&lt;&gt;"CUMPLIMIENTO_TOTAL"</formula>
    </cfRule>
  </conditionalFormatting>
  <conditionalFormatting sqref="H80:H82">
    <cfRule type="cellIs" dxfId="292" priority="448" stopIfTrue="1" operator="equal">
      <formula>1</formula>
    </cfRule>
    <cfRule type="cellIs" dxfId="291" priority="449" stopIfTrue="1" operator="between">
      <formula>1.9</formula>
      <formula>3.1</formula>
    </cfRule>
    <cfRule type="cellIs" dxfId="290" priority="450" stopIfTrue="1" operator="equal">
      <formula>4</formula>
    </cfRule>
  </conditionalFormatting>
  <conditionalFormatting sqref="H80:H82">
    <cfRule type="cellIs" dxfId="289" priority="445" operator="equal">
      <formula>"LEVE"</formula>
    </cfRule>
    <cfRule type="cellIs" dxfId="288" priority="446" operator="equal">
      <formula>"MODERADO"</formula>
    </cfRule>
    <cfRule type="cellIs" dxfId="287" priority="447" operator="equal">
      <formula>"GRAVE"</formula>
    </cfRule>
  </conditionalFormatting>
  <conditionalFormatting sqref="Y80:Y82">
    <cfRule type="beginsWith" dxfId="286" priority="441" operator="beginsWith" text="No eficaz">
      <formula>LEFT(Y80,LEN("No eficaz"))="No eficaz"</formula>
    </cfRule>
  </conditionalFormatting>
  <conditionalFormatting sqref="Y80:Y82">
    <cfRule type="beginsWith" dxfId="285" priority="440" operator="beginsWith" text="Eficaz">
      <formula>LEFT(Y80,LEN("Eficaz"))="Eficaz"</formula>
    </cfRule>
  </conditionalFormatting>
  <conditionalFormatting sqref="U80:U82">
    <cfRule type="expression" dxfId="284" priority="439">
      <formula>T80="ASUMIR"</formula>
    </cfRule>
  </conditionalFormatting>
  <conditionalFormatting sqref="V80:V82">
    <cfRule type="expression" dxfId="283" priority="438">
      <formula>T80="ASUMIR"</formula>
    </cfRule>
  </conditionalFormatting>
  <conditionalFormatting sqref="W80:W82">
    <cfRule type="expression" dxfId="282" priority="437">
      <formula>T80="ASUMIR"</formula>
    </cfRule>
  </conditionalFormatting>
  <conditionalFormatting sqref="Y80:Y82">
    <cfRule type="expression" dxfId="281" priority="436">
      <formula>T80="ASUMIR"</formula>
    </cfRule>
  </conditionalFormatting>
  <conditionalFormatting sqref="X80:X82">
    <cfRule type="expression" dxfId="280" priority="435">
      <formula>T80="ASUMIR"</formula>
    </cfRule>
  </conditionalFormatting>
  <conditionalFormatting sqref="Z80:Z82">
    <cfRule type="expression" dxfId="279" priority="434">
      <formula>T80="ASUMIR"</formula>
    </cfRule>
  </conditionalFormatting>
  <conditionalFormatting sqref="O80:O82">
    <cfRule type="expression" dxfId="278" priority="433">
      <formula>$L$8="No existe control para el riesgo"</formula>
    </cfRule>
  </conditionalFormatting>
  <conditionalFormatting sqref="Q80 P80:P82">
    <cfRule type="expression" dxfId="277" priority="432">
      <formula>$L$8="No existe control para el riesgo"</formula>
    </cfRule>
  </conditionalFormatting>
  <conditionalFormatting sqref="W80:W82">
    <cfRule type="cellIs" dxfId="276" priority="431" operator="equal">
      <formula>"NO_CUMPLIDA"</formula>
    </cfRule>
  </conditionalFormatting>
  <conditionalFormatting sqref="Q80:Q82">
    <cfRule type="cellIs" dxfId="275" priority="427" operator="equal">
      <formula>"INEXISTENTE"</formula>
    </cfRule>
    <cfRule type="cellIs" dxfId="274" priority="428" operator="equal">
      <formula>"ACEPTABLE"</formula>
    </cfRule>
    <cfRule type="cellIs" dxfId="273" priority="429" operator="equal">
      <formula>"FUERTE"</formula>
    </cfRule>
    <cfRule type="cellIs" dxfId="272" priority="430" operator="equal">
      <formula>"DÉBIL"</formula>
    </cfRule>
  </conditionalFormatting>
  <conditionalFormatting sqref="Z80:Z82">
    <cfRule type="expression" dxfId="271" priority="453">
      <formula>#REF!&lt;&gt;"CUMPLIMIENTO_TOTAL"</formula>
    </cfRule>
  </conditionalFormatting>
  <conditionalFormatting sqref="H83:H85">
    <cfRule type="cellIs" dxfId="270" priority="421" stopIfTrue="1" operator="equal">
      <formula>1</formula>
    </cfRule>
    <cfRule type="cellIs" dxfId="269" priority="422" stopIfTrue="1" operator="between">
      <formula>1.9</formula>
      <formula>3.1</formula>
    </cfRule>
    <cfRule type="cellIs" dxfId="268" priority="423" stopIfTrue="1" operator="equal">
      <formula>4</formula>
    </cfRule>
  </conditionalFormatting>
  <conditionalFormatting sqref="H83:H85">
    <cfRule type="cellIs" dxfId="267" priority="418" operator="equal">
      <formula>"LEVE"</formula>
    </cfRule>
    <cfRule type="cellIs" dxfId="266" priority="419" operator="equal">
      <formula>"MODERADO"</formula>
    </cfRule>
    <cfRule type="cellIs" dxfId="265" priority="420" operator="equal">
      <formula>"GRAVE"</formula>
    </cfRule>
  </conditionalFormatting>
  <conditionalFormatting sqref="AA83:AA85">
    <cfRule type="containsText" dxfId="264" priority="415" operator="containsText" text="CONTINUA LA ACCIÓN ANTERIOR">
      <formula>NOT(ISERROR(SEARCH("CONTINUA LA ACCIÓN ANTERIOR",AA83)))</formula>
    </cfRule>
    <cfRule type="containsText" dxfId="263" priority="416" operator="containsText" text="REQUIERE NUEVA ACCIÓN">
      <formula>NOT(ISERROR(SEARCH("REQUIERE NUEVA ACCIÓN",AA83)))</formula>
    </cfRule>
    <cfRule type="containsText" dxfId="262" priority="417" operator="containsText" text="RIESGO CONTROLADO">
      <formula>NOT(ISERROR(SEARCH("RIESGO CONTROLADO",AA83)))</formula>
    </cfRule>
  </conditionalFormatting>
  <conditionalFormatting sqref="U83:U85">
    <cfRule type="expression" dxfId="261" priority="412">
      <formula>T83="ASUMIR"</formula>
    </cfRule>
  </conditionalFormatting>
  <conditionalFormatting sqref="V83:V85">
    <cfRule type="expression" dxfId="260" priority="411">
      <formula>T83="ASUMIR"</formula>
    </cfRule>
  </conditionalFormatting>
  <conditionalFormatting sqref="O83:O85">
    <cfRule type="expression" dxfId="259" priority="406">
      <formula>$L$8="No existe control para el riesgo"</formula>
    </cfRule>
  </conditionalFormatting>
  <conditionalFormatting sqref="Q83 P83:P85">
    <cfRule type="expression" dxfId="258" priority="405">
      <formula>$L$8="No existe control para el riesgo"</formula>
    </cfRule>
  </conditionalFormatting>
  <conditionalFormatting sqref="Q83:Q85">
    <cfRule type="cellIs" dxfId="257" priority="400" operator="equal">
      <formula>"INEXISTENTE"</formula>
    </cfRule>
    <cfRule type="cellIs" dxfId="256" priority="401" operator="equal">
      <formula>"ACEPTABLE"</formula>
    </cfRule>
    <cfRule type="cellIs" dxfId="255" priority="402" operator="equal">
      <formula>"FUERTE"</formula>
    </cfRule>
    <cfRule type="cellIs" dxfId="254" priority="403" operator="equal">
      <formula>"DÉBIL"</formula>
    </cfRule>
  </conditionalFormatting>
  <conditionalFormatting sqref="Q86 Q89 Q92 Q95 Q98 Q101 Q107 Q104 Q110 Q113">
    <cfRule type="expression" dxfId="253" priority="378">
      <formula>$L$8="No existe control para el riesgo"</formula>
    </cfRule>
  </conditionalFormatting>
  <conditionalFormatting sqref="Y11:Y13">
    <cfRule type="beginsWith" dxfId="252" priority="361" operator="beginsWith" text="No eficaz">
      <formula>LEFT(Y11,LEN("No eficaz"))="No eficaz"</formula>
    </cfRule>
  </conditionalFormatting>
  <conditionalFormatting sqref="Y11:Y13">
    <cfRule type="beginsWith" dxfId="251" priority="360" operator="beginsWith" text="Eficaz">
      <formula>LEFT(Y11,LEN("Eficaz"))="Eficaz"</formula>
    </cfRule>
  </conditionalFormatting>
  <conditionalFormatting sqref="W11:W13">
    <cfRule type="expression" dxfId="250" priority="359">
      <formula>T11="ASUMIR"</formula>
    </cfRule>
  </conditionalFormatting>
  <conditionalFormatting sqref="Y11:Y13">
    <cfRule type="expression" dxfId="249" priority="358">
      <formula>T11="ASUMIR"</formula>
    </cfRule>
  </conditionalFormatting>
  <conditionalFormatting sqref="X11:X13">
    <cfRule type="expression" dxfId="248" priority="357">
      <formula>T11="ASUMIR"</formula>
    </cfRule>
  </conditionalFormatting>
  <conditionalFormatting sqref="W11:W13">
    <cfRule type="cellIs" dxfId="247" priority="356" operator="equal">
      <formula>"NO_CUMPLIDA"</formula>
    </cfRule>
  </conditionalFormatting>
  <conditionalFormatting sqref="Y44:Y46">
    <cfRule type="beginsWith" dxfId="246" priority="333" operator="beginsWith" text="No eficaz">
      <formula>LEFT(Y44,LEN("No eficaz"))="No eficaz"</formula>
    </cfRule>
  </conditionalFormatting>
  <conditionalFormatting sqref="Y44:Y46">
    <cfRule type="beginsWith" dxfId="245" priority="332" operator="beginsWith" text="Eficaz">
      <formula>LEFT(Y44,LEN("Eficaz"))="Eficaz"</formula>
    </cfRule>
  </conditionalFormatting>
  <conditionalFormatting sqref="W44:W46">
    <cfRule type="expression" dxfId="244" priority="331">
      <formula>T44="ASUMIR"</formula>
    </cfRule>
  </conditionalFormatting>
  <conditionalFormatting sqref="Y44:Y46">
    <cfRule type="expression" dxfId="243" priority="330">
      <formula>T44="ASUMIR"</formula>
    </cfRule>
  </conditionalFormatting>
  <conditionalFormatting sqref="X44:X46">
    <cfRule type="expression" dxfId="242" priority="329">
      <formula>T44="ASUMIR"</formula>
    </cfRule>
  </conditionalFormatting>
  <conditionalFormatting sqref="W44:W46">
    <cfRule type="cellIs" dxfId="241" priority="328" operator="equal">
      <formula>"NO_CUMPLIDA"</formula>
    </cfRule>
  </conditionalFormatting>
  <conditionalFormatting sqref="Z44:Z45">
    <cfRule type="expression" dxfId="240" priority="327">
      <formula>T44="ASUMIR"</formula>
    </cfRule>
  </conditionalFormatting>
  <conditionalFormatting sqref="Z44">
    <cfRule type="expression" dxfId="239" priority="326">
      <formula>$W$13&lt;&gt;"CUMPLIMIENTO_TOTAL"</formula>
    </cfRule>
  </conditionalFormatting>
  <conditionalFormatting sqref="Z45">
    <cfRule type="expression" dxfId="238" priority="325">
      <formula>$W$14&lt;&gt;"CUMPLIMIENTO_TOTAL"</formula>
    </cfRule>
  </conditionalFormatting>
  <conditionalFormatting sqref="Y83:Y84">
    <cfRule type="beginsWith" dxfId="237" priority="320" operator="beginsWith" text="No eficaz">
      <formula>LEFT(Y83,LEN("No eficaz"))="No eficaz"</formula>
    </cfRule>
  </conditionalFormatting>
  <conditionalFormatting sqref="Y83:Y84">
    <cfRule type="beginsWith" dxfId="236" priority="319" operator="beginsWith" text="Eficaz">
      <formula>LEFT(Y83,LEN("Eficaz"))="Eficaz"</formula>
    </cfRule>
  </conditionalFormatting>
  <conditionalFormatting sqref="W83:W85">
    <cfRule type="expression" dxfId="235" priority="318">
      <formula>T83="ASUMIR"</formula>
    </cfRule>
  </conditionalFormatting>
  <conditionalFormatting sqref="Y83:Y84">
    <cfRule type="expression" dxfId="234" priority="317">
      <formula>T83="ASUMIR"</formula>
    </cfRule>
  </conditionalFormatting>
  <conditionalFormatting sqref="X83:X84">
    <cfRule type="expression" dxfId="233" priority="316">
      <formula>T83="ASUMIR"</formula>
    </cfRule>
  </conditionalFormatting>
  <conditionalFormatting sqref="Z83:Z84">
    <cfRule type="expression" dxfId="232" priority="315">
      <formula>T83="ASUMIR"</formula>
    </cfRule>
  </conditionalFormatting>
  <conditionalFormatting sqref="W83:W85">
    <cfRule type="cellIs" dxfId="231" priority="314" operator="equal">
      <formula>"NO_CUMPLIDA"</formula>
    </cfRule>
  </conditionalFormatting>
  <conditionalFormatting sqref="Z83">
    <cfRule type="expression" dxfId="230" priority="313">
      <formula>$W$16&lt;&gt;"CUMPLIMIENTO_TOTAL"</formula>
    </cfRule>
  </conditionalFormatting>
  <conditionalFormatting sqref="Z84">
    <cfRule type="expression" dxfId="229" priority="312">
      <formula>#REF!&lt;&gt;"CUMPLIMIENTO_TOTAL"</formula>
    </cfRule>
  </conditionalFormatting>
  <conditionalFormatting sqref="Y85">
    <cfRule type="beginsWith" dxfId="228" priority="310" operator="beginsWith" text="No eficaz">
      <formula>LEFT(Y85,LEN("No eficaz"))="No eficaz"</formula>
    </cfRule>
  </conditionalFormatting>
  <conditionalFormatting sqref="Y85">
    <cfRule type="beginsWith" dxfId="227" priority="309" operator="beginsWith" text="Eficaz">
      <formula>LEFT(Y85,LEN("Eficaz"))="Eficaz"</formula>
    </cfRule>
  </conditionalFormatting>
  <conditionalFormatting sqref="Y85">
    <cfRule type="expression" dxfId="226" priority="308">
      <formula>T85="ASUMIR"</formula>
    </cfRule>
  </conditionalFormatting>
  <conditionalFormatting sqref="X85">
    <cfRule type="expression" dxfId="225" priority="307">
      <formula>T85="ASUMIR"</formula>
    </cfRule>
  </conditionalFormatting>
  <conditionalFormatting sqref="Z85">
    <cfRule type="expression" dxfId="224" priority="306">
      <formula>T85="ASUMIR"</formula>
    </cfRule>
  </conditionalFormatting>
  <conditionalFormatting sqref="Z85">
    <cfRule type="expression" dxfId="223" priority="305">
      <formula>$W$15&lt;&gt;"CUMPLIMIENTO_TOTAL"</formula>
    </cfRule>
  </conditionalFormatting>
  <conditionalFormatting sqref="Y89 Y92 Y95 Y98 Y101 Y107 Y104 Y110 Y113">
    <cfRule type="beginsWith" dxfId="222" priority="303" operator="beginsWith" text="No eficaz">
      <formula>LEFT(Y89,LEN("No eficaz"))="No eficaz"</formula>
    </cfRule>
  </conditionalFormatting>
  <conditionalFormatting sqref="Y89 Y92 Y95 Y98 Y101 Y107 Y104 Y110 Y113">
    <cfRule type="beginsWith" dxfId="221" priority="302" operator="beginsWith" text="Eficaz">
      <formula>LEFT(Y89,LEN("Eficaz"))="Eficaz"</formula>
    </cfRule>
  </conditionalFormatting>
  <conditionalFormatting sqref="Y89 Y92 Y95 Y98 Y101 Y107 Y104 Y110 Y113">
    <cfRule type="expression" dxfId="220" priority="301">
      <formula>T89="ASUMIR"</formula>
    </cfRule>
  </conditionalFormatting>
  <conditionalFormatting sqref="X89 X92 X95 X98 X101 X107 X104 X110 X113">
    <cfRule type="expression" dxfId="219" priority="300">
      <formula>T89="ASUMIR"</formula>
    </cfRule>
  </conditionalFormatting>
  <conditionalFormatting sqref="Z89 Z92 Z95 Z98 Z101 Z107 Z104 Z110 Z113">
    <cfRule type="expression" dxfId="218" priority="299">
      <formula>T89="ASUMIR"</formula>
    </cfRule>
  </conditionalFormatting>
  <conditionalFormatting sqref="Z89 Z92 Z95 Z98 Z101 Z107 Z104 Z110 Z113">
    <cfRule type="expression" dxfId="217" priority="298">
      <formula>$W$15&lt;&gt;"CUMPLIMIENTO_TOTAL"</formula>
    </cfRule>
  </conditionalFormatting>
  <conditionalFormatting sqref="Y90 Y93 Y96 Y99 Y102 Y108 Y105 Y111 Y114">
    <cfRule type="beginsWith" dxfId="216" priority="296" operator="beginsWith" text="No eficaz">
      <formula>LEFT(Y90,LEN("No eficaz"))="No eficaz"</formula>
    </cfRule>
  </conditionalFormatting>
  <conditionalFormatting sqref="Y90 Y93 Y96 Y99 Y102 Y108 Y105 Y111 Y114">
    <cfRule type="beginsWith" dxfId="215" priority="295" operator="beginsWith" text="Eficaz">
      <formula>LEFT(Y90,LEN("Eficaz"))="Eficaz"</formula>
    </cfRule>
  </conditionalFormatting>
  <conditionalFormatting sqref="Y90 Y93 Y96 Y99 Y102 Y108 Y105 Y111 Y114">
    <cfRule type="expression" dxfId="214" priority="294">
      <formula>T90="ASUMIR"</formula>
    </cfRule>
  </conditionalFormatting>
  <conditionalFormatting sqref="X90 X93 X96 X99 X102 X108 X105 X111 X114">
    <cfRule type="expression" dxfId="213" priority="293">
      <formula>T90="ASUMIR"</formula>
    </cfRule>
  </conditionalFormatting>
  <conditionalFormatting sqref="Z90 Z93 Z96 Z99 Z102 Z108 Z105 Z111 Z114">
    <cfRule type="expression" dxfId="212" priority="292">
      <formula>T90="ASUMIR"</formula>
    </cfRule>
  </conditionalFormatting>
  <conditionalFormatting sqref="Z90 Z93 Z96 Z99 Z102 Z108 Z105 Z111 Z114">
    <cfRule type="expression" dxfId="211" priority="291">
      <formula>$W$15&lt;&gt;"CUMPLIMIENTO_TOTAL"</formula>
    </cfRule>
  </conditionalFormatting>
  <conditionalFormatting sqref="Y91 Y94 Y97 Y100 Y103 Y109 Y106 Y112 Y115">
    <cfRule type="beginsWith" dxfId="210" priority="289" operator="beginsWith" text="No eficaz">
      <formula>LEFT(Y91,LEN("No eficaz"))="No eficaz"</formula>
    </cfRule>
  </conditionalFormatting>
  <conditionalFormatting sqref="Y91 Y94 Y97 Y100 Y103 Y109 Y106 Y112 Y115">
    <cfRule type="beginsWith" dxfId="209" priority="288" operator="beginsWith" text="Eficaz">
      <formula>LEFT(Y91,LEN("Eficaz"))="Eficaz"</formula>
    </cfRule>
  </conditionalFormatting>
  <conditionalFormatting sqref="Y91 Y94 Y97 Y100 Y103 Y109 Y106 Y112 Y115">
    <cfRule type="expression" dxfId="208" priority="287">
      <formula>T91="ASUMIR"</formula>
    </cfRule>
  </conditionalFormatting>
  <conditionalFormatting sqref="X91 X94 X97 X100 X103 X109 X106 X112 X115">
    <cfRule type="expression" dxfId="207" priority="286">
      <formula>T91="ASUMIR"</formula>
    </cfRule>
  </conditionalFormatting>
  <conditionalFormatting sqref="Z91 Z94 Z97 Z100 Z103 Z109 Z106 Z112 Z115">
    <cfRule type="expression" dxfId="206" priority="285">
      <formula>T91="ASUMIR"</formula>
    </cfRule>
  </conditionalFormatting>
  <conditionalFormatting sqref="Z91 Z94 Z97 Z100 Z103 Z109 Z106 Z112 Z115">
    <cfRule type="expression" dxfId="205" priority="284">
      <formula>$W$15&lt;&gt;"CUMPLIMIENTO_TOTAL"</formula>
    </cfRule>
  </conditionalFormatting>
  <conditionalFormatting sqref="Y20:Y21">
    <cfRule type="beginsWith" dxfId="204" priority="274" operator="beginsWith" text="No eficaz">
      <formula>LEFT(Y20,LEN("No eficaz"))="No eficaz"</formula>
    </cfRule>
  </conditionalFormatting>
  <conditionalFormatting sqref="Y20:Y21">
    <cfRule type="beginsWith" dxfId="203" priority="273" operator="beginsWith" text="Eficaz">
      <formula>LEFT(Y20,LEN("Eficaz"))="Eficaz"</formula>
    </cfRule>
  </conditionalFormatting>
  <conditionalFormatting sqref="W20:W21">
    <cfRule type="expression" dxfId="202" priority="272">
      <formula>T20="ASUMIR"</formula>
    </cfRule>
  </conditionalFormatting>
  <conditionalFormatting sqref="Y20:Y21">
    <cfRule type="expression" dxfId="201" priority="271">
      <formula>T20="ASUMIR"</formula>
    </cfRule>
  </conditionalFormatting>
  <conditionalFormatting sqref="X20:X21">
    <cfRule type="expression" dxfId="200" priority="270">
      <formula>T20="ASUMIR"</formula>
    </cfRule>
  </conditionalFormatting>
  <conditionalFormatting sqref="W20:W21">
    <cfRule type="cellIs" dxfId="199" priority="269" operator="equal">
      <formula>"NO_CUMPLIDA"</formula>
    </cfRule>
  </conditionalFormatting>
  <conditionalFormatting sqref="Y10">
    <cfRule type="beginsWith" dxfId="198" priority="179" operator="beginsWith" text="No eficaz">
      <formula>LEFT(Y10,LEN("No eficaz"))="No eficaz"</formula>
    </cfRule>
  </conditionalFormatting>
  <conditionalFormatting sqref="Y10">
    <cfRule type="beginsWith" dxfId="197" priority="178" operator="beginsWith" text="Eficaz">
      <formula>LEFT(Y10,LEN("Eficaz"))="Eficaz"</formula>
    </cfRule>
  </conditionalFormatting>
  <conditionalFormatting sqref="W10">
    <cfRule type="expression" dxfId="196" priority="177">
      <formula>T10="ASUMIR"</formula>
    </cfRule>
  </conditionalFormatting>
  <conditionalFormatting sqref="Y10">
    <cfRule type="expression" dxfId="195" priority="176">
      <formula>T10="ASUMIR"</formula>
    </cfRule>
  </conditionalFormatting>
  <conditionalFormatting sqref="X10">
    <cfRule type="expression" dxfId="194" priority="175">
      <formula>T10="ASUMIR"</formula>
    </cfRule>
  </conditionalFormatting>
  <conditionalFormatting sqref="Z10">
    <cfRule type="expression" dxfId="193" priority="174">
      <formula>T10="ASUMIR"</formula>
    </cfRule>
  </conditionalFormatting>
  <conditionalFormatting sqref="W10">
    <cfRule type="cellIs" dxfId="192" priority="173" operator="equal">
      <formula>"NO_CUMPLIDA"</formula>
    </cfRule>
  </conditionalFormatting>
  <conditionalFormatting sqref="Z10">
    <cfRule type="expression" dxfId="191" priority="172">
      <formula>$W$12&lt;&gt;"CUMPLIMIENTO_TOTAL"</formula>
    </cfRule>
  </conditionalFormatting>
  <conditionalFormatting sqref="AA8:AA10">
    <cfRule type="containsText" dxfId="190" priority="169" operator="containsText" text="CONTINUA LA ACCIÓN ANTERIOR">
      <formula>NOT(ISERROR(SEARCH("CONTINUA LA ACCIÓN ANTERIOR",AA8)))</formula>
    </cfRule>
    <cfRule type="containsText" dxfId="189" priority="170" operator="containsText" text="REQUIERE NUEVA ACCIÓN">
      <formula>NOT(ISERROR(SEARCH("REQUIERE NUEVA ACCIÓN",AA8)))</formula>
    </cfRule>
    <cfRule type="containsText" dxfId="188" priority="171" operator="containsText" text="RIESGO CONTROLADO">
      <formula>NOT(ISERROR(SEARCH("RIESGO CONTROLADO",AA8)))</formula>
    </cfRule>
  </conditionalFormatting>
  <conditionalFormatting sqref="Y8:Y9">
    <cfRule type="beginsWith" dxfId="187" priority="166" operator="beginsWith" text="No eficaz">
      <formula>LEFT(Y8,LEN("No eficaz"))="No eficaz"</formula>
    </cfRule>
  </conditionalFormatting>
  <conditionalFormatting sqref="Y8:Y9">
    <cfRule type="beginsWith" dxfId="186" priority="165" operator="beginsWith" text="Eficaz">
      <formula>LEFT(Y8,LEN("Eficaz"))="Eficaz"</formula>
    </cfRule>
  </conditionalFormatting>
  <conditionalFormatting sqref="W8:W9">
    <cfRule type="expression" dxfId="185" priority="164">
      <formula>T8="ASUMIR"</formula>
    </cfRule>
  </conditionalFormatting>
  <conditionalFormatting sqref="Y8:Y9">
    <cfRule type="expression" dxfId="184" priority="163">
      <formula>T8="ASUMIR"</formula>
    </cfRule>
  </conditionalFormatting>
  <conditionalFormatting sqref="X8:X9">
    <cfRule type="expression" dxfId="183" priority="162">
      <formula>T8="ASUMIR"</formula>
    </cfRule>
  </conditionalFormatting>
  <conditionalFormatting sqref="W8">
    <cfRule type="cellIs" dxfId="182" priority="161" operator="equal">
      <formula>"NO_CUMPLIDA"</formula>
    </cfRule>
  </conditionalFormatting>
  <conditionalFormatting sqref="W9">
    <cfRule type="cellIs" dxfId="181" priority="160" operator="equal">
      <formula>"NO_CUMPLIDA"</formula>
    </cfRule>
  </conditionalFormatting>
  <conditionalFormatting sqref="Z8:Z9">
    <cfRule type="expression" dxfId="180" priority="159">
      <formula>T8="ASUMIR"</formula>
    </cfRule>
  </conditionalFormatting>
  <conditionalFormatting sqref="Z8">
    <cfRule type="expression" dxfId="179" priority="158">
      <formula>$W$10&lt;&gt;"CUMPLIMIENTO_TOTAL"</formula>
    </cfRule>
  </conditionalFormatting>
  <conditionalFormatting sqref="Z9">
    <cfRule type="expression" dxfId="178" priority="157">
      <formula>$W$11&lt;&gt;"CUMPLIMIENTO_TOTAL"</formula>
    </cfRule>
  </conditionalFormatting>
  <conditionalFormatting sqref="Z9">
    <cfRule type="expression" dxfId="177" priority="156">
      <formula>$W$10&lt;&gt;"CUMPLIMIENTO_TOTAL"</formula>
    </cfRule>
  </conditionalFormatting>
  <conditionalFormatting sqref="AA14:AA16">
    <cfRule type="containsText" dxfId="176" priority="151" operator="containsText" text="CONTINUA LA ACCIÓN ANTERIOR">
      <formula>NOT(ISERROR(SEARCH("CONTINUA LA ACCIÓN ANTERIOR",AA14)))</formula>
    </cfRule>
    <cfRule type="containsText" dxfId="175" priority="152" operator="containsText" text="REQUIERE NUEVA ACCIÓN">
      <formula>NOT(ISERROR(SEARCH("REQUIERE NUEVA ACCIÓN",AA14)))</formula>
    </cfRule>
    <cfRule type="containsText" dxfId="174" priority="153" operator="containsText" text="RIESGO CONTROLADO">
      <formula>NOT(ISERROR(SEARCH("RIESGO CONTROLADO",AA14)))</formula>
    </cfRule>
  </conditionalFormatting>
  <conditionalFormatting sqref="Y16">
    <cfRule type="beginsWith" dxfId="173" priority="150" operator="beginsWith" text="No eficaz">
      <formula>LEFT(Y16,LEN("No eficaz"))="No eficaz"</formula>
    </cfRule>
  </conditionalFormatting>
  <conditionalFormatting sqref="Y16">
    <cfRule type="beginsWith" dxfId="172" priority="149" operator="beginsWith" text="Eficaz">
      <formula>LEFT(Y16,LEN("Eficaz"))="Eficaz"</formula>
    </cfRule>
  </conditionalFormatting>
  <conditionalFormatting sqref="W16">
    <cfRule type="expression" dxfId="171" priority="148">
      <formula>T16="ASUMIR"</formula>
    </cfRule>
  </conditionalFormatting>
  <conditionalFormatting sqref="Y16">
    <cfRule type="expression" dxfId="170" priority="147">
      <formula>T16="ASUMIR"</formula>
    </cfRule>
  </conditionalFormatting>
  <conditionalFormatting sqref="X16">
    <cfRule type="expression" dxfId="169" priority="146">
      <formula>T16="ASUMIR"</formula>
    </cfRule>
  </conditionalFormatting>
  <conditionalFormatting sqref="Z14:Z16">
    <cfRule type="expression" dxfId="168" priority="145">
      <formula>T14="ASUMIR"</formula>
    </cfRule>
  </conditionalFormatting>
  <conditionalFormatting sqref="W16">
    <cfRule type="cellIs" dxfId="167" priority="144" operator="equal">
      <formula>"NO_CUMPLIDA"</formula>
    </cfRule>
  </conditionalFormatting>
  <conditionalFormatting sqref="Z14:Z16">
    <cfRule type="expression" dxfId="166" priority="143">
      <formula>$W$25&lt;&gt;"CUMPLIMIENTO_TOTAL"</formula>
    </cfRule>
  </conditionalFormatting>
  <conditionalFormatting sqref="Y15">
    <cfRule type="beginsWith" dxfId="165" priority="141" operator="beginsWith" text="No eficaz">
      <formula>LEFT(Y15,LEN("No eficaz"))="No eficaz"</formula>
    </cfRule>
  </conditionalFormatting>
  <conditionalFormatting sqref="Y15">
    <cfRule type="beginsWith" dxfId="164" priority="140" operator="beginsWith" text="Eficaz">
      <formula>LEFT(Y15,LEN("Eficaz"))="Eficaz"</formula>
    </cfRule>
  </conditionalFormatting>
  <conditionalFormatting sqref="Y15">
    <cfRule type="expression" dxfId="163" priority="139">
      <formula>T15="ASUMIR"</formula>
    </cfRule>
  </conditionalFormatting>
  <conditionalFormatting sqref="X15">
    <cfRule type="expression" dxfId="162" priority="138">
      <formula>T15="ASUMIR"</formula>
    </cfRule>
  </conditionalFormatting>
  <conditionalFormatting sqref="Y14">
    <cfRule type="beginsWith" dxfId="161" priority="135" operator="beginsWith" text="No eficaz">
      <formula>LEFT(Y14,LEN("No eficaz"))="No eficaz"</formula>
    </cfRule>
  </conditionalFormatting>
  <conditionalFormatting sqref="Y14">
    <cfRule type="beginsWith" dxfId="160" priority="134" operator="beginsWith" text="Eficaz">
      <formula>LEFT(Y14,LEN("Eficaz"))="Eficaz"</formula>
    </cfRule>
  </conditionalFormatting>
  <conditionalFormatting sqref="W14:W15">
    <cfRule type="expression" dxfId="159" priority="133">
      <formula>T14="ASUMIR"</formula>
    </cfRule>
  </conditionalFormatting>
  <conditionalFormatting sqref="Y14">
    <cfRule type="expression" dxfId="158" priority="132">
      <formula>T14="ASUMIR"</formula>
    </cfRule>
  </conditionalFormatting>
  <conditionalFormatting sqref="X14">
    <cfRule type="expression" dxfId="157" priority="131">
      <formula>T14="ASUMIR"</formula>
    </cfRule>
  </conditionalFormatting>
  <conditionalFormatting sqref="W14:W15">
    <cfRule type="cellIs" dxfId="156" priority="130" operator="equal">
      <formula>"NO_CUMPLIDA"</formula>
    </cfRule>
  </conditionalFormatting>
  <conditionalFormatting sqref="AA23:AA25">
    <cfRule type="containsText" dxfId="155" priority="127" operator="containsText" text="CONTINUA LA ACCIÓN ANTERIOR">
      <formula>NOT(ISERROR(SEARCH("CONTINUA LA ACCIÓN ANTERIOR",AA23)))</formula>
    </cfRule>
    <cfRule type="containsText" dxfId="154" priority="128" operator="containsText" text="REQUIERE NUEVA ACCIÓN">
      <formula>NOT(ISERROR(SEARCH("REQUIERE NUEVA ACCIÓN",AA23)))</formula>
    </cfRule>
    <cfRule type="containsText" dxfId="153" priority="129" operator="containsText" text="RIESGO CONTROLADO">
      <formula>NOT(ISERROR(SEARCH("RIESGO CONTROLADO",AA23)))</formula>
    </cfRule>
  </conditionalFormatting>
  <conditionalFormatting sqref="AA26:AA28">
    <cfRule type="containsText" dxfId="152" priority="124" operator="containsText" text="CONTINUA LA ACCIÓN ANTERIOR">
      <formula>NOT(ISERROR(SEARCH("CONTINUA LA ACCIÓN ANTERIOR",AA26)))</formula>
    </cfRule>
    <cfRule type="containsText" dxfId="151" priority="125" operator="containsText" text="REQUIERE NUEVA ACCIÓN">
      <formula>NOT(ISERROR(SEARCH("REQUIERE NUEVA ACCIÓN",AA26)))</formula>
    </cfRule>
    <cfRule type="containsText" dxfId="150" priority="126" operator="containsText" text="RIESGO CONTROLADO">
      <formula>NOT(ISERROR(SEARCH("RIESGO CONTROLADO",AA26)))</formula>
    </cfRule>
  </conditionalFormatting>
  <conditionalFormatting sqref="AA29:AA31">
    <cfRule type="containsText" dxfId="149" priority="121" operator="containsText" text="CONTINUA LA ACCIÓN ANTERIOR">
      <formula>NOT(ISERROR(SEARCH("CONTINUA LA ACCIÓN ANTERIOR",AA29)))</formula>
    </cfRule>
    <cfRule type="containsText" dxfId="148" priority="122" operator="containsText" text="REQUIERE NUEVA ACCIÓN">
      <formula>NOT(ISERROR(SEARCH("REQUIERE NUEVA ACCIÓN",AA29)))</formula>
    </cfRule>
    <cfRule type="containsText" dxfId="147" priority="123" operator="containsText" text="RIESGO CONTROLADO">
      <formula>NOT(ISERROR(SEARCH("RIESGO CONTROLADO",AA29)))</formula>
    </cfRule>
  </conditionalFormatting>
  <conditionalFormatting sqref="AA32:AA34">
    <cfRule type="containsText" dxfId="146" priority="118" operator="containsText" text="CONTINUA LA ACCIÓN ANTERIOR">
      <formula>NOT(ISERROR(SEARCH("CONTINUA LA ACCIÓN ANTERIOR",AA32)))</formula>
    </cfRule>
    <cfRule type="containsText" dxfId="145" priority="119" operator="containsText" text="REQUIERE NUEVA ACCIÓN">
      <formula>NOT(ISERROR(SEARCH("REQUIERE NUEVA ACCIÓN",AA32)))</formula>
    </cfRule>
    <cfRule type="containsText" dxfId="144" priority="120" operator="containsText" text="RIESGO CONTROLADO">
      <formula>NOT(ISERROR(SEARCH("RIESGO CONTROLADO",AA32)))</formula>
    </cfRule>
  </conditionalFormatting>
  <conditionalFormatting sqref="AA35:AA37">
    <cfRule type="containsText" dxfId="143" priority="115" operator="containsText" text="CONTINUA LA ACCIÓN ANTERIOR">
      <formula>NOT(ISERROR(SEARCH("CONTINUA LA ACCIÓN ANTERIOR",AA35)))</formula>
    </cfRule>
    <cfRule type="containsText" dxfId="142" priority="116" operator="containsText" text="REQUIERE NUEVA ACCIÓN">
      <formula>NOT(ISERROR(SEARCH("REQUIERE NUEVA ACCIÓN",AA35)))</formula>
    </cfRule>
    <cfRule type="containsText" dxfId="141" priority="117" operator="containsText" text="RIESGO CONTROLADO">
      <formula>NOT(ISERROR(SEARCH("RIESGO CONTROLADO",AA35)))</formula>
    </cfRule>
  </conditionalFormatting>
  <conditionalFormatting sqref="AA38:AA40">
    <cfRule type="containsText" dxfId="140" priority="112" operator="containsText" text="CONTINUA LA ACCIÓN ANTERIOR">
      <formula>NOT(ISERROR(SEARCH("CONTINUA LA ACCIÓN ANTERIOR",AA38)))</formula>
    </cfRule>
    <cfRule type="containsText" dxfId="139" priority="113" operator="containsText" text="REQUIERE NUEVA ACCIÓN">
      <formula>NOT(ISERROR(SEARCH("REQUIERE NUEVA ACCIÓN",AA38)))</formula>
    </cfRule>
    <cfRule type="containsText" dxfId="138" priority="114" operator="containsText" text="RIESGO CONTROLADO">
      <formula>NOT(ISERROR(SEARCH("RIESGO CONTROLADO",AA38)))</formula>
    </cfRule>
  </conditionalFormatting>
  <conditionalFormatting sqref="AA50:AA52">
    <cfRule type="containsText" dxfId="137" priority="107" operator="containsText" text="CONTINUA LA ACCIÓN ANTERIOR">
      <formula>NOT(ISERROR(SEARCH("CONTINUA LA ACCIÓN ANTERIOR",AA50)))</formula>
    </cfRule>
    <cfRule type="containsText" dxfId="136" priority="108" operator="containsText" text="REQUIERE NUEVA ACCIÓN">
      <formula>NOT(ISERROR(SEARCH("REQUIERE NUEVA ACCIÓN",AA50)))</formula>
    </cfRule>
    <cfRule type="containsText" dxfId="135" priority="109" operator="containsText" text="RIESGO CONTROLADO">
      <formula>NOT(ISERROR(SEARCH("RIESGO CONTROLADO",AA50)))</formula>
    </cfRule>
  </conditionalFormatting>
  <conditionalFormatting sqref="Y50:Y52">
    <cfRule type="beginsWith" dxfId="134" priority="106" operator="beginsWith" text="No eficaz">
      <formula>LEFT(Y50,LEN("No eficaz"))="No eficaz"</formula>
    </cfRule>
  </conditionalFormatting>
  <conditionalFormatting sqref="Y50:Y52">
    <cfRule type="beginsWith" dxfId="133" priority="105" operator="beginsWith" text="Eficaz">
      <formula>LEFT(Y50,LEN("Eficaz"))="Eficaz"</formula>
    </cfRule>
  </conditionalFormatting>
  <conditionalFormatting sqref="W50:W52">
    <cfRule type="expression" dxfId="132" priority="104">
      <formula>T50="ASUMIR"</formula>
    </cfRule>
  </conditionalFormatting>
  <conditionalFormatting sqref="Y50:Y52">
    <cfRule type="expression" dxfId="131" priority="103">
      <formula>T50="ASUMIR"</formula>
    </cfRule>
  </conditionalFormatting>
  <conditionalFormatting sqref="X50:X52">
    <cfRule type="expression" dxfId="130" priority="102">
      <formula>T50="ASUMIR"</formula>
    </cfRule>
  </conditionalFormatting>
  <conditionalFormatting sqref="Z50:Z52">
    <cfRule type="expression" dxfId="129" priority="101">
      <formula>T50="ASUMIR"</formula>
    </cfRule>
  </conditionalFormatting>
  <conditionalFormatting sqref="W50:W52">
    <cfRule type="cellIs" dxfId="128" priority="100" operator="equal">
      <formula>"NO_CUMPLIDA"</formula>
    </cfRule>
  </conditionalFormatting>
  <conditionalFormatting sqref="Z50">
    <cfRule type="expression" dxfId="127" priority="99">
      <formula>$W$10&lt;&gt;"CUMPLIMIENTO_TOTAL"</formula>
    </cfRule>
  </conditionalFormatting>
  <conditionalFormatting sqref="Z51">
    <cfRule type="expression" dxfId="126" priority="98">
      <formula>$W$11&lt;&gt;"CUMPLIMIENTO_TOTAL"</formula>
    </cfRule>
  </conditionalFormatting>
  <conditionalFormatting sqref="Z52">
    <cfRule type="expression" dxfId="125" priority="97">
      <formula>$W$12&lt;&gt;"CUMPLIMIENTO_TOTAL"</formula>
    </cfRule>
  </conditionalFormatting>
  <conditionalFormatting sqref="AA53:AA55">
    <cfRule type="containsText" dxfId="124" priority="92" operator="containsText" text="CONTINUA LA ACCIÓN ANTERIOR">
      <formula>NOT(ISERROR(SEARCH("CONTINUA LA ACCIÓN ANTERIOR",AA53)))</formula>
    </cfRule>
    <cfRule type="containsText" dxfId="123" priority="93" operator="containsText" text="REQUIERE NUEVA ACCIÓN">
      <formula>NOT(ISERROR(SEARCH("REQUIERE NUEVA ACCIÓN",AA53)))</formula>
    </cfRule>
    <cfRule type="containsText" dxfId="122" priority="94" operator="containsText" text="RIESGO CONTROLADO">
      <formula>NOT(ISERROR(SEARCH("RIESGO CONTROLADO",AA53)))</formula>
    </cfRule>
  </conditionalFormatting>
  <conditionalFormatting sqref="Y53:Y55">
    <cfRule type="beginsWith" dxfId="121" priority="91" operator="beginsWith" text="No eficaz">
      <formula>LEFT(Y53,LEN("No eficaz"))="No eficaz"</formula>
    </cfRule>
  </conditionalFormatting>
  <conditionalFormatting sqref="Y53:Y55">
    <cfRule type="beginsWith" dxfId="120" priority="90" operator="beginsWith" text="Eficaz">
      <formula>LEFT(Y53,LEN("Eficaz"))="Eficaz"</formula>
    </cfRule>
  </conditionalFormatting>
  <conditionalFormatting sqref="W53:W55">
    <cfRule type="expression" dxfId="119" priority="89">
      <formula>T53="ASUMIR"</formula>
    </cfRule>
  </conditionalFormatting>
  <conditionalFormatting sqref="Y53:Y55">
    <cfRule type="expression" dxfId="118" priority="88">
      <formula>T53="ASUMIR"</formula>
    </cfRule>
  </conditionalFormatting>
  <conditionalFormatting sqref="X53:X55">
    <cfRule type="expression" dxfId="117" priority="87">
      <formula>T53="ASUMIR"</formula>
    </cfRule>
  </conditionalFormatting>
  <conditionalFormatting sqref="Z53:Z55">
    <cfRule type="expression" dxfId="116" priority="86">
      <formula>T53="ASUMIR"</formula>
    </cfRule>
  </conditionalFormatting>
  <conditionalFormatting sqref="W53:W55">
    <cfRule type="cellIs" dxfId="115" priority="85" operator="equal">
      <formula>"NO_CUMPLIDA"</formula>
    </cfRule>
  </conditionalFormatting>
  <conditionalFormatting sqref="Z53">
    <cfRule type="expression" dxfId="114" priority="84">
      <formula>$W$13&lt;&gt;"CUMPLIMIENTO_TOTAL"</formula>
    </cfRule>
  </conditionalFormatting>
  <conditionalFormatting sqref="Z54">
    <cfRule type="expression" dxfId="113" priority="83">
      <formula>$W$14&lt;&gt;"CUMPLIMIENTO_TOTAL"</formula>
    </cfRule>
  </conditionalFormatting>
  <conditionalFormatting sqref="Z55">
    <cfRule type="expression" dxfId="112" priority="82">
      <formula>$W$15&lt;&gt;"CUMPLIMIENTO_TOTAL"</formula>
    </cfRule>
  </conditionalFormatting>
  <conditionalFormatting sqref="AA56:AA58">
    <cfRule type="containsText" dxfId="111" priority="77" operator="containsText" text="CONTINUA LA ACCIÓN ANTERIOR">
      <formula>NOT(ISERROR(SEARCH("CONTINUA LA ACCIÓN ANTERIOR",AA56)))</formula>
    </cfRule>
    <cfRule type="containsText" dxfId="110" priority="78" operator="containsText" text="REQUIERE NUEVA ACCIÓN">
      <formula>NOT(ISERROR(SEARCH("REQUIERE NUEVA ACCIÓN",AA56)))</formula>
    </cfRule>
    <cfRule type="containsText" dxfId="109" priority="79" operator="containsText" text="RIESGO CONTROLADO">
      <formula>NOT(ISERROR(SEARCH("RIESGO CONTROLADO",AA56)))</formula>
    </cfRule>
  </conditionalFormatting>
  <conditionalFormatting sqref="Y56:Y58">
    <cfRule type="beginsWith" dxfId="108" priority="76" operator="beginsWith" text="No eficaz">
      <formula>LEFT(Y56,LEN("No eficaz"))="No eficaz"</formula>
    </cfRule>
  </conditionalFormatting>
  <conditionalFormatting sqref="Y56:Y58">
    <cfRule type="beginsWith" dxfId="107" priority="75" operator="beginsWith" text="Eficaz">
      <formula>LEFT(Y56,LEN("Eficaz"))="Eficaz"</formula>
    </cfRule>
  </conditionalFormatting>
  <conditionalFormatting sqref="W56:W58">
    <cfRule type="expression" dxfId="106" priority="74">
      <formula>T56="ASUMIR"</formula>
    </cfRule>
  </conditionalFormatting>
  <conditionalFormatting sqref="Y56:Y58">
    <cfRule type="expression" dxfId="105" priority="73">
      <formula>T56="ASUMIR"</formula>
    </cfRule>
  </conditionalFormatting>
  <conditionalFormatting sqref="X56:X58">
    <cfRule type="expression" dxfId="104" priority="72">
      <formula>T56="ASUMIR"</formula>
    </cfRule>
  </conditionalFormatting>
  <conditionalFormatting sqref="Z56:Z58">
    <cfRule type="expression" dxfId="103" priority="71">
      <formula>T56="ASUMIR"</formula>
    </cfRule>
  </conditionalFormatting>
  <conditionalFormatting sqref="W56:W58">
    <cfRule type="cellIs" dxfId="102" priority="70" operator="equal">
      <formula>"NO_CUMPLIDA"</formula>
    </cfRule>
  </conditionalFormatting>
  <conditionalFormatting sqref="Z56">
    <cfRule type="expression" dxfId="101" priority="69">
      <formula>$W$16&lt;&gt;"CUMPLIMIENTO_TOTAL"</formula>
    </cfRule>
  </conditionalFormatting>
  <conditionalFormatting sqref="Z57">
    <cfRule type="expression" dxfId="100" priority="68">
      <formula>$W$17&lt;&gt;"CUMPLIMIENTO_TOTAL"</formula>
    </cfRule>
  </conditionalFormatting>
  <conditionalFormatting sqref="Z58">
    <cfRule type="expression" dxfId="99" priority="67">
      <formula>$W$18&lt;&gt;"CUMPLIMIENTO_TOTAL"</formula>
    </cfRule>
  </conditionalFormatting>
  <conditionalFormatting sqref="AA59:AA61">
    <cfRule type="containsText" dxfId="98" priority="64" operator="containsText" text="CONTINUA LA ACCIÓN ANTERIOR">
      <formula>NOT(ISERROR(SEARCH("CONTINUA LA ACCIÓN ANTERIOR",AA59)))</formula>
    </cfRule>
    <cfRule type="containsText" dxfId="97" priority="65" operator="containsText" text="REQUIERE NUEVA ACCIÓN">
      <formula>NOT(ISERROR(SEARCH("REQUIERE NUEVA ACCIÓN",AA59)))</formula>
    </cfRule>
    <cfRule type="containsText" dxfId="96" priority="66" operator="containsText" text="RIESGO CONTROLADO">
      <formula>NOT(ISERROR(SEARCH("RIESGO CONTROLADO",AA59)))</formula>
    </cfRule>
  </conditionalFormatting>
  <conditionalFormatting sqref="AA62:AA64">
    <cfRule type="containsText" dxfId="95" priority="61" operator="containsText" text="CONTINUA LA ACCIÓN ANTERIOR">
      <formula>NOT(ISERROR(SEARCH("CONTINUA LA ACCIÓN ANTERIOR",AA62)))</formula>
    </cfRule>
    <cfRule type="containsText" dxfId="94" priority="62" operator="containsText" text="REQUIERE NUEVA ACCIÓN">
      <formula>NOT(ISERROR(SEARCH("REQUIERE NUEVA ACCIÓN",AA62)))</formula>
    </cfRule>
    <cfRule type="containsText" dxfId="93" priority="63" operator="containsText" text="RIESGO CONTROLADO">
      <formula>NOT(ISERROR(SEARCH("RIESGO CONTROLADO",AA62)))</formula>
    </cfRule>
  </conditionalFormatting>
  <conditionalFormatting sqref="AA65:AA67">
    <cfRule type="containsText" dxfId="92" priority="58" operator="containsText" text="CONTINUA LA ACCIÓN ANTERIOR">
      <formula>NOT(ISERROR(SEARCH("CONTINUA LA ACCIÓN ANTERIOR",AA65)))</formula>
    </cfRule>
    <cfRule type="containsText" dxfId="91" priority="59" operator="containsText" text="REQUIERE NUEVA ACCIÓN">
      <formula>NOT(ISERROR(SEARCH("REQUIERE NUEVA ACCIÓN",AA65)))</formula>
    </cfRule>
    <cfRule type="containsText" dxfId="90" priority="60" operator="containsText" text="RIESGO CONTROLADO">
      <formula>NOT(ISERROR(SEARCH("RIESGO CONTROLADO",AA65)))</formula>
    </cfRule>
  </conditionalFormatting>
  <conditionalFormatting sqref="AA68:AA70">
    <cfRule type="containsText" dxfId="89" priority="55" operator="containsText" text="CONTINUA LA ACCIÓN ANTERIOR">
      <formula>NOT(ISERROR(SEARCH("CONTINUA LA ACCIÓN ANTERIOR",AA68)))</formula>
    </cfRule>
    <cfRule type="containsText" dxfId="88" priority="56" operator="containsText" text="REQUIERE NUEVA ACCIÓN">
      <formula>NOT(ISERROR(SEARCH("REQUIERE NUEVA ACCIÓN",AA68)))</formula>
    </cfRule>
    <cfRule type="containsText" dxfId="87" priority="57" operator="containsText" text="RIESGO CONTROLADO">
      <formula>NOT(ISERROR(SEARCH("RIESGO CONTROLADO",AA68)))</formula>
    </cfRule>
  </conditionalFormatting>
  <conditionalFormatting sqref="AA71:AA73">
    <cfRule type="containsText" dxfId="86" priority="50" operator="containsText" text="CONTINUA LA ACCIÓN ANTERIOR">
      <formula>NOT(ISERROR(SEARCH("CONTINUA LA ACCIÓN ANTERIOR",AA71)))</formula>
    </cfRule>
    <cfRule type="containsText" dxfId="85" priority="51" operator="containsText" text="REQUIERE NUEVA ACCIÓN">
      <formula>NOT(ISERROR(SEARCH("REQUIERE NUEVA ACCIÓN",AA71)))</formula>
    </cfRule>
    <cfRule type="containsText" dxfId="84" priority="52" operator="containsText" text="RIESGO CONTROLADO">
      <formula>NOT(ISERROR(SEARCH("RIESGO CONTROLADO",AA71)))</formula>
    </cfRule>
  </conditionalFormatting>
  <conditionalFormatting sqref="Y71:Y73">
    <cfRule type="beginsWith" dxfId="83" priority="49" operator="beginsWith" text="No eficaz">
      <formula>LEFT(Y71,LEN("No eficaz"))="No eficaz"</formula>
    </cfRule>
  </conditionalFormatting>
  <conditionalFormatting sqref="Y71:Y73">
    <cfRule type="beginsWith" dxfId="82" priority="48" operator="beginsWith" text="Eficaz">
      <formula>LEFT(Y71,LEN("Eficaz"))="Eficaz"</formula>
    </cfRule>
  </conditionalFormatting>
  <conditionalFormatting sqref="W71:W73">
    <cfRule type="expression" dxfId="81" priority="47">
      <formula>T71="ASUMIR"</formula>
    </cfRule>
  </conditionalFormatting>
  <conditionalFormatting sqref="Y71:Y73">
    <cfRule type="expression" dxfId="80" priority="46">
      <formula>T71="ASUMIR"</formula>
    </cfRule>
  </conditionalFormatting>
  <conditionalFormatting sqref="X71:X73">
    <cfRule type="expression" dxfId="79" priority="45">
      <formula>T71="ASUMIR"</formula>
    </cfRule>
  </conditionalFormatting>
  <conditionalFormatting sqref="Z71:Z73">
    <cfRule type="expression" dxfId="78" priority="44">
      <formula>T71="ASUMIR"</formula>
    </cfRule>
  </conditionalFormatting>
  <conditionalFormatting sqref="W71:W73">
    <cfRule type="cellIs" dxfId="77" priority="43" operator="equal">
      <formula>"NO_CUMPLIDA"</formula>
    </cfRule>
  </conditionalFormatting>
  <conditionalFormatting sqref="Z71">
    <cfRule type="expression" dxfId="76" priority="42">
      <formula>$W$22&lt;&gt;"CUMPLIMIENTO_TOTAL"</formula>
    </cfRule>
  </conditionalFormatting>
  <conditionalFormatting sqref="Z72">
    <cfRule type="expression" dxfId="75" priority="41">
      <formula>$W$23&lt;&gt;"CUMPLIMIENTO_TOTAL"</formula>
    </cfRule>
  </conditionalFormatting>
  <conditionalFormatting sqref="Z73">
    <cfRule type="expression" dxfId="74" priority="40">
      <formula>$W$24&lt;&gt;"CUMPLIMIENTO_TOTAL"</formula>
    </cfRule>
  </conditionalFormatting>
  <conditionalFormatting sqref="AA80:AA82">
    <cfRule type="containsText" dxfId="73" priority="37" operator="containsText" text="CONTINUA LA ACCIÓN ANTERIOR">
      <formula>NOT(ISERROR(SEARCH("CONTINUA LA ACCIÓN ANTERIOR",AA80)))</formula>
    </cfRule>
    <cfRule type="containsText" dxfId="72" priority="38" operator="containsText" text="REQUIERE NUEVA ACCIÓN">
      <formula>NOT(ISERROR(SEARCH("REQUIERE NUEVA ACCIÓN",AA80)))</formula>
    </cfRule>
    <cfRule type="containsText" dxfId="71" priority="39" operator="containsText" text="RIESGO CONTROLADO">
      <formula>NOT(ISERROR(SEARCH("RIESGO CONTROLADO",AA80)))</formula>
    </cfRule>
  </conditionalFormatting>
  <conditionalFormatting sqref="AA86:AA88">
    <cfRule type="containsText" dxfId="70" priority="31" operator="containsText" text="CONTINUA LA ACCIÓN ANTERIOR">
      <formula>NOT(ISERROR(SEARCH("CONTINUA LA ACCIÓN ANTERIOR",AA86)))</formula>
    </cfRule>
    <cfRule type="containsText" dxfId="69" priority="32" operator="containsText" text="REQUIERE NUEVA ACCIÓN">
      <formula>NOT(ISERROR(SEARCH("REQUIERE NUEVA ACCIÓN",AA86)))</formula>
    </cfRule>
    <cfRule type="containsText" dxfId="68" priority="33" operator="containsText" text="RIESGO CONTROLADO">
      <formula>NOT(ISERROR(SEARCH("RIESGO CONTROLADO",AA86)))</formula>
    </cfRule>
  </conditionalFormatting>
  <conditionalFormatting sqref="Y86:Y88">
    <cfRule type="beginsWith" dxfId="67" priority="30" operator="beginsWith" text="No eficaz">
      <formula>LEFT(Y86,LEN("No eficaz"))="No eficaz"</formula>
    </cfRule>
  </conditionalFormatting>
  <conditionalFormatting sqref="Y86:Y88">
    <cfRule type="beginsWith" dxfId="66" priority="29" operator="beginsWith" text="Eficaz">
      <formula>LEFT(Y86,LEN("Eficaz"))="Eficaz"</formula>
    </cfRule>
  </conditionalFormatting>
  <conditionalFormatting sqref="W86:W88">
    <cfRule type="expression" dxfId="65" priority="28">
      <formula>T86="ASUMIR"</formula>
    </cfRule>
  </conditionalFormatting>
  <conditionalFormatting sqref="Y86:Y88">
    <cfRule type="expression" dxfId="64" priority="27">
      <formula>T86="ASUMIR"</formula>
    </cfRule>
  </conditionalFormatting>
  <conditionalFormatting sqref="X86">
    <cfRule type="expression" dxfId="63" priority="26">
      <formula>T86="ASUMIR"</formula>
    </cfRule>
  </conditionalFormatting>
  <conditionalFormatting sqref="Z86:Z88">
    <cfRule type="expression" dxfId="62" priority="25">
      <formula>T86="ASUMIR"</formula>
    </cfRule>
  </conditionalFormatting>
  <conditionalFormatting sqref="W86:W88">
    <cfRule type="cellIs" dxfId="61" priority="24" operator="equal">
      <formula>"NO_CUMPLIDA"</formula>
    </cfRule>
  </conditionalFormatting>
  <conditionalFormatting sqref="Z86">
    <cfRule type="expression" dxfId="60" priority="23">
      <formula>$W$19&lt;&gt;"CUMPLIMIENTO_TOTAL"</formula>
    </cfRule>
  </conditionalFormatting>
  <conditionalFormatting sqref="Z87">
    <cfRule type="expression" dxfId="59" priority="22">
      <formula>$W$20&lt;&gt;"CUMPLIMIENTO_TOTAL"</formula>
    </cfRule>
  </conditionalFormatting>
  <conditionalFormatting sqref="Z88">
    <cfRule type="expression" dxfId="58" priority="21">
      <formula>$W$21&lt;&gt;"CUMPLIMIENTO_TOTAL"</formula>
    </cfRule>
  </conditionalFormatting>
  <conditionalFormatting sqref="X87">
    <cfRule type="expression" dxfId="57" priority="36">
      <formula>T88="ASUMIR"</formula>
    </cfRule>
  </conditionalFormatting>
  <conditionalFormatting sqref="X88">
    <cfRule type="expression" dxfId="56" priority="20">
      <formula>T89="ASUMIR"</formula>
    </cfRule>
  </conditionalFormatting>
  <conditionalFormatting sqref="Z87">
    <cfRule type="expression" dxfId="55" priority="19">
      <formula>$W$19&lt;&gt;"CUMPLIMIENTO_TOTAL"</formula>
    </cfRule>
  </conditionalFormatting>
  <conditionalFormatting sqref="AA41:AA46">
    <cfRule type="containsText" dxfId="54" priority="16" operator="containsText" text="CONTINUA LA ACCIÓN ANTERIOR">
      <formula>NOT(ISERROR(SEARCH("CONTINUA LA ACCIÓN ANTERIOR",AA41)))</formula>
    </cfRule>
    <cfRule type="containsText" dxfId="53" priority="17" operator="containsText" text="REQUIERE NUEVA ACCIÓN">
      <formula>NOT(ISERROR(SEARCH("REQUIERE NUEVA ACCIÓN",AA41)))</formula>
    </cfRule>
    <cfRule type="containsText" dxfId="52" priority="18" operator="containsText" text="RIESGO CONTROLADO">
      <formula>NOT(ISERROR(SEARCH("RIESGO CONTROLADO",AA41)))</formula>
    </cfRule>
  </conditionalFormatting>
  <conditionalFormatting sqref="AA47:AA49">
    <cfRule type="containsText" dxfId="51" priority="11" operator="containsText" text="CONTINUA LA ACCIÓN ANTERIOR">
      <formula>NOT(ISERROR(SEARCH("CONTINUA LA ACCIÓN ANTERIOR",AA47)))</formula>
    </cfRule>
    <cfRule type="containsText" dxfId="50" priority="12" operator="containsText" text="REQUIERE NUEVA ACCIÓN">
      <formula>NOT(ISERROR(SEARCH("REQUIERE NUEVA ACCIÓN",AA47)))</formula>
    </cfRule>
    <cfRule type="containsText" dxfId="49" priority="13" operator="containsText" text="RIESGO CONTROLADO">
      <formula>NOT(ISERROR(SEARCH("RIESGO CONTROLADO",AA47)))</formula>
    </cfRule>
  </conditionalFormatting>
  <conditionalFormatting sqref="Y47:Y49">
    <cfRule type="beginsWith" dxfId="48" priority="10" operator="beginsWith" text="No eficaz">
      <formula>LEFT(Y47,LEN("No eficaz"))="No eficaz"</formula>
    </cfRule>
  </conditionalFormatting>
  <conditionalFormatting sqref="Y47:Y49">
    <cfRule type="beginsWith" dxfId="47" priority="9" operator="beginsWith" text="Eficaz">
      <formula>LEFT(Y47,LEN("Eficaz"))="Eficaz"</formula>
    </cfRule>
  </conditionalFormatting>
  <conditionalFormatting sqref="W47:W49">
    <cfRule type="expression" dxfId="46" priority="8">
      <formula>T47="ASUMIR"</formula>
    </cfRule>
  </conditionalFormatting>
  <conditionalFormatting sqref="Y47:Y49">
    <cfRule type="expression" dxfId="45" priority="7">
      <formula>T47="ASUMIR"</formula>
    </cfRule>
  </conditionalFormatting>
  <conditionalFormatting sqref="X47:X49">
    <cfRule type="expression" dxfId="44" priority="6">
      <formula>T47="ASUMIR"</formula>
    </cfRule>
  </conditionalFormatting>
  <conditionalFormatting sqref="Z47:Z49">
    <cfRule type="expression" dxfId="43" priority="5">
      <formula>T47="ASUMIR"</formula>
    </cfRule>
  </conditionalFormatting>
  <conditionalFormatting sqref="W47:W49">
    <cfRule type="cellIs" dxfId="42" priority="4" operator="equal">
      <formula>"NO_CUMPLIDA"</formula>
    </cfRule>
  </conditionalFormatting>
  <conditionalFormatting sqref="Z47">
    <cfRule type="expression" dxfId="41" priority="3">
      <formula>$W$16&lt;&gt;"CUMPLIMIENTO_TOTAL"</formula>
    </cfRule>
  </conditionalFormatting>
  <conditionalFormatting sqref="Z48">
    <cfRule type="expression" dxfId="40" priority="2">
      <formula>$W$17&lt;&gt;"CUMPLIMIENTO_TOTAL"</formula>
    </cfRule>
  </conditionalFormatting>
  <conditionalFormatting sqref="Z49">
    <cfRule type="expression" dxfId="39" priority="1">
      <formula>$W$18&lt;&gt;"CUMPLIMIENTO_TOTAL"</formula>
    </cfRule>
  </conditionalFormatting>
  <dataValidations xWindow="691" yWindow="535" count="9">
    <dataValidation allowBlank="1" showInputMessage="1" showErrorMessage="1" promptTitle="Acción" prompt="Describa la forma en la cual se ha cumplido con la acción (oportunidad de mejora) que se implementó para tratar el riesgo" sqref="X8:X87 X89:X115"/>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A8:AA71 AA74:AA115">
      <formula1>"RIESGO CONTROLADO, REQUIERE NUEVA ACCIÓN, CONTINUA LA ACCIÓN ANTERIOR"</formula1>
    </dataValidation>
    <dataValidation allowBlank="1" showInputMessage="1" showErrorMessage="1" promptTitle="FACTORES DE RIESGO" prompt="Seleccione el factor de riesgo interno o externo" sqref="C8:C115"/>
    <dataValidation allowBlank="1" showInputMessage="1" showErrorMessage="1" promptTitle="Análisis del indicador" prompt="Describa brevemente el comportamiento del indicador" sqref="K8:K115"/>
    <dataValidation allowBlank="1" showInputMessage="1" showErrorMessage="1" promptTitle="Limitación del control" prompt="Describa brevemente los problemas o limitantes tenidos al momento de aplicar el control establecido._x000a_En caso de &quot;NO EXISTE CONTROL&quot;, deje en blanco la celda" sqref="R8:S115"/>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Z8:Z115">
      <formula1>W8="CUMPLIMIENTO_TOTAL"</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W8:W115">
      <formula1>INDIRECT(T8)</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Y8:Y115">
      <formula1>INDIRECT(W8)</formula1>
    </dataValidation>
    <dataValidation type="decimal" allowBlank="1" showInputMessage="1" showErrorMessage="1" promptTitle="% De medición del indicador" prompt="Sólo permite números" sqref="J8:J115">
      <formula1>-2E+22</formula1>
      <formula2>2E+21</formula2>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606" operator="containsText" id="{5FF8A8BD-18FC-417B-850F-ACA90835F62D}">
            <xm:f>NOT(ISERROR(SEARCH(#REF!,Y17)))</xm:f>
            <xm:f>#REF!</xm:f>
            <x14:dxf>
              <font>
                <color rgb="FF9C0006"/>
              </font>
              <fill>
                <patternFill>
                  <bgColor rgb="FFFFC7CE"/>
                </patternFill>
              </fill>
            </x14:dxf>
          </x14:cfRule>
          <xm:sqref>Y17:Y19 Y22:Y43 Y59:Y70 Y74:Y76</xm:sqref>
        </x14:conditionalFormatting>
        <x14:conditionalFormatting xmlns:xm="http://schemas.microsoft.com/office/excel/2006/main">
          <x14:cfRule type="containsText" priority="608" operator="containsText" id="{13013706-2595-4270-A379-FEE68B7EE3BE}">
            <xm:f>NOT(ISERROR(SEARCH(#REF!,W17)))</xm:f>
            <xm:f>#REF!</xm:f>
            <x14:dxf>
              <font>
                <color rgb="FF9C0006"/>
              </font>
              <fill>
                <patternFill>
                  <bgColor rgb="FFFFC7CE"/>
                </patternFill>
              </fill>
            </x14:dxf>
          </x14:cfRule>
          <xm:sqref>W17:W19 W22:W43 W59:W70 W74:W76 W89:W115</xm:sqref>
        </x14:conditionalFormatting>
        <x14:conditionalFormatting xmlns:xm="http://schemas.microsoft.com/office/excel/2006/main">
          <x14:cfRule type="containsText" priority="478" operator="containsText" id="{4A342DA6-78C7-48EB-BABD-AB552CA5EA21}">
            <xm:f>NOT(ISERROR(SEARCH(#REF!,Y77)))</xm:f>
            <xm:f>#REF!</xm:f>
            <x14:dxf>
              <font>
                <color rgb="FF9C0006"/>
              </font>
              <fill>
                <patternFill>
                  <bgColor rgb="FFFFC7CE"/>
                </patternFill>
              </fill>
            </x14:dxf>
          </x14:cfRule>
          <xm:sqref>Y77:Y79</xm:sqref>
        </x14:conditionalFormatting>
        <x14:conditionalFormatting xmlns:xm="http://schemas.microsoft.com/office/excel/2006/main">
          <x14:cfRule type="containsText" priority="479" operator="containsText" id="{3712F9A6-6D0B-41D8-912E-F602B387AC9B}">
            <xm:f>NOT(ISERROR(SEARCH(#REF!,W77)))</xm:f>
            <xm:f>#REF!</xm:f>
            <x14:dxf>
              <font>
                <color rgb="FF9C0006"/>
              </font>
              <fill>
                <patternFill>
                  <bgColor rgb="FFFFC7CE"/>
                </patternFill>
              </fill>
            </x14:dxf>
          </x14:cfRule>
          <xm:sqref>W77:W79</xm:sqref>
        </x14:conditionalFormatting>
        <x14:conditionalFormatting xmlns:xm="http://schemas.microsoft.com/office/excel/2006/main">
          <x14:cfRule type="containsText" priority="451" operator="containsText" id="{EF56BBA2-0D52-4A1F-A4E6-3F9BD6020E8E}">
            <xm:f>NOT(ISERROR(SEARCH(#REF!,Y80)))</xm:f>
            <xm:f>#REF!</xm:f>
            <x14:dxf>
              <font>
                <color rgb="FF9C0006"/>
              </font>
              <fill>
                <patternFill>
                  <bgColor rgb="FFFFC7CE"/>
                </patternFill>
              </fill>
            </x14:dxf>
          </x14:cfRule>
          <xm:sqref>Y80:Y82</xm:sqref>
        </x14:conditionalFormatting>
        <x14:conditionalFormatting xmlns:xm="http://schemas.microsoft.com/office/excel/2006/main">
          <x14:cfRule type="containsText" priority="452" operator="containsText" id="{7CD37005-96B6-4CD1-86A7-78F3A8672C36}">
            <xm:f>NOT(ISERROR(SEARCH(#REF!,W80)))</xm:f>
            <xm:f>#REF!</xm:f>
            <x14:dxf>
              <font>
                <color rgb="FF9C0006"/>
              </font>
              <fill>
                <patternFill>
                  <bgColor rgb="FFFFC7CE"/>
                </patternFill>
              </fill>
            </x14:dxf>
          </x14:cfRule>
          <xm:sqref>W80:W82</xm:sqref>
        </x14:conditionalFormatting>
        <x14:conditionalFormatting xmlns:xm="http://schemas.microsoft.com/office/excel/2006/main">
          <x14:cfRule type="containsText" priority="362" operator="containsText" id="{9EBED557-F2B8-4258-B197-A677F2335349}">
            <xm:f>NOT(ISERROR(SEARCH(#REF!,Y11)))</xm:f>
            <xm:f>#REF!</xm:f>
            <x14:dxf>
              <font>
                <color rgb="FF9C0006"/>
              </font>
              <fill>
                <patternFill>
                  <bgColor rgb="FFFFC7CE"/>
                </patternFill>
              </fill>
            </x14:dxf>
          </x14:cfRule>
          <xm:sqref>Y11:Y13</xm:sqref>
        </x14:conditionalFormatting>
        <x14:conditionalFormatting xmlns:xm="http://schemas.microsoft.com/office/excel/2006/main">
          <x14:cfRule type="containsText" priority="363" operator="containsText" id="{E98D5C43-4C27-4EC4-BC64-3674535D6D7B}">
            <xm:f>NOT(ISERROR(SEARCH(#REF!,W11)))</xm:f>
            <xm:f>#REF!</xm:f>
            <x14:dxf>
              <font>
                <color rgb="FF9C0006"/>
              </font>
              <fill>
                <patternFill>
                  <bgColor rgb="FFFFC7CE"/>
                </patternFill>
              </fill>
            </x14:dxf>
          </x14:cfRule>
          <xm:sqref>W11:W13</xm:sqref>
        </x14:conditionalFormatting>
        <x14:conditionalFormatting xmlns:xm="http://schemas.microsoft.com/office/excel/2006/main">
          <x14:cfRule type="containsText" priority="334" operator="containsText" id="{E79C38C2-B2A9-45DC-A202-D87A860E9524}">
            <xm:f>NOT(ISERROR(SEARCH(#REF!,Y44)))</xm:f>
            <xm:f>#REF!</xm:f>
            <x14:dxf>
              <font>
                <color rgb="FF9C0006"/>
              </font>
              <fill>
                <patternFill>
                  <bgColor rgb="FFFFC7CE"/>
                </patternFill>
              </fill>
            </x14:dxf>
          </x14:cfRule>
          <xm:sqref>Y44:Y46</xm:sqref>
        </x14:conditionalFormatting>
        <x14:conditionalFormatting xmlns:xm="http://schemas.microsoft.com/office/excel/2006/main">
          <x14:cfRule type="containsText" priority="335" operator="containsText" id="{872760F0-8672-49CF-ACB7-116B1DD32CCE}">
            <xm:f>NOT(ISERROR(SEARCH(#REF!,W44)))</xm:f>
            <xm:f>#REF!</xm:f>
            <x14:dxf>
              <font>
                <color rgb="FF9C0006"/>
              </font>
              <fill>
                <patternFill>
                  <bgColor rgb="FFFFC7CE"/>
                </patternFill>
              </fill>
            </x14:dxf>
          </x14:cfRule>
          <xm:sqref>W44:W46</xm:sqref>
        </x14:conditionalFormatting>
        <x14:conditionalFormatting xmlns:xm="http://schemas.microsoft.com/office/excel/2006/main">
          <x14:cfRule type="containsText" priority="321" operator="containsText" id="{EC35E1DA-7AB6-44FB-8F0F-5622DDAE5FEC}">
            <xm:f>NOT(ISERROR(SEARCH(#REF!,Y83)))</xm:f>
            <xm:f>#REF!</xm:f>
            <x14:dxf>
              <font>
                <color rgb="FF9C0006"/>
              </font>
              <fill>
                <patternFill>
                  <bgColor rgb="FFFFC7CE"/>
                </patternFill>
              </fill>
            </x14:dxf>
          </x14:cfRule>
          <xm:sqref>Y83:Y84</xm:sqref>
        </x14:conditionalFormatting>
        <x14:conditionalFormatting xmlns:xm="http://schemas.microsoft.com/office/excel/2006/main">
          <x14:cfRule type="containsText" priority="322" operator="containsText" id="{57580031-CEA1-4ADF-A722-A853F49E9E1C}">
            <xm:f>NOT(ISERROR(SEARCH(#REF!,W83)))</xm:f>
            <xm:f>#REF!</xm:f>
            <x14:dxf>
              <font>
                <color rgb="FF9C0006"/>
              </font>
              <fill>
                <patternFill>
                  <bgColor rgb="FFFFC7CE"/>
                </patternFill>
              </fill>
            </x14:dxf>
          </x14:cfRule>
          <xm:sqref>W83:W85</xm:sqref>
        </x14:conditionalFormatting>
        <x14:conditionalFormatting xmlns:xm="http://schemas.microsoft.com/office/excel/2006/main">
          <x14:cfRule type="containsText" priority="311" operator="containsText" id="{5AB980B2-555C-4E94-A086-8A4D9C8F56DA}">
            <xm:f>NOT(ISERROR(SEARCH(#REF!,Y85)))</xm:f>
            <xm:f>#REF!</xm:f>
            <x14:dxf>
              <font>
                <color rgb="FF9C0006"/>
              </font>
              <fill>
                <patternFill>
                  <bgColor rgb="FFFFC7CE"/>
                </patternFill>
              </fill>
            </x14:dxf>
          </x14:cfRule>
          <xm:sqref>Y85</xm:sqref>
        </x14:conditionalFormatting>
        <x14:conditionalFormatting xmlns:xm="http://schemas.microsoft.com/office/excel/2006/main">
          <x14:cfRule type="containsText" priority="304" operator="containsText" id="{1ADD8A9D-5A32-4914-B94A-63ED79AC90AA}">
            <xm:f>NOT(ISERROR(SEARCH(#REF!,Y89)))</xm:f>
            <xm:f>#REF!</xm:f>
            <x14:dxf>
              <font>
                <color rgb="FF9C0006"/>
              </font>
              <fill>
                <patternFill>
                  <bgColor rgb="FFFFC7CE"/>
                </patternFill>
              </fill>
            </x14:dxf>
          </x14:cfRule>
          <xm:sqref>Y89 Y92 Y95 Y98 Y101 Y107 Y104 Y110 Y113</xm:sqref>
        </x14:conditionalFormatting>
        <x14:conditionalFormatting xmlns:xm="http://schemas.microsoft.com/office/excel/2006/main">
          <x14:cfRule type="containsText" priority="297" operator="containsText" id="{63EF124C-3D48-4497-B688-E3F7D578CC44}">
            <xm:f>NOT(ISERROR(SEARCH(#REF!,Y90)))</xm:f>
            <xm:f>#REF!</xm:f>
            <x14:dxf>
              <font>
                <color rgb="FF9C0006"/>
              </font>
              <fill>
                <patternFill>
                  <bgColor rgb="FFFFC7CE"/>
                </patternFill>
              </fill>
            </x14:dxf>
          </x14:cfRule>
          <xm:sqref>Y90 Y93 Y96 Y99 Y102 Y108 Y105 Y111 Y114</xm:sqref>
        </x14:conditionalFormatting>
        <x14:conditionalFormatting xmlns:xm="http://schemas.microsoft.com/office/excel/2006/main">
          <x14:cfRule type="containsText" priority="290" operator="containsText" id="{0EB69DD7-15E8-45F5-9D46-114BFFCFE513}">
            <xm:f>NOT(ISERROR(SEARCH(#REF!,Y91)))</xm:f>
            <xm:f>#REF!</xm:f>
            <x14:dxf>
              <font>
                <color rgb="FF9C0006"/>
              </font>
              <fill>
                <patternFill>
                  <bgColor rgb="FFFFC7CE"/>
                </patternFill>
              </fill>
            </x14:dxf>
          </x14:cfRule>
          <xm:sqref>Y91 Y94 Y97 Y100 Y103 Y109 Y106 Y112 Y115</xm:sqref>
        </x14:conditionalFormatting>
        <x14:conditionalFormatting xmlns:xm="http://schemas.microsoft.com/office/excel/2006/main">
          <x14:cfRule type="containsText" priority="275" operator="containsText" id="{E31A9EBF-FFA3-4396-BF8F-BF4FFF494F33}">
            <xm:f>NOT(ISERROR(SEARCH(#REF!,Y20)))</xm:f>
            <xm:f>#REF!</xm:f>
            <x14:dxf>
              <font>
                <color rgb="FF9C0006"/>
              </font>
              <fill>
                <patternFill>
                  <bgColor rgb="FFFFC7CE"/>
                </patternFill>
              </fill>
            </x14:dxf>
          </x14:cfRule>
          <xm:sqref>Y20:Y21</xm:sqref>
        </x14:conditionalFormatting>
        <x14:conditionalFormatting xmlns:xm="http://schemas.microsoft.com/office/excel/2006/main">
          <x14:cfRule type="containsText" priority="276" operator="containsText" id="{97159D58-10A6-4D9D-9FEC-37671CFCC0BF}">
            <xm:f>NOT(ISERROR(SEARCH(#REF!,W20)))</xm:f>
            <xm:f>#REF!</xm:f>
            <x14:dxf>
              <font>
                <color rgb="FF9C0006"/>
              </font>
              <fill>
                <patternFill>
                  <bgColor rgb="FFFFC7CE"/>
                </patternFill>
              </fill>
            </x14:dxf>
          </x14:cfRule>
          <xm:sqref>W20:W21</xm:sqref>
        </x14:conditionalFormatting>
        <x14:conditionalFormatting xmlns:xm="http://schemas.microsoft.com/office/excel/2006/main">
          <x14:cfRule type="containsText" priority="180" operator="containsText" id="{BDC9506C-CBF6-4A17-9F13-382A77D87A07}">
            <xm:f>NOT(ISERROR(SEARCH(#REF!,Y10)))</xm:f>
            <xm:f>#REF!</xm:f>
            <x14:dxf>
              <font>
                <color rgb="FF9C0006"/>
              </font>
              <fill>
                <patternFill>
                  <bgColor rgb="FFFFC7CE"/>
                </patternFill>
              </fill>
            </x14:dxf>
          </x14:cfRule>
          <xm:sqref>Y10</xm:sqref>
        </x14:conditionalFormatting>
        <x14:conditionalFormatting xmlns:xm="http://schemas.microsoft.com/office/excel/2006/main">
          <x14:cfRule type="containsText" priority="181" operator="containsText" id="{34774F55-2844-4CD2-A9EF-3689DF1A4ACC}">
            <xm:f>NOT(ISERROR(SEARCH(#REF!,W10)))</xm:f>
            <xm:f>#REF!</xm:f>
            <x14:dxf>
              <font>
                <color rgb="FF9C0006"/>
              </font>
              <fill>
                <patternFill>
                  <bgColor rgb="FFFFC7CE"/>
                </patternFill>
              </fill>
            </x14:dxf>
          </x14:cfRule>
          <xm:sqref>W10</xm:sqref>
        </x14:conditionalFormatting>
        <x14:conditionalFormatting xmlns:xm="http://schemas.microsoft.com/office/excel/2006/main">
          <x14:cfRule type="containsText" priority="167" operator="containsText" id="{1DEB091C-600A-45A2-AA5E-BA6B915D0FD2}">
            <xm:f>NOT(ISERROR(SEARCH(#REF!,Y8)))</xm:f>
            <xm:f>#REF!</xm:f>
            <x14:dxf>
              <font>
                <color rgb="FF9C0006"/>
              </font>
              <fill>
                <patternFill>
                  <bgColor rgb="FFFFC7CE"/>
                </patternFill>
              </fill>
            </x14:dxf>
          </x14:cfRule>
          <xm:sqref>Y8:Y9</xm:sqref>
        </x14:conditionalFormatting>
        <x14:conditionalFormatting xmlns:xm="http://schemas.microsoft.com/office/excel/2006/main">
          <x14:cfRule type="containsText" priority="168" operator="containsText" id="{DB648B57-9D55-4FE2-AF55-E3934E8443E0}">
            <xm:f>NOT(ISERROR(SEARCH(#REF!,W8)))</xm:f>
            <xm:f>#REF!</xm:f>
            <x14:dxf>
              <font>
                <color rgb="FF9C0006"/>
              </font>
              <fill>
                <patternFill>
                  <bgColor rgb="FFFFC7CE"/>
                </patternFill>
              </fill>
            </x14:dxf>
          </x14:cfRule>
          <xm:sqref>W8:W9</xm:sqref>
        </x14:conditionalFormatting>
        <x14:conditionalFormatting xmlns:xm="http://schemas.microsoft.com/office/excel/2006/main">
          <x14:cfRule type="containsText" priority="154" operator="containsText" id="{DCD961EB-5EC1-4A87-81E9-CFC22BF6C849}">
            <xm:f>NOT(ISERROR(SEARCH(#REF!,Y16)))</xm:f>
            <xm:f>#REF!</xm:f>
            <x14:dxf>
              <font>
                <color rgb="FF9C0006"/>
              </font>
              <fill>
                <patternFill>
                  <bgColor rgb="FFFFC7CE"/>
                </patternFill>
              </fill>
            </x14:dxf>
          </x14:cfRule>
          <xm:sqref>Y16</xm:sqref>
        </x14:conditionalFormatting>
        <x14:conditionalFormatting xmlns:xm="http://schemas.microsoft.com/office/excel/2006/main">
          <x14:cfRule type="containsText" priority="155" operator="containsText" id="{744C15D3-F577-4867-9E71-86E158410C5D}">
            <xm:f>NOT(ISERROR(SEARCH(#REF!,W16)))</xm:f>
            <xm:f>#REF!</xm:f>
            <x14:dxf>
              <font>
                <color rgb="FF9C0006"/>
              </font>
              <fill>
                <patternFill>
                  <bgColor rgb="FFFFC7CE"/>
                </patternFill>
              </fill>
            </x14:dxf>
          </x14:cfRule>
          <xm:sqref>W16</xm:sqref>
        </x14:conditionalFormatting>
        <x14:conditionalFormatting xmlns:xm="http://schemas.microsoft.com/office/excel/2006/main">
          <x14:cfRule type="containsText" priority="142" operator="containsText" id="{8E36CBFD-450F-4949-9E28-939701A3E67E}">
            <xm:f>NOT(ISERROR(SEARCH(#REF!,Y15)))</xm:f>
            <xm:f>#REF!</xm:f>
            <x14:dxf>
              <font>
                <color rgb="FF9C0006"/>
              </font>
              <fill>
                <patternFill>
                  <bgColor rgb="FFFFC7CE"/>
                </patternFill>
              </fill>
            </x14:dxf>
          </x14:cfRule>
          <xm:sqref>Y15</xm:sqref>
        </x14:conditionalFormatting>
        <x14:conditionalFormatting xmlns:xm="http://schemas.microsoft.com/office/excel/2006/main">
          <x14:cfRule type="containsText" priority="136" operator="containsText" id="{B142974D-C1DE-40C4-A5AD-BDD3B12A68A4}">
            <xm:f>NOT(ISERROR(SEARCH(#REF!,Y14)))</xm:f>
            <xm:f>#REF!</xm:f>
            <x14:dxf>
              <font>
                <color rgb="FF9C0006"/>
              </font>
              <fill>
                <patternFill>
                  <bgColor rgb="FFFFC7CE"/>
                </patternFill>
              </fill>
            </x14:dxf>
          </x14:cfRule>
          <xm:sqref>Y14</xm:sqref>
        </x14:conditionalFormatting>
        <x14:conditionalFormatting xmlns:xm="http://schemas.microsoft.com/office/excel/2006/main">
          <x14:cfRule type="containsText" priority="137" operator="containsText" id="{ABB37422-7973-46AE-9760-7F1BDC83BF1F}">
            <xm:f>NOT(ISERROR(SEARCH(#REF!,W14)))</xm:f>
            <xm:f>#REF!</xm:f>
            <x14:dxf>
              <font>
                <color rgb="FF9C0006"/>
              </font>
              <fill>
                <patternFill>
                  <bgColor rgb="FFFFC7CE"/>
                </patternFill>
              </fill>
            </x14:dxf>
          </x14:cfRule>
          <xm:sqref>W14:W15</xm:sqref>
        </x14:conditionalFormatting>
        <x14:conditionalFormatting xmlns:xm="http://schemas.microsoft.com/office/excel/2006/main">
          <x14:cfRule type="containsText" priority="110" operator="containsText" id="{35A13444-15B1-45CE-9A9C-323A0E95DDD2}">
            <xm:f>NOT(ISERROR(SEARCH(#REF!,Y50)))</xm:f>
            <xm:f>#REF!</xm:f>
            <x14:dxf>
              <font>
                <color rgb="FF9C0006"/>
              </font>
              <fill>
                <patternFill>
                  <bgColor rgb="FFFFC7CE"/>
                </patternFill>
              </fill>
            </x14:dxf>
          </x14:cfRule>
          <xm:sqref>Y50:Y52</xm:sqref>
        </x14:conditionalFormatting>
        <x14:conditionalFormatting xmlns:xm="http://schemas.microsoft.com/office/excel/2006/main">
          <x14:cfRule type="containsText" priority="111" operator="containsText" id="{513899F0-0D1D-4B3C-8AAC-3730C266A17E}">
            <xm:f>NOT(ISERROR(SEARCH(#REF!,W50)))</xm:f>
            <xm:f>#REF!</xm:f>
            <x14:dxf>
              <font>
                <color rgb="FF9C0006"/>
              </font>
              <fill>
                <patternFill>
                  <bgColor rgb="FFFFC7CE"/>
                </patternFill>
              </fill>
            </x14:dxf>
          </x14:cfRule>
          <xm:sqref>W50:W52</xm:sqref>
        </x14:conditionalFormatting>
        <x14:conditionalFormatting xmlns:xm="http://schemas.microsoft.com/office/excel/2006/main">
          <x14:cfRule type="containsText" priority="95" operator="containsText" id="{22F4BD27-9FD4-4925-8DA4-2B9724223E97}">
            <xm:f>NOT(ISERROR(SEARCH(#REF!,Y53)))</xm:f>
            <xm:f>#REF!</xm:f>
            <x14:dxf>
              <font>
                <color rgb="FF9C0006"/>
              </font>
              <fill>
                <patternFill>
                  <bgColor rgb="FFFFC7CE"/>
                </patternFill>
              </fill>
            </x14:dxf>
          </x14:cfRule>
          <xm:sqref>Y53:Y55</xm:sqref>
        </x14:conditionalFormatting>
        <x14:conditionalFormatting xmlns:xm="http://schemas.microsoft.com/office/excel/2006/main">
          <x14:cfRule type="containsText" priority="96" operator="containsText" id="{C3D8EAAA-67C8-487A-93EE-C85DE1B991E2}">
            <xm:f>NOT(ISERROR(SEARCH(#REF!,W53)))</xm:f>
            <xm:f>#REF!</xm:f>
            <x14:dxf>
              <font>
                <color rgb="FF9C0006"/>
              </font>
              <fill>
                <patternFill>
                  <bgColor rgb="FFFFC7CE"/>
                </patternFill>
              </fill>
            </x14:dxf>
          </x14:cfRule>
          <xm:sqref>W53:W55</xm:sqref>
        </x14:conditionalFormatting>
        <x14:conditionalFormatting xmlns:xm="http://schemas.microsoft.com/office/excel/2006/main">
          <x14:cfRule type="containsText" priority="80" operator="containsText" id="{21DE8495-F60B-4D63-87FE-24EACFCB38E9}">
            <xm:f>NOT(ISERROR(SEARCH(#REF!,Y56)))</xm:f>
            <xm:f>#REF!</xm:f>
            <x14:dxf>
              <font>
                <color rgb="FF9C0006"/>
              </font>
              <fill>
                <patternFill>
                  <bgColor rgb="FFFFC7CE"/>
                </patternFill>
              </fill>
            </x14:dxf>
          </x14:cfRule>
          <xm:sqref>Y56:Y58</xm:sqref>
        </x14:conditionalFormatting>
        <x14:conditionalFormatting xmlns:xm="http://schemas.microsoft.com/office/excel/2006/main">
          <x14:cfRule type="containsText" priority="81" operator="containsText" id="{79F05EA3-F247-4C14-84DC-417D018A556C}">
            <xm:f>NOT(ISERROR(SEARCH(#REF!,W56)))</xm:f>
            <xm:f>#REF!</xm:f>
            <x14:dxf>
              <font>
                <color rgb="FF9C0006"/>
              </font>
              <fill>
                <patternFill>
                  <bgColor rgb="FFFFC7CE"/>
                </patternFill>
              </fill>
            </x14:dxf>
          </x14:cfRule>
          <xm:sqref>W56:W58</xm:sqref>
        </x14:conditionalFormatting>
        <x14:conditionalFormatting xmlns:xm="http://schemas.microsoft.com/office/excel/2006/main">
          <x14:cfRule type="containsText" priority="53" operator="containsText" id="{63A3AA81-D44E-44B1-8FD8-9B55A7D3F4AB}">
            <xm:f>NOT(ISERROR(SEARCH(#REF!,Y71)))</xm:f>
            <xm:f>#REF!</xm:f>
            <x14:dxf>
              <font>
                <color rgb="FF9C0006"/>
              </font>
              <fill>
                <patternFill>
                  <bgColor rgb="FFFFC7CE"/>
                </patternFill>
              </fill>
            </x14:dxf>
          </x14:cfRule>
          <xm:sqref>Y71:Y73</xm:sqref>
        </x14:conditionalFormatting>
        <x14:conditionalFormatting xmlns:xm="http://schemas.microsoft.com/office/excel/2006/main">
          <x14:cfRule type="containsText" priority="54" operator="containsText" id="{F5928F15-7994-476E-9731-4EBB63AC6C6F}">
            <xm:f>NOT(ISERROR(SEARCH(#REF!,W71)))</xm:f>
            <xm:f>#REF!</xm:f>
            <x14:dxf>
              <font>
                <color rgb="FF9C0006"/>
              </font>
              <fill>
                <patternFill>
                  <bgColor rgb="FFFFC7CE"/>
                </patternFill>
              </fill>
            </x14:dxf>
          </x14:cfRule>
          <xm:sqref>W71:W73</xm:sqref>
        </x14:conditionalFormatting>
        <x14:conditionalFormatting xmlns:xm="http://schemas.microsoft.com/office/excel/2006/main">
          <x14:cfRule type="containsText" priority="34" operator="containsText" id="{C0E38AD3-AF06-4ED5-8F09-F3807E393033}">
            <xm:f>NOT(ISERROR(SEARCH(#REF!,Y86)))</xm:f>
            <xm:f>#REF!</xm:f>
            <x14:dxf>
              <font>
                <color rgb="FF9C0006"/>
              </font>
              <fill>
                <patternFill>
                  <bgColor rgb="FFFFC7CE"/>
                </patternFill>
              </fill>
            </x14:dxf>
          </x14:cfRule>
          <xm:sqref>Y86:Y88</xm:sqref>
        </x14:conditionalFormatting>
        <x14:conditionalFormatting xmlns:xm="http://schemas.microsoft.com/office/excel/2006/main">
          <x14:cfRule type="containsText" priority="35" operator="containsText" id="{59BEB0AF-E52B-4799-A9A2-91029F526F71}">
            <xm:f>NOT(ISERROR(SEARCH(#REF!,W86)))</xm:f>
            <xm:f>#REF!</xm:f>
            <x14:dxf>
              <font>
                <color rgb="FF9C0006"/>
              </font>
              <fill>
                <patternFill>
                  <bgColor rgb="FFFFC7CE"/>
                </patternFill>
              </fill>
            </x14:dxf>
          </x14:cfRule>
          <xm:sqref>W86:W88</xm:sqref>
        </x14:conditionalFormatting>
        <x14:conditionalFormatting xmlns:xm="http://schemas.microsoft.com/office/excel/2006/main">
          <x14:cfRule type="containsText" priority="14" operator="containsText" id="{D97EF13A-3632-46D7-B4C2-72A3629098C7}">
            <xm:f>NOT(ISERROR(SEARCH(#REF!,Y47)))</xm:f>
            <xm:f>#REF!</xm:f>
            <x14:dxf>
              <font>
                <color rgb="FF9C0006"/>
              </font>
              <fill>
                <patternFill>
                  <bgColor rgb="FFFFC7CE"/>
                </patternFill>
              </fill>
            </x14:dxf>
          </x14:cfRule>
          <xm:sqref>Y47:Y49</xm:sqref>
        </x14:conditionalFormatting>
        <x14:conditionalFormatting xmlns:xm="http://schemas.microsoft.com/office/excel/2006/main">
          <x14:cfRule type="containsText" priority="15" operator="containsText" id="{7380D6F9-6055-46B6-A6AB-5DE82B9EF996}">
            <xm:f>NOT(ISERROR(SEARCH(#REF!,W47)))</xm:f>
            <xm:f>#REF!</xm:f>
            <x14:dxf>
              <font>
                <color rgb="FF9C0006"/>
              </font>
              <fill>
                <patternFill>
                  <bgColor rgb="FFFFC7CE"/>
                </patternFill>
              </fill>
            </x14:dxf>
          </x14:cfRule>
          <xm:sqref>W47:W49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9</v>
      </c>
    </row>
    <row r="3" spans="1:2" x14ac:dyDescent="0.2">
      <c r="A3" s="6" t="s">
        <v>10</v>
      </c>
    </row>
    <row r="5" spans="1:2" x14ac:dyDescent="0.2">
      <c r="A5">
        <v>1</v>
      </c>
      <c r="B5" t="s">
        <v>11</v>
      </c>
    </row>
    <row r="6" spans="1:2" x14ac:dyDescent="0.2">
      <c r="A6">
        <v>2</v>
      </c>
      <c r="B6" t="s">
        <v>12</v>
      </c>
    </row>
    <row r="7" spans="1:2" x14ac:dyDescent="0.2">
      <c r="A7">
        <v>3</v>
      </c>
      <c r="B7" t="s">
        <v>13</v>
      </c>
    </row>
    <row r="8" spans="1:2" x14ac:dyDescent="0.2">
      <c r="A8">
        <v>5</v>
      </c>
      <c r="B8" t="s">
        <v>14</v>
      </c>
    </row>
    <row r="9" spans="1:2" x14ac:dyDescent="0.2">
      <c r="A9">
        <v>6</v>
      </c>
      <c r="B9" t="s">
        <v>15</v>
      </c>
    </row>
    <row r="10" spans="1:2" x14ac:dyDescent="0.2">
      <c r="A10">
        <v>7</v>
      </c>
      <c r="B10" t="s">
        <v>16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15"/>
  <sheetViews>
    <sheetView zoomScale="90" zoomScaleNormal="90" workbookViewId="0">
      <selection activeCell="V1" sqref="V1"/>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34" ht="15.75" x14ac:dyDescent="0.25">
      <c r="A1" s="668" t="s">
        <v>66</v>
      </c>
      <c r="B1" s="669"/>
      <c r="C1" s="669"/>
      <c r="D1" s="669"/>
      <c r="E1" s="669"/>
      <c r="F1" s="669"/>
      <c r="G1" s="669"/>
      <c r="H1" s="669"/>
      <c r="I1" s="669"/>
      <c r="J1" s="669"/>
      <c r="K1" s="669"/>
      <c r="L1" s="669"/>
      <c r="M1" s="669"/>
      <c r="N1" s="669"/>
      <c r="O1" s="669"/>
      <c r="P1" s="669"/>
      <c r="Q1" s="669"/>
      <c r="R1" s="669"/>
      <c r="S1" s="669"/>
      <c r="T1" s="670"/>
    </row>
    <row r="2" spans="1:34" ht="15.75" x14ac:dyDescent="0.25">
      <c r="A2" s="26"/>
      <c r="B2" s="27"/>
      <c r="C2" s="27"/>
      <c r="D2" s="27"/>
      <c r="E2" s="27"/>
      <c r="F2" s="27"/>
      <c r="G2" s="27"/>
      <c r="H2" s="27"/>
      <c r="I2" s="27"/>
      <c r="J2" s="27"/>
      <c r="K2" s="27"/>
      <c r="L2" s="27"/>
      <c r="M2" s="27"/>
      <c r="N2" s="27"/>
      <c r="O2" s="27"/>
      <c r="P2" s="27"/>
      <c r="Q2" s="27"/>
      <c r="R2" s="38"/>
      <c r="S2" s="38"/>
      <c r="T2" s="28"/>
    </row>
    <row r="3" spans="1:34" ht="15.75" x14ac:dyDescent="0.25">
      <c r="A3" s="665" t="s">
        <v>65</v>
      </c>
      <c r="B3" s="666"/>
      <c r="C3" s="666"/>
      <c r="D3" s="666"/>
      <c r="E3" s="666"/>
      <c r="F3" s="666"/>
      <c r="G3" s="666"/>
      <c r="H3" s="666"/>
      <c r="I3" s="666"/>
      <c r="J3" s="666"/>
      <c r="K3" s="666"/>
      <c r="L3" s="666"/>
      <c r="M3" s="666"/>
      <c r="N3" s="666"/>
      <c r="O3" s="666"/>
      <c r="P3" s="666"/>
      <c r="Q3" s="666"/>
      <c r="R3" s="666"/>
      <c r="S3" s="666"/>
      <c r="T3" s="667"/>
    </row>
    <row r="4" spans="1:34" x14ac:dyDescent="0.2">
      <c r="A4" s="22"/>
      <c r="B4" s="23"/>
      <c r="C4" s="24"/>
      <c r="D4" s="24"/>
      <c r="E4" s="24"/>
      <c r="F4" s="24"/>
      <c r="G4" s="24"/>
      <c r="H4" s="24"/>
      <c r="I4" s="24"/>
      <c r="J4" s="24"/>
      <c r="K4" s="24"/>
      <c r="L4" s="24"/>
      <c r="M4" s="24"/>
      <c r="N4" s="24"/>
      <c r="O4" s="24"/>
      <c r="P4" s="24"/>
      <c r="Q4" s="24"/>
      <c r="R4" s="24"/>
      <c r="S4" s="24"/>
      <c r="T4" s="25"/>
    </row>
    <row r="5" spans="1:34" ht="13.5" thickBot="1" x14ac:dyDescent="0.25">
      <c r="A5" s="29"/>
      <c r="B5" s="29"/>
      <c r="C5" s="30"/>
      <c r="D5" s="30"/>
      <c r="E5" s="30"/>
      <c r="F5" s="30"/>
      <c r="G5" s="30"/>
      <c r="H5" s="30"/>
      <c r="I5" s="30"/>
      <c r="J5" s="30"/>
      <c r="K5" s="30"/>
      <c r="L5" s="30"/>
      <c r="M5" s="30"/>
      <c r="N5" s="30"/>
      <c r="O5" s="30"/>
      <c r="P5" s="30"/>
      <c r="Q5" s="30"/>
      <c r="R5" s="30"/>
      <c r="S5" s="30"/>
      <c r="T5" s="30"/>
    </row>
    <row r="6" spans="1:34" ht="24" customHeight="1" x14ac:dyDescent="0.2">
      <c r="A6" s="31" t="s">
        <v>18</v>
      </c>
      <c r="B6" s="679"/>
      <c r="C6" s="698" t="s">
        <v>81</v>
      </c>
      <c r="D6" s="698"/>
      <c r="E6" s="698"/>
      <c r="F6" s="698"/>
      <c r="G6" s="698"/>
      <c r="H6" s="698"/>
      <c r="I6" s="686"/>
      <c r="J6" s="683"/>
      <c r="K6" s="682" t="s">
        <v>80</v>
      </c>
      <c r="L6" s="682"/>
      <c r="M6" s="682"/>
      <c r="N6" s="682"/>
      <c r="O6" s="682"/>
      <c r="P6" s="682"/>
      <c r="Q6" s="682"/>
      <c r="R6" s="40"/>
      <c r="S6" s="40"/>
      <c r="T6" s="672"/>
    </row>
    <row r="7" spans="1:34" ht="15" customHeight="1" x14ac:dyDescent="0.2">
      <c r="A7" s="677" t="s">
        <v>20</v>
      </c>
      <c r="B7" s="680"/>
      <c r="C7" s="652"/>
      <c r="D7" s="652"/>
      <c r="E7" s="652"/>
      <c r="F7" s="652"/>
      <c r="G7" s="652"/>
      <c r="H7" s="652"/>
      <c r="I7" s="687"/>
      <c r="J7" s="684"/>
      <c r="K7" s="630" t="s">
        <v>94</v>
      </c>
      <c r="L7" s="630"/>
      <c r="M7" s="630"/>
      <c r="N7" s="630"/>
      <c r="O7" s="630"/>
      <c r="P7" s="630"/>
      <c r="Q7" s="630"/>
      <c r="R7" s="630"/>
      <c r="S7" s="630"/>
      <c r="T7" s="673"/>
    </row>
    <row r="8" spans="1:34" ht="15" customHeight="1" x14ac:dyDescent="0.2">
      <c r="A8" s="677"/>
      <c r="B8" s="680"/>
      <c r="C8" s="629" t="s">
        <v>19</v>
      </c>
      <c r="D8" s="629"/>
      <c r="E8" s="629"/>
      <c r="F8" s="629" t="s">
        <v>224</v>
      </c>
      <c r="G8" s="629"/>
      <c r="H8" s="629"/>
      <c r="I8" s="687"/>
      <c r="J8" s="684"/>
      <c r="K8" s="630"/>
      <c r="L8" s="630"/>
      <c r="M8" s="630"/>
      <c r="N8" s="630"/>
      <c r="O8" s="630"/>
      <c r="P8" s="630"/>
      <c r="Q8" s="630"/>
      <c r="R8" s="630"/>
      <c r="S8" s="630"/>
      <c r="T8" s="673"/>
    </row>
    <row r="9" spans="1:34" ht="15" customHeight="1" x14ac:dyDescent="0.2">
      <c r="A9" s="677"/>
      <c r="B9" s="680"/>
      <c r="C9" s="671" t="s">
        <v>32</v>
      </c>
      <c r="D9" s="671"/>
      <c r="E9" s="671"/>
      <c r="F9" s="671" t="s">
        <v>264</v>
      </c>
      <c r="G9" s="671"/>
      <c r="H9" s="671"/>
      <c r="I9" s="687"/>
      <c r="J9" s="684"/>
      <c r="K9" s="630" t="s">
        <v>417</v>
      </c>
      <c r="L9" s="630"/>
      <c r="M9" s="630"/>
      <c r="N9" s="630"/>
      <c r="O9" s="630"/>
      <c r="P9" s="630"/>
      <c r="Q9" s="630"/>
      <c r="R9" s="630"/>
      <c r="S9" s="630"/>
      <c r="T9" s="673"/>
      <c r="W9" s="7"/>
      <c r="X9" s="7"/>
      <c r="Y9" s="7"/>
      <c r="Z9" s="7"/>
      <c r="AA9" s="7"/>
      <c r="AB9" s="7"/>
      <c r="AC9" s="7"/>
      <c r="AD9" s="7"/>
      <c r="AE9" s="7"/>
      <c r="AF9" s="7"/>
      <c r="AG9" s="7"/>
      <c r="AH9" s="7"/>
    </row>
    <row r="10" spans="1:34" ht="12.75" customHeight="1" x14ac:dyDescent="0.2">
      <c r="A10" s="677"/>
      <c r="B10" s="680"/>
      <c r="C10" s="671" t="s">
        <v>33</v>
      </c>
      <c r="D10" s="671"/>
      <c r="E10" s="671"/>
      <c r="F10" s="671" t="s">
        <v>37</v>
      </c>
      <c r="G10" s="671"/>
      <c r="H10" s="671"/>
      <c r="I10" s="687"/>
      <c r="J10" s="684"/>
      <c r="K10" s="630"/>
      <c r="L10" s="630"/>
      <c r="M10" s="630"/>
      <c r="N10" s="630"/>
      <c r="O10" s="630"/>
      <c r="P10" s="630"/>
      <c r="Q10" s="630"/>
      <c r="R10" s="630"/>
      <c r="S10" s="630"/>
      <c r="T10" s="673"/>
      <c r="W10" s="634"/>
      <c r="X10" s="634"/>
      <c r="Y10" s="634"/>
      <c r="Z10" s="653"/>
      <c r="AA10" s="634"/>
      <c r="AB10" s="634"/>
      <c r="AC10" s="634"/>
      <c r="AD10" s="634"/>
      <c r="AE10" s="634"/>
      <c r="AF10" s="634"/>
      <c r="AG10" s="634"/>
      <c r="AH10" s="634"/>
    </row>
    <row r="11" spans="1:34" ht="15" customHeight="1" x14ac:dyDescent="0.2">
      <c r="A11" s="677"/>
      <c r="B11" s="680"/>
      <c r="C11" s="671" t="s">
        <v>34</v>
      </c>
      <c r="D11" s="671"/>
      <c r="E11" s="671"/>
      <c r="F11" s="671" t="s">
        <v>38</v>
      </c>
      <c r="G11" s="671"/>
      <c r="H11" s="671"/>
      <c r="I11" s="687"/>
      <c r="J11" s="684"/>
      <c r="K11" s="630"/>
      <c r="L11" s="630"/>
      <c r="M11" s="630"/>
      <c r="N11" s="630"/>
      <c r="O11" s="630"/>
      <c r="P11" s="630"/>
      <c r="Q11" s="630"/>
      <c r="R11" s="630"/>
      <c r="S11" s="630"/>
      <c r="T11" s="673"/>
      <c r="W11" s="634"/>
      <c r="X11" s="634"/>
      <c r="Y11" s="634"/>
      <c r="Z11" s="653"/>
      <c r="AA11" s="634"/>
      <c r="AB11" s="634"/>
      <c r="AC11" s="634"/>
      <c r="AD11" s="634"/>
      <c r="AE11" s="634"/>
      <c r="AF11" s="634"/>
      <c r="AG11" s="634"/>
      <c r="AH11" s="634"/>
    </row>
    <row r="12" spans="1:34" ht="12.75" customHeight="1" x14ac:dyDescent="0.2">
      <c r="A12" s="677"/>
      <c r="B12" s="680"/>
      <c r="C12" s="671" t="s">
        <v>35</v>
      </c>
      <c r="D12" s="671"/>
      <c r="E12" s="671"/>
      <c r="F12" s="671" t="s">
        <v>39</v>
      </c>
      <c r="G12" s="671"/>
      <c r="H12" s="671"/>
      <c r="I12" s="687"/>
      <c r="J12" s="684"/>
      <c r="K12" s="630" t="s">
        <v>95</v>
      </c>
      <c r="L12" s="630"/>
      <c r="M12" s="630"/>
      <c r="N12" s="630"/>
      <c r="O12" s="630"/>
      <c r="P12" s="630"/>
      <c r="Q12" s="630"/>
      <c r="R12" s="630"/>
      <c r="S12" s="630"/>
      <c r="T12" s="673"/>
    </row>
    <row r="13" spans="1:34" ht="12.75" customHeight="1" x14ac:dyDescent="0.2">
      <c r="A13" s="677"/>
      <c r="B13" s="680"/>
      <c r="C13" s="671" t="s">
        <v>227</v>
      </c>
      <c r="D13" s="671"/>
      <c r="E13" s="671"/>
      <c r="F13" s="671" t="s">
        <v>225</v>
      </c>
      <c r="G13" s="671"/>
      <c r="H13" s="671"/>
      <c r="I13" s="687"/>
      <c r="J13" s="684"/>
      <c r="K13" s="630"/>
      <c r="L13" s="630"/>
      <c r="M13" s="630"/>
      <c r="N13" s="630"/>
      <c r="O13" s="630"/>
      <c r="P13" s="630"/>
      <c r="Q13" s="630"/>
      <c r="R13" s="630"/>
      <c r="S13" s="630"/>
      <c r="T13" s="673"/>
    </row>
    <row r="14" spans="1:34" ht="19.5" customHeight="1" x14ac:dyDescent="0.2">
      <c r="A14" s="677"/>
      <c r="B14" s="680"/>
      <c r="C14" s="671" t="s">
        <v>36</v>
      </c>
      <c r="D14" s="671"/>
      <c r="E14" s="671"/>
      <c r="F14" s="671" t="s">
        <v>226</v>
      </c>
      <c r="G14" s="671"/>
      <c r="H14" s="671"/>
      <c r="I14" s="687"/>
      <c r="J14" s="684"/>
      <c r="K14" s="630" t="s">
        <v>96</v>
      </c>
      <c r="L14" s="630"/>
      <c r="M14" s="630"/>
      <c r="N14" s="630"/>
      <c r="O14" s="630"/>
      <c r="P14" s="630"/>
      <c r="Q14" s="630"/>
      <c r="R14" s="630"/>
      <c r="S14" s="630"/>
      <c r="T14" s="673"/>
    </row>
    <row r="15" spans="1:34" ht="12.75" customHeight="1" x14ac:dyDescent="0.2">
      <c r="A15" s="677"/>
      <c r="B15" s="680"/>
      <c r="C15" s="671"/>
      <c r="D15" s="671"/>
      <c r="E15" s="671"/>
      <c r="F15" s="646"/>
      <c r="G15" s="646"/>
      <c r="H15" s="646"/>
      <c r="I15" s="687"/>
      <c r="J15" s="684"/>
      <c r="K15" s="630" t="s">
        <v>97</v>
      </c>
      <c r="L15" s="630"/>
      <c r="M15" s="630"/>
      <c r="N15" s="630"/>
      <c r="O15" s="630"/>
      <c r="P15" s="630"/>
      <c r="Q15" s="630"/>
      <c r="R15" s="630"/>
      <c r="S15" s="630"/>
      <c r="T15" s="673"/>
    </row>
    <row r="16" spans="1:34" ht="12.75" customHeight="1" x14ac:dyDescent="0.2">
      <c r="A16" s="677"/>
      <c r="B16" s="680"/>
      <c r="C16" s="671" t="s">
        <v>82</v>
      </c>
      <c r="D16" s="671"/>
      <c r="E16" s="671"/>
      <c r="F16" s="671"/>
      <c r="G16" s="671"/>
      <c r="H16" s="671"/>
      <c r="I16" s="687"/>
      <c r="J16" s="684"/>
      <c r="K16" s="630"/>
      <c r="L16" s="630"/>
      <c r="M16" s="630"/>
      <c r="N16" s="630"/>
      <c r="O16" s="630"/>
      <c r="P16" s="630"/>
      <c r="Q16" s="630"/>
      <c r="R16" s="630"/>
      <c r="S16" s="630"/>
      <c r="T16" s="673"/>
    </row>
    <row r="17" spans="1:21" ht="12.75" customHeight="1" x14ac:dyDescent="0.2">
      <c r="A17" s="677"/>
      <c r="B17" s="680"/>
      <c r="C17" s="671"/>
      <c r="D17" s="671"/>
      <c r="E17" s="671"/>
      <c r="F17" s="671"/>
      <c r="G17" s="671"/>
      <c r="H17" s="671"/>
      <c r="I17" s="687"/>
      <c r="J17" s="684"/>
      <c r="K17" s="630"/>
      <c r="L17" s="630"/>
      <c r="M17" s="630"/>
      <c r="N17" s="630"/>
      <c r="O17" s="630"/>
      <c r="P17" s="630"/>
      <c r="Q17" s="630"/>
      <c r="R17" s="630"/>
      <c r="S17" s="630"/>
      <c r="T17" s="673"/>
    </row>
    <row r="18" spans="1:21" ht="13.5" thickBot="1" x14ac:dyDescent="0.25">
      <c r="A18" s="678"/>
      <c r="B18" s="681"/>
      <c r="C18" s="675"/>
      <c r="D18" s="675"/>
      <c r="E18" s="675"/>
      <c r="F18" s="675"/>
      <c r="G18" s="675"/>
      <c r="H18" s="675"/>
      <c r="I18" s="688"/>
      <c r="J18" s="685"/>
      <c r="K18" s="676"/>
      <c r="L18" s="676"/>
      <c r="M18" s="676"/>
      <c r="N18" s="676"/>
      <c r="O18" s="676"/>
      <c r="P18" s="676"/>
      <c r="Q18" s="676"/>
      <c r="R18" s="39"/>
      <c r="S18" s="39"/>
      <c r="T18" s="674"/>
    </row>
    <row r="19" spans="1:21" ht="24" customHeight="1" x14ac:dyDescent="0.2">
      <c r="A19" s="32" t="s">
        <v>21</v>
      </c>
      <c r="B19" s="689"/>
      <c r="C19" s="698" t="s">
        <v>48</v>
      </c>
      <c r="D19" s="698"/>
      <c r="E19" s="698"/>
      <c r="F19" s="698"/>
      <c r="G19" s="698"/>
      <c r="H19" s="698"/>
      <c r="I19" s="692"/>
      <c r="J19" s="683"/>
      <c r="K19" s="69"/>
      <c r="L19" s="69"/>
      <c r="M19" s="69"/>
      <c r="N19" s="69"/>
      <c r="O19" s="69"/>
      <c r="P19" s="69"/>
      <c r="Q19" s="69"/>
      <c r="R19" s="69"/>
      <c r="S19" s="69"/>
      <c r="T19" s="654"/>
    </row>
    <row r="20" spans="1:21" ht="12.75" customHeight="1" x14ac:dyDescent="0.2">
      <c r="A20" s="677" t="s">
        <v>22</v>
      </c>
      <c r="B20" s="690"/>
      <c r="C20" s="661"/>
      <c r="D20" s="661"/>
      <c r="E20" s="661"/>
      <c r="F20" s="661"/>
      <c r="G20" s="661"/>
      <c r="H20" s="661"/>
      <c r="I20" s="693"/>
      <c r="J20" s="684"/>
      <c r="K20" s="657" t="s">
        <v>200</v>
      </c>
      <c r="L20" s="657"/>
      <c r="M20" s="657"/>
      <c r="N20" s="657"/>
      <c r="O20" s="657"/>
      <c r="P20" s="657"/>
      <c r="Q20" s="657"/>
      <c r="R20" s="657"/>
      <c r="S20" s="657"/>
      <c r="T20" s="655"/>
      <c r="U20" s="8"/>
    </row>
    <row r="21" spans="1:21" ht="12.75" customHeight="1" x14ac:dyDescent="0.2">
      <c r="A21" s="677"/>
      <c r="B21" s="690"/>
      <c r="C21" s="651" t="s">
        <v>98</v>
      </c>
      <c r="D21" s="651"/>
      <c r="E21" s="651"/>
      <c r="F21" s="651"/>
      <c r="G21" s="651"/>
      <c r="H21" s="651"/>
      <c r="I21" s="693"/>
      <c r="J21" s="684"/>
      <c r="K21" s="662" t="s">
        <v>23</v>
      </c>
      <c r="L21" s="51" t="s">
        <v>201</v>
      </c>
      <c r="M21" s="52" t="s">
        <v>147</v>
      </c>
      <c r="N21" s="52">
        <v>5</v>
      </c>
      <c r="O21" s="53">
        <v>5</v>
      </c>
      <c r="P21" s="54">
        <v>10</v>
      </c>
      <c r="Q21" s="54">
        <v>15</v>
      </c>
      <c r="R21" s="54">
        <v>20</v>
      </c>
      <c r="S21" s="54">
        <v>25</v>
      </c>
      <c r="T21" s="655"/>
      <c r="U21" s="7"/>
    </row>
    <row r="22" spans="1:21" x14ac:dyDescent="0.2">
      <c r="A22" s="677"/>
      <c r="B22" s="690"/>
      <c r="C22" s="651" t="s">
        <v>214</v>
      </c>
      <c r="D22" s="651"/>
      <c r="E22" s="651"/>
      <c r="F22" s="651"/>
      <c r="G22" s="651"/>
      <c r="H22" s="651"/>
      <c r="I22" s="693"/>
      <c r="J22" s="684"/>
      <c r="K22" s="663"/>
      <c r="L22" s="55" t="s">
        <v>202</v>
      </c>
      <c r="M22" s="52" t="s">
        <v>203</v>
      </c>
      <c r="N22" s="52">
        <v>4</v>
      </c>
      <c r="O22" s="53">
        <v>4</v>
      </c>
      <c r="P22" s="53">
        <v>8</v>
      </c>
      <c r="Q22" s="54">
        <v>12</v>
      </c>
      <c r="R22" s="54">
        <v>16</v>
      </c>
      <c r="S22" s="54">
        <v>20</v>
      </c>
      <c r="T22" s="655"/>
      <c r="U22" s="7"/>
    </row>
    <row r="23" spans="1:21" x14ac:dyDescent="0.2">
      <c r="A23" s="677"/>
      <c r="B23" s="690"/>
      <c r="C23" s="651" t="s">
        <v>215</v>
      </c>
      <c r="D23" s="651"/>
      <c r="E23" s="651"/>
      <c r="F23" s="651"/>
      <c r="G23" s="651"/>
      <c r="H23" s="651"/>
      <c r="I23" s="693"/>
      <c r="J23" s="684"/>
      <c r="K23" s="663"/>
      <c r="L23" s="55" t="s">
        <v>204</v>
      </c>
      <c r="M23" s="52" t="s">
        <v>103</v>
      </c>
      <c r="N23" s="52">
        <v>3</v>
      </c>
      <c r="O23" s="56">
        <v>3</v>
      </c>
      <c r="P23" s="53">
        <v>6</v>
      </c>
      <c r="Q23" s="53">
        <v>9</v>
      </c>
      <c r="R23" s="54">
        <v>12</v>
      </c>
      <c r="S23" s="54">
        <v>15</v>
      </c>
      <c r="T23" s="655"/>
      <c r="U23" s="7"/>
    </row>
    <row r="24" spans="1:21" x14ac:dyDescent="0.2">
      <c r="A24" s="677"/>
      <c r="B24" s="690"/>
      <c r="C24" s="651" t="s">
        <v>218</v>
      </c>
      <c r="D24" s="651"/>
      <c r="E24" s="651"/>
      <c r="F24" s="651"/>
      <c r="G24" s="651"/>
      <c r="H24" s="651"/>
      <c r="I24" s="693"/>
      <c r="J24" s="684"/>
      <c r="K24" s="663"/>
      <c r="L24" s="55" t="s">
        <v>205</v>
      </c>
      <c r="M24" s="52" t="s">
        <v>206</v>
      </c>
      <c r="N24" s="52">
        <v>2</v>
      </c>
      <c r="O24" s="56">
        <v>2</v>
      </c>
      <c r="P24" s="53">
        <v>4</v>
      </c>
      <c r="Q24" s="53">
        <v>6</v>
      </c>
      <c r="R24" s="53">
        <v>8</v>
      </c>
      <c r="S24" s="54">
        <v>10</v>
      </c>
      <c r="T24" s="655"/>
      <c r="U24" s="7"/>
    </row>
    <row r="25" spans="1:21" x14ac:dyDescent="0.2">
      <c r="A25" s="677"/>
      <c r="B25" s="690"/>
      <c r="C25" s="651" t="s">
        <v>219</v>
      </c>
      <c r="D25" s="651"/>
      <c r="E25" s="651"/>
      <c r="F25" s="651"/>
      <c r="G25" s="651"/>
      <c r="H25" s="651"/>
      <c r="I25" s="693"/>
      <c r="J25" s="684"/>
      <c r="K25" s="664"/>
      <c r="L25" s="55" t="s">
        <v>207</v>
      </c>
      <c r="M25" s="52" t="s">
        <v>126</v>
      </c>
      <c r="N25" s="52">
        <v>1</v>
      </c>
      <c r="O25" s="57">
        <v>1</v>
      </c>
      <c r="P25" s="57">
        <v>2</v>
      </c>
      <c r="Q25" s="57">
        <v>3</v>
      </c>
      <c r="R25" s="58">
        <v>4</v>
      </c>
      <c r="S25" s="53">
        <v>5</v>
      </c>
      <c r="T25" s="655"/>
      <c r="U25" s="7"/>
    </row>
    <row r="26" spans="1:21" ht="12.75" customHeight="1" x14ac:dyDescent="0.2">
      <c r="A26" s="677"/>
      <c r="B26" s="690"/>
      <c r="C26" s="651" t="s">
        <v>216</v>
      </c>
      <c r="D26" s="651"/>
      <c r="E26" s="651"/>
      <c r="F26" s="651"/>
      <c r="G26" s="651"/>
      <c r="H26" s="651"/>
      <c r="I26" s="693"/>
      <c r="J26" s="684"/>
      <c r="K26" s="59"/>
      <c r="L26" s="59"/>
      <c r="M26" s="59"/>
      <c r="N26" s="59"/>
      <c r="O26" s="52">
        <v>1</v>
      </c>
      <c r="P26" s="52">
        <v>2</v>
      </c>
      <c r="Q26" s="52">
        <v>3</v>
      </c>
      <c r="R26" s="60">
        <v>4</v>
      </c>
      <c r="S26" s="52">
        <v>5</v>
      </c>
      <c r="T26" s="655"/>
    </row>
    <row r="27" spans="1:21" ht="12.75" customHeight="1" x14ac:dyDescent="0.2">
      <c r="A27" s="677"/>
      <c r="B27" s="690"/>
      <c r="C27" s="7"/>
      <c r="D27" s="7"/>
      <c r="E27" s="7"/>
      <c r="F27" s="7"/>
      <c r="G27" s="7"/>
      <c r="H27" s="7"/>
      <c r="I27" s="693"/>
      <c r="J27" s="684"/>
      <c r="K27" s="61"/>
      <c r="L27" s="61"/>
      <c r="M27" s="62"/>
      <c r="N27" s="62"/>
      <c r="O27" s="52" t="s">
        <v>140</v>
      </c>
      <c r="P27" s="52" t="s">
        <v>208</v>
      </c>
      <c r="Q27" s="52" t="s">
        <v>139</v>
      </c>
      <c r="R27" s="52" t="s">
        <v>209</v>
      </c>
      <c r="S27" s="52" t="s">
        <v>138</v>
      </c>
      <c r="T27" s="655"/>
    </row>
    <row r="28" spans="1:21" ht="12.75" customHeight="1" x14ac:dyDescent="0.2">
      <c r="A28" s="677"/>
      <c r="B28" s="690"/>
      <c r="C28" s="661" t="s">
        <v>418</v>
      </c>
      <c r="D28" s="661"/>
      <c r="E28" s="661"/>
      <c r="F28" s="661"/>
      <c r="G28" s="661"/>
      <c r="H28" s="661"/>
      <c r="I28" s="693"/>
      <c r="J28" s="684"/>
      <c r="K28" s="61"/>
      <c r="L28" s="61"/>
      <c r="M28" s="62"/>
      <c r="N28" s="62"/>
      <c r="O28" s="63" t="s">
        <v>210</v>
      </c>
      <c r="P28" s="63" t="s">
        <v>211</v>
      </c>
      <c r="Q28" s="63" t="s">
        <v>86</v>
      </c>
      <c r="R28" s="63" t="s">
        <v>212</v>
      </c>
      <c r="S28" s="63" t="s">
        <v>213</v>
      </c>
      <c r="T28" s="655"/>
    </row>
    <row r="29" spans="1:21" ht="25.5" customHeight="1" x14ac:dyDescent="0.2">
      <c r="A29" s="677"/>
      <c r="B29" s="690"/>
      <c r="C29" s="651" t="s">
        <v>217</v>
      </c>
      <c r="D29" s="651"/>
      <c r="E29" s="651"/>
      <c r="F29" s="651"/>
      <c r="G29" s="651"/>
      <c r="H29" s="651"/>
      <c r="I29" s="693"/>
      <c r="J29" s="684"/>
      <c r="K29" s="64"/>
      <c r="L29" s="61"/>
      <c r="M29" s="65"/>
      <c r="N29" s="65"/>
      <c r="O29" s="658" t="s">
        <v>24</v>
      </c>
      <c r="P29" s="659"/>
      <c r="Q29" s="659"/>
      <c r="R29" s="659"/>
      <c r="S29" s="659"/>
      <c r="T29" s="655"/>
    </row>
    <row r="30" spans="1:21" ht="12.75" customHeight="1" x14ac:dyDescent="0.2">
      <c r="A30" s="677"/>
      <c r="B30" s="690"/>
      <c r="C30" s="651" t="s">
        <v>220</v>
      </c>
      <c r="D30" s="651"/>
      <c r="E30" s="651"/>
      <c r="F30" s="651"/>
      <c r="G30" s="651"/>
      <c r="H30" s="651"/>
      <c r="I30" s="693"/>
      <c r="J30" s="684"/>
      <c r="K30" s="70"/>
      <c r="L30" s="70"/>
      <c r="M30" s="70"/>
      <c r="N30" s="70"/>
      <c r="O30" s="70"/>
      <c r="P30" s="70"/>
      <c r="Q30" s="70"/>
      <c r="R30" s="70"/>
      <c r="S30" s="70"/>
      <c r="T30" s="655"/>
    </row>
    <row r="31" spans="1:21" ht="12.75" customHeight="1" x14ac:dyDescent="0.2">
      <c r="A31" s="677"/>
      <c r="B31" s="690"/>
      <c r="C31" s="651" t="s">
        <v>221</v>
      </c>
      <c r="D31" s="651"/>
      <c r="E31" s="651"/>
      <c r="F31" s="651"/>
      <c r="G31" s="651"/>
      <c r="H31" s="651"/>
      <c r="I31" s="693"/>
      <c r="J31" s="684"/>
      <c r="K31" s="660" t="s">
        <v>41</v>
      </c>
      <c r="L31" s="660"/>
      <c r="M31" s="660"/>
      <c r="N31" s="660"/>
      <c r="O31" s="660"/>
      <c r="P31" s="660"/>
      <c r="Q31" s="660"/>
      <c r="R31" s="660"/>
      <c r="S31" s="660"/>
      <c r="T31" s="655"/>
    </row>
    <row r="32" spans="1:21" ht="12.75" customHeight="1" x14ac:dyDescent="0.2">
      <c r="A32" s="677"/>
      <c r="B32" s="690"/>
      <c r="C32" s="651" t="s">
        <v>222</v>
      </c>
      <c r="D32" s="651"/>
      <c r="E32" s="651"/>
      <c r="F32" s="651"/>
      <c r="G32" s="651"/>
      <c r="H32" s="651"/>
      <c r="I32" s="693"/>
      <c r="J32" s="684"/>
      <c r="K32" s="70"/>
      <c r="L32" s="70"/>
      <c r="M32" s="70"/>
      <c r="N32" s="70"/>
      <c r="O32" s="70"/>
      <c r="P32" s="70"/>
      <c r="Q32" s="70"/>
      <c r="R32" s="70"/>
      <c r="S32" s="70"/>
      <c r="T32" s="655"/>
    </row>
    <row r="33" spans="1:20" ht="12.75" customHeight="1" x14ac:dyDescent="0.2">
      <c r="A33" s="677"/>
      <c r="B33" s="690"/>
      <c r="C33" s="651" t="s">
        <v>223</v>
      </c>
      <c r="D33" s="651"/>
      <c r="E33" s="651"/>
      <c r="F33" s="651"/>
      <c r="G33" s="651"/>
      <c r="H33" s="651"/>
      <c r="I33" s="693"/>
      <c r="J33" s="684"/>
      <c r="K33" s="661" t="s">
        <v>420</v>
      </c>
      <c r="L33" s="661"/>
      <c r="M33" s="661"/>
      <c r="N33" s="661"/>
      <c r="O33" s="661"/>
      <c r="P33" s="661"/>
      <c r="Q33" s="661"/>
      <c r="R33" s="661"/>
      <c r="S33" s="661"/>
      <c r="T33" s="655"/>
    </row>
    <row r="34" spans="1:20" ht="12.75" customHeight="1" x14ac:dyDescent="0.2">
      <c r="A34" s="677"/>
      <c r="B34" s="690"/>
      <c r="C34" s="170"/>
      <c r="D34" s="170"/>
      <c r="E34" s="170"/>
      <c r="F34" s="170"/>
      <c r="G34" s="170"/>
      <c r="H34" s="170"/>
      <c r="I34" s="693"/>
      <c r="J34" s="684"/>
      <c r="K34" s="661"/>
      <c r="L34" s="661"/>
      <c r="M34" s="661"/>
      <c r="N34" s="661"/>
      <c r="O34" s="661"/>
      <c r="P34" s="661"/>
      <c r="Q34" s="661"/>
      <c r="R34" s="661"/>
      <c r="S34" s="661"/>
      <c r="T34" s="655"/>
    </row>
    <row r="35" spans="1:20" ht="30" customHeight="1" x14ac:dyDescent="0.2">
      <c r="A35" s="677"/>
      <c r="B35" s="690"/>
      <c r="C35" s="629" t="s">
        <v>419</v>
      </c>
      <c r="D35" s="629"/>
      <c r="E35" s="629"/>
      <c r="F35" s="629"/>
      <c r="G35" s="629"/>
      <c r="H35" s="629"/>
      <c r="I35" s="693"/>
      <c r="J35" s="684"/>
      <c r="K35" s="661"/>
      <c r="L35" s="661"/>
      <c r="M35" s="661"/>
      <c r="N35" s="661"/>
      <c r="O35" s="661"/>
      <c r="P35" s="661"/>
      <c r="Q35" s="661"/>
      <c r="R35" s="661"/>
      <c r="S35" s="661"/>
      <c r="T35" s="655"/>
    </row>
    <row r="36" spans="1:20" ht="13.5" thickBot="1" x14ac:dyDescent="0.25">
      <c r="A36" s="678"/>
      <c r="B36" s="691"/>
      <c r="C36" s="697"/>
      <c r="D36" s="697"/>
      <c r="E36" s="697"/>
      <c r="F36" s="697"/>
      <c r="G36" s="697"/>
      <c r="H36" s="697"/>
      <c r="I36" s="694"/>
      <c r="J36" s="685"/>
      <c r="K36" s="647"/>
      <c r="L36" s="647"/>
      <c r="M36" s="647"/>
      <c r="N36" s="647"/>
      <c r="O36" s="647"/>
      <c r="P36" s="647"/>
      <c r="Q36" s="647"/>
      <c r="R36" s="41"/>
      <c r="S36" s="41"/>
      <c r="T36" s="656"/>
    </row>
    <row r="37" spans="1:20" ht="24" customHeight="1" x14ac:dyDescent="0.2">
      <c r="A37" s="32" t="s">
        <v>25</v>
      </c>
      <c r="B37" s="689"/>
      <c r="I37" s="692"/>
      <c r="J37" s="701"/>
      <c r="K37" s="68"/>
      <c r="L37" s="68"/>
      <c r="M37" s="68"/>
      <c r="N37" s="68"/>
      <c r="O37" s="68"/>
      <c r="P37" s="68"/>
      <c r="Q37" s="68"/>
      <c r="R37" s="66"/>
      <c r="S37" s="66"/>
      <c r="T37" s="636"/>
    </row>
    <row r="38" spans="1:20" ht="21" customHeight="1" x14ac:dyDescent="0.2">
      <c r="A38" s="695" t="s">
        <v>45</v>
      </c>
      <c r="B38" s="690"/>
      <c r="C38" s="652" t="s">
        <v>421</v>
      </c>
      <c r="D38" s="652"/>
      <c r="E38" s="652"/>
      <c r="F38" s="652"/>
      <c r="G38" s="652"/>
      <c r="H38" s="652"/>
      <c r="I38" s="693"/>
      <c r="J38" s="702"/>
      <c r="K38" s="172"/>
      <c r="L38" s="648"/>
      <c r="M38" s="648"/>
      <c r="N38" s="648"/>
      <c r="O38" s="648"/>
      <c r="P38" s="648"/>
      <c r="Q38" s="648"/>
      <c r="R38" s="648"/>
      <c r="S38" s="648"/>
      <c r="T38" s="636"/>
    </row>
    <row r="39" spans="1:20" ht="15.75" customHeight="1" x14ac:dyDescent="0.2">
      <c r="A39" s="695"/>
      <c r="B39" s="690"/>
      <c r="C39" s="652"/>
      <c r="D39" s="652"/>
      <c r="E39" s="652"/>
      <c r="F39" s="652"/>
      <c r="G39" s="652"/>
      <c r="H39" s="652"/>
      <c r="I39" s="693"/>
      <c r="J39" s="702"/>
      <c r="K39" s="173"/>
      <c r="L39" s="649"/>
      <c r="M39" s="174"/>
      <c r="N39" s="175"/>
      <c r="O39" s="176"/>
      <c r="P39" s="176"/>
      <c r="Q39" s="176"/>
      <c r="R39" s="176"/>
      <c r="S39" s="176"/>
      <c r="T39" s="636"/>
    </row>
    <row r="40" spans="1:20" ht="12.75" customHeight="1" x14ac:dyDescent="0.2">
      <c r="A40" s="695"/>
      <c r="B40" s="690"/>
      <c r="I40" s="693"/>
      <c r="J40" s="702"/>
      <c r="K40" s="173"/>
      <c r="L40" s="649"/>
      <c r="M40" s="177"/>
      <c r="N40" s="175"/>
      <c r="O40" s="176"/>
      <c r="P40" s="176"/>
      <c r="Q40" s="176"/>
      <c r="R40" s="176"/>
      <c r="S40" s="176"/>
      <c r="T40" s="636"/>
    </row>
    <row r="41" spans="1:20" x14ac:dyDescent="0.2">
      <c r="A41" s="695"/>
      <c r="B41" s="690"/>
      <c r="C41" s="630" t="s">
        <v>99</v>
      </c>
      <c r="D41" s="630"/>
      <c r="E41" s="630"/>
      <c r="F41" s="630"/>
      <c r="G41" s="630"/>
      <c r="H41" s="630"/>
      <c r="I41" s="693"/>
      <c r="J41" s="702"/>
      <c r="K41" s="173"/>
      <c r="L41" s="649"/>
      <c r="M41" s="177"/>
      <c r="N41" s="175"/>
      <c r="O41" s="176"/>
      <c r="P41" s="176"/>
      <c r="Q41" s="176"/>
      <c r="R41" s="176"/>
      <c r="S41" s="176"/>
      <c r="T41" s="636"/>
    </row>
    <row r="42" spans="1:20" x14ac:dyDescent="0.2">
      <c r="A42" s="695"/>
      <c r="B42" s="690"/>
      <c r="C42" s="630"/>
      <c r="D42" s="630"/>
      <c r="E42" s="630"/>
      <c r="F42" s="630"/>
      <c r="G42" s="630"/>
      <c r="H42" s="630"/>
      <c r="I42" s="693"/>
      <c r="J42" s="702"/>
      <c r="K42" s="173"/>
      <c r="L42" s="649"/>
      <c r="M42" s="177"/>
      <c r="N42" s="175"/>
      <c r="O42" s="176"/>
      <c r="P42" s="176"/>
      <c r="Q42" s="176"/>
      <c r="R42" s="176"/>
      <c r="S42" s="176"/>
      <c r="T42" s="636"/>
    </row>
    <row r="43" spans="1:20" ht="12.75" customHeight="1" x14ac:dyDescent="0.2">
      <c r="A43" s="695"/>
      <c r="B43" s="690"/>
      <c r="C43" s="630"/>
      <c r="D43" s="630"/>
      <c r="E43" s="630"/>
      <c r="F43" s="630"/>
      <c r="G43" s="630"/>
      <c r="H43" s="630"/>
      <c r="I43" s="693"/>
      <c r="J43" s="702"/>
      <c r="K43" s="173"/>
      <c r="L43" s="649"/>
      <c r="M43" s="177"/>
      <c r="N43" s="175"/>
      <c r="O43" s="176"/>
      <c r="P43" s="176"/>
      <c r="Q43" s="176"/>
      <c r="R43" s="176"/>
      <c r="S43" s="176"/>
      <c r="T43" s="636"/>
    </row>
    <row r="44" spans="1:20" ht="12.75" customHeight="1" x14ac:dyDescent="0.2">
      <c r="A44" s="695"/>
      <c r="B44" s="690"/>
      <c r="C44" s="630"/>
      <c r="D44" s="630"/>
      <c r="E44" s="630"/>
      <c r="F44" s="630"/>
      <c r="G44" s="630"/>
      <c r="H44" s="630"/>
      <c r="I44" s="693"/>
      <c r="J44" s="702"/>
      <c r="K44" s="173"/>
      <c r="L44" s="649"/>
      <c r="M44" s="177"/>
      <c r="N44" s="175"/>
      <c r="O44" s="176"/>
      <c r="P44" s="176"/>
      <c r="Q44" s="176"/>
      <c r="R44" s="176"/>
      <c r="S44" s="176"/>
      <c r="T44" s="636"/>
    </row>
    <row r="45" spans="1:20" ht="12.75" customHeight="1" x14ac:dyDescent="0.2">
      <c r="A45" s="695"/>
      <c r="B45" s="690"/>
      <c r="C45" s="30"/>
      <c r="D45" s="34"/>
      <c r="E45" s="34"/>
      <c r="F45" s="34"/>
      <c r="G45" s="34"/>
      <c r="H45" s="34"/>
      <c r="I45" s="693"/>
      <c r="J45" s="702"/>
      <c r="K45" s="173"/>
      <c r="L45" s="649"/>
      <c r="M45" s="177"/>
      <c r="N45" s="175"/>
      <c r="O45" s="176"/>
      <c r="P45" s="176"/>
      <c r="Q45" s="176"/>
      <c r="R45" s="176"/>
      <c r="S45" s="176"/>
      <c r="T45" s="636"/>
    </row>
    <row r="46" spans="1:20" ht="12.75" customHeight="1" x14ac:dyDescent="0.2">
      <c r="A46" s="695"/>
      <c r="B46" s="690"/>
      <c r="C46" s="652" t="s">
        <v>422</v>
      </c>
      <c r="D46" s="652"/>
      <c r="E46" s="652"/>
      <c r="F46" s="652"/>
      <c r="G46" s="652"/>
      <c r="H46" s="652"/>
      <c r="I46" s="693"/>
      <c r="J46" s="702"/>
      <c r="K46" s="173"/>
      <c r="L46" s="649"/>
      <c r="M46" s="177"/>
      <c r="N46" s="175"/>
      <c r="O46" s="176"/>
      <c r="P46" s="176"/>
      <c r="Q46" s="176"/>
      <c r="R46" s="176"/>
      <c r="S46" s="176"/>
      <c r="T46" s="636"/>
    </row>
    <row r="47" spans="1:20" ht="12.75" customHeight="1" x14ac:dyDescent="0.2">
      <c r="A47" s="695"/>
      <c r="B47" s="690"/>
      <c r="C47" s="652"/>
      <c r="D47" s="652"/>
      <c r="E47" s="652"/>
      <c r="F47" s="652"/>
      <c r="G47" s="652"/>
      <c r="H47" s="652"/>
      <c r="I47" s="693"/>
      <c r="J47" s="702"/>
      <c r="K47" s="173"/>
      <c r="L47" s="649"/>
      <c r="M47" s="177"/>
      <c r="N47" s="175"/>
      <c r="O47" s="176"/>
      <c r="P47" s="176"/>
      <c r="Q47" s="176"/>
      <c r="R47" s="176"/>
      <c r="S47" s="176"/>
      <c r="T47" s="636"/>
    </row>
    <row r="48" spans="1:20" ht="12.75" customHeight="1" x14ac:dyDescent="0.2">
      <c r="A48" s="695"/>
      <c r="B48" s="690"/>
      <c r="C48" s="652"/>
      <c r="D48" s="652"/>
      <c r="E48" s="652"/>
      <c r="F48" s="652"/>
      <c r="G48" s="652"/>
      <c r="H48" s="652"/>
      <c r="I48" s="693"/>
      <c r="J48" s="702"/>
      <c r="K48" s="173"/>
      <c r="L48" s="649"/>
      <c r="M48" s="177"/>
      <c r="N48" s="175"/>
      <c r="O48" s="176"/>
      <c r="P48" s="176"/>
      <c r="Q48" s="176"/>
      <c r="R48" s="176"/>
      <c r="S48" s="176"/>
      <c r="T48" s="636"/>
    </row>
    <row r="49" spans="1:20" ht="12.75" customHeight="1" x14ac:dyDescent="0.2">
      <c r="A49" s="695"/>
      <c r="B49" s="690"/>
      <c r="C49" s="652"/>
      <c r="D49" s="652"/>
      <c r="E49" s="652"/>
      <c r="F49" s="652"/>
      <c r="G49" s="652"/>
      <c r="H49" s="652"/>
      <c r="I49" s="693"/>
      <c r="J49" s="702"/>
      <c r="K49" s="173"/>
      <c r="L49" s="649"/>
      <c r="M49" s="177"/>
      <c r="N49" s="175"/>
      <c r="O49" s="176"/>
      <c r="P49" s="176"/>
      <c r="Q49" s="176"/>
      <c r="R49" s="176"/>
      <c r="S49" s="176"/>
      <c r="T49" s="636"/>
    </row>
    <row r="50" spans="1:20" ht="12.75" customHeight="1" x14ac:dyDescent="0.2">
      <c r="A50" s="695"/>
      <c r="B50" s="690"/>
      <c r="C50" s="652"/>
      <c r="D50" s="652"/>
      <c r="E50" s="652"/>
      <c r="F50" s="652"/>
      <c r="G50" s="652"/>
      <c r="H50" s="652"/>
      <c r="I50" s="693"/>
      <c r="J50" s="702"/>
      <c r="K50" s="173"/>
      <c r="L50" s="649"/>
      <c r="M50" s="177"/>
      <c r="N50" s="175"/>
      <c r="O50" s="176"/>
      <c r="P50" s="176"/>
      <c r="Q50" s="176"/>
      <c r="R50" s="176"/>
      <c r="S50" s="176"/>
      <c r="T50" s="636"/>
    </row>
    <row r="51" spans="1:20" ht="12.75" customHeight="1" x14ac:dyDescent="0.2">
      <c r="A51" s="695"/>
      <c r="B51" s="690"/>
      <c r="C51" s="652"/>
      <c r="D51" s="652"/>
      <c r="E51" s="652"/>
      <c r="F51" s="652"/>
      <c r="G51" s="652"/>
      <c r="H51" s="652"/>
      <c r="I51" s="693"/>
      <c r="J51" s="702"/>
      <c r="K51" s="173"/>
      <c r="L51" s="649"/>
      <c r="M51" s="177"/>
      <c r="N51" s="175"/>
      <c r="O51" s="176"/>
      <c r="P51" s="176"/>
      <c r="Q51" s="176"/>
      <c r="R51" s="176"/>
      <c r="S51" s="176"/>
      <c r="T51" s="636"/>
    </row>
    <row r="52" spans="1:20" ht="12.75" customHeight="1" x14ac:dyDescent="0.2">
      <c r="A52" s="695"/>
      <c r="B52" s="690"/>
      <c r="C52" s="652"/>
      <c r="D52" s="652"/>
      <c r="E52" s="652"/>
      <c r="F52" s="652"/>
      <c r="G52" s="652"/>
      <c r="H52" s="652"/>
      <c r="I52" s="693"/>
      <c r="J52" s="702"/>
      <c r="K52" s="173"/>
      <c r="L52" s="649"/>
      <c r="M52" s="177"/>
      <c r="N52" s="175"/>
      <c r="O52" s="176"/>
      <c r="P52" s="176"/>
      <c r="Q52" s="176"/>
      <c r="R52" s="176"/>
      <c r="S52" s="176"/>
      <c r="T52" s="636"/>
    </row>
    <row r="53" spans="1:20" ht="12.75" customHeight="1" x14ac:dyDescent="0.2">
      <c r="A53" s="695"/>
      <c r="B53" s="690"/>
      <c r="C53" s="652"/>
      <c r="D53" s="652"/>
      <c r="E53" s="652"/>
      <c r="F53" s="652"/>
      <c r="G53" s="652"/>
      <c r="H53" s="652"/>
      <c r="I53" s="693"/>
      <c r="J53" s="702"/>
      <c r="K53" s="173"/>
      <c r="L53" s="649"/>
      <c r="M53" s="177"/>
      <c r="N53" s="175"/>
      <c r="O53" s="176"/>
      <c r="P53" s="176"/>
      <c r="Q53" s="176"/>
      <c r="R53" s="176"/>
      <c r="S53" s="176"/>
      <c r="T53" s="636"/>
    </row>
    <row r="54" spans="1:20" ht="12.75" customHeight="1" x14ac:dyDescent="0.2">
      <c r="A54" s="695"/>
      <c r="B54" s="690"/>
      <c r="C54" s="652"/>
      <c r="D54" s="652"/>
      <c r="E54" s="652"/>
      <c r="F54" s="652"/>
      <c r="G54" s="652"/>
      <c r="H54" s="652"/>
      <c r="I54" s="693"/>
      <c r="J54" s="702"/>
      <c r="K54" s="173"/>
      <c r="L54" s="649"/>
      <c r="M54" s="177"/>
      <c r="N54" s="175"/>
      <c r="O54" s="176"/>
      <c r="P54" s="176"/>
      <c r="Q54" s="176"/>
      <c r="R54" s="176"/>
      <c r="S54" s="176"/>
      <c r="T54" s="636"/>
    </row>
    <row r="55" spans="1:20" ht="12.75" customHeight="1" x14ac:dyDescent="0.2">
      <c r="A55" s="695"/>
      <c r="B55" s="690"/>
      <c r="C55" s="652"/>
      <c r="D55" s="652"/>
      <c r="E55" s="652"/>
      <c r="F55" s="652"/>
      <c r="G55" s="652"/>
      <c r="H55" s="652"/>
      <c r="I55" s="693"/>
      <c r="J55" s="702"/>
      <c r="K55" s="173"/>
      <c r="L55" s="649"/>
      <c r="M55" s="177"/>
      <c r="N55" s="175"/>
      <c r="O55" s="176"/>
      <c r="P55" s="176"/>
      <c r="Q55" s="176"/>
      <c r="R55" s="176"/>
      <c r="S55" s="176"/>
      <c r="T55" s="636"/>
    </row>
    <row r="56" spans="1:20" ht="12.75" customHeight="1" x14ac:dyDescent="0.2">
      <c r="A56" s="695"/>
      <c r="B56" s="690"/>
      <c r="C56" s="171"/>
      <c r="D56" s="171"/>
      <c r="E56" s="171"/>
      <c r="F56" s="171"/>
      <c r="G56" s="171"/>
      <c r="H56" s="171"/>
      <c r="I56" s="693"/>
      <c r="J56" s="702"/>
      <c r="K56" s="173"/>
      <c r="L56" s="649"/>
      <c r="M56" s="177"/>
      <c r="N56" s="175"/>
      <c r="O56" s="176"/>
      <c r="P56" s="176"/>
      <c r="Q56" s="176"/>
      <c r="R56" s="176"/>
      <c r="S56" s="176"/>
      <c r="T56" s="636"/>
    </row>
    <row r="57" spans="1:20" ht="12.75" customHeight="1" x14ac:dyDescent="0.2">
      <c r="A57" s="695"/>
      <c r="B57" s="690"/>
      <c r="C57" s="652" t="s">
        <v>423</v>
      </c>
      <c r="D57" s="652"/>
      <c r="E57" s="652"/>
      <c r="F57" s="652"/>
      <c r="G57" s="652"/>
      <c r="H57" s="652"/>
      <c r="I57" s="693"/>
      <c r="J57" s="702"/>
      <c r="K57" s="173"/>
      <c r="L57" s="649"/>
      <c r="M57" s="177"/>
      <c r="N57" s="175"/>
      <c r="O57" s="176"/>
      <c r="P57" s="176"/>
      <c r="Q57" s="176"/>
      <c r="R57" s="176"/>
      <c r="S57" s="176"/>
      <c r="T57" s="636"/>
    </row>
    <row r="58" spans="1:20" ht="12.75" customHeight="1" x14ac:dyDescent="0.2">
      <c r="A58" s="695"/>
      <c r="B58" s="690"/>
      <c r="C58" s="652"/>
      <c r="D58" s="652"/>
      <c r="E58" s="652"/>
      <c r="F58" s="652"/>
      <c r="G58" s="652"/>
      <c r="H58" s="652"/>
      <c r="I58" s="693"/>
      <c r="J58" s="702"/>
      <c r="K58" s="173"/>
      <c r="L58" s="649"/>
      <c r="M58" s="177"/>
      <c r="N58" s="175"/>
      <c r="O58" s="176"/>
      <c r="P58" s="176"/>
      <c r="Q58" s="176"/>
      <c r="R58" s="176"/>
      <c r="S58" s="176"/>
      <c r="T58" s="636"/>
    </row>
    <row r="59" spans="1:20" ht="12.75" customHeight="1" x14ac:dyDescent="0.2">
      <c r="A59" s="695"/>
      <c r="B59" s="690"/>
      <c r="C59" s="652"/>
      <c r="D59" s="652"/>
      <c r="E59" s="652"/>
      <c r="F59" s="652"/>
      <c r="G59" s="652"/>
      <c r="H59" s="652"/>
      <c r="I59" s="693"/>
      <c r="J59" s="702"/>
      <c r="K59" s="173"/>
      <c r="L59" s="649"/>
      <c r="M59" s="177"/>
      <c r="N59" s="175"/>
      <c r="O59" s="176"/>
      <c r="P59" s="176"/>
      <c r="Q59" s="176"/>
      <c r="R59" s="176"/>
      <c r="S59" s="176"/>
      <c r="T59" s="636"/>
    </row>
    <row r="60" spans="1:20" ht="12.75" customHeight="1" x14ac:dyDescent="0.2">
      <c r="A60" s="695"/>
      <c r="B60" s="690"/>
      <c r="C60" s="652"/>
      <c r="D60" s="652"/>
      <c r="E60" s="652"/>
      <c r="F60" s="652"/>
      <c r="G60" s="652"/>
      <c r="H60" s="652"/>
      <c r="I60" s="693"/>
      <c r="J60" s="702"/>
      <c r="K60" s="173"/>
      <c r="L60" s="649"/>
      <c r="M60" s="177"/>
      <c r="N60" s="175"/>
      <c r="O60" s="176"/>
      <c r="P60" s="176"/>
      <c r="Q60" s="176"/>
      <c r="R60" s="176"/>
      <c r="S60" s="176"/>
      <c r="T60" s="636"/>
    </row>
    <row r="61" spans="1:20" ht="12.75" customHeight="1" x14ac:dyDescent="0.2">
      <c r="A61" s="695"/>
      <c r="B61" s="690"/>
      <c r="C61" s="652"/>
      <c r="D61" s="652"/>
      <c r="E61" s="652"/>
      <c r="F61" s="652"/>
      <c r="G61" s="652"/>
      <c r="H61" s="652"/>
      <c r="I61" s="693"/>
      <c r="J61" s="702"/>
      <c r="K61" s="173"/>
      <c r="L61" s="649"/>
      <c r="M61" s="177"/>
      <c r="N61" s="175"/>
      <c r="O61" s="176"/>
      <c r="P61" s="176"/>
      <c r="Q61" s="176"/>
      <c r="R61" s="176"/>
      <c r="S61" s="176"/>
      <c r="T61" s="636"/>
    </row>
    <row r="62" spans="1:20" ht="12.75" customHeight="1" x14ac:dyDescent="0.2">
      <c r="A62" s="695"/>
      <c r="B62" s="690"/>
      <c r="C62" s="652"/>
      <c r="D62" s="652"/>
      <c r="E62" s="652"/>
      <c r="F62" s="652"/>
      <c r="G62" s="652"/>
      <c r="H62" s="652"/>
      <c r="I62" s="693"/>
      <c r="J62" s="702"/>
      <c r="K62" s="173"/>
      <c r="L62" s="649"/>
      <c r="M62" s="177"/>
      <c r="N62" s="175"/>
      <c r="O62" s="176"/>
      <c r="P62" s="176"/>
      <c r="Q62" s="176"/>
      <c r="R62" s="176"/>
      <c r="S62" s="176"/>
      <c r="T62" s="636"/>
    </row>
    <row r="63" spans="1:20" ht="12.75" customHeight="1" x14ac:dyDescent="0.2">
      <c r="A63" s="695"/>
      <c r="B63" s="690"/>
      <c r="C63" s="74"/>
      <c r="D63" s="74"/>
      <c r="E63" s="74"/>
      <c r="F63" s="74"/>
      <c r="G63" s="74"/>
      <c r="H63" s="74"/>
      <c r="I63" s="693"/>
      <c r="J63" s="702"/>
      <c r="K63" s="173"/>
      <c r="L63" s="649"/>
      <c r="M63" s="177"/>
      <c r="N63" s="175"/>
      <c r="O63" s="176"/>
      <c r="P63" s="176"/>
      <c r="Q63" s="176"/>
      <c r="R63" s="176"/>
      <c r="S63" s="176"/>
      <c r="T63" s="636"/>
    </row>
    <row r="64" spans="1:20" ht="12.75" customHeight="1" x14ac:dyDescent="0.2">
      <c r="A64" s="695"/>
      <c r="B64" s="690"/>
      <c r="C64" s="629" t="s">
        <v>79</v>
      </c>
      <c r="D64" s="671"/>
      <c r="E64" s="671"/>
      <c r="F64" s="671"/>
      <c r="G64" s="671"/>
      <c r="H64" s="671"/>
      <c r="I64" s="693"/>
      <c r="J64" s="702"/>
      <c r="K64" s="173"/>
      <c r="L64" s="649"/>
      <c r="M64" s="177"/>
      <c r="N64" s="175"/>
      <c r="O64" s="176"/>
      <c r="P64" s="176"/>
      <c r="Q64" s="176"/>
      <c r="R64" s="176"/>
      <c r="S64" s="176"/>
      <c r="T64" s="636"/>
    </row>
    <row r="65" spans="1:20" ht="12.75" customHeight="1" x14ac:dyDescent="0.2">
      <c r="A65" s="695"/>
      <c r="B65" s="690"/>
      <c r="C65" s="146" t="s">
        <v>378</v>
      </c>
      <c r="D65" s="630" t="s">
        <v>425</v>
      </c>
      <c r="E65" s="630"/>
      <c r="F65" s="630"/>
      <c r="G65" s="630"/>
      <c r="H65" s="630"/>
      <c r="I65" s="693"/>
      <c r="J65" s="702"/>
      <c r="K65" s="173"/>
      <c r="L65" s="649"/>
      <c r="M65" s="177"/>
      <c r="N65" s="175"/>
      <c r="O65" s="176"/>
      <c r="P65" s="176"/>
      <c r="Q65" s="176"/>
      <c r="R65" s="176"/>
      <c r="S65" s="176"/>
      <c r="T65" s="636"/>
    </row>
    <row r="66" spans="1:20" ht="31.5" customHeight="1" x14ac:dyDescent="0.2">
      <c r="A66" s="695"/>
      <c r="B66" s="690"/>
      <c r="C66" s="147" t="s">
        <v>318</v>
      </c>
      <c r="D66" s="708" t="s">
        <v>383</v>
      </c>
      <c r="E66" s="708"/>
      <c r="F66" s="708"/>
      <c r="G66" s="708"/>
      <c r="H66" s="708"/>
      <c r="I66" s="693"/>
      <c r="J66" s="702"/>
      <c r="K66" s="173"/>
      <c r="L66" s="174"/>
      <c r="M66" s="174"/>
      <c r="N66" s="178"/>
      <c r="O66" s="179"/>
      <c r="P66" s="179"/>
      <c r="Q66" s="179"/>
      <c r="R66" s="179"/>
      <c r="S66" s="179"/>
      <c r="T66" s="636"/>
    </row>
    <row r="67" spans="1:20" ht="45" customHeight="1" x14ac:dyDescent="0.2">
      <c r="A67" s="695"/>
      <c r="B67" s="690"/>
      <c r="C67" s="148" t="s">
        <v>379</v>
      </c>
      <c r="D67" s="708" t="s">
        <v>388</v>
      </c>
      <c r="E67" s="708"/>
      <c r="F67" s="708"/>
      <c r="G67" s="708"/>
      <c r="H67" s="708"/>
      <c r="I67" s="693"/>
      <c r="J67" s="702"/>
      <c r="K67" s="173"/>
      <c r="L67" s="174"/>
      <c r="N67" s="178"/>
      <c r="O67" s="180"/>
      <c r="P67" s="180"/>
      <c r="Q67" s="650"/>
      <c r="R67" s="650"/>
      <c r="S67" s="180"/>
      <c r="T67" s="636"/>
    </row>
    <row r="68" spans="1:20" ht="36.75" customHeight="1" x14ac:dyDescent="0.2">
      <c r="A68" s="695"/>
      <c r="B68" s="690"/>
      <c r="C68" s="148" t="s">
        <v>380</v>
      </c>
      <c r="D68" s="708" t="s">
        <v>384</v>
      </c>
      <c r="E68" s="708"/>
      <c r="F68" s="708"/>
      <c r="G68" s="708"/>
      <c r="H68" s="708"/>
      <c r="I68" s="693"/>
      <c r="J68" s="702"/>
      <c r="K68" s="173"/>
      <c r="L68" s="629" t="s">
        <v>385</v>
      </c>
      <c r="M68" s="629"/>
      <c r="N68" s="629"/>
      <c r="O68" s="629"/>
      <c r="P68" s="629"/>
      <c r="Q68" s="629"/>
      <c r="R68" s="629"/>
      <c r="S68" s="629"/>
      <c r="T68" s="636"/>
    </row>
    <row r="69" spans="1:20" ht="36" customHeight="1" x14ac:dyDescent="0.2">
      <c r="A69" s="695"/>
      <c r="B69" s="690"/>
      <c r="C69" s="148" t="s">
        <v>381</v>
      </c>
      <c r="D69" s="708" t="s">
        <v>382</v>
      </c>
      <c r="E69" s="708"/>
      <c r="F69" s="708"/>
      <c r="G69" s="708"/>
      <c r="H69" s="708"/>
      <c r="I69" s="693"/>
      <c r="J69" s="702"/>
      <c r="K69" s="173"/>
      <c r="L69" s="629" t="s">
        <v>424</v>
      </c>
      <c r="M69" s="629"/>
      <c r="N69" s="629"/>
      <c r="O69" s="629"/>
      <c r="P69" s="629"/>
      <c r="Q69" s="629"/>
      <c r="R69" s="629"/>
      <c r="S69" s="629"/>
      <c r="T69" s="636"/>
    </row>
    <row r="70" spans="1:20" ht="11.25" customHeight="1" thickBot="1" x14ac:dyDescent="0.25">
      <c r="A70" s="696"/>
      <c r="B70" s="690"/>
      <c r="C70" s="706"/>
      <c r="D70" s="706"/>
      <c r="E70" s="706"/>
      <c r="F70" s="706"/>
      <c r="G70" s="706"/>
      <c r="H70" s="706"/>
      <c r="I70" s="693"/>
      <c r="J70" s="702"/>
      <c r="K70" s="704"/>
      <c r="L70" s="704"/>
      <c r="M70" s="704"/>
      <c r="N70" s="704"/>
      <c r="O70" s="704"/>
      <c r="P70" s="704"/>
      <c r="Q70" s="704"/>
      <c r="R70" s="704"/>
      <c r="S70" s="704"/>
      <c r="T70" s="705"/>
    </row>
    <row r="71" spans="1:20" ht="32.25" customHeight="1" x14ac:dyDescent="0.2">
      <c r="A71" s="33" t="s">
        <v>26</v>
      </c>
      <c r="B71" s="689"/>
      <c r="C71" s="698" t="s">
        <v>426</v>
      </c>
      <c r="D71" s="698"/>
      <c r="E71" s="698"/>
      <c r="F71" s="698"/>
      <c r="G71" s="698"/>
      <c r="H71" s="698"/>
      <c r="I71" s="638"/>
      <c r="J71" s="701"/>
      <c r="K71" s="707"/>
      <c r="L71" s="707"/>
      <c r="M71" s="707"/>
      <c r="N71" s="707"/>
      <c r="O71" s="707"/>
      <c r="P71" s="707"/>
      <c r="Q71" s="707"/>
      <c r="R71" s="67"/>
      <c r="S71" s="67"/>
      <c r="T71" s="635"/>
    </row>
    <row r="72" spans="1:20" ht="25.5" customHeight="1" x14ac:dyDescent="0.2">
      <c r="A72" s="677" t="s">
        <v>28</v>
      </c>
      <c r="B72" s="690"/>
      <c r="C72" s="699" t="s">
        <v>732</v>
      </c>
      <c r="D72" s="652"/>
      <c r="E72" s="652"/>
      <c r="F72" s="652"/>
      <c r="G72" s="652"/>
      <c r="H72" s="652"/>
      <c r="I72" s="639"/>
      <c r="J72" s="702"/>
      <c r="K72" s="631" t="s">
        <v>49</v>
      </c>
      <c r="L72" s="631"/>
      <c r="M72" s="631" t="s">
        <v>46</v>
      </c>
      <c r="N72" s="631"/>
      <c r="O72" s="631"/>
      <c r="P72" s="631" t="s">
        <v>47</v>
      </c>
      <c r="Q72" s="631"/>
      <c r="R72" s="631"/>
      <c r="S72" s="631"/>
      <c r="T72" s="636"/>
    </row>
    <row r="73" spans="1:20" ht="24.95" customHeight="1" x14ac:dyDescent="0.2">
      <c r="A73" s="677"/>
      <c r="B73" s="690"/>
      <c r="C73" s="699" t="s">
        <v>427</v>
      </c>
      <c r="D73" s="652"/>
      <c r="E73" s="652"/>
      <c r="F73" s="652"/>
      <c r="G73" s="652"/>
      <c r="H73" s="652"/>
      <c r="I73" s="639"/>
      <c r="J73" s="702"/>
      <c r="K73" s="631"/>
      <c r="L73" s="631"/>
      <c r="M73" s="631"/>
      <c r="N73" s="631"/>
      <c r="O73" s="631"/>
      <c r="P73" s="631"/>
      <c r="Q73" s="631"/>
      <c r="R73" s="631"/>
      <c r="S73" s="631"/>
      <c r="T73" s="636"/>
    </row>
    <row r="74" spans="1:20" ht="23.25" customHeight="1" x14ac:dyDescent="0.2">
      <c r="A74" s="677"/>
      <c r="B74" s="690"/>
      <c r="C74" s="630" t="s">
        <v>100</v>
      </c>
      <c r="D74" s="630"/>
      <c r="E74" s="630"/>
      <c r="F74" s="630"/>
      <c r="G74" s="630"/>
      <c r="H74" s="630"/>
      <c r="I74" s="639"/>
      <c r="J74" s="702"/>
      <c r="K74" s="641" t="s">
        <v>386</v>
      </c>
      <c r="L74" s="641"/>
      <c r="M74" s="633" t="s">
        <v>42</v>
      </c>
      <c r="N74" s="633"/>
      <c r="O74" s="633"/>
      <c r="P74" s="632" t="s">
        <v>429</v>
      </c>
      <c r="Q74" s="632"/>
      <c r="R74" s="632"/>
      <c r="S74" s="632"/>
      <c r="T74" s="636"/>
    </row>
    <row r="75" spans="1:20" ht="24.95" customHeight="1" x14ac:dyDescent="0.2">
      <c r="A75" s="677"/>
      <c r="B75" s="690"/>
      <c r="C75" s="699" t="s">
        <v>428</v>
      </c>
      <c r="D75" s="652"/>
      <c r="E75" s="652"/>
      <c r="F75" s="652"/>
      <c r="G75" s="652"/>
      <c r="H75" s="652"/>
      <c r="I75" s="639"/>
      <c r="J75" s="702"/>
      <c r="K75" s="641"/>
      <c r="L75" s="641"/>
      <c r="M75" s="633"/>
      <c r="N75" s="633"/>
      <c r="O75" s="633"/>
      <c r="P75" s="632"/>
      <c r="Q75" s="632"/>
      <c r="R75" s="632"/>
      <c r="S75" s="632"/>
      <c r="T75" s="636"/>
    </row>
    <row r="76" spans="1:20" ht="24.95" customHeight="1" x14ac:dyDescent="0.2">
      <c r="A76" s="677"/>
      <c r="B76" s="690"/>
      <c r="C76" s="652"/>
      <c r="D76" s="652"/>
      <c r="E76" s="652"/>
      <c r="F76" s="652"/>
      <c r="G76" s="652"/>
      <c r="H76" s="652"/>
      <c r="I76" s="639"/>
      <c r="J76" s="702"/>
      <c r="K76" s="641"/>
      <c r="L76" s="641"/>
      <c r="M76" s="633"/>
      <c r="N76" s="633"/>
      <c r="O76" s="633"/>
      <c r="P76" s="632"/>
      <c r="Q76" s="632"/>
      <c r="R76" s="632"/>
      <c r="S76" s="632"/>
      <c r="T76" s="636"/>
    </row>
    <row r="77" spans="1:20" ht="24.95" customHeight="1" x14ac:dyDescent="0.2">
      <c r="A77" s="677"/>
      <c r="B77" s="690"/>
      <c r="C77" s="652"/>
      <c r="D77" s="652"/>
      <c r="E77" s="652"/>
      <c r="F77" s="652"/>
      <c r="G77" s="652"/>
      <c r="H77" s="652"/>
      <c r="I77" s="639"/>
      <c r="J77" s="702"/>
      <c r="K77" s="641"/>
      <c r="L77" s="641"/>
      <c r="M77" s="633"/>
      <c r="N77" s="633"/>
      <c r="O77" s="633"/>
      <c r="P77" s="632"/>
      <c r="Q77" s="632"/>
      <c r="R77" s="632"/>
      <c r="S77" s="632"/>
      <c r="T77" s="636"/>
    </row>
    <row r="78" spans="1:20" ht="24.95" customHeight="1" x14ac:dyDescent="0.2">
      <c r="A78" s="677"/>
      <c r="B78" s="690"/>
      <c r="C78" s="629" t="s">
        <v>27</v>
      </c>
      <c r="D78" s="629"/>
      <c r="E78" s="629"/>
      <c r="F78" s="629"/>
      <c r="G78" s="629"/>
      <c r="H78" s="629"/>
      <c r="I78" s="639"/>
      <c r="J78" s="702"/>
      <c r="K78" s="641"/>
      <c r="L78" s="641"/>
      <c r="M78" s="633"/>
      <c r="N78" s="633"/>
      <c r="O78" s="633"/>
      <c r="P78" s="632"/>
      <c r="Q78" s="632"/>
      <c r="R78" s="632"/>
      <c r="S78" s="632"/>
      <c r="T78" s="636"/>
    </row>
    <row r="79" spans="1:20" ht="23.1" customHeight="1" x14ac:dyDescent="0.2">
      <c r="A79" s="677"/>
      <c r="B79" s="690"/>
      <c r="C79" s="652" t="s">
        <v>101</v>
      </c>
      <c r="D79" s="652"/>
      <c r="E79" s="652"/>
      <c r="F79" s="652"/>
      <c r="G79" s="652"/>
      <c r="H79" s="652"/>
      <c r="I79" s="639"/>
      <c r="J79" s="702"/>
      <c r="K79" s="641"/>
      <c r="L79" s="641"/>
      <c r="M79" s="633"/>
      <c r="N79" s="633"/>
      <c r="O79" s="633"/>
      <c r="P79" s="632"/>
      <c r="Q79" s="632"/>
      <c r="R79" s="632"/>
      <c r="S79" s="632"/>
      <c r="T79" s="636"/>
    </row>
    <row r="80" spans="1:20" ht="23.1" customHeight="1" x14ac:dyDescent="0.2">
      <c r="A80" s="677"/>
      <c r="B80" s="690"/>
      <c r="C80" s="652"/>
      <c r="D80" s="652"/>
      <c r="E80" s="652"/>
      <c r="F80" s="652"/>
      <c r="G80" s="652"/>
      <c r="H80" s="652"/>
      <c r="I80" s="639"/>
      <c r="J80" s="702"/>
      <c r="K80" s="643" t="s">
        <v>389</v>
      </c>
      <c r="L80" s="643"/>
      <c r="M80" s="633" t="s">
        <v>43</v>
      </c>
      <c r="N80" s="633"/>
      <c r="O80" s="633"/>
      <c r="P80" s="632" t="s">
        <v>430</v>
      </c>
      <c r="Q80" s="632"/>
      <c r="R80" s="632"/>
      <c r="S80" s="632"/>
      <c r="T80" s="636"/>
    </row>
    <row r="81" spans="1:20" ht="23.1" customHeight="1" x14ac:dyDescent="0.2">
      <c r="A81" s="677"/>
      <c r="B81" s="690"/>
      <c r="C81" s="652"/>
      <c r="D81" s="652"/>
      <c r="E81" s="652"/>
      <c r="F81" s="652"/>
      <c r="G81" s="652"/>
      <c r="H81" s="652"/>
      <c r="I81" s="639"/>
      <c r="J81" s="702"/>
      <c r="K81" s="643"/>
      <c r="L81" s="643"/>
      <c r="M81" s="633"/>
      <c r="N81" s="633"/>
      <c r="O81" s="633"/>
      <c r="P81" s="632"/>
      <c r="Q81" s="632"/>
      <c r="R81" s="632"/>
      <c r="S81" s="632"/>
      <c r="T81" s="636"/>
    </row>
    <row r="82" spans="1:20" ht="23.1" customHeight="1" x14ac:dyDescent="0.2">
      <c r="A82" s="677"/>
      <c r="B82" s="690"/>
      <c r="C82" s="629" t="s">
        <v>102</v>
      </c>
      <c r="D82" s="629"/>
      <c r="E82" s="629"/>
      <c r="F82" s="629"/>
      <c r="G82" s="629"/>
      <c r="H82" s="629"/>
      <c r="I82" s="639"/>
      <c r="J82" s="702"/>
      <c r="K82" s="643"/>
      <c r="L82" s="643"/>
      <c r="M82" s="633"/>
      <c r="N82" s="633"/>
      <c r="O82" s="633"/>
      <c r="P82" s="632"/>
      <c r="Q82" s="632"/>
      <c r="R82" s="632"/>
      <c r="S82" s="632"/>
      <c r="T82" s="636"/>
    </row>
    <row r="83" spans="1:20" ht="23.1" customHeight="1" x14ac:dyDescent="0.2">
      <c r="A83" s="677"/>
      <c r="B83" s="690"/>
      <c r="C83" s="699" t="s">
        <v>84</v>
      </c>
      <c r="D83" s="630"/>
      <c r="E83" s="630"/>
      <c r="F83" s="630"/>
      <c r="G83" s="630"/>
      <c r="H83" s="630"/>
      <c r="I83" s="639"/>
      <c r="J83" s="702"/>
      <c r="K83" s="643"/>
      <c r="L83" s="643"/>
      <c r="M83" s="633"/>
      <c r="N83" s="633"/>
      <c r="O83" s="633"/>
      <c r="P83" s="632"/>
      <c r="Q83" s="632"/>
      <c r="R83" s="632"/>
      <c r="S83" s="632"/>
      <c r="T83" s="636"/>
    </row>
    <row r="84" spans="1:20" ht="23.1" customHeight="1" x14ac:dyDescent="0.2">
      <c r="A84" s="677"/>
      <c r="B84" s="690"/>
      <c r="C84" s="630"/>
      <c r="D84" s="630"/>
      <c r="E84" s="630"/>
      <c r="F84" s="630"/>
      <c r="G84" s="630"/>
      <c r="H84" s="630"/>
      <c r="I84" s="639"/>
      <c r="J84" s="702"/>
      <c r="K84" s="643"/>
      <c r="L84" s="643"/>
      <c r="M84" s="633"/>
      <c r="N84" s="633"/>
      <c r="O84" s="633"/>
      <c r="P84" s="632"/>
      <c r="Q84" s="632"/>
      <c r="R84" s="632"/>
      <c r="S84" s="632"/>
      <c r="T84" s="636"/>
    </row>
    <row r="85" spans="1:20" ht="23.1" customHeight="1" x14ac:dyDescent="0.2">
      <c r="A85" s="677"/>
      <c r="B85" s="690"/>
      <c r="C85" s="629" t="s">
        <v>78</v>
      </c>
      <c r="D85" s="629"/>
      <c r="E85" s="629"/>
      <c r="F85" s="629"/>
      <c r="G85" s="629"/>
      <c r="H85" s="629"/>
      <c r="I85" s="639"/>
      <c r="J85" s="702"/>
      <c r="K85" s="643"/>
      <c r="L85" s="643"/>
      <c r="M85" s="633"/>
      <c r="N85" s="633"/>
      <c r="O85" s="633"/>
      <c r="P85" s="632"/>
      <c r="Q85" s="632"/>
      <c r="R85" s="632"/>
      <c r="S85" s="632"/>
      <c r="T85" s="636"/>
    </row>
    <row r="86" spans="1:20" ht="23.1" customHeight="1" x14ac:dyDescent="0.2">
      <c r="A86" s="677"/>
      <c r="B86" s="690"/>
      <c r="C86" s="671" t="s">
        <v>77</v>
      </c>
      <c r="D86" s="671"/>
      <c r="E86" s="671"/>
      <c r="F86" s="671"/>
      <c r="G86" s="671"/>
      <c r="H86" s="671"/>
      <c r="I86" s="639"/>
      <c r="J86" s="702"/>
      <c r="K86" s="642" t="s">
        <v>387</v>
      </c>
      <c r="L86" s="642"/>
      <c r="M86" s="645" t="s">
        <v>44</v>
      </c>
      <c r="N86" s="645"/>
      <c r="O86" s="645"/>
      <c r="P86" s="644" t="s">
        <v>72</v>
      </c>
      <c r="Q86" s="644"/>
      <c r="R86" s="644"/>
      <c r="S86" s="644"/>
      <c r="T86" s="636"/>
    </row>
    <row r="87" spans="1:20" ht="23.1" customHeight="1" x14ac:dyDescent="0.2">
      <c r="A87" s="677"/>
      <c r="B87" s="690"/>
      <c r="C87" s="671"/>
      <c r="D87" s="671"/>
      <c r="E87" s="671"/>
      <c r="F87" s="671"/>
      <c r="G87" s="671"/>
      <c r="H87" s="671"/>
      <c r="I87" s="639"/>
      <c r="J87" s="702"/>
      <c r="K87" s="642"/>
      <c r="L87" s="642"/>
      <c r="M87" s="645"/>
      <c r="N87" s="645"/>
      <c r="O87" s="645"/>
      <c r="P87" s="644"/>
      <c r="Q87" s="644"/>
      <c r="R87" s="644"/>
      <c r="S87" s="644"/>
      <c r="T87" s="636"/>
    </row>
    <row r="88" spans="1:20" ht="23.1" customHeight="1" x14ac:dyDescent="0.2">
      <c r="A88" s="677"/>
      <c r="B88" s="690"/>
      <c r="C88" s="629" t="s">
        <v>60</v>
      </c>
      <c r="D88" s="629"/>
      <c r="E88" s="629"/>
      <c r="F88" s="629"/>
      <c r="G88" s="629"/>
      <c r="H88" s="629"/>
      <c r="I88" s="639"/>
      <c r="J88" s="702"/>
      <c r="K88" s="642"/>
      <c r="L88" s="642"/>
      <c r="M88" s="645"/>
      <c r="N88" s="645"/>
      <c r="O88" s="645"/>
      <c r="P88" s="644"/>
      <c r="Q88" s="644"/>
      <c r="R88" s="644"/>
      <c r="S88" s="644"/>
      <c r="T88" s="636"/>
    </row>
    <row r="89" spans="1:20" ht="23.1" customHeight="1" x14ac:dyDescent="0.2">
      <c r="A89" s="677"/>
      <c r="B89" s="690"/>
      <c r="C89" s="671" t="s">
        <v>407</v>
      </c>
      <c r="D89" s="671"/>
      <c r="E89" s="671"/>
      <c r="F89" s="671"/>
      <c r="G89" s="671"/>
      <c r="H89" s="671"/>
      <c r="I89" s="639"/>
      <c r="J89" s="702"/>
      <c r="K89" s="642"/>
      <c r="L89" s="642"/>
      <c r="M89" s="645"/>
      <c r="N89" s="645"/>
      <c r="O89" s="645"/>
      <c r="P89" s="644"/>
      <c r="Q89" s="644"/>
      <c r="R89" s="644"/>
      <c r="S89" s="644"/>
      <c r="T89" s="636"/>
    </row>
    <row r="90" spans="1:20" ht="23.1" customHeight="1" x14ac:dyDescent="0.2">
      <c r="A90" s="677"/>
      <c r="B90" s="690"/>
      <c r="C90" s="671"/>
      <c r="D90" s="671"/>
      <c r="E90" s="671"/>
      <c r="F90" s="671"/>
      <c r="G90" s="671"/>
      <c r="H90" s="671"/>
      <c r="I90" s="639"/>
      <c r="J90" s="702"/>
      <c r="K90" s="642"/>
      <c r="L90" s="642"/>
      <c r="M90" s="645"/>
      <c r="N90" s="645"/>
      <c r="O90" s="645"/>
      <c r="P90" s="644"/>
      <c r="Q90" s="644"/>
      <c r="R90" s="644"/>
      <c r="S90" s="644"/>
      <c r="T90" s="636"/>
    </row>
    <row r="91" spans="1:20" ht="22.5" customHeight="1" x14ac:dyDescent="0.2">
      <c r="A91" s="677"/>
      <c r="B91" s="690"/>
      <c r="C91" s="671"/>
      <c r="D91" s="671"/>
      <c r="E91" s="671"/>
      <c r="F91" s="671"/>
      <c r="G91" s="671"/>
      <c r="H91" s="671"/>
      <c r="I91" s="639"/>
      <c r="J91" s="702"/>
      <c r="K91" s="642"/>
      <c r="L91" s="642"/>
      <c r="M91" s="645"/>
      <c r="N91" s="645"/>
      <c r="O91" s="645"/>
      <c r="P91" s="644"/>
      <c r="Q91" s="644"/>
      <c r="R91" s="644"/>
      <c r="S91" s="644"/>
      <c r="T91" s="636"/>
    </row>
    <row r="92" spans="1:20" ht="18" customHeight="1" thickBot="1" x14ac:dyDescent="0.25">
      <c r="A92" s="678"/>
      <c r="B92" s="691"/>
      <c r="C92" s="697"/>
      <c r="D92" s="697"/>
      <c r="E92" s="697"/>
      <c r="F92" s="697"/>
      <c r="G92" s="697"/>
      <c r="H92" s="697"/>
      <c r="I92" s="640"/>
      <c r="J92" s="703"/>
      <c r="K92" s="647"/>
      <c r="L92" s="647"/>
      <c r="M92" s="647"/>
      <c r="N92" s="647"/>
      <c r="O92" s="647"/>
      <c r="P92" s="647"/>
      <c r="Q92" s="647"/>
      <c r="R92" s="41"/>
      <c r="S92" s="41"/>
      <c r="T92" s="637"/>
    </row>
    <row r="96" spans="1:20" ht="12.75" customHeight="1" x14ac:dyDescent="0.2"/>
    <row r="97" spans="1:12" x14ac:dyDescent="0.2">
      <c r="F97" s="10"/>
    </row>
    <row r="98" spans="1:12" x14ac:dyDescent="0.2">
      <c r="F98" s="10"/>
    </row>
    <row r="99" spans="1:12" x14ac:dyDescent="0.2">
      <c r="F99" s="10"/>
    </row>
    <row r="100" spans="1:12" ht="12.75" customHeight="1" x14ac:dyDescent="0.2">
      <c r="F100" s="10"/>
    </row>
    <row r="102" spans="1:12" ht="12.75" customHeight="1" x14ac:dyDescent="0.2">
      <c r="B102" s="9"/>
      <c r="C102" s="9"/>
      <c r="D102" s="9"/>
      <c r="E102" s="9"/>
      <c r="F102" s="9"/>
    </row>
    <row r="103" spans="1:12" x14ac:dyDescent="0.2">
      <c r="A103" s="9"/>
      <c r="B103" s="9"/>
      <c r="C103" s="9"/>
      <c r="D103" s="9"/>
      <c r="E103" s="9"/>
      <c r="F103" s="9"/>
      <c r="I103" s="12"/>
      <c r="J103" s="700"/>
      <c r="K103" s="700"/>
      <c r="L103" s="700"/>
    </row>
    <row r="104" spans="1:12" ht="22.5" customHeight="1" x14ac:dyDescent="0.2">
      <c r="A104" s="9"/>
      <c r="B104" s="9"/>
      <c r="C104" s="9"/>
      <c r="D104" s="9"/>
      <c r="E104" s="9"/>
      <c r="F104" s="9"/>
      <c r="I104" s="13"/>
      <c r="J104" s="700"/>
      <c r="K104" s="700"/>
      <c r="L104" s="700"/>
    </row>
    <row r="105" spans="1:12" x14ac:dyDescent="0.2">
      <c r="A105" s="9"/>
      <c r="B105" s="9"/>
      <c r="C105" s="9"/>
      <c r="D105" s="9"/>
      <c r="E105" s="9"/>
      <c r="F105" s="9"/>
      <c r="I105" s="14"/>
      <c r="J105" s="15"/>
      <c r="K105" s="11"/>
      <c r="L105" s="11"/>
    </row>
    <row r="106" spans="1:12" x14ac:dyDescent="0.2">
      <c r="A106" s="9"/>
      <c r="B106" s="9"/>
      <c r="C106" s="9"/>
      <c r="D106" s="9"/>
      <c r="E106" s="9"/>
      <c r="F106" s="9"/>
    </row>
    <row r="115" spans="5:5" x14ac:dyDescent="0.2">
      <c r="E115" s="18"/>
    </row>
  </sheetData>
  <sheetProtection algorithmName="SHA-512" hashValue="1e5/Xw0K2V8S3wfofZwEHx+nv0IM3Jzrmt67Z89Y4bZZvfIot5iPuF0vnlk6XVZVzqYzJUQmtpX6Nb1Q3MCymg==" saltValue="tebwOKot9UsnVJy+11ndkQ==" spinCount="100000" sheet="1" objects="1" scenarios="1"/>
  <mergeCells count="128">
    <mergeCell ref="K7:S8"/>
    <mergeCell ref="K9:S11"/>
    <mergeCell ref="K12:S13"/>
    <mergeCell ref="K14:S14"/>
    <mergeCell ref="K15:S17"/>
    <mergeCell ref="C6:H7"/>
    <mergeCell ref="C15:E15"/>
    <mergeCell ref="F14:H14"/>
    <mergeCell ref="C19:H19"/>
    <mergeCell ref="J103:L104"/>
    <mergeCell ref="J71:J92"/>
    <mergeCell ref="B37:B70"/>
    <mergeCell ref="I37:I70"/>
    <mergeCell ref="J37:J70"/>
    <mergeCell ref="K70:T70"/>
    <mergeCell ref="T37:T69"/>
    <mergeCell ref="C64:H64"/>
    <mergeCell ref="C70:H70"/>
    <mergeCell ref="B71:B92"/>
    <mergeCell ref="C82:H82"/>
    <mergeCell ref="C88:H88"/>
    <mergeCell ref="C78:H78"/>
    <mergeCell ref="C89:H91"/>
    <mergeCell ref="C92:H92"/>
    <mergeCell ref="K92:Q92"/>
    <mergeCell ref="K71:Q71"/>
    <mergeCell ref="C85:H85"/>
    <mergeCell ref="C75:H77"/>
    <mergeCell ref="C79:H81"/>
    <mergeCell ref="D69:H69"/>
    <mergeCell ref="D68:H68"/>
    <mergeCell ref="D66:H66"/>
    <mergeCell ref="D67:H67"/>
    <mergeCell ref="A72:A92"/>
    <mergeCell ref="A20:A36"/>
    <mergeCell ref="C22:H22"/>
    <mergeCell ref="C24:H24"/>
    <mergeCell ref="C26:H26"/>
    <mergeCell ref="B19:B36"/>
    <mergeCell ref="I19:I36"/>
    <mergeCell ref="J19:J36"/>
    <mergeCell ref="A38:A70"/>
    <mergeCell ref="C20:H20"/>
    <mergeCell ref="C28:H28"/>
    <mergeCell ref="C30:H30"/>
    <mergeCell ref="C21:H21"/>
    <mergeCell ref="C86:H87"/>
    <mergeCell ref="C36:H36"/>
    <mergeCell ref="C38:H39"/>
    <mergeCell ref="C41:H44"/>
    <mergeCell ref="C71:H71"/>
    <mergeCell ref="C72:H72"/>
    <mergeCell ref="C73:H73"/>
    <mergeCell ref="C74:H74"/>
    <mergeCell ref="C83:H84"/>
    <mergeCell ref="C32:H32"/>
    <mergeCell ref="C57:H62"/>
    <mergeCell ref="A3:T3"/>
    <mergeCell ref="A1:T1"/>
    <mergeCell ref="C9:E9"/>
    <mergeCell ref="C10:E10"/>
    <mergeCell ref="T6:T18"/>
    <mergeCell ref="C18:H18"/>
    <mergeCell ref="K18:Q18"/>
    <mergeCell ref="C12:E12"/>
    <mergeCell ref="A7:A18"/>
    <mergeCell ref="B6:B18"/>
    <mergeCell ref="K6:Q6"/>
    <mergeCell ref="F13:H13"/>
    <mergeCell ref="C13:E13"/>
    <mergeCell ref="J6:J18"/>
    <mergeCell ref="I6:I18"/>
    <mergeCell ref="C11:E11"/>
    <mergeCell ref="C14:E14"/>
    <mergeCell ref="F12:H12"/>
    <mergeCell ref="C8:E8"/>
    <mergeCell ref="F8:H8"/>
    <mergeCell ref="F9:H9"/>
    <mergeCell ref="F10:H10"/>
    <mergeCell ref="F11:H11"/>
    <mergeCell ref="C16:H17"/>
    <mergeCell ref="AG10:AG11"/>
    <mergeCell ref="AH10:AH11"/>
    <mergeCell ref="C29:H29"/>
    <mergeCell ref="C35:H35"/>
    <mergeCell ref="C46:H55"/>
    <mergeCell ref="W10:W11"/>
    <mergeCell ref="X10:X11"/>
    <mergeCell ref="Y10:Y11"/>
    <mergeCell ref="Z10:Z11"/>
    <mergeCell ref="AA10:AA11"/>
    <mergeCell ref="AB10:AB11"/>
    <mergeCell ref="AC10:AC11"/>
    <mergeCell ref="AD10:AD11"/>
    <mergeCell ref="AE10:AE11"/>
    <mergeCell ref="T19:T36"/>
    <mergeCell ref="K20:S20"/>
    <mergeCell ref="O29:S29"/>
    <mergeCell ref="K31:S31"/>
    <mergeCell ref="K33:S35"/>
    <mergeCell ref="C23:H23"/>
    <mergeCell ref="C25:H25"/>
    <mergeCell ref="C31:H31"/>
    <mergeCell ref="C33:H33"/>
    <mergeCell ref="K21:K25"/>
    <mergeCell ref="L69:S69"/>
    <mergeCell ref="L68:S68"/>
    <mergeCell ref="D65:H65"/>
    <mergeCell ref="P72:S73"/>
    <mergeCell ref="P74:S79"/>
    <mergeCell ref="M72:O73"/>
    <mergeCell ref="M74:O79"/>
    <mergeCell ref="AF10:AF11"/>
    <mergeCell ref="T71:T92"/>
    <mergeCell ref="I71:I92"/>
    <mergeCell ref="K72:L73"/>
    <mergeCell ref="K74:L79"/>
    <mergeCell ref="K86:L91"/>
    <mergeCell ref="K80:L85"/>
    <mergeCell ref="P80:S85"/>
    <mergeCell ref="P86:S91"/>
    <mergeCell ref="M80:O85"/>
    <mergeCell ref="M86:O91"/>
    <mergeCell ref="F15:H15"/>
    <mergeCell ref="K36:Q36"/>
    <mergeCell ref="L38:S38"/>
    <mergeCell ref="L39:L65"/>
    <mergeCell ref="Q67:R67"/>
  </mergeCells>
  <pageMargins left="0.7" right="0.7" top="0.75" bottom="0.75" header="0.3" footer="0.3"/>
  <pageSetup scale="80" orientation="landscape" r:id="rId1"/>
  <rowBreaks count="2" manualBreakCount="2">
    <brk id="36" max="16383" man="1"/>
    <brk id="7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view="pageBreakPreview" zoomScaleNormal="100" zoomScaleSheetLayoutView="100" workbookViewId="0">
      <selection sqref="A1:M1"/>
    </sheetView>
  </sheetViews>
  <sheetFormatPr baseColWidth="10" defaultRowHeight="12.75" x14ac:dyDescent="0.2"/>
  <cols>
    <col min="1" max="1" width="16.140625" customWidth="1"/>
    <col min="2" max="4" width="19.7109375" customWidth="1"/>
    <col min="5" max="5" width="19.7109375" style="168" customWidth="1"/>
    <col min="6" max="6" width="19.7109375" customWidth="1"/>
    <col min="7" max="7" width="34.42578125" customWidth="1"/>
    <col min="8" max="10" width="19.7109375" customWidth="1"/>
    <col min="11" max="11" width="19.7109375" hidden="1" customWidth="1"/>
    <col min="12" max="13" width="19.7109375" customWidth="1"/>
  </cols>
  <sheetData>
    <row r="1" spans="1:13" ht="19.5" thickBot="1" x14ac:dyDescent="0.25">
      <c r="A1" s="709" t="s">
        <v>105</v>
      </c>
      <c r="B1" s="710"/>
      <c r="C1" s="710"/>
      <c r="D1" s="710"/>
      <c r="E1" s="710"/>
      <c r="F1" s="710"/>
      <c r="G1" s="710"/>
      <c r="H1" s="710"/>
      <c r="I1" s="710"/>
      <c r="J1" s="710"/>
      <c r="K1" s="710"/>
      <c r="L1" s="710"/>
      <c r="M1" s="711"/>
    </row>
    <row r="2" spans="1:13" ht="18" customHeight="1" x14ac:dyDescent="0.2">
      <c r="A2" s="721" t="s">
        <v>395</v>
      </c>
      <c r="B2" s="723" t="s">
        <v>106</v>
      </c>
      <c r="C2" s="725" t="s">
        <v>107</v>
      </c>
      <c r="D2" s="725" t="s">
        <v>104</v>
      </c>
      <c r="E2" s="727" t="s">
        <v>108</v>
      </c>
      <c r="F2" s="725" t="s">
        <v>109</v>
      </c>
      <c r="G2" s="725" t="s">
        <v>110</v>
      </c>
      <c r="H2" s="725" t="s">
        <v>111</v>
      </c>
      <c r="I2" s="725" t="s">
        <v>112</v>
      </c>
      <c r="J2" s="725" t="s">
        <v>141</v>
      </c>
      <c r="K2" s="725" t="s">
        <v>228</v>
      </c>
      <c r="L2" s="725" t="s">
        <v>113</v>
      </c>
      <c r="M2" s="725" t="s">
        <v>114</v>
      </c>
    </row>
    <row r="3" spans="1:13" ht="20.25" customHeight="1" thickBot="1" x14ac:dyDescent="0.25">
      <c r="A3" s="722"/>
      <c r="B3" s="724"/>
      <c r="C3" s="726"/>
      <c r="D3" s="726"/>
      <c r="E3" s="728"/>
      <c r="F3" s="726"/>
      <c r="G3" s="726"/>
      <c r="H3" s="726"/>
      <c r="I3" s="726"/>
      <c r="J3" s="726"/>
      <c r="K3" s="726"/>
      <c r="L3" s="726"/>
      <c r="M3" s="726"/>
    </row>
    <row r="4" spans="1:13" ht="57.75" customHeight="1" x14ac:dyDescent="0.2">
      <c r="A4" s="722"/>
      <c r="B4" s="731" t="s">
        <v>115</v>
      </c>
      <c r="C4" s="729" t="s">
        <v>396</v>
      </c>
      <c r="D4" s="729" t="s">
        <v>116</v>
      </c>
      <c r="E4" s="733" t="s">
        <v>229</v>
      </c>
      <c r="F4" s="729" t="s">
        <v>117</v>
      </c>
      <c r="G4" s="729" t="s">
        <v>118</v>
      </c>
      <c r="H4" s="729" t="s">
        <v>119</v>
      </c>
      <c r="I4" s="729" t="s">
        <v>120</v>
      </c>
      <c r="J4" s="729" t="s">
        <v>121</v>
      </c>
      <c r="K4" s="729" t="s">
        <v>328</v>
      </c>
      <c r="L4" s="729" t="s">
        <v>122</v>
      </c>
      <c r="M4" s="729" t="s">
        <v>123</v>
      </c>
    </row>
    <row r="5" spans="1:13" ht="120" customHeight="1" thickBot="1" x14ac:dyDescent="0.25">
      <c r="A5" s="155" t="s">
        <v>137</v>
      </c>
      <c r="B5" s="732"/>
      <c r="C5" s="730"/>
      <c r="D5" s="730"/>
      <c r="E5" s="734"/>
      <c r="F5" s="730"/>
      <c r="G5" s="730"/>
      <c r="H5" s="730"/>
      <c r="I5" s="730"/>
      <c r="J5" s="730"/>
      <c r="K5" s="730"/>
      <c r="L5" s="730"/>
      <c r="M5" s="730"/>
    </row>
    <row r="6" spans="1:13" ht="210" customHeight="1" thickBot="1" x14ac:dyDescent="0.25">
      <c r="A6" s="156" t="s">
        <v>138</v>
      </c>
      <c r="B6" s="154" t="s">
        <v>329</v>
      </c>
      <c r="C6" s="154" t="s">
        <v>125</v>
      </c>
      <c r="D6" s="154" t="s">
        <v>330</v>
      </c>
      <c r="E6" s="164" t="s">
        <v>402</v>
      </c>
      <c r="F6" s="154" t="s">
        <v>331</v>
      </c>
      <c r="G6" s="154" t="s">
        <v>332</v>
      </c>
      <c r="H6" s="154" t="s">
        <v>333</v>
      </c>
      <c r="I6" s="154" t="s">
        <v>334</v>
      </c>
      <c r="J6" s="154" t="s">
        <v>335</v>
      </c>
      <c r="K6" s="72" t="s">
        <v>336</v>
      </c>
      <c r="L6" s="154" t="s">
        <v>337</v>
      </c>
      <c r="M6" s="154" t="s">
        <v>338</v>
      </c>
    </row>
    <row r="7" spans="1:13" ht="189.75" customHeight="1" thickBot="1" x14ac:dyDescent="0.25">
      <c r="A7" s="157" t="s">
        <v>209</v>
      </c>
      <c r="B7" s="72" t="s">
        <v>339</v>
      </c>
      <c r="C7" s="72" t="s">
        <v>230</v>
      </c>
      <c r="D7" s="72" t="s">
        <v>340</v>
      </c>
      <c r="E7" s="164" t="s">
        <v>403</v>
      </c>
      <c r="F7" s="72" t="s">
        <v>341</v>
      </c>
      <c r="G7" s="72" t="s">
        <v>342</v>
      </c>
      <c r="H7" s="154" t="s">
        <v>343</v>
      </c>
      <c r="I7" s="72" t="s">
        <v>344</v>
      </c>
      <c r="J7" s="154" t="s">
        <v>231</v>
      </c>
      <c r="K7" s="158" t="s">
        <v>345</v>
      </c>
      <c r="L7" s="72" t="s">
        <v>346</v>
      </c>
      <c r="M7" s="72" t="s">
        <v>129</v>
      </c>
    </row>
    <row r="8" spans="1:13" ht="144.75" customHeight="1" thickBot="1" x14ac:dyDescent="0.25">
      <c r="A8" s="159" t="s">
        <v>139</v>
      </c>
      <c r="B8" s="72" t="s">
        <v>347</v>
      </c>
      <c r="C8" s="72" t="s">
        <v>232</v>
      </c>
      <c r="D8" s="72" t="s">
        <v>348</v>
      </c>
      <c r="E8" s="165" t="s">
        <v>404</v>
      </c>
      <c r="F8" s="72" t="s">
        <v>349</v>
      </c>
      <c r="G8" s="72" t="s">
        <v>350</v>
      </c>
      <c r="H8" s="154" t="s">
        <v>351</v>
      </c>
      <c r="I8" s="154" t="s">
        <v>352</v>
      </c>
      <c r="J8" s="72" t="s">
        <v>353</v>
      </c>
      <c r="K8" s="72" t="s">
        <v>354</v>
      </c>
      <c r="L8" s="72" t="s">
        <v>233</v>
      </c>
      <c r="M8" s="72" t="s">
        <v>355</v>
      </c>
    </row>
    <row r="9" spans="1:13" ht="108.75" customHeight="1" thickBot="1" x14ac:dyDescent="0.25">
      <c r="A9" s="160" t="s">
        <v>208</v>
      </c>
      <c r="B9" s="35" t="s">
        <v>356</v>
      </c>
      <c r="C9" s="35" t="s">
        <v>127</v>
      </c>
      <c r="D9" s="72" t="s">
        <v>357</v>
      </c>
      <c r="E9" s="166" t="s">
        <v>405</v>
      </c>
      <c r="F9" s="72" t="s">
        <v>358</v>
      </c>
      <c r="G9" s="35" t="s">
        <v>359</v>
      </c>
      <c r="H9" s="154" t="s">
        <v>360</v>
      </c>
      <c r="I9" s="72" t="s">
        <v>344</v>
      </c>
      <c r="J9" s="35" t="s">
        <v>128</v>
      </c>
      <c r="K9" s="158" t="s">
        <v>361</v>
      </c>
      <c r="L9" s="72" t="s">
        <v>234</v>
      </c>
      <c r="M9" s="72" t="s">
        <v>344</v>
      </c>
    </row>
    <row r="10" spans="1:13" ht="100.5" customHeight="1" thickBot="1" x14ac:dyDescent="0.25">
      <c r="A10" s="161" t="s">
        <v>140</v>
      </c>
      <c r="B10" s="35" t="s">
        <v>362</v>
      </c>
      <c r="C10" s="35" t="s">
        <v>235</v>
      </c>
      <c r="D10" s="72" t="s">
        <v>363</v>
      </c>
      <c r="E10" s="166" t="s">
        <v>406</v>
      </c>
      <c r="F10" s="72" t="s">
        <v>364</v>
      </c>
      <c r="G10" s="35" t="s">
        <v>365</v>
      </c>
      <c r="H10" s="72" t="s">
        <v>366</v>
      </c>
      <c r="I10" s="72" t="s">
        <v>367</v>
      </c>
      <c r="J10" s="35" t="s">
        <v>128</v>
      </c>
      <c r="K10" s="72" t="s">
        <v>368</v>
      </c>
      <c r="L10" s="72" t="s">
        <v>297</v>
      </c>
      <c r="M10" s="35" t="s">
        <v>344</v>
      </c>
    </row>
    <row r="11" spans="1:13" x14ac:dyDescent="0.2">
      <c r="A11" s="162"/>
      <c r="B11" s="162"/>
      <c r="C11" s="162"/>
      <c r="D11" s="162"/>
      <c r="E11" s="167"/>
      <c r="F11" s="162"/>
      <c r="G11" s="162"/>
      <c r="H11" s="162"/>
      <c r="I11" s="162"/>
      <c r="J11" s="162"/>
      <c r="K11" s="162"/>
      <c r="L11" s="162"/>
      <c r="M11" s="162"/>
    </row>
    <row r="12" spans="1:13" ht="13.5" thickBot="1" x14ac:dyDescent="0.25">
      <c r="A12" s="162"/>
      <c r="B12" s="162"/>
      <c r="C12" s="162"/>
      <c r="D12" s="162"/>
      <c r="E12" s="167"/>
      <c r="F12" s="162"/>
      <c r="G12" s="162"/>
      <c r="H12" s="162"/>
      <c r="I12" s="162"/>
      <c r="J12" s="162"/>
      <c r="K12" s="162"/>
      <c r="L12" s="162"/>
      <c r="M12" s="162"/>
    </row>
    <row r="13" spans="1:13" ht="19.5" thickBot="1" x14ac:dyDescent="0.25">
      <c r="A13" s="709" t="s">
        <v>130</v>
      </c>
      <c r="B13" s="710"/>
      <c r="C13" s="710"/>
      <c r="D13" s="710"/>
      <c r="E13" s="710"/>
      <c r="F13" s="710"/>
      <c r="G13" s="710"/>
      <c r="H13" s="710"/>
      <c r="I13" s="710"/>
      <c r="J13" s="710"/>
      <c r="K13" s="710"/>
      <c r="L13" s="710"/>
      <c r="M13" s="711"/>
    </row>
    <row r="14" spans="1:13" x14ac:dyDescent="0.2">
      <c r="A14" s="712" t="s">
        <v>131</v>
      </c>
      <c r="B14" s="714" t="s">
        <v>106</v>
      </c>
      <c r="C14" s="714" t="s">
        <v>107</v>
      </c>
      <c r="D14" s="714" t="s">
        <v>104</v>
      </c>
      <c r="E14" s="716" t="s">
        <v>108</v>
      </c>
      <c r="F14" s="714" t="s">
        <v>109</v>
      </c>
      <c r="G14" s="714" t="s">
        <v>110</v>
      </c>
      <c r="H14" s="714" t="s">
        <v>111</v>
      </c>
      <c r="I14" s="714" t="s">
        <v>112</v>
      </c>
      <c r="J14" s="714" t="s">
        <v>141</v>
      </c>
      <c r="K14" s="714" t="s">
        <v>228</v>
      </c>
      <c r="L14" s="714" t="s">
        <v>113</v>
      </c>
      <c r="M14" s="718" t="s">
        <v>114</v>
      </c>
    </row>
    <row r="15" spans="1:13" x14ac:dyDescent="0.2">
      <c r="A15" s="713"/>
      <c r="B15" s="715"/>
      <c r="C15" s="715"/>
      <c r="D15" s="715"/>
      <c r="E15" s="717"/>
      <c r="F15" s="715"/>
      <c r="G15" s="715"/>
      <c r="H15" s="715"/>
      <c r="I15" s="715"/>
      <c r="J15" s="715"/>
      <c r="K15" s="715"/>
      <c r="L15" s="715"/>
      <c r="M15" s="719"/>
    </row>
    <row r="16" spans="1:13" x14ac:dyDescent="0.2">
      <c r="A16" s="720" t="s">
        <v>132</v>
      </c>
      <c r="B16" s="715"/>
      <c r="C16" s="715"/>
      <c r="D16" s="715"/>
      <c r="E16" s="717"/>
      <c r="F16" s="715"/>
      <c r="G16" s="715"/>
      <c r="H16" s="715"/>
      <c r="I16" s="715"/>
      <c r="J16" s="715"/>
      <c r="K16" s="715"/>
      <c r="L16" s="715"/>
      <c r="M16" s="719"/>
    </row>
    <row r="17" spans="1:13" ht="13.5" thickBot="1" x14ac:dyDescent="0.25">
      <c r="A17" s="720" t="s">
        <v>133</v>
      </c>
      <c r="B17" s="715"/>
      <c r="C17" s="715"/>
      <c r="D17" s="715"/>
      <c r="E17" s="717"/>
      <c r="F17" s="715"/>
      <c r="G17" s="715"/>
      <c r="H17" s="715"/>
      <c r="I17" s="715"/>
      <c r="J17" s="715"/>
      <c r="K17" s="715"/>
      <c r="L17" s="715"/>
      <c r="M17" s="719"/>
    </row>
    <row r="18" spans="1:13" ht="63" customHeight="1" thickBot="1" x14ac:dyDescent="0.25">
      <c r="A18" s="156" t="s">
        <v>124</v>
      </c>
      <c r="B18" s="35" t="s">
        <v>369</v>
      </c>
      <c r="C18" s="35" t="s">
        <v>134</v>
      </c>
      <c r="D18" s="182" t="s">
        <v>134</v>
      </c>
      <c r="E18" s="163" t="s">
        <v>370</v>
      </c>
      <c r="F18" s="35" t="s">
        <v>370</v>
      </c>
      <c r="G18" s="35" t="s">
        <v>369</v>
      </c>
      <c r="H18" s="181" t="s">
        <v>134</v>
      </c>
      <c r="I18" s="181" t="s">
        <v>134</v>
      </c>
      <c r="J18" s="35" t="s">
        <v>236</v>
      </c>
      <c r="K18" s="72" t="s">
        <v>134</v>
      </c>
      <c r="L18" s="181" t="s">
        <v>134</v>
      </c>
      <c r="M18" s="35" t="s">
        <v>369</v>
      </c>
    </row>
    <row r="19" spans="1:13" ht="65.25" customHeight="1" thickBot="1" x14ac:dyDescent="0.25">
      <c r="A19" s="157" t="s">
        <v>203</v>
      </c>
      <c r="B19" s="35" t="s">
        <v>371</v>
      </c>
      <c r="C19" s="35" t="s">
        <v>431</v>
      </c>
      <c r="D19" s="182" t="s">
        <v>431</v>
      </c>
      <c r="E19" s="163" t="s">
        <v>372</v>
      </c>
      <c r="F19" s="35" t="s">
        <v>372</v>
      </c>
      <c r="G19" s="35" t="s">
        <v>371</v>
      </c>
      <c r="H19" s="181" t="s">
        <v>431</v>
      </c>
      <c r="I19" s="181" t="s">
        <v>431</v>
      </c>
      <c r="J19" s="35" t="s">
        <v>237</v>
      </c>
      <c r="K19" s="72" t="s">
        <v>135</v>
      </c>
      <c r="L19" s="181" t="s">
        <v>431</v>
      </c>
      <c r="M19" s="35" t="s">
        <v>371</v>
      </c>
    </row>
    <row r="20" spans="1:13" ht="56.25" customHeight="1" thickBot="1" x14ac:dyDescent="0.25">
      <c r="A20" s="159" t="s">
        <v>103</v>
      </c>
      <c r="B20" s="35" t="s">
        <v>373</v>
      </c>
      <c r="C20" s="35" t="s">
        <v>432</v>
      </c>
      <c r="D20" s="182" t="s">
        <v>432</v>
      </c>
      <c r="E20" s="163" t="s">
        <v>373</v>
      </c>
      <c r="F20" s="35" t="s">
        <v>373</v>
      </c>
      <c r="G20" s="35" t="s">
        <v>373</v>
      </c>
      <c r="H20" s="181" t="s">
        <v>432</v>
      </c>
      <c r="I20" s="181" t="s">
        <v>432</v>
      </c>
      <c r="J20" s="35" t="s">
        <v>238</v>
      </c>
      <c r="K20" s="72" t="s">
        <v>136</v>
      </c>
      <c r="L20" s="181" t="s">
        <v>432</v>
      </c>
      <c r="M20" s="35" t="s">
        <v>373</v>
      </c>
    </row>
    <row r="21" spans="1:13" ht="56.25" customHeight="1" thickBot="1" x14ac:dyDescent="0.25">
      <c r="A21" s="160" t="s">
        <v>206</v>
      </c>
      <c r="B21" s="35" t="s">
        <v>374</v>
      </c>
      <c r="C21" s="35" t="s">
        <v>433</v>
      </c>
      <c r="D21" s="182" t="s">
        <v>433</v>
      </c>
      <c r="E21" s="163" t="s">
        <v>375</v>
      </c>
      <c r="F21" s="35" t="s">
        <v>375</v>
      </c>
      <c r="G21" s="35" t="s">
        <v>374</v>
      </c>
      <c r="H21" s="181" t="s">
        <v>433</v>
      </c>
      <c r="I21" s="181" t="s">
        <v>433</v>
      </c>
      <c r="J21" s="35" t="s">
        <v>240</v>
      </c>
      <c r="K21" s="72" t="s">
        <v>239</v>
      </c>
      <c r="L21" s="181" t="s">
        <v>433</v>
      </c>
      <c r="M21" s="35" t="s">
        <v>374</v>
      </c>
    </row>
    <row r="22" spans="1:13" ht="51.75" customHeight="1" thickBot="1" x14ac:dyDescent="0.25">
      <c r="A22" s="161" t="s">
        <v>126</v>
      </c>
      <c r="B22" s="35" t="s">
        <v>242</v>
      </c>
      <c r="C22" s="35" t="s">
        <v>241</v>
      </c>
      <c r="D22" s="182" t="s">
        <v>241</v>
      </c>
      <c r="E22" s="163" t="s">
        <v>241</v>
      </c>
      <c r="F22" s="35" t="s">
        <v>241</v>
      </c>
      <c r="G22" s="35" t="s">
        <v>242</v>
      </c>
      <c r="H22" s="181" t="s">
        <v>241</v>
      </c>
      <c r="I22" s="181" t="s">
        <v>241</v>
      </c>
      <c r="J22" s="35" t="s">
        <v>243</v>
      </c>
      <c r="K22" s="72" t="s">
        <v>241</v>
      </c>
      <c r="L22" s="181" t="s">
        <v>241</v>
      </c>
      <c r="M22" s="35" t="s">
        <v>242</v>
      </c>
    </row>
  </sheetData>
  <sheetProtection algorithmName="SHA-512" hashValue="TKRrIT6oOCE0Kt8T0AJG8RtOPnwe87T+BXVVMXRFw3atnFYys0Q8B1dJEFFyAyIM8l+Udq6N+LpZ91MFAjnBEQ==" saltValue="AJsh3MVQi5PJHbpk0nMJxw==" spinCount="100000" sheet="1" objects="1" scenarios="1"/>
  <mergeCells count="41">
    <mergeCell ref="K4:K5"/>
    <mergeCell ref="L4:L5"/>
    <mergeCell ref="M4:M5"/>
    <mergeCell ref="B4:B5"/>
    <mergeCell ref="C4:C5"/>
    <mergeCell ref="D4:D5"/>
    <mergeCell ref="E4:E5"/>
    <mergeCell ref="F4:F5"/>
    <mergeCell ref="G4:G5"/>
    <mergeCell ref="H4:H5"/>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s>
  <pageMargins left="0.7" right="0.7" top="0.75" bottom="0.75" header="0.3" footer="0.3"/>
  <pageSetup scale="46" orientation="landscape" r:id="rId1"/>
  <rowBreaks count="1" manualBreakCount="1">
    <brk id="1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63</vt:i4>
      </vt:variant>
    </vt:vector>
  </HeadingPairs>
  <TitlesOfParts>
    <vt:vector size="69" baseType="lpstr">
      <vt:lpstr>01-Mapa de riesgo-UO</vt:lpstr>
      <vt:lpstr>02-Plan Mitigación</vt:lpstr>
      <vt:lpstr>03-Seguimiento</vt:lpstr>
      <vt:lpstr>Hoja1</vt:lpstr>
      <vt:lpstr>INSTRUCTIVO</vt:lpstr>
      <vt:lpstr>ESCALA</vt:lpstr>
      <vt:lpstr>'01-Mapa de riesgo-UO'!ADMINISTRACIÓN_INSTITUCIONAL</vt:lpstr>
      <vt:lpstr>'01-Mapa de riesgo-UO'!Ambiental</vt:lpstr>
      <vt:lpstr>'03-Seguimiento'!Área_de_impresión</vt:lpstr>
      <vt:lpstr>'01-Mapa de riesgo-UO'!ASEGURAMIENTO_DE_LA_CALIDAD_INSTITUCIONAL</vt:lpstr>
      <vt:lpstr>ASUMIR</vt:lpstr>
      <vt:lpstr>'01-Mapa de riesgo-UO'!BIENESTAR_INSTITUCIONAL</vt:lpstr>
      <vt:lpstr>BIENESTAR_INSTITUCIONAL_CALIDAD_DE_VIDA_E_INCLUSIÓN_EN_CONTEXTOS_UNIVERSITARIOS</vt:lpstr>
      <vt:lpstr>CLASE_RIESGO</vt:lpstr>
      <vt:lpstr>COMPARTIR</vt:lpstr>
      <vt:lpstr>'01-Mapa de riesgo-UO'!Contable</vt:lpstr>
      <vt:lpstr>'01-Mapa de riesgo-UO'!CONTROL_SEGUIMIENTO</vt:lpstr>
      <vt:lpstr>CONTROLES</vt:lpstr>
      <vt:lpstr>'01-Mapa de riesgo-UO'!Corrupción</vt:lpstr>
      <vt:lpstr>CREACIÓN_GESTIÓN_Y_TRANSFERENCIA_DEL_CONOCIMIENTO</vt:lpstr>
      <vt:lpstr>'01-Mapa de riesgo-UO'!Cumplimiento</vt:lpstr>
      <vt:lpstr>CUMPLIMIENTO</vt:lpstr>
      <vt:lpstr>CUMPLIMIENTO_PARCIAL</vt:lpstr>
      <vt:lpstr>CUMPLIMIENTO_TOTAL</vt:lpstr>
      <vt:lpstr>'01-Mapa de riesgo-UO'!Derechos_Humanos</vt:lpstr>
      <vt:lpstr>'01-Mapa de riesgo-UO'!DIRECCIONAMIENTO_INSTITUCIONAL</vt:lpstr>
      <vt:lpstr>'01-Mapa de riesgo-UO'!DOCENCIA</vt:lpstr>
      <vt:lpstr>'01-Mapa de riesgo-UO'!EGRESADOS</vt:lpstr>
      <vt:lpstr>'01-Mapa de riesgo-UO'!Estratégico</vt:lpstr>
      <vt:lpstr>EVAL_PERIODICIDAD</vt:lpstr>
      <vt:lpstr>EVITAR</vt:lpstr>
      <vt:lpstr>EXCELENCIA_ACADÉMICA_PARA_LA_FORMACIÓN_INTEGRAL</vt:lpstr>
      <vt:lpstr>'01-Mapa de riesgo-UO'!EXTENSIÓN_PROYECCIÓN_SOCIAL</vt:lpstr>
      <vt:lpstr>EXTENSIÓN_PROYECCIÓN_SOCIAL_</vt:lpstr>
      <vt:lpstr>EXTERNO</vt:lpstr>
      <vt:lpstr>FACTOR</vt:lpstr>
      <vt:lpstr>'01-Mapa de riesgo-UO'!Financiero</vt:lpstr>
      <vt:lpstr>GESTIÓN_DEL_CONTEXTO_Y_VISIBILIDAD_NACIONAL_E_INTERNACIONAL</vt:lpstr>
      <vt:lpstr>GESTIÓN_Y_SOSTENIBILIDAD_INSTITUCIONAL</vt:lpstr>
      <vt:lpstr>'01-Mapa de riesgo-UO'!GRAVE</vt:lpstr>
      <vt:lpstr>GRAVE</vt:lpstr>
      <vt:lpstr>'01-Mapa de riesgo-UO'!Imagen</vt:lpstr>
      <vt:lpstr>'01-Mapa de riesgo-UO'!Información</vt:lpstr>
      <vt:lpstr>'01-Mapa de riesgo-UO'!INTERNACIONALIZACIÓN</vt:lpstr>
      <vt:lpstr>INTERNO</vt:lpstr>
      <vt:lpstr>'01-Mapa de riesgo-UO'!INVESTIGACIÓN_E_INNOVACIÓN</vt:lpstr>
      <vt:lpstr>'01-Mapa de riesgo-UO'!LEVE</vt:lpstr>
      <vt:lpstr>LEVE</vt:lpstr>
      <vt:lpstr>'01-Mapa de riesgo-UO'!MAPA</vt:lpstr>
      <vt:lpstr>'01-Mapa de riesgo-UO'!MODERADO</vt:lpstr>
      <vt:lpstr>MODERADO</vt:lpstr>
      <vt:lpstr>NIVEL_AUTOMAT</vt:lpstr>
      <vt:lpstr>NIVEL_EXPOSICION</vt:lpstr>
      <vt:lpstr>NO_CUMPLIDA</vt:lpstr>
      <vt:lpstr>OEC</vt:lpstr>
      <vt:lpstr>'01-Mapa de riesgo-UO'!Operacional</vt:lpstr>
      <vt:lpstr>'01-Mapa de riesgo-UO'!PDI</vt:lpstr>
      <vt:lpstr>PERIODICIDAD</vt:lpstr>
      <vt:lpstr>'01-Mapa de riesgo-UO'!PROBABILIDAD</vt:lpstr>
      <vt:lpstr>'01-Mapa de riesgo-UO'!PROCESOS</vt:lpstr>
      <vt:lpstr>REDUCIR</vt:lpstr>
      <vt:lpstr>RESPONSABILIDAD</vt:lpstr>
      <vt:lpstr>'01-Mapa de riesgo-UO'!Seguridad_y_Salud_en_el_trabajo</vt:lpstr>
      <vt:lpstr>'01-Mapa de riesgo-UO'!Tecnológico</vt:lpstr>
      <vt:lpstr>'01-Mapa de riesgo-UO'!Títulos_a_imprimir</vt:lpstr>
      <vt:lpstr>'02-Plan Mitigación'!Títulos_a_imprimir</vt:lpstr>
      <vt:lpstr>'03-Seguimiento'!Títulos_a_imprimir</vt:lpstr>
      <vt:lpstr>TRANSFERIR</vt:lpstr>
      <vt:lpstr>UNIDAD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Hewlett-Packard Company</cp:lastModifiedBy>
  <cp:lastPrinted>2019-08-14T19:38:15Z</cp:lastPrinted>
  <dcterms:created xsi:type="dcterms:W3CDTF">2006-09-13T22:30:50Z</dcterms:created>
  <dcterms:modified xsi:type="dcterms:W3CDTF">2022-12-12T15:38:58Z</dcterms:modified>
</cp:coreProperties>
</file>