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215" windowWidth="15360" windowHeight="8430" activeTab="0"/>
  </bookViews>
  <sheets>
    <sheet name="Adjudicación" sheetId="1" r:id="rId1"/>
    <sheet name="Evaluación Financiera" sheetId="2" r:id="rId2"/>
    <sheet name="Evaluación Económica" sheetId="3" r:id="rId3"/>
  </sheets>
  <definedNames>
    <definedName name="_xlnm.Print_Area" localSheetId="0">'Adjudicación'!$A$1:$H$139</definedName>
  </definedNames>
  <calcPr fullCalcOnLoad="1"/>
</workbook>
</file>

<file path=xl/sharedStrings.xml><?xml version="1.0" encoding="utf-8"?>
<sst xmlns="http://schemas.openxmlformats.org/spreadsheetml/2006/main" count="506" uniqueCount="239">
  <si>
    <t>UNIVERSIDAD TECNOLÓGICA DE PEREIRA</t>
  </si>
  <si>
    <t>PARA:</t>
  </si>
  <si>
    <t>DE:</t>
  </si>
  <si>
    <t>Señor Rector</t>
  </si>
  <si>
    <t>Comités Jurídico, Financiero, Técnico</t>
  </si>
  <si>
    <t>FECHA:</t>
  </si>
  <si>
    <t>1.</t>
  </si>
  <si>
    <t>2.</t>
  </si>
  <si>
    <t>EMPRESAS INVITADAS</t>
  </si>
  <si>
    <t>EVALUACIÓN JURÍDICA</t>
  </si>
  <si>
    <t>Documentos</t>
  </si>
  <si>
    <t>Existencia y Representación Legal</t>
  </si>
  <si>
    <t>Póliza de Seriedad de la Propuesta</t>
  </si>
  <si>
    <t>Unión Temporal</t>
  </si>
  <si>
    <t>EVALUACIÓN FINANCIERA</t>
  </si>
  <si>
    <t>Proponente</t>
  </si>
  <si>
    <t>6.</t>
  </si>
  <si>
    <t>JAIRO ALBERTO NARVÁEZ MARTÍNEZ</t>
  </si>
  <si>
    <t>CARLOS FERNANDO CASTAÑO MONTOYA</t>
  </si>
  <si>
    <t>Comité Financiero</t>
  </si>
  <si>
    <t>Comité Jurídico</t>
  </si>
  <si>
    <t>Comité Técnico</t>
  </si>
  <si>
    <t xml:space="preserve"> </t>
  </si>
  <si>
    <t>Una vez revisados los documentos legales exigidos en el Pliego de Condiciones, se tiene el siguiente cuadro resumen:</t>
  </si>
  <si>
    <t>Cumple</t>
  </si>
  <si>
    <t>Teniendo en cuenta que el proceso licitatorio se desarrolló de acuerdo con las Normas de Contratación establecidas, la Rectoría considera pertinente efectuar esta adjudicación de acuerdo con la recomendación de los Comités.</t>
  </si>
  <si>
    <t>RECOMENDACIÓN</t>
  </si>
  <si>
    <t>Rector Encargado</t>
  </si>
  <si>
    <t>3.</t>
  </si>
  <si>
    <t>4.</t>
  </si>
  <si>
    <t>Balances, Declaraciones de Renta y Estados de Resultados</t>
  </si>
  <si>
    <t>10. ADJUDICACIÓN</t>
  </si>
  <si>
    <t xml:space="preserve"> Se analizaron cuatro (4) índices para determinar:  la liquidez, el endeudamiento y el rendimiento de las empresas, cada índice tiene un valor de veinticinco (25) puntos, siendo 100 el máximo puntaje.  Se obtiene el siguiente resultado:</t>
  </si>
  <si>
    <t>7.</t>
  </si>
  <si>
    <t>5.</t>
  </si>
  <si>
    <t>Determinación de la capacidad Financiera:</t>
  </si>
  <si>
    <t>Recibo de pago de pliegos</t>
  </si>
  <si>
    <t>8.</t>
  </si>
  <si>
    <t>Registro Único de Proponentes</t>
  </si>
  <si>
    <t>Se anexa calificación.</t>
  </si>
  <si>
    <t>EMPRESAS QUE PARTICIPAN EN LA ACLARACIÓN DE DUDAS</t>
  </si>
  <si>
    <t>EMPRESAS QUE PARTICIPAN EN LA AUDIENCIA</t>
  </si>
  <si>
    <t>Ítem</t>
  </si>
  <si>
    <t>Puntaje</t>
  </si>
  <si>
    <t>9.</t>
  </si>
  <si>
    <t>CONCEPTO</t>
  </si>
  <si>
    <t>EVALUACIÓN TÉCNICA (Adjunta)</t>
  </si>
  <si>
    <t>DIANA PATRICIA JURADO RAMIREZ</t>
  </si>
  <si>
    <t>EDISON DUQUE CARDONA</t>
  </si>
  <si>
    <t>OSWALDO AGUDELO GONZALEZ</t>
  </si>
  <si>
    <t>Proveedor</t>
  </si>
  <si>
    <t>GUSTAVO ANDRÉS BETANCOURT OROZCO</t>
  </si>
  <si>
    <t>EMPRESA</t>
  </si>
  <si>
    <t>Doc. de Seguridad Social</t>
  </si>
  <si>
    <t>CALIFICACIÓN ECONÓMICA (Adjunta)</t>
  </si>
  <si>
    <t>Las empresas cumplen con toda la documentación exigida en el Pliego de Condiciones, por tanto continúan en el proceso licitatorio.</t>
  </si>
  <si>
    <t>Computadores MAC</t>
  </si>
  <si>
    <t>Computadores Tipo 1</t>
  </si>
  <si>
    <t>Computadores Tipo 2</t>
  </si>
  <si>
    <t>Portátil</t>
  </si>
  <si>
    <t>Impresoras</t>
  </si>
  <si>
    <t>A y M Service</t>
  </si>
  <si>
    <t>Microtron</t>
  </si>
  <si>
    <t>Rodrigo Franco Gallego</t>
  </si>
  <si>
    <t>M.L.K.</t>
  </si>
  <si>
    <t>Grupo Net</t>
  </si>
  <si>
    <t>Micro Inf</t>
  </si>
  <si>
    <t>Zurich de Occidente S.A.</t>
  </si>
  <si>
    <t>Integrar S.A.</t>
  </si>
  <si>
    <t>Intelser Ltda.</t>
  </si>
  <si>
    <t>Impact Ltda.</t>
  </si>
  <si>
    <t>Computel System Ltda.</t>
  </si>
  <si>
    <t>Open Solutions System</t>
  </si>
  <si>
    <t>Mac Station</t>
  </si>
  <si>
    <t>Comercializadora Ferlag Ltda.</t>
  </si>
  <si>
    <t>Computel System</t>
  </si>
  <si>
    <t>Informática Datapoint Ltda.</t>
  </si>
  <si>
    <t>Micro Inf Ltda.</t>
  </si>
  <si>
    <t>MLK y Cía Ltda.</t>
  </si>
  <si>
    <t>Integrar</t>
  </si>
  <si>
    <t>Datecsa S.A.</t>
  </si>
  <si>
    <t>Olisystem</t>
  </si>
  <si>
    <t>PC Smart S.A.</t>
  </si>
  <si>
    <t>ACTA DE RECOMENDACIÓN</t>
  </si>
  <si>
    <t>28 de marzo de 2007</t>
  </si>
  <si>
    <t>OBJETO: Adquisición de Computadores e impresoras</t>
  </si>
  <si>
    <t>Poder del proponente o quien lo represente</t>
  </si>
  <si>
    <t>Información de Proveedores</t>
  </si>
  <si>
    <t>RUT</t>
  </si>
  <si>
    <t>Todas las empresas cumplen con el requisito mínimo exigido del 50%  de capacidad financiera. Por lo tanto continúan en el proceso.</t>
  </si>
  <si>
    <t>Computadores Especiales</t>
  </si>
  <si>
    <t>Estaciones de trabajo</t>
  </si>
  <si>
    <t>Valor Adjudicado</t>
  </si>
  <si>
    <t>JOSÉ GERMÁN LÓPEZ QUINTERO</t>
  </si>
  <si>
    <t>LICITACIÓN PÚBLICA No. 09 DE 2007</t>
  </si>
  <si>
    <t>Además de la publicación en la página Web de la Universidad y en el Diario La República, la Sección de Bienes y Suministros hace invitación a las empresas:</t>
  </si>
  <si>
    <t>EVALUACION FINANCIERA</t>
  </si>
  <si>
    <t>LICITACION PUBLICA 09</t>
  </si>
  <si>
    <t>MARZO 28 DE 2007</t>
  </si>
  <si>
    <t>ADQUISICION DE COMPUTADORES E IMPRESORAS</t>
  </si>
  <si>
    <t>SEGÚN DECLARACION DE RENTA- EXPRESADO EN MILES DE PESOS</t>
  </si>
  <si>
    <t>AÑO</t>
  </si>
  <si>
    <t xml:space="preserve">Activo Corriente  </t>
  </si>
  <si>
    <t>Pasivo Corriente</t>
  </si>
  <si>
    <t>Patrimonio</t>
  </si>
  <si>
    <t>Total Activos</t>
  </si>
  <si>
    <t>Ventas Netas</t>
  </si>
  <si>
    <t>Utilidad Operacional</t>
  </si>
  <si>
    <t>Utilidad Neta</t>
  </si>
  <si>
    <t>COMPUTEL SYSTEM LTDA.</t>
  </si>
  <si>
    <t>INFORMATICA DATAPOINT DE COLOMBIA LTDA.</t>
  </si>
  <si>
    <t>INTEGRAR S.A.</t>
  </si>
  <si>
    <t>MICROINF CIA LTDA.</t>
  </si>
  <si>
    <t>MLK INGENIERIA &amp; CIA LTDA.</t>
  </si>
  <si>
    <t>ZURICH DE OCCIDENTE S.A.</t>
  </si>
  <si>
    <t>INDICE DE LIQUIDE</t>
  </si>
  <si>
    <t>INDICE DE ENDEUDAMIENTO</t>
  </si>
  <si>
    <t>RAZON CORRIENTE &gt;1,1</t>
  </si>
  <si>
    <r>
      <t>Activo</t>
    </r>
    <r>
      <rPr>
        <b/>
        <sz val="9"/>
        <rFont val="Arial"/>
        <family val="2"/>
      </rPr>
      <t xml:space="preserve">  Pasivo</t>
    </r>
  </si>
  <si>
    <t>PUNTAJE</t>
  </si>
  <si>
    <t>NIVEL DE ENDEUDAMIENTO &lt; 50%</t>
  </si>
  <si>
    <r>
      <t>Pasivo Corriente</t>
    </r>
    <r>
      <rPr>
        <b/>
        <sz val="8"/>
        <rFont val="Arial"/>
        <family val="2"/>
      </rPr>
      <t xml:space="preserve">    Total activos</t>
    </r>
  </si>
  <si>
    <t>INDICE DE RENDIMIENTO</t>
  </si>
  <si>
    <t>CAPITAL DE TRABAJO&gt; $400,000=</t>
  </si>
  <si>
    <t>AC - PC</t>
  </si>
  <si>
    <t>MARGEN OPERACIONAL&gt;=4,86%</t>
  </si>
  <si>
    <r>
      <t xml:space="preserve">Ut. Opera </t>
    </r>
    <r>
      <rPr>
        <b/>
        <sz val="10"/>
        <rFont val="Arial"/>
        <family val="2"/>
      </rPr>
      <t>Ventas</t>
    </r>
  </si>
  <si>
    <t>RESULTADOS</t>
  </si>
  <si>
    <t>TOTALES</t>
  </si>
  <si>
    <r>
      <t xml:space="preserve">1- </t>
    </r>
    <r>
      <rPr>
        <b/>
        <u val="single"/>
        <sz val="10"/>
        <rFont val="Arial"/>
        <family val="2"/>
      </rPr>
      <t>DOCUMENTOS FINANCIEROS:</t>
    </r>
    <r>
      <rPr>
        <sz val="10"/>
        <rFont val="Arial"/>
        <family val="2"/>
      </rPr>
      <t xml:space="preserve"> Los oferentes aportan para la evaluacion financiera, los estados financieros y la declaración de renta del año 2005; Paz y Salvo de la Seguridad Social certificada por el Revisor Fiscal o Representante legal, RUT, Información de Proveedores y consignación de los pliegos.</t>
    </r>
  </si>
  <si>
    <r>
      <t>2- EVALUACION FINANCIERA</t>
    </r>
    <r>
      <rPr>
        <sz val="10"/>
        <rFont val="Arial"/>
        <family val="0"/>
      </rPr>
      <t>: Los oferentes cumplen con el riquisito mínimo exigido del 50%, por lo tanto pueden continuar en el proceso licitatorio</t>
    </r>
  </si>
  <si>
    <t>Si</t>
  </si>
  <si>
    <t>N/A</t>
  </si>
  <si>
    <t>Informática Datapoint de Colombia Ltda.</t>
  </si>
  <si>
    <t>Micro Inf Cia Ltda.</t>
  </si>
  <si>
    <t>Desierto</t>
  </si>
  <si>
    <t>Se declara desierto el Ítem 4 porque las ofertas presentadas por las empresas Zurich de Occidente y Computel System Ltda., no cumplieron técnicamente.</t>
  </si>
  <si>
    <t>VALOR TOTAL ADJUDICADO</t>
  </si>
  <si>
    <t>De acuerdo con los análisis anteriores el Comité Técnico recomienda adjudicar así:</t>
  </si>
  <si>
    <t>JUAN E. CAJIGAS S.</t>
  </si>
  <si>
    <t>LICITACIÓN PÚBLICA  09/2007 - ADQUISICIÓN DE COMPUTADORES  E IMPRESORAS</t>
  </si>
  <si>
    <t>ANEXO TERCERA MODIFICACIÓN- FORMATO PARA PRESENTACIÓN DE LA OFERTA</t>
  </si>
  <si>
    <t xml:space="preserve">SEGUNDA RONDA </t>
  </si>
  <si>
    <t>NOMBRE DE LA EMPRESA</t>
  </si>
  <si>
    <t>COMPUTELSYSTEM LTDA</t>
  </si>
  <si>
    <t>MICRO INF Y CIA LTDA</t>
  </si>
  <si>
    <t>MLK INGENIERIA &amp; CIA. LTDA.</t>
  </si>
  <si>
    <t>NIT</t>
  </si>
  <si>
    <t>830,049,916-4</t>
  </si>
  <si>
    <t>890804378 - 9</t>
  </si>
  <si>
    <t>830059918-1</t>
  </si>
  <si>
    <t>800222079-6</t>
  </si>
  <si>
    <t>816.005.247-5</t>
  </si>
  <si>
    <t>800,087,219-1</t>
  </si>
  <si>
    <t>ITEM 1</t>
  </si>
  <si>
    <t>DESCRIPCIÓN</t>
  </si>
  <si>
    <t>CANTIDAD</t>
  </si>
  <si>
    <t>MARCA Y REFERENCIA</t>
  </si>
  <si>
    <t>V/L UNITARIO IVA incluido $</t>
  </si>
  <si>
    <t>V/L TOTAL</t>
  </si>
  <si>
    <t>Computador Tipo 1</t>
  </si>
  <si>
    <t>MARCA HP REFERENCIA DC5700</t>
  </si>
  <si>
    <t>Hewlett Packard Dc5700</t>
  </si>
  <si>
    <t>HP, DC 5700</t>
  </si>
  <si>
    <t>LENOVO THINKCENTRE M55E TORRE</t>
  </si>
  <si>
    <t>HP-DC5700 series</t>
  </si>
  <si>
    <t>Lenovo thinkcentre M55 9637-J4S</t>
  </si>
  <si>
    <t xml:space="preserve">TOTAL ÍTEM </t>
  </si>
  <si>
    <t>ITEM 2</t>
  </si>
  <si>
    <t>Computador Tipo 2</t>
  </si>
  <si>
    <t xml:space="preserve">MARCA HP REFERENCIA DC5700 </t>
  </si>
  <si>
    <t>HP-DC5700 Series</t>
  </si>
  <si>
    <t>Lenovo thinkcentre M55 9637-F8S</t>
  </si>
  <si>
    <t>Computador Tipo 2 sin monitor</t>
  </si>
  <si>
    <t>Computador Tipo 2 con 2 Gb RAM</t>
  </si>
  <si>
    <t>TOTAL ÍTEM 2</t>
  </si>
  <si>
    <t>ITEM 3</t>
  </si>
  <si>
    <r>
      <t>Estación de trabajo:</t>
    </r>
    <r>
      <rPr>
        <sz val="10"/>
        <rFont val="Arial"/>
        <family val="2"/>
      </rPr>
      <t xml:space="preserve"> Sistema Operativo: Windos XP Pro, Procesador: Intel Xeon doble nucleo (32 Bits), Velocidad: 2 GHz, Velocidad Bus: 133 Mhz, Cache: 4 Mb, Disco D: 160 Gb SATA de 3 GB/s@ 7200RPM, Memoria Ram (DDR2 SDRAM): 4 Gb, Frecuencia de la memoria RAM:533 MHz, Monitor: LCD 17", Office 2003 Pro.</t>
    </r>
  </si>
  <si>
    <t>Hewlett Pckard  Modelo XW6400</t>
  </si>
  <si>
    <t>Hewlett Packard Xw6400</t>
  </si>
  <si>
    <t>HP, XW 6400</t>
  </si>
  <si>
    <t xml:space="preserve"> HP XW6400</t>
  </si>
  <si>
    <t>HP WORKSTATION WX6400 RL342LA#ABM</t>
  </si>
  <si>
    <t>TOTAL ÍTEM 3</t>
  </si>
  <si>
    <t>ITEM 5</t>
  </si>
  <si>
    <t>MAC PRO  Intel Xeon de doble nucleo de 2.66 ghz Memoria Ram de 1 Gb tarjeta de Video nVidia GeForce 7300 GT Disco Duro 250 Gb. Unidad grabadora de DVD SuperDrive 16x Dual Layer Monitor Apple 23" LCD teclado y raton.</t>
  </si>
  <si>
    <t xml:space="preserve">MARCA Apple Mac Pro </t>
  </si>
  <si>
    <t>APPLE MAC PRO MA356/EA</t>
  </si>
  <si>
    <t>MAC PRO Quad Xeon Doble procesador Intel Xeon de doble nucleo de 2.66 Ghz. 4 Mb Cache L2 por procesador 1 Gb memoria Ram DDR2667 Mhz. Disco Duro de 250 Gb Serial ATA, SuperDrive 16X, tarjeta de video GeForce 7300 GT Nvidia 256 Mb SDRAM. Monitor Apple CinemaDisplay 20". Modelo nùmero MA356*/A. Teclado y ratòn USB español AirPort Extreme y Bluetooth 2.0 + EDR. Microsoft Office 2004 para Mac Licencia Acadèmica.</t>
  </si>
  <si>
    <t>iMAC 17" Procesador Intel Core 2 Dua a 2 Ghz Cache L2 4 MB. Memoria Ram 1 GbDPR2 a 667mhz. Disco Duro serial ATA 160 Gb a 7200RPM SuperDrive 8x, monitor de 17". Camara isight integrada. Tarjeta de video Radeon X 1600 ATI 128 Mb de SDRAM. Teclado y Raton USB. Numero de producto MA590*/A. Microsoft Office 2004 Para Mac Licencia Acadèmica</t>
  </si>
  <si>
    <t xml:space="preserve">marca apple MAC 17 </t>
  </si>
  <si>
    <t>APPLE Imac 17" MA590E/A</t>
  </si>
  <si>
    <t>iMAC 20". Procesador Intel Core 2 Duo de 2.16 GHz. RAM 1Gb. Disco Duro 250 Gb Serial ATA. Cache 4Mb. Monitor de 20". Super Drive 8x Double Layer. Tarjeta de video ATI Radeon 128 Mb. Teclado y ratòn USB. Càmara isight integrada. Microsoft office 2004 para MAC Licencia Acadèmica.</t>
  </si>
  <si>
    <t xml:space="preserve">MARCA APPLE MAC 20 </t>
  </si>
  <si>
    <t xml:space="preserve">APPLE Imac 20" </t>
  </si>
  <si>
    <t>TOTAL ÍTEM 5</t>
  </si>
  <si>
    <t>ITEM 6</t>
  </si>
  <si>
    <t>MARCA</t>
  </si>
  <si>
    <t>Impresora Tipo 2</t>
  </si>
  <si>
    <t>MARCA HP MODELO 1020</t>
  </si>
  <si>
    <t>Hewlett Packard LJ 1018</t>
  </si>
  <si>
    <t>HP, Laser Jet 1020</t>
  </si>
  <si>
    <t>HEWLET PACKARD                       LASERJET 1020</t>
  </si>
  <si>
    <t>HP 1020</t>
  </si>
  <si>
    <t>Impresora Tipo 3</t>
  </si>
  <si>
    <t>MARCA HP MODELO 2015 DN</t>
  </si>
  <si>
    <t>Hewlett Packard P2015D</t>
  </si>
  <si>
    <t>HP LaserJet P2015D</t>
  </si>
  <si>
    <t>HEWLET PACKARD                       LASER P2015d</t>
  </si>
  <si>
    <t>HP 2015 DN</t>
  </si>
  <si>
    <t>HP P2015D</t>
  </si>
  <si>
    <t>Impresora Tipo 4</t>
  </si>
  <si>
    <t>MARCA HP MODELO P3005 DN</t>
  </si>
  <si>
    <t>Hewlett Packard LJ P3005dn</t>
  </si>
  <si>
    <t>HP LaserJet P3005dn</t>
  </si>
  <si>
    <t>HEWLET PACKARD                       LASER P3005DN</t>
  </si>
  <si>
    <t>HP 3005 DN</t>
  </si>
  <si>
    <t>HP 3005DN</t>
  </si>
  <si>
    <t xml:space="preserve">Impresora a color </t>
  </si>
  <si>
    <t>MARCA EPSON STYLUS PHOTO R340</t>
  </si>
  <si>
    <t>Epsom, STYLUS PHOTO R340</t>
  </si>
  <si>
    <t>EPSON STYLUS PHOTO R340</t>
  </si>
  <si>
    <t>EPSON  R340</t>
  </si>
  <si>
    <t>TOTAL ÍTEM 6</t>
  </si>
  <si>
    <t>ITEM 7</t>
  </si>
  <si>
    <t>Computador portátil</t>
  </si>
  <si>
    <t>MARCA HP MODELO NX6310</t>
  </si>
  <si>
    <t>Heweltt Packard NX7400</t>
  </si>
  <si>
    <t>HP Compaq nx6310 T5500</t>
  </si>
  <si>
    <t>HP-Comaq: nx6310</t>
  </si>
  <si>
    <t>HP</t>
  </si>
  <si>
    <t>Lenovo ThinkPad Z61T 9442 4FS</t>
  </si>
  <si>
    <t>TOTAL ÍTEM 7</t>
  </si>
  <si>
    <t>TIEMPO DE ENTREGA</t>
  </si>
  <si>
    <t>40 dias calendario</t>
  </si>
  <si>
    <t>35 dias hàbiles</t>
  </si>
  <si>
    <t>45 dias calendario</t>
  </si>
  <si>
    <t>60 dias calendario</t>
  </si>
  <si>
    <t>60 dias hàbiles</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</si>
</sst>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quot;$&quot;\ * #,##0.00_ ;_ &quot;$&quot;\ * \-#,##0.00_ ;_ &quot;$&quot;\ * &quot;-&quot;??_ ;_ @_ "/>
    <numFmt numFmtId="178" formatCode="_-* #,##0.00\ _P_t_a_-;\-* #,##0.00\ _P_t_a_-;_-* &quot;-&quot;??\ _P_t_a_-;_-@_-"/>
    <numFmt numFmtId="179" formatCode="_-* #,##0\ _P_t_a_-;\-* #,##0\ _P_t_a_-;_-* &quot;-&quot;\ _P_t_a_-;_-@_-"/>
    <numFmt numFmtId="180" formatCode="_-* #,##0.00\ &quot;Pta&quot;_-;\-* #,##0.00\ &quot;Pta&quot;_-;_-* &quot;-&quot;??\ &quot;Pta&quot;_-;_-@_-"/>
    <numFmt numFmtId="181" formatCode="_-* #,##0\ &quot;Pta&quot;_-;\-* #,##0\ &quot;Pta&quot;_-;_-* &quot;-&quot;\ &quot;Pta&quot;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 [$USD]"/>
    <numFmt numFmtId="187" formatCode="[$USD]\ #,##0.00"/>
    <numFmt numFmtId="188" formatCode="#,##0.00\ [$USD]"/>
    <numFmt numFmtId="189" formatCode="[$$-240A]\ #,##0.00"/>
    <numFmt numFmtId="190" formatCode="[$$-240A]\ #,##0"/>
  </numFmts>
  <fonts count="17">
    <font>
      <sz val="10"/>
      <name val="Arial"/>
      <family val="0"/>
    </font>
    <font>
      <sz val="10"/>
      <name val="Helv"/>
      <family val="0"/>
    </font>
    <font>
      <u val="single"/>
      <sz val="10"/>
      <color indexed="12"/>
      <name val="Arial"/>
      <family val="0"/>
    </font>
    <font>
      <u val="single"/>
      <sz val="10"/>
      <color indexed="36"/>
      <name val="Arial"/>
      <family val="0"/>
    </font>
    <font>
      <b/>
      <sz val="10"/>
      <name val="Arial"/>
      <family val="2"/>
    </font>
    <font>
      <b/>
      <sz val="10"/>
      <color indexed="10"/>
      <name val="Arial"/>
      <family val="2"/>
    </font>
    <font>
      <sz val="10"/>
      <color indexed="10"/>
      <name val="Arial"/>
      <family val="2"/>
    </font>
    <font>
      <sz val="9"/>
      <name val="Arial"/>
      <family val="2"/>
    </font>
    <font>
      <sz val="11"/>
      <name val="Arial"/>
      <family val="2"/>
    </font>
    <font>
      <sz val="8"/>
      <name val="Arial"/>
      <family val="0"/>
    </font>
    <font>
      <b/>
      <sz val="8"/>
      <name val="Arial"/>
      <family val="2"/>
    </font>
    <font>
      <b/>
      <sz val="9"/>
      <name val="Arial"/>
      <family val="2"/>
    </font>
    <font>
      <b/>
      <u val="single"/>
      <sz val="9"/>
      <name val="Arial"/>
      <family val="2"/>
    </font>
    <font>
      <b/>
      <u val="single"/>
      <sz val="8"/>
      <name val="Arial"/>
      <family val="2"/>
    </font>
    <font>
      <b/>
      <u val="single"/>
      <sz val="10"/>
      <name val="Arial"/>
      <family val="2"/>
    </font>
    <font>
      <b/>
      <sz val="11"/>
      <name val="Arial"/>
      <family val="2"/>
    </font>
    <font>
      <sz val="10"/>
      <name val="Century Gothic"/>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thin"/>
      <bottom style="thin"/>
    </border>
    <border>
      <left style="medium"/>
      <right style="thin"/>
      <top style="thin"/>
      <bottom style="thin"/>
    </border>
    <border>
      <left style="medium"/>
      <right style="medium"/>
      <top style="medium"/>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thin"/>
      <right style="medium"/>
      <top style="thin"/>
      <bottom>
        <color indexed="63"/>
      </bottom>
    </border>
    <border>
      <left>
        <color indexed="63"/>
      </left>
      <right style="thin"/>
      <top style="medium"/>
      <bottom style="medium"/>
    </border>
    <border>
      <left style="medium"/>
      <right style="thin"/>
      <top>
        <color indexed="63"/>
      </top>
      <bottom style="thin"/>
    </border>
    <border>
      <left style="medium"/>
      <right style="thin"/>
      <top style="medium"/>
      <bottom>
        <color indexed="63"/>
      </bottom>
    </border>
    <border>
      <left style="thin"/>
      <right style="thin"/>
      <top style="medium"/>
      <bottom>
        <color indexed="63"/>
      </bottom>
    </border>
    <border>
      <left>
        <color indexed="63"/>
      </left>
      <right style="thin"/>
      <top>
        <color indexed="63"/>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316">
    <xf numFmtId="0" fontId="0" fillId="0" borderId="0" xfId="0" applyAlignment="1">
      <alignment/>
    </xf>
    <xf numFmtId="0" fontId="4" fillId="0" borderId="0" xfId="22" applyFont="1" applyBorder="1" applyAlignment="1">
      <alignment horizontal="center"/>
      <protection/>
    </xf>
    <xf numFmtId="0" fontId="5" fillId="0" borderId="0" xfId="22" applyFont="1" applyFill="1" applyBorder="1" applyAlignment="1">
      <alignment/>
      <protection/>
    </xf>
    <xf numFmtId="0" fontId="5" fillId="0" borderId="0" xfId="22" applyFont="1" applyFill="1" applyBorder="1" applyAlignment="1">
      <alignment horizontal="center"/>
      <protection/>
    </xf>
    <xf numFmtId="0" fontId="0" fillId="0" borderId="0" xfId="22" applyFont="1" applyBorder="1">
      <alignment/>
      <protection/>
    </xf>
    <xf numFmtId="0" fontId="6" fillId="0" borderId="0" xfId="22" applyFont="1" applyFill="1" applyBorder="1">
      <alignment/>
      <protection/>
    </xf>
    <xf numFmtId="0" fontId="4" fillId="0" borderId="0" xfId="22" applyFont="1" applyBorder="1" applyAlignment="1">
      <alignment/>
      <protection/>
    </xf>
    <xf numFmtId="0" fontId="0" fillId="0" borderId="0" xfId="22" applyFont="1" applyBorder="1" applyAlignment="1">
      <alignment/>
      <protection/>
    </xf>
    <xf numFmtId="0" fontId="4" fillId="0" borderId="0" xfId="22" applyFont="1" applyFill="1" applyBorder="1" applyAlignment="1">
      <alignment/>
      <protection/>
    </xf>
    <xf numFmtId="0" fontId="0" fillId="0" borderId="0" xfId="22" applyFont="1" applyFill="1" applyBorder="1" applyAlignment="1">
      <alignment/>
      <protection/>
    </xf>
    <xf numFmtId="0" fontId="0" fillId="0" borderId="0" xfId="22" applyFont="1" applyBorder="1" applyAlignment="1">
      <alignment horizontal="left" vertical="center" wrapText="1"/>
      <protection/>
    </xf>
    <xf numFmtId="0" fontId="6" fillId="0" borderId="0" xfId="22" applyFont="1" applyFill="1" applyBorder="1" applyAlignment="1">
      <alignment vertical="center" wrapText="1"/>
      <protection/>
    </xf>
    <xf numFmtId="0" fontId="6" fillId="0" borderId="0" xfId="22" applyFont="1" applyFill="1" applyBorder="1" applyAlignment="1">
      <alignment horizontal="left" wrapText="1"/>
      <protection/>
    </xf>
    <xf numFmtId="0" fontId="0" fillId="0" borderId="0" xfId="22" applyFont="1" applyBorder="1" applyAlignment="1">
      <alignment horizontal="center"/>
      <protection/>
    </xf>
    <xf numFmtId="0" fontId="6" fillId="0" borderId="0" xfId="22" applyFont="1" applyFill="1" applyBorder="1" applyAlignment="1">
      <alignment horizontal="left" vertical="center" wrapText="1"/>
      <protection/>
    </xf>
    <xf numFmtId="0" fontId="4" fillId="0" borderId="0" xfId="22" applyFont="1" applyBorder="1" applyAlignment="1">
      <alignment horizontal="left" vertical="center" wrapText="1"/>
      <protection/>
    </xf>
    <xf numFmtId="0" fontId="0" fillId="0" borderId="0" xfId="22" applyFont="1" applyBorder="1" applyAlignment="1">
      <alignment horizontal="left" wrapText="1"/>
      <protection/>
    </xf>
    <xf numFmtId="0" fontId="4" fillId="0" borderId="0" xfId="22" applyFont="1" applyBorder="1">
      <alignment/>
      <protection/>
    </xf>
    <xf numFmtId="0" fontId="6" fillId="0" borderId="0" xfId="22" applyFont="1" applyFill="1">
      <alignment/>
      <protection/>
    </xf>
    <xf numFmtId="0" fontId="5" fillId="0" borderId="0" xfId="22" applyFont="1" applyFill="1" applyBorder="1" applyAlignment="1">
      <alignment horizontal="center" wrapText="1"/>
      <protection/>
    </xf>
    <xf numFmtId="0" fontId="0" fillId="0" borderId="1" xfId="22" applyFont="1" applyBorder="1" applyAlignment="1">
      <alignment horizontal="center" wrapText="1"/>
      <protection/>
    </xf>
    <xf numFmtId="0" fontId="6" fillId="0" borderId="0" xfId="22" applyFont="1" applyFill="1" applyBorder="1" applyAlignment="1">
      <alignment horizontal="center"/>
      <protection/>
    </xf>
    <xf numFmtId="0" fontId="7" fillId="0" borderId="0" xfId="22" applyFont="1" applyBorder="1" applyAlignment="1">
      <alignment horizontal="left"/>
      <protection/>
    </xf>
    <xf numFmtId="1" fontId="8" fillId="0" borderId="0" xfId="22" applyNumberFormat="1" applyFont="1" applyBorder="1" applyAlignment="1">
      <alignment horizontal="center"/>
      <protection/>
    </xf>
    <xf numFmtId="0" fontId="0" fillId="0" borderId="1" xfId="0" applyBorder="1" applyAlignment="1">
      <alignment horizontal="center"/>
    </xf>
    <xf numFmtId="0" fontId="0" fillId="0" borderId="1" xfId="22" applyFont="1" applyBorder="1" applyAlignment="1">
      <alignment horizontal="center"/>
      <protection/>
    </xf>
    <xf numFmtId="0" fontId="7" fillId="0" borderId="0" xfId="0" applyFont="1" applyBorder="1" applyAlignment="1">
      <alignment/>
    </xf>
    <xf numFmtId="0" fontId="4" fillId="2" borderId="2" xfId="22" applyFont="1" applyFill="1" applyBorder="1" applyAlignment="1">
      <alignment horizontal="center" vertical="center" wrapText="1"/>
      <protection/>
    </xf>
    <xf numFmtId="0" fontId="0" fillId="0" borderId="0" xfId="22" applyFont="1" applyBorder="1" applyAlignment="1">
      <alignment horizontal="left" wrapText="1" readingOrder="1"/>
      <protection/>
    </xf>
    <xf numFmtId="0" fontId="0" fillId="0" borderId="0" xfId="22" applyFont="1" applyBorder="1" applyAlignment="1">
      <alignment horizontal="center" wrapText="1"/>
      <protection/>
    </xf>
    <xf numFmtId="0" fontId="4" fillId="2" borderId="3" xfId="22" applyFont="1" applyFill="1" applyBorder="1" applyAlignment="1">
      <alignment horizontal="left" vertical="center" wrapText="1"/>
      <protection/>
    </xf>
    <xf numFmtId="0" fontId="4" fillId="2" borderId="3" xfId="22" applyFont="1" applyFill="1" applyBorder="1" applyAlignment="1">
      <alignment horizontal="right" vertical="center" wrapText="1"/>
      <protection/>
    </xf>
    <xf numFmtId="0" fontId="0" fillId="0" borderId="0" xfId="22" applyFont="1" applyBorder="1" applyAlignment="1">
      <alignment wrapText="1"/>
      <protection/>
    </xf>
    <xf numFmtId="0" fontId="1" fillId="0" borderId="0" xfId="22">
      <alignment/>
      <protection/>
    </xf>
    <xf numFmtId="0" fontId="0" fillId="3" borderId="4" xfId="22" applyFont="1" applyFill="1" applyBorder="1" applyAlignment="1">
      <alignment horizontal="left" vertical="center" wrapText="1"/>
      <protection/>
    </xf>
    <xf numFmtId="0" fontId="0" fillId="3" borderId="5" xfId="22" applyFont="1" applyFill="1" applyBorder="1" applyAlignment="1">
      <alignment horizontal="left" vertical="center" wrapText="1"/>
      <protection/>
    </xf>
    <xf numFmtId="0" fontId="0" fillId="3" borderId="6" xfId="22" applyFont="1" applyFill="1" applyBorder="1" applyAlignment="1">
      <alignment horizontal="left" vertical="center" wrapText="1"/>
      <protection/>
    </xf>
    <xf numFmtId="0" fontId="0" fillId="0" borderId="0" xfId="0" applyFont="1" applyAlignment="1">
      <alignment/>
    </xf>
    <xf numFmtId="0" fontId="11" fillId="0" borderId="1" xfId="0" applyFont="1" applyBorder="1" applyAlignment="1">
      <alignment horizontal="center" vertical="center"/>
    </xf>
    <xf numFmtId="0" fontId="11" fillId="0" borderId="1" xfId="0" applyFont="1" applyBorder="1" applyAlignment="1">
      <alignment horizontal="center" vertical="justify"/>
    </xf>
    <xf numFmtId="0" fontId="7" fillId="0" borderId="1" xfId="0" applyFont="1" applyBorder="1" applyAlignment="1">
      <alignment horizontal="left" vertical="center"/>
    </xf>
    <xf numFmtId="0" fontId="7" fillId="0" borderId="1" xfId="0" applyFont="1" applyBorder="1" applyAlignment="1">
      <alignment/>
    </xf>
    <xf numFmtId="3" fontId="7" fillId="0" borderId="1" xfId="0" applyNumberFormat="1" applyFont="1" applyBorder="1" applyAlignment="1">
      <alignment vertical="justify"/>
    </xf>
    <xf numFmtId="3" fontId="7" fillId="0" borderId="1" xfId="0" applyNumberFormat="1" applyFont="1" applyBorder="1" applyAlignment="1">
      <alignment vertical="center"/>
    </xf>
    <xf numFmtId="3" fontId="7" fillId="0" borderId="1" xfId="0" applyNumberFormat="1" applyFont="1" applyBorder="1" applyAlignment="1">
      <alignment/>
    </xf>
    <xf numFmtId="0" fontId="4" fillId="0" borderId="0" xfId="0" applyFont="1" applyBorder="1" applyAlignment="1">
      <alignment/>
    </xf>
    <xf numFmtId="0" fontId="0" fillId="0" borderId="0" xfId="0" applyBorder="1" applyAlignment="1">
      <alignment/>
    </xf>
    <xf numFmtId="3" fontId="0" fillId="0" borderId="0" xfId="0" applyNumberFormat="1" applyBorder="1" applyAlignment="1">
      <alignment/>
    </xf>
    <xf numFmtId="0" fontId="4" fillId="0" borderId="7" xfId="0" applyFont="1" applyBorder="1" applyAlignment="1">
      <alignment/>
    </xf>
    <xf numFmtId="0" fontId="0" fillId="0" borderId="8" xfId="0" applyBorder="1" applyAlignment="1">
      <alignment/>
    </xf>
    <xf numFmtId="3" fontId="0" fillId="0" borderId="8" xfId="0" applyNumberFormat="1" applyBorder="1" applyAlignment="1">
      <alignment/>
    </xf>
    <xf numFmtId="0" fontId="0" fillId="0" borderId="9" xfId="0" applyBorder="1" applyAlignment="1">
      <alignment horizontal="center"/>
    </xf>
    <xf numFmtId="0" fontId="12" fillId="0" borderId="1" xfId="0" applyFont="1" applyBorder="1" applyAlignment="1">
      <alignment horizontal="center" vertical="center" wrapText="1"/>
    </xf>
    <xf numFmtId="0" fontId="4" fillId="0" borderId="4" xfId="0" applyFont="1" applyBorder="1" applyAlignment="1">
      <alignment horizontal="center" vertical="center"/>
    </xf>
    <xf numFmtId="0" fontId="13" fillId="0" borderId="1" xfId="0" applyFont="1" applyFill="1" applyBorder="1" applyAlignment="1">
      <alignment horizontal="center" vertical="center" wrapText="1"/>
    </xf>
    <xf numFmtId="0" fontId="4" fillId="0" borderId="10" xfId="0" applyFont="1" applyBorder="1" applyAlignment="1">
      <alignment horizontal="center" vertical="center"/>
    </xf>
    <xf numFmtId="2" fontId="0" fillId="0" borderId="1" xfId="0" applyNumberFormat="1" applyFont="1" applyBorder="1" applyAlignment="1">
      <alignment/>
    </xf>
    <xf numFmtId="0" fontId="0" fillId="0" borderId="4" xfId="0" applyFont="1" applyBorder="1" applyAlignment="1">
      <alignment horizontal="center" vertical="center"/>
    </xf>
    <xf numFmtId="10" fontId="0" fillId="0" borderId="1" xfId="0" applyNumberFormat="1" applyFont="1" applyBorder="1" applyAlignment="1">
      <alignment/>
    </xf>
    <xf numFmtId="0" fontId="0" fillId="0" borderId="10" xfId="0" applyFont="1" applyBorder="1" applyAlignment="1">
      <alignment horizontal="center" vertical="center"/>
    </xf>
    <xf numFmtId="0" fontId="0" fillId="0" borderId="4" xfId="0" applyFont="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left"/>
    </xf>
    <xf numFmtId="0" fontId="0" fillId="0" borderId="12" xfId="0" applyFont="1" applyBorder="1" applyAlignment="1">
      <alignment horizontal="left"/>
    </xf>
    <xf numFmtId="3" fontId="0" fillId="0" borderId="12" xfId="0" applyNumberFormat="1" applyFont="1" applyBorder="1" applyAlignment="1">
      <alignment/>
    </xf>
    <xf numFmtId="9" fontId="0" fillId="0" borderId="12" xfId="0" applyNumberFormat="1" applyFont="1" applyBorder="1" applyAlignment="1">
      <alignment horizontal="center"/>
    </xf>
    <xf numFmtId="3" fontId="0" fillId="0" borderId="13" xfId="0" applyNumberFormat="1" applyFont="1" applyFill="1" applyBorder="1" applyAlignment="1">
      <alignment horizontal="center" vertical="justify"/>
    </xf>
    <xf numFmtId="0" fontId="0" fillId="0" borderId="8" xfId="0" applyFont="1" applyBorder="1" applyAlignment="1">
      <alignment horizontal="left"/>
    </xf>
    <xf numFmtId="3" fontId="0" fillId="0" borderId="9" xfId="0" applyNumberFormat="1" applyFont="1" applyBorder="1" applyAlignment="1">
      <alignment/>
    </xf>
    <xf numFmtId="0" fontId="4" fillId="0" borderId="7" xfId="0" applyFont="1" applyBorder="1" applyAlignment="1">
      <alignment horizontal="left"/>
    </xf>
    <xf numFmtId="9" fontId="0" fillId="0" borderId="8" xfId="0" applyNumberFormat="1" applyFont="1" applyBorder="1" applyAlignment="1">
      <alignment horizontal="center"/>
    </xf>
    <xf numFmtId="3" fontId="0" fillId="0" borderId="9" xfId="0" applyNumberFormat="1" applyFont="1" applyFill="1" applyBorder="1" applyAlignment="1">
      <alignment horizontal="center" vertical="justify"/>
    </xf>
    <xf numFmtId="3" fontId="4" fillId="0" borderId="4" xfId="0" applyNumberFormat="1" applyFont="1" applyBorder="1" applyAlignment="1">
      <alignment horizontal="center" vertical="center" wrapText="1"/>
    </xf>
    <xf numFmtId="1" fontId="4" fillId="0" borderId="10" xfId="0" applyNumberFormat="1" applyFont="1" applyBorder="1" applyAlignment="1">
      <alignment horizontal="center" vertical="center"/>
    </xf>
    <xf numFmtId="9" fontId="14" fillId="0" borderId="1" xfId="0" applyNumberFormat="1" applyFont="1" applyBorder="1" applyAlignment="1">
      <alignment horizontal="center" vertical="center" wrapText="1"/>
    </xf>
    <xf numFmtId="3" fontId="4" fillId="0" borderId="10" xfId="0" applyNumberFormat="1" applyFont="1" applyFill="1" applyBorder="1" applyAlignment="1">
      <alignment horizontal="center" vertical="center"/>
    </xf>
    <xf numFmtId="3" fontId="0" fillId="0" borderId="14" xfId="0" applyNumberFormat="1" applyFont="1" applyBorder="1" applyAlignment="1">
      <alignment/>
    </xf>
    <xf numFmtId="1" fontId="0" fillId="0" borderId="10" xfId="0" applyNumberFormat="1" applyFont="1" applyBorder="1" applyAlignment="1">
      <alignment horizontal="center" vertical="center"/>
    </xf>
    <xf numFmtId="10" fontId="0" fillId="0" borderId="1" xfId="0" applyNumberFormat="1" applyFont="1" applyBorder="1" applyAlignment="1">
      <alignment horizontal="center"/>
    </xf>
    <xf numFmtId="3" fontId="0" fillId="0" borderId="10" xfId="0" applyNumberFormat="1" applyFont="1" applyFill="1" applyBorder="1" applyAlignment="1">
      <alignment horizontal="center" vertical="center"/>
    </xf>
    <xf numFmtId="1" fontId="0" fillId="0" borderId="10" xfId="0" applyNumberFormat="1" applyFont="1" applyBorder="1" applyAlignment="1">
      <alignment horizontal="center"/>
    </xf>
    <xf numFmtId="3" fontId="0" fillId="0" borderId="10" xfId="0" applyNumberFormat="1" applyFont="1" applyFill="1" applyBorder="1" applyAlignment="1">
      <alignment horizontal="center" vertical="justify"/>
    </xf>
    <xf numFmtId="0" fontId="8" fillId="0" borderId="11" xfId="0" applyFont="1" applyBorder="1" applyAlignment="1">
      <alignment/>
    </xf>
    <xf numFmtId="3" fontId="8" fillId="0" borderId="12" xfId="0" applyNumberFormat="1" applyFont="1" applyBorder="1" applyAlignment="1">
      <alignment/>
    </xf>
    <xf numFmtId="1" fontId="8" fillId="0" borderId="13" xfId="0" applyNumberFormat="1" applyFont="1" applyBorder="1" applyAlignment="1">
      <alignment horizontal="center"/>
    </xf>
    <xf numFmtId="0" fontId="8" fillId="0" borderId="11" xfId="0" applyFont="1" applyBorder="1" applyAlignment="1">
      <alignment horizontal="left"/>
    </xf>
    <xf numFmtId="0" fontId="8" fillId="0" borderId="12" xfId="0" applyFont="1" applyBorder="1" applyAlignment="1">
      <alignment horizontal="left"/>
    </xf>
    <xf numFmtId="0" fontId="8" fillId="0" borderId="12" xfId="0" applyFont="1" applyBorder="1" applyAlignment="1">
      <alignment/>
    </xf>
    <xf numFmtId="9" fontId="8" fillId="0" borderId="12" xfId="0" applyNumberFormat="1" applyFont="1" applyBorder="1" applyAlignment="1">
      <alignment horizontal="center"/>
    </xf>
    <xf numFmtId="3" fontId="0" fillId="0" borderId="13" xfId="0" applyNumberFormat="1" applyFill="1" applyBorder="1" applyAlignment="1">
      <alignment horizontal="center" vertical="justify"/>
    </xf>
    <xf numFmtId="1" fontId="8" fillId="0" borderId="0" xfId="0" applyNumberFormat="1" applyFont="1" applyBorder="1" applyAlignment="1">
      <alignment horizontal="right"/>
    </xf>
    <xf numFmtId="0" fontId="15" fillId="0" borderId="0" xfId="0" applyFont="1" applyBorder="1" applyAlignment="1">
      <alignment/>
    </xf>
    <xf numFmtId="0" fontId="8" fillId="0" borderId="0" xfId="0" applyFont="1" applyBorder="1" applyAlignment="1">
      <alignment/>
    </xf>
    <xf numFmtId="2" fontId="8" fillId="0" borderId="0" xfId="0" applyNumberFormat="1" applyFont="1" applyBorder="1" applyAlignment="1">
      <alignment horizontal="center"/>
    </xf>
    <xf numFmtId="2" fontId="15" fillId="0" borderId="1" xfId="0" applyNumberFormat="1" applyFont="1" applyBorder="1" applyAlignment="1">
      <alignment/>
    </xf>
    <xf numFmtId="1" fontId="8" fillId="0" borderId="0" xfId="0" applyNumberFormat="1" applyFont="1" applyBorder="1" applyAlignment="1">
      <alignment horizontal="center"/>
    </xf>
    <xf numFmtId="0" fontId="11" fillId="0" borderId="0" xfId="0" applyFont="1" applyBorder="1" applyAlignment="1">
      <alignment/>
    </xf>
    <xf numFmtId="1" fontId="8" fillId="0" borderId="6" xfId="0" applyNumberFormat="1" applyFont="1" applyBorder="1" applyAlignment="1">
      <alignment horizontal="center"/>
    </xf>
    <xf numFmtId="0" fontId="0" fillId="0" borderId="0" xfId="0" applyAlignment="1">
      <alignment horizontal="center"/>
    </xf>
    <xf numFmtId="0" fontId="4" fillId="0" borderId="0" xfId="0" applyFont="1" applyAlignment="1">
      <alignment vertical="center"/>
    </xf>
    <xf numFmtId="0" fontId="0" fillId="0" borderId="4" xfId="0" applyFont="1" applyBorder="1" applyAlignment="1">
      <alignment horizontal="left"/>
    </xf>
    <xf numFmtId="0" fontId="0" fillId="0" borderId="4" xfId="0" applyFont="1" applyBorder="1" applyAlignment="1">
      <alignment/>
    </xf>
    <xf numFmtId="0" fontId="4" fillId="2" borderId="4" xfId="22" applyFont="1" applyFill="1" applyBorder="1" applyAlignment="1">
      <alignment horizontal="center" vertical="center" wrapText="1"/>
      <protection/>
    </xf>
    <xf numFmtId="0" fontId="4" fillId="2" borderId="6" xfId="22" applyFont="1" applyFill="1" applyBorder="1" applyAlignment="1">
      <alignment horizontal="center" vertical="center" wrapText="1"/>
      <protection/>
    </xf>
    <xf numFmtId="0" fontId="4" fillId="2" borderId="3" xfId="22" applyFont="1" applyFill="1" applyBorder="1" applyAlignment="1">
      <alignment horizontal="center" vertical="center" wrapText="1"/>
      <protection/>
    </xf>
    <xf numFmtId="0" fontId="4" fillId="2" borderId="2" xfId="22" applyFont="1" applyFill="1" applyBorder="1" applyAlignment="1">
      <alignment horizontal="center" vertical="center" wrapText="1"/>
      <protection/>
    </xf>
    <xf numFmtId="0" fontId="4" fillId="0" borderId="0" xfId="22" applyFont="1" applyBorder="1" applyAlignment="1">
      <alignment horizontal="left" wrapText="1"/>
      <protection/>
    </xf>
    <xf numFmtId="0" fontId="0" fillId="0" borderId="4" xfId="0" applyFont="1" applyBorder="1" applyAlignment="1">
      <alignment horizontal="left"/>
    </xf>
    <xf numFmtId="0" fontId="4" fillId="0" borderId="0" xfId="0" applyFont="1" applyAlignment="1">
      <alignment horizontal="center"/>
    </xf>
    <xf numFmtId="0" fontId="0" fillId="0" borderId="1" xfId="22" applyFont="1" applyBorder="1" applyAlignment="1">
      <alignment horizontal="center" wrapText="1"/>
      <protection/>
    </xf>
    <xf numFmtId="0" fontId="0" fillId="0" borderId="0" xfId="22" applyFont="1" applyBorder="1" applyAlignment="1">
      <alignment horizontal="left" vertical="center" wrapText="1"/>
      <protection/>
    </xf>
    <xf numFmtId="0" fontId="5" fillId="0" borderId="0" xfId="22" applyFont="1" applyFill="1" applyBorder="1" applyAlignment="1">
      <alignment horizontal="center"/>
      <protection/>
    </xf>
    <xf numFmtId="0" fontId="4" fillId="0" borderId="0" xfId="22" applyFont="1" applyBorder="1" applyAlignment="1">
      <alignment horizontal="center"/>
      <protection/>
    </xf>
    <xf numFmtId="0" fontId="0" fillId="0" borderId="0" xfId="22" applyFont="1" applyBorder="1" applyAlignment="1">
      <alignment horizontal="left" wrapText="1" readingOrder="1"/>
      <protection/>
    </xf>
    <xf numFmtId="0" fontId="0" fillId="0" borderId="0" xfId="0" applyAlignment="1">
      <alignment wrapText="1" readingOrder="1"/>
    </xf>
    <xf numFmtId="1" fontId="8" fillId="0" borderId="4" xfId="22" applyNumberFormat="1" applyFont="1" applyBorder="1" applyAlignment="1">
      <alignment horizontal="center"/>
      <protection/>
    </xf>
    <xf numFmtId="1" fontId="8" fillId="0" borderId="6" xfId="22" applyNumberFormat="1" applyFont="1" applyBorder="1" applyAlignment="1">
      <alignment horizontal="center"/>
      <protection/>
    </xf>
    <xf numFmtId="0" fontId="4" fillId="2" borderId="3" xfId="22" applyFont="1" applyFill="1" applyBorder="1" applyAlignment="1">
      <alignment horizontal="left" vertical="center" wrapText="1"/>
      <protection/>
    </xf>
    <xf numFmtId="0" fontId="4" fillId="2" borderId="2" xfId="22" applyFont="1" applyFill="1" applyBorder="1" applyAlignment="1">
      <alignment horizontal="left" vertical="center" wrapText="1"/>
      <protection/>
    </xf>
    <xf numFmtId="0" fontId="0" fillId="0" borderId="5" xfId="0" applyFont="1" applyBorder="1" applyAlignment="1">
      <alignment horizontal="left"/>
    </xf>
    <xf numFmtId="0" fontId="0" fillId="0" borderId="6" xfId="0" applyFont="1" applyBorder="1" applyAlignment="1">
      <alignment horizontal="left"/>
    </xf>
    <xf numFmtId="0" fontId="4" fillId="2" borderId="15" xfId="22" applyFont="1" applyFill="1" applyBorder="1" applyAlignment="1">
      <alignment horizontal="center" vertical="center" wrapText="1"/>
      <protection/>
    </xf>
    <xf numFmtId="0" fontId="4" fillId="2" borderId="16" xfId="22" applyFont="1" applyFill="1" applyBorder="1" applyAlignment="1">
      <alignment horizontal="center" vertical="center" wrapText="1"/>
      <protection/>
    </xf>
    <xf numFmtId="0" fontId="4" fillId="2" borderId="14" xfId="22" applyFont="1" applyFill="1" applyBorder="1" applyAlignment="1">
      <alignment horizontal="center" vertical="center" wrapText="1"/>
      <protection/>
    </xf>
    <xf numFmtId="0" fontId="4" fillId="2" borderId="17" xfId="22" applyFont="1" applyFill="1" applyBorder="1" applyAlignment="1">
      <alignment horizontal="center" vertical="center" wrapText="1"/>
      <protection/>
    </xf>
    <xf numFmtId="0" fontId="4" fillId="0" borderId="0" xfId="22" applyFont="1" applyBorder="1" applyAlignment="1">
      <alignment horizontal="left" vertical="center" wrapText="1"/>
      <protection/>
    </xf>
    <xf numFmtId="0" fontId="4" fillId="2" borderId="1" xfId="22" applyFont="1" applyFill="1" applyBorder="1" applyAlignment="1">
      <alignment horizontal="center"/>
      <protection/>
    </xf>
    <xf numFmtId="0" fontId="4" fillId="2" borderId="1" xfId="22" applyFont="1" applyFill="1" applyBorder="1" applyAlignment="1">
      <alignment horizontal="center" vertical="center" wrapText="1"/>
      <protection/>
    </xf>
    <xf numFmtId="0" fontId="7" fillId="3" borderId="1" xfId="15" applyFont="1" applyFill="1" applyBorder="1" applyAlignment="1">
      <alignment horizontal="left" vertical="center" wrapText="1"/>
      <protection/>
    </xf>
    <xf numFmtId="0" fontId="0" fillId="3" borderId="4" xfId="22" applyFont="1" applyFill="1" applyBorder="1" applyAlignment="1">
      <alignment horizontal="left" vertical="center" wrapText="1"/>
      <protection/>
    </xf>
    <xf numFmtId="0" fontId="0" fillId="3" borderId="5" xfId="22" applyFont="1" applyFill="1" applyBorder="1" applyAlignment="1">
      <alignment horizontal="left" vertical="center" wrapText="1"/>
      <protection/>
    </xf>
    <xf numFmtId="0" fontId="0" fillId="3" borderId="6" xfId="22" applyFont="1" applyFill="1" applyBorder="1" applyAlignment="1">
      <alignment horizontal="left" vertical="center" wrapText="1"/>
      <protection/>
    </xf>
    <xf numFmtId="0" fontId="0" fillId="0" borderId="0" xfId="22" applyFont="1" applyBorder="1" applyAlignment="1">
      <alignment horizontal="left" wrapText="1"/>
      <protection/>
    </xf>
    <xf numFmtId="0" fontId="4" fillId="2" borderId="4" xfId="22" applyFont="1" applyFill="1" applyBorder="1" applyAlignment="1">
      <alignment horizontal="center"/>
      <protection/>
    </xf>
    <xf numFmtId="0" fontId="4" fillId="2" borderId="5" xfId="22" applyFont="1" applyFill="1" applyBorder="1" applyAlignment="1">
      <alignment horizontal="center"/>
      <protection/>
    </xf>
    <xf numFmtId="0" fontId="4" fillId="2" borderId="6" xfId="22" applyFont="1" applyFill="1" applyBorder="1" applyAlignment="1">
      <alignment horizontal="center"/>
      <protection/>
    </xf>
    <xf numFmtId="0" fontId="4" fillId="0" borderId="1" xfId="22" applyFont="1" applyBorder="1" applyAlignment="1">
      <alignment horizontal="center" wrapText="1"/>
      <protection/>
    </xf>
    <xf numFmtId="190" fontId="10" fillId="0" borderId="1" xfId="22" applyNumberFormat="1" applyFont="1" applyBorder="1" applyAlignment="1">
      <alignment horizontal="center"/>
      <protection/>
    </xf>
    <xf numFmtId="190" fontId="9" fillId="0" borderId="1" xfId="22" applyNumberFormat="1" applyFont="1" applyBorder="1" applyAlignment="1">
      <alignment horizontal="center"/>
      <protection/>
    </xf>
    <xf numFmtId="0" fontId="0" fillId="0" borderId="4" xfId="0" applyFont="1" applyBorder="1" applyAlignment="1">
      <alignment horizontal="left"/>
    </xf>
    <xf numFmtId="0" fontId="0" fillId="0" borderId="6" xfId="0" applyFont="1" applyBorder="1" applyAlignment="1">
      <alignment horizontal="left"/>
    </xf>
    <xf numFmtId="0" fontId="4" fillId="0" borderId="0" xfId="0" applyFont="1" applyAlignment="1">
      <alignment horizontal="justify" vertical="justify" wrapText="1"/>
    </xf>
    <xf numFmtId="0" fontId="14" fillId="0" borderId="0" xfId="0" applyFont="1" applyAlignment="1">
      <alignment horizontal="justify" vertical="justify" wrapText="1"/>
    </xf>
    <xf numFmtId="0" fontId="0" fillId="0" borderId="18" xfId="0" applyFont="1" applyBorder="1" applyAlignment="1">
      <alignment/>
    </xf>
    <xf numFmtId="0" fontId="0" fillId="0" borderId="6" xfId="0" applyFont="1" applyBorder="1" applyAlignment="1">
      <alignment/>
    </xf>
    <xf numFmtId="0" fontId="0" fillId="0" borderId="19" xfId="0" applyFont="1" applyBorder="1" applyAlignment="1">
      <alignment horizontal="left"/>
    </xf>
    <xf numFmtId="0" fontId="0" fillId="0" borderId="1" xfId="0" applyFont="1" applyBorder="1" applyAlignment="1">
      <alignment horizontal="left"/>
    </xf>
    <xf numFmtId="0" fontId="15" fillId="0" borderId="4" xfId="0" applyFont="1" applyBorder="1" applyAlignment="1">
      <alignment horizontal="left"/>
    </xf>
    <xf numFmtId="0" fontId="15" fillId="0" borderId="6" xfId="0" applyFont="1" applyBorder="1" applyAlignment="1">
      <alignment horizontal="left"/>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center"/>
    </xf>
    <xf numFmtId="0" fontId="4" fillId="0" borderId="0" xfId="0" applyFont="1" applyAlignment="1">
      <alignment/>
    </xf>
    <xf numFmtId="0" fontId="0" fillId="0" borderId="0" xfId="0" applyBorder="1" applyAlignment="1">
      <alignment wrapText="1"/>
    </xf>
    <xf numFmtId="0" fontId="0" fillId="0" borderId="0" xfId="0" applyBorder="1" applyAlignment="1">
      <alignment/>
    </xf>
    <xf numFmtId="0" fontId="4" fillId="0" borderId="0" xfId="0" applyFont="1" applyAlignment="1">
      <alignment vertical="center" wrapText="1"/>
    </xf>
    <xf numFmtId="3" fontId="4" fillId="0" borderId="0" xfId="0" applyNumberFormat="1" applyFont="1" applyAlignment="1">
      <alignment vertical="center"/>
    </xf>
    <xf numFmtId="0" fontId="4" fillId="0" borderId="0" xfId="0" applyFont="1" applyAlignment="1">
      <alignment wrapText="1"/>
    </xf>
    <xf numFmtId="3" fontId="4" fillId="0" borderId="0" xfId="0" applyNumberFormat="1" applyFont="1" applyBorder="1" applyAlignment="1">
      <alignment vertical="center"/>
    </xf>
    <xf numFmtId="0" fontId="4" fillId="0" borderId="0" xfId="0" applyFont="1" applyBorder="1" applyAlignment="1">
      <alignment horizontal="center"/>
    </xf>
    <xf numFmtId="3" fontId="4" fillId="0" borderId="0" xfId="0" applyNumberFormat="1" applyFont="1" applyBorder="1" applyAlignment="1">
      <alignment horizontal="center" vertical="center"/>
    </xf>
    <xf numFmtId="0" fontId="4" fillId="0" borderId="20" xfId="0" applyFont="1" applyBorder="1" applyAlignment="1">
      <alignment horizontal="center"/>
    </xf>
    <xf numFmtId="3" fontId="4" fillId="0" borderId="0" xfId="0" applyNumberFormat="1" applyFont="1" applyAlignment="1">
      <alignment horizontal="center" vertical="center"/>
    </xf>
    <xf numFmtId="0" fontId="4" fillId="0" borderId="0" xfId="0" applyFont="1" applyAlignment="1">
      <alignment horizont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Border="1" applyAlignment="1">
      <alignment horizontal="center"/>
    </xf>
    <xf numFmtId="0" fontId="4" fillId="0" borderId="27" xfId="0" applyFont="1" applyBorder="1" applyAlignment="1">
      <alignment horizontal="center"/>
    </xf>
    <xf numFmtId="0" fontId="4" fillId="0" borderId="28" xfId="0" applyFont="1" applyBorder="1" applyAlignment="1">
      <alignment horizontal="center"/>
    </xf>
    <xf numFmtId="0" fontId="4" fillId="0" borderId="19" xfId="0" applyFont="1" applyBorder="1" applyAlignment="1">
      <alignment horizontal="center"/>
    </xf>
    <xf numFmtId="0" fontId="4" fillId="0" borderId="1" xfId="0" applyFont="1" applyBorder="1" applyAlignment="1">
      <alignment horizontal="center"/>
    </xf>
    <xf numFmtId="0" fontId="4" fillId="0" borderId="10" xfId="0" applyFont="1" applyBorder="1" applyAlignment="1">
      <alignment horizontal="center"/>
    </xf>
    <xf numFmtId="0" fontId="4" fillId="0" borderId="0" xfId="0" applyFont="1" applyBorder="1" applyAlignment="1">
      <alignment/>
    </xf>
    <xf numFmtId="0" fontId="4" fillId="0" borderId="0" xfId="0" applyFont="1" applyBorder="1" applyAlignment="1">
      <alignment horizontal="center" vertical="top"/>
    </xf>
    <xf numFmtId="0" fontId="4" fillId="0" borderId="29" xfId="0" applyFont="1" applyBorder="1" applyAlignment="1">
      <alignment horizontal="center" vertical="top"/>
    </xf>
    <xf numFmtId="3" fontId="4" fillId="0" borderId="30" xfId="0" applyNumberFormat="1" applyFont="1" applyBorder="1" applyAlignment="1">
      <alignment horizontal="center" vertical="center"/>
    </xf>
    <xf numFmtId="0" fontId="4" fillId="0" borderId="29" xfId="0" applyFont="1" applyBorder="1" applyAlignment="1">
      <alignment horizontal="center" vertical="top" wrapText="1"/>
    </xf>
    <xf numFmtId="0" fontId="4" fillId="0" borderId="31" xfId="15" applyFont="1" applyFill="1" applyBorder="1" applyAlignment="1">
      <alignment horizontal="center" vertical="top" wrapText="1"/>
      <protection/>
    </xf>
    <xf numFmtId="0" fontId="4" fillId="0" borderId="32" xfId="15" applyFont="1" applyFill="1" applyBorder="1" applyAlignment="1">
      <alignment horizontal="center" vertical="top"/>
      <protection/>
    </xf>
    <xf numFmtId="0" fontId="0" fillId="0" borderId="31" xfId="15" applyFont="1" applyFill="1" applyBorder="1" applyAlignment="1">
      <alignment horizontal="center" vertical="top"/>
      <protection/>
    </xf>
    <xf numFmtId="3" fontId="0" fillId="0" borderId="32" xfId="0" applyNumberFormat="1" applyFont="1" applyFill="1" applyBorder="1" applyAlignment="1">
      <alignment horizontal="right" vertical="center"/>
    </xf>
    <xf numFmtId="3" fontId="0" fillId="0" borderId="33" xfId="18" applyNumberFormat="1" applyFont="1" applyFill="1" applyBorder="1" applyAlignment="1">
      <alignment vertical="center"/>
    </xf>
    <xf numFmtId="0" fontId="0" fillId="0" borderId="31" xfId="15" applyFont="1" applyFill="1" applyBorder="1" applyAlignment="1">
      <alignment horizontal="center" vertical="top" wrapText="1"/>
      <protection/>
    </xf>
    <xf numFmtId="0" fontId="0" fillId="0" borderId="0" xfId="15" applyFont="1" applyFill="1" applyBorder="1" applyAlignment="1">
      <alignment horizontal="center" vertical="top"/>
      <protection/>
    </xf>
    <xf numFmtId="3" fontId="0" fillId="0" borderId="0" xfId="0" applyNumberFormat="1" applyFont="1" applyFill="1" applyBorder="1" applyAlignment="1">
      <alignment horizontal="right" vertical="center"/>
    </xf>
    <xf numFmtId="3" fontId="0" fillId="0" borderId="0" xfId="18" applyNumberFormat="1" applyFont="1" applyFill="1" applyBorder="1" applyAlignment="1">
      <alignment vertical="center"/>
    </xf>
    <xf numFmtId="0" fontId="0" fillId="0" borderId="0" xfId="0" applyFill="1" applyBorder="1" applyAlignment="1">
      <alignment/>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3" fontId="10" fillId="0" borderId="36" xfId="0" applyNumberFormat="1" applyFont="1" applyBorder="1" applyAlignment="1">
      <alignment horizontal="center" vertical="center" wrapText="1"/>
    </xf>
    <xf numFmtId="3" fontId="10" fillId="0" borderId="37" xfId="0" applyNumberFormat="1" applyFont="1" applyBorder="1" applyAlignment="1">
      <alignment horizontal="center" vertical="center" wrapText="1"/>
    </xf>
    <xf numFmtId="0" fontId="10" fillId="0" borderId="0" xfId="0" applyFont="1" applyBorder="1" applyAlignment="1">
      <alignment horizontal="center" vertical="center" wrapText="1"/>
    </xf>
    <xf numFmtId="3" fontId="10" fillId="0" borderId="0" xfId="0" applyNumberFormat="1" applyFont="1" applyBorder="1" applyAlignment="1">
      <alignment horizontal="center" vertical="center" wrapText="1"/>
    </xf>
    <xf numFmtId="0" fontId="0" fillId="0" borderId="3" xfId="15" applyFont="1" applyFill="1" applyBorder="1" applyAlignment="1">
      <alignment/>
      <protection/>
    </xf>
    <xf numFmtId="0" fontId="0" fillId="0" borderId="15" xfId="15" applyFont="1" applyFill="1" applyBorder="1" applyAlignment="1">
      <alignment horizontal="center"/>
      <protection/>
    </xf>
    <xf numFmtId="0" fontId="0" fillId="0" borderId="38" xfId="0" applyFont="1" applyFill="1" applyBorder="1" applyAlignment="1">
      <alignment wrapText="1"/>
    </xf>
    <xf numFmtId="3" fontId="0" fillId="0" borderId="3" xfId="0" applyNumberFormat="1" applyFont="1" applyFill="1" applyBorder="1" applyAlignment="1">
      <alignment horizontal="right" vertical="center"/>
    </xf>
    <xf numFmtId="3" fontId="0" fillId="0" borderId="39" xfId="18" applyNumberFormat="1" applyFont="1" applyFill="1" applyBorder="1" applyAlignment="1">
      <alignment vertical="center"/>
    </xf>
    <xf numFmtId="0" fontId="0" fillId="0" borderId="38" xfId="0" applyFont="1" applyFill="1" applyBorder="1" applyAlignment="1">
      <alignment horizontal="center" vertical="center" wrapText="1"/>
    </xf>
    <xf numFmtId="177" fontId="16" fillId="0" borderId="3" xfId="20" applyFont="1" applyBorder="1" applyAlignment="1">
      <alignment wrapText="1"/>
    </xf>
    <xf numFmtId="0" fontId="4" fillId="0" borderId="38" xfId="0" applyFont="1" applyFill="1" applyBorder="1" applyAlignment="1">
      <alignment wrapText="1"/>
    </xf>
    <xf numFmtId="3" fontId="4" fillId="0" borderId="3" xfId="0" applyNumberFormat="1" applyFont="1" applyFill="1" applyBorder="1" applyAlignment="1">
      <alignment horizontal="right" vertical="center"/>
    </xf>
    <xf numFmtId="0" fontId="9" fillId="0" borderId="38" xfId="0" applyFont="1" applyFill="1" applyBorder="1" applyAlignment="1">
      <alignment wrapText="1"/>
    </xf>
    <xf numFmtId="0" fontId="0" fillId="0" borderId="0" xfId="0" applyFont="1" applyFill="1" applyBorder="1" applyAlignment="1">
      <alignment/>
    </xf>
    <xf numFmtId="0" fontId="0" fillId="0" borderId="0" xfId="0" applyFill="1" applyAlignment="1">
      <alignment/>
    </xf>
    <xf numFmtId="0" fontId="4" fillId="0" borderId="31" xfId="15" applyFont="1" applyFill="1" applyBorder="1" applyAlignment="1">
      <alignment horizontal="center" wrapText="1"/>
      <protection/>
    </xf>
    <xf numFmtId="0" fontId="4" fillId="0" borderId="32" xfId="15" applyFont="1" applyFill="1" applyBorder="1" applyAlignment="1">
      <alignment horizontal="center" wrapText="1"/>
      <protection/>
    </xf>
    <xf numFmtId="0" fontId="4" fillId="0" borderId="31" xfId="15" applyFont="1" applyFill="1" applyBorder="1" applyAlignment="1">
      <alignment wrapText="1"/>
      <protection/>
    </xf>
    <xf numFmtId="0" fontId="4" fillId="0" borderId="33" xfId="15" applyFont="1" applyFill="1" applyBorder="1" applyAlignment="1">
      <alignment wrapText="1"/>
      <protection/>
    </xf>
    <xf numFmtId="3" fontId="0" fillId="0" borderId="20" xfId="18" applyNumberFormat="1" applyFont="1" applyFill="1" applyBorder="1" applyAlignment="1">
      <alignment vertical="center"/>
    </xf>
    <xf numFmtId="0" fontId="0" fillId="0" borderId="31" xfId="0" applyFill="1" applyBorder="1" applyAlignment="1">
      <alignment wrapText="1"/>
    </xf>
    <xf numFmtId="3" fontId="0" fillId="0" borderId="32" xfId="18" applyNumberFormat="1" applyFont="1" applyFill="1" applyBorder="1" applyAlignment="1">
      <alignment vertical="center"/>
    </xf>
    <xf numFmtId="0" fontId="0" fillId="0" borderId="31" xfId="0" applyFill="1" applyBorder="1" applyAlignment="1">
      <alignment/>
    </xf>
    <xf numFmtId="0" fontId="0" fillId="0" borderId="0" xfId="15" applyFont="1" applyFill="1" applyBorder="1" applyAlignment="1">
      <alignment vertical="top"/>
      <protection/>
    </xf>
    <xf numFmtId="0" fontId="4" fillId="0" borderId="0" xfId="15" applyFont="1" applyFill="1" applyBorder="1" applyAlignment="1">
      <alignment horizontal="center" vertical="top"/>
      <protection/>
    </xf>
    <xf numFmtId="3" fontId="0" fillId="0" borderId="0" xfId="15" applyNumberFormat="1" applyFont="1" applyFill="1" applyBorder="1" applyAlignment="1">
      <alignment horizontal="right" vertical="center"/>
      <protection/>
    </xf>
    <xf numFmtId="0" fontId="0" fillId="0" borderId="0" xfId="15" applyFont="1" applyFill="1" applyBorder="1" applyAlignment="1">
      <alignment horizontal="center" vertical="top" wrapText="1"/>
      <protection/>
    </xf>
    <xf numFmtId="3" fontId="0" fillId="0" borderId="32" xfId="15" applyNumberFormat="1" applyFont="1" applyFill="1" applyBorder="1" applyAlignment="1">
      <alignment horizontal="right" vertical="center"/>
      <protection/>
    </xf>
    <xf numFmtId="0" fontId="0" fillId="0" borderId="3" xfId="15" applyFont="1" applyFill="1" applyBorder="1" applyAlignment="1">
      <alignment vertical="center" wrapText="1"/>
      <protection/>
    </xf>
    <xf numFmtId="0" fontId="0" fillId="0" borderId="15" xfId="0" applyFont="1" applyFill="1" applyBorder="1" applyAlignment="1">
      <alignment horizontal="center" vertical="center"/>
    </xf>
    <xf numFmtId="0" fontId="0" fillId="0" borderId="19" xfId="0" applyFont="1" applyFill="1" applyBorder="1" applyAlignment="1">
      <alignment wrapText="1"/>
    </xf>
    <xf numFmtId="0" fontId="0" fillId="0" borderId="38" xfId="0" applyFont="1" applyFill="1" applyBorder="1" applyAlignment="1">
      <alignment horizontal="center" vertical="top" wrapText="1"/>
    </xf>
    <xf numFmtId="3" fontId="16" fillId="0" borderId="39" xfId="20" applyNumberFormat="1" applyFont="1" applyBorder="1" applyAlignment="1">
      <alignment wrapText="1"/>
    </xf>
    <xf numFmtId="3" fontId="0" fillId="0" borderId="10" xfId="18" applyNumberFormat="1" applyFont="1" applyFill="1" applyBorder="1" applyAlignment="1">
      <alignment vertical="center"/>
    </xf>
    <xf numFmtId="0" fontId="4" fillId="0" borderId="19" xfId="0" applyFont="1" applyFill="1" applyBorder="1" applyAlignment="1">
      <alignment wrapText="1"/>
    </xf>
    <xf numFmtId="0" fontId="9" fillId="0" borderId="19" xfId="0" applyFont="1" applyFill="1" applyBorder="1" applyAlignment="1">
      <alignment wrapText="1"/>
    </xf>
    <xf numFmtId="0" fontId="0" fillId="0" borderId="0" xfId="0" applyFont="1" applyFill="1" applyBorder="1" applyAlignment="1">
      <alignment horizontal="center" vertical="top"/>
    </xf>
    <xf numFmtId="0" fontId="4" fillId="0" borderId="40" xfId="15" applyFont="1" applyFill="1" applyBorder="1" applyAlignment="1">
      <alignment wrapText="1"/>
      <protection/>
    </xf>
    <xf numFmtId="0" fontId="0" fillId="0" borderId="31" xfId="0" applyBorder="1" applyAlignment="1">
      <alignment wrapText="1"/>
    </xf>
    <xf numFmtId="0" fontId="0" fillId="0" borderId="31" xfId="0" applyBorder="1" applyAlignment="1">
      <alignment/>
    </xf>
    <xf numFmtId="0" fontId="4" fillId="0" borderId="0" xfId="15" applyFont="1" applyFill="1" applyBorder="1" applyAlignment="1">
      <alignment horizontal="center" vertical="top" wrapText="1"/>
      <protection/>
    </xf>
    <xf numFmtId="3" fontId="4" fillId="0" borderId="0" xfId="15" applyNumberFormat="1" applyFont="1" applyFill="1" applyBorder="1" applyAlignment="1">
      <alignment horizontal="center" vertical="center" wrapText="1"/>
      <protection/>
    </xf>
    <xf numFmtId="0" fontId="0" fillId="0" borderId="0" xfId="15" applyFont="1" applyFill="1" applyBorder="1" applyAlignment="1">
      <alignment vertical="top" wrapText="1"/>
      <protection/>
    </xf>
    <xf numFmtId="0" fontId="4" fillId="0" borderId="1" xfId="15" applyNumberFormat="1" applyFont="1" applyFill="1" applyBorder="1" applyAlignment="1">
      <alignment vertical="center" wrapText="1"/>
      <protection/>
    </xf>
    <xf numFmtId="0" fontId="0" fillId="0" borderId="4" xfId="15" applyFont="1" applyFill="1" applyBorder="1" applyAlignment="1">
      <alignment horizontal="center" vertical="center"/>
      <protection/>
    </xf>
    <xf numFmtId="0" fontId="0" fillId="0" borderId="19" xfId="0" applyFont="1" applyFill="1" applyBorder="1" applyAlignment="1">
      <alignment vertical="center" wrapText="1"/>
    </xf>
    <xf numFmtId="3" fontId="0" fillId="0" borderId="1" xfId="0" applyNumberFormat="1" applyFont="1" applyFill="1" applyBorder="1" applyAlignment="1">
      <alignment horizontal="right" vertical="center"/>
    </xf>
    <xf numFmtId="0" fontId="0" fillId="0" borderId="38" xfId="15" applyFont="1" applyFill="1" applyBorder="1" applyAlignment="1">
      <alignment horizontal="center" vertical="center" wrapText="1"/>
      <protection/>
    </xf>
    <xf numFmtId="0" fontId="0" fillId="0" borderId="38" xfId="15" applyFont="1" applyFill="1" applyBorder="1" applyAlignment="1">
      <alignment horizontal="center" vertical="top"/>
      <protection/>
    </xf>
    <xf numFmtId="0" fontId="4" fillId="0" borderId="33" xfId="15" applyFont="1" applyFill="1" applyBorder="1" applyAlignment="1">
      <alignment horizontal="center" wrapText="1"/>
      <protection/>
    </xf>
    <xf numFmtId="0" fontId="0" fillId="0" borderId="0" xfId="0" applyFont="1" applyFill="1" applyBorder="1" applyAlignment="1">
      <alignment horizontal="center" vertical="top" wrapText="1"/>
    </xf>
    <xf numFmtId="0" fontId="0" fillId="0" borderId="1" xfId="0" applyBorder="1" applyAlignment="1">
      <alignment wrapText="1"/>
    </xf>
    <xf numFmtId="0" fontId="0" fillId="0" borderId="19" xfId="15" applyFont="1" applyFill="1" applyBorder="1" applyAlignment="1">
      <alignment horizontal="left" vertical="top" wrapText="1"/>
      <protection/>
    </xf>
    <xf numFmtId="0" fontId="0" fillId="0" borderId="19" xfId="0" applyFont="1" applyFill="1" applyBorder="1" applyAlignment="1">
      <alignment horizontal="center" vertical="top"/>
    </xf>
    <xf numFmtId="0" fontId="0" fillId="0" borderId="19" xfId="15" applyFont="1" applyFill="1" applyBorder="1" applyAlignment="1">
      <alignment horizontal="left" vertical="top"/>
      <protection/>
    </xf>
    <xf numFmtId="0" fontId="0" fillId="0" borderId="19" xfId="15" applyFont="1" applyFill="1" applyBorder="1" applyAlignment="1">
      <alignment horizontal="left" vertical="center" wrapText="1"/>
      <protection/>
    </xf>
    <xf numFmtId="0" fontId="0" fillId="0" borderId="0" xfId="15" applyFont="1" applyFill="1" applyBorder="1" applyAlignment="1">
      <alignment horizontal="left" vertical="top"/>
      <protection/>
    </xf>
    <xf numFmtId="0" fontId="0" fillId="0" borderId="4" xfId="15" applyFont="1" applyBorder="1" applyAlignment="1">
      <alignment horizontal="center" vertical="center"/>
      <protection/>
    </xf>
    <xf numFmtId="0" fontId="0" fillId="0" borderId="19" xfId="15" applyFont="1" applyBorder="1" applyAlignment="1">
      <alignment horizontal="left" vertical="top" wrapText="1"/>
      <protection/>
    </xf>
    <xf numFmtId="3" fontId="0" fillId="0" borderId="1" xfId="0" applyNumberFormat="1" applyFont="1" applyBorder="1" applyAlignment="1">
      <alignment horizontal="right" vertical="center"/>
    </xf>
    <xf numFmtId="0" fontId="0" fillId="0" borderId="19" xfId="15" applyFont="1" applyBorder="1" applyAlignment="1">
      <alignment horizontal="left" vertical="top"/>
      <protection/>
    </xf>
    <xf numFmtId="0" fontId="0" fillId="0" borderId="0" xfId="15" applyFont="1" applyBorder="1" applyAlignment="1">
      <alignment horizontal="left" vertical="top"/>
      <protection/>
    </xf>
    <xf numFmtId="3" fontId="0" fillId="0" borderId="0" xfId="0" applyNumberFormat="1" applyFont="1" applyBorder="1" applyAlignment="1">
      <alignment horizontal="right" vertical="center"/>
    </xf>
    <xf numFmtId="0" fontId="0" fillId="0" borderId="15" xfId="15" applyFont="1" applyBorder="1" applyAlignment="1">
      <alignment horizontal="center" vertical="center"/>
      <protection/>
    </xf>
    <xf numFmtId="0" fontId="0" fillId="0" borderId="38" xfId="15" applyFont="1" applyBorder="1" applyAlignment="1">
      <alignment horizontal="left" vertical="top" wrapText="1"/>
      <protection/>
    </xf>
    <xf numFmtId="3" fontId="0" fillId="0" borderId="3" xfId="0" applyNumberFormat="1" applyFont="1" applyBorder="1" applyAlignment="1">
      <alignment horizontal="right" vertical="center"/>
    </xf>
    <xf numFmtId="0" fontId="0" fillId="0" borderId="38" xfId="15" applyFont="1" applyBorder="1" applyAlignment="1">
      <alignment horizontal="left" vertical="top"/>
      <protection/>
    </xf>
    <xf numFmtId="0" fontId="0" fillId="0" borderId="38" xfId="15" applyFont="1" applyBorder="1" applyAlignment="1">
      <alignment horizontal="center" vertical="center" wrapText="1"/>
      <protection/>
    </xf>
    <xf numFmtId="0" fontId="0" fillId="0" borderId="3" xfId="0" applyBorder="1" applyAlignment="1">
      <alignment wrapText="1"/>
    </xf>
    <xf numFmtId="0" fontId="0" fillId="0" borderId="38" xfId="0" applyFont="1" applyFill="1" applyBorder="1" applyAlignment="1">
      <alignment horizontal="center" vertical="top"/>
    </xf>
    <xf numFmtId="0" fontId="0" fillId="0" borderId="0" xfId="0" applyFont="1" applyFill="1" applyBorder="1" applyAlignment="1">
      <alignment vertical="top" wrapText="1"/>
    </xf>
    <xf numFmtId="3" fontId="0" fillId="0" borderId="0" xfId="0" applyNumberFormat="1" applyFont="1" applyFill="1" applyBorder="1" applyAlignment="1">
      <alignment vertical="center"/>
    </xf>
    <xf numFmtId="0" fontId="4" fillId="0" borderId="31" xfId="15" applyFont="1" applyFill="1" applyBorder="1" applyAlignment="1">
      <alignment horizontal="center" vertical="center" wrapText="1"/>
      <protection/>
    </xf>
    <xf numFmtId="0" fontId="0" fillId="0" borderId="1" xfId="15" applyFont="1" applyBorder="1" applyAlignment="1">
      <alignment wrapText="1"/>
      <protection/>
    </xf>
    <xf numFmtId="0" fontId="0" fillId="0" borderId="4" xfId="0" applyFont="1" applyFill="1" applyBorder="1" applyAlignment="1">
      <alignment horizontal="center"/>
    </xf>
    <xf numFmtId="0" fontId="0" fillId="0" borderId="19" xfId="0" applyFont="1" applyFill="1" applyBorder="1" applyAlignment="1">
      <alignment horizontal="center" vertical="top" wrapText="1"/>
    </xf>
    <xf numFmtId="3" fontId="0" fillId="0" borderId="1" xfId="18" applyNumberFormat="1" applyFont="1" applyFill="1" applyBorder="1" applyAlignment="1">
      <alignment vertical="center"/>
    </xf>
    <xf numFmtId="3" fontId="4" fillId="0" borderId="1" xfId="0" applyNumberFormat="1" applyFont="1" applyBorder="1" applyAlignment="1">
      <alignment horizontal="right" vertical="center"/>
    </xf>
    <xf numFmtId="0" fontId="0" fillId="0" borderId="19" xfId="0" applyFont="1" applyFill="1" applyBorder="1" applyAlignment="1">
      <alignment horizontal="center" vertical="center" wrapText="1"/>
    </xf>
    <xf numFmtId="0" fontId="0" fillId="0" borderId="4" xfId="15" applyFont="1" applyFill="1" applyBorder="1" applyAlignment="1">
      <alignment horizontal="center"/>
      <protection/>
    </xf>
    <xf numFmtId="3" fontId="0" fillId="0" borderId="1" xfId="0" applyNumberFormat="1" applyFont="1" applyFill="1" applyBorder="1" applyAlignment="1">
      <alignment vertical="center"/>
    </xf>
    <xf numFmtId="0" fontId="0" fillId="0" borderId="19" xfId="15" applyFont="1" applyFill="1" applyBorder="1" applyAlignment="1">
      <alignment horizontal="center" vertical="top" wrapText="1"/>
      <protection/>
    </xf>
    <xf numFmtId="3" fontId="4" fillId="0" borderId="1" xfId="0" applyNumberFormat="1" applyFont="1" applyFill="1" applyBorder="1" applyAlignment="1">
      <alignment vertical="center"/>
    </xf>
    <xf numFmtId="0" fontId="0" fillId="0" borderId="19" xfId="15" applyFont="1" applyFill="1" applyBorder="1" applyAlignment="1">
      <alignment horizontal="center" vertical="center" wrapText="1"/>
      <protection/>
    </xf>
    <xf numFmtId="0" fontId="0" fillId="0" borderId="19" xfId="15" applyFont="1" applyFill="1" applyBorder="1" applyAlignment="1">
      <alignment horizontal="center" vertical="top"/>
      <protection/>
    </xf>
    <xf numFmtId="0" fontId="0" fillId="0" borderId="2" xfId="15" applyFont="1" applyBorder="1" applyAlignment="1">
      <alignment wrapText="1"/>
      <protection/>
    </xf>
    <xf numFmtId="0" fontId="0" fillId="0" borderId="14" xfId="15" applyFont="1" applyFill="1" applyBorder="1" applyAlignment="1">
      <alignment horizontal="center"/>
      <protection/>
    </xf>
    <xf numFmtId="3" fontId="0" fillId="0" borderId="2" xfId="0" applyNumberFormat="1" applyFont="1" applyFill="1" applyBorder="1" applyAlignment="1">
      <alignment vertical="center"/>
    </xf>
    <xf numFmtId="0" fontId="0" fillId="0" borderId="41" xfId="15" applyFont="1" applyFill="1" applyBorder="1" applyAlignment="1">
      <alignment horizontal="center" vertical="top" wrapText="1"/>
      <protection/>
    </xf>
    <xf numFmtId="3" fontId="4" fillId="0" borderId="2" xfId="0" applyNumberFormat="1" applyFont="1" applyFill="1" applyBorder="1" applyAlignment="1">
      <alignment vertical="center"/>
    </xf>
    <xf numFmtId="0" fontId="0" fillId="0" borderId="41" xfId="15" applyFont="1" applyFill="1" applyBorder="1" applyAlignment="1">
      <alignment horizontal="center" vertical="center" wrapText="1"/>
      <protection/>
    </xf>
    <xf numFmtId="0" fontId="0" fillId="0" borderId="41" xfId="15" applyFont="1" applyFill="1" applyBorder="1" applyAlignment="1">
      <alignment horizontal="center" vertical="top"/>
      <protection/>
    </xf>
    <xf numFmtId="0" fontId="0" fillId="0" borderId="3" xfId="15" applyFont="1" applyBorder="1" applyAlignment="1">
      <alignment wrapText="1"/>
      <protection/>
    </xf>
    <xf numFmtId="3" fontId="0" fillId="0" borderId="3" xfId="0" applyNumberFormat="1" applyFont="1" applyFill="1" applyBorder="1" applyAlignment="1">
      <alignment vertical="center"/>
    </xf>
    <xf numFmtId="0" fontId="0" fillId="0" borderId="38" xfId="15" applyFont="1" applyFill="1" applyBorder="1" applyAlignment="1">
      <alignment horizontal="center" vertical="top" wrapText="1"/>
      <protection/>
    </xf>
    <xf numFmtId="3" fontId="4" fillId="0" borderId="3" xfId="0" applyNumberFormat="1" applyFont="1" applyFill="1" applyBorder="1" applyAlignment="1">
      <alignment vertical="center"/>
    </xf>
    <xf numFmtId="0" fontId="4" fillId="0" borderId="0" xfId="15" applyFont="1" applyFill="1" applyBorder="1" applyAlignment="1">
      <alignment vertical="top" wrapText="1"/>
      <protection/>
    </xf>
    <xf numFmtId="0" fontId="0" fillId="0" borderId="0" xfId="0" applyFont="1" applyBorder="1" applyAlignment="1">
      <alignment vertical="top"/>
    </xf>
    <xf numFmtId="0" fontId="0" fillId="0" borderId="0" xfId="0" applyFont="1" applyBorder="1" applyAlignment="1">
      <alignment vertical="top" wrapText="1"/>
    </xf>
    <xf numFmtId="3" fontId="0" fillId="0" borderId="0" xfId="0" applyNumberFormat="1" applyFont="1" applyBorder="1" applyAlignment="1">
      <alignment vertical="center"/>
    </xf>
    <xf numFmtId="0" fontId="0" fillId="0" borderId="36" xfId="15" applyFont="1" applyBorder="1" applyAlignment="1">
      <alignment wrapText="1"/>
      <protection/>
    </xf>
    <xf numFmtId="0" fontId="0" fillId="0" borderId="35" xfId="0" applyFont="1" applyFill="1" applyBorder="1" applyAlignment="1">
      <alignment horizontal="center"/>
    </xf>
    <xf numFmtId="0" fontId="0" fillId="0" borderId="34" xfId="0" applyFont="1" applyFill="1" applyBorder="1" applyAlignment="1">
      <alignment horizontal="center" wrapText="1"/>
    </xf>
    <xf numFmtId="3" fontId="0" fillId="0" borderId="36" xfId="0" applyNumberFormat="1" applyFont="1" applyBorder="1" applyAlignment="1">
      <alignment horizontal="right" vertical="center"/>
    </xf>
    <xf numFmtId="3" fontId="0" fillId="0" borderId="37" xfId="18" applyNumberFormat="1" applyFont="1" applyFill="1" applyBorder="1" applyAlignment="1">
      <alignment vertical="center"/>
    </xf>
    <xf numFmtId="0" fontId="0" fillId="0" borderId="42" xfId="0" applyFont="1" applyFill="1" applyBorder="1" applyAlignment="1">
      <alignment horizontal="center" wrapText="1"/>
    </xf>
    <xf numFmtId="3" fontId="0" fillId="0" borderId="43" xfId="0" applyNumberFormat="1" applyFont="1" applyBorder="1" applyAlignment="1">
      <alignment horizontal="right" vertical="center"/>
    </xf>
    <xf numFmtId="0" fontId="4" fillId="0" borderId="42" xfId="0" applyFont="1" applyBorder="1" applyAlignment="1">
      <alignment vertical="top" wrapText="1"/>
    </xf>
    <xf numFmtId="3" fontId="4" fillId="0" borderId="43" xfId="0" applyNumberFormat="1" applyFont="1" applyBorder="1" applyAlignment="1">
      <alignment horizontal="right" vertical="center"/>
    </xf>
    <xf numFmtId="0" fontId="0" fillId="0" borderId="42"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0" fillId="0" borderId="0" xfId="0" applyFont="1" applyFill="1" applyBorder="1" applyAlignment="1">
      <alignment horizontal="center"/>
    </xf>
    <xf numFmtId="3" fontId="0" fillId="0" borderId="11" xfId="18" applyNumberFormat="1" applyFont="1" applyFill="1" applyBorder="1" applyAlignment="1">
      <alignment vertical="center"/>
    </xf>
    <xf numFmtId="3" fontId="0" fillId="0" borderId="0" xfId="0" applyNumberFormat="1" applyAlignment="1">
      <alignment vertical="center"/>
    </xf>
    <xf numFmtId="0" fontId="0" fillId="0" borderId="0" xfId="0" applyAlignment="1">
      <alignment wrapText="1"/>
    </xf>
    <xf numFmtId="3" fontId="0" fillId="0" borderId="44" xfId="0" applyNumberFormat="1" applyBorder="1" applyAlignment="1">
      <alignment vertical="center"/>
    </xf>
    <xf numFmtId="3" fontId="0" fillId="0" borderId="0" xfId="0" applyNumberFormat="1" applyBorder="1" applyAlignment="1">
      <alignment vertical="center"/>
    </xf>
    <xf numFmtId="0" fontId="0" fillId="0" borderId="32" xfId="0" applyBorder="1" applyAlignment="1">
      <alignment/>
    </xf>
    <xf numFmtId="3" fontId="0" fillId="0" borderId="32" xfId="0" applyNumberFormat="1" applyBorder="1" applyAlignment="1">
      <alignment vertical="center"/>
    </xf>
    <xf numFmtId="3" fontId="0" fillId="0" borderId="33" xfId="0" applyNumberFormat="1" applyBorder="1" applyAlignment="1">
      <alignment vertical="center"/>
    </xf>
  </cellXfs>
  <cellStyles count="9">
    <cellStyle name="Normal" xfId="0"/>
    <cellStyle name="Hyperlink" xfId="16"/>
    <cellStyle name="Followed Hyperlink" xfId="17"/>
    <cellStyle name="Comma" xfId="18"/>
    <cellStyle name="Comma [0]" xfId="19"/>
    <cellStyle name="Currency" xfId="20"/>
    <cellStyle name="Currency [0]" xfId="21"/>
    <cellStyle name="Normal_Hoja1"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139"/>
  <sheetViews>
    <sheetView tabSelected="1" view="pageBreakPreview" zoomScale="75" zoomScaleSheetLayoutView="75" workbookViewId="0" topLeftCell="A40">
      <selection activeCell="G124" sqref="G124"/>
    </sheetView>
  </sheetViews>
  <sheetFormatPr defaultColWidth="11.421875" defaultRowHeight="12.75"/>
  <cols>
    <col min="1" max="1" width="5.8515625" style="0" customWidth="1"/>
    <col min="2" max="2" width="26.28125" style="0" customWidth="1"/>
    <col min="3" max="3" width="12.28125" style="0" customWidth="1"/>
    <col min="4" max="4" width="11.57421875" style="0" customWidth="1"/>
    <col min="5" max="5" width="11.140625" style="0" customWidth="1"/>
    <col min="6" max="6" width="11.7109375" style="0" customWidth="1"/>
    <col min="7" max="7" width="12.57421875" style="0" customWidth="1"/>
    <col min="8" max="8" width="10.28125" style="0" customWidth="1"/>
    <col min="9" max="9" width="12.57421875" style="0" customWidth="1"/>
  </cols>
  <sheetData>
    <row r="1" spans="1:12" ht="19.5" customHeight="1">
      <c r="A1" s="112" t="s">
        <v>0</v>
      </c>
      <c r="B1" s="112"/>
      <c r="C1" s="112"/>
      <c r="D1" s="112"/>
      <c r="E1" s="112"/>
      <c r="F1" s="112"/>
      <c r="G1" s="2"/>
      <c r="H1" s="2"/>
      <c r="I1" s="2"/>
      <c r="J1" s="3"/>
      <c r="K1" s="33"/>
      <c r="L1" s="33"/>
    </row>
    <row r="2" spans="1:12" ht="19.5" customHeight="1">
      <c r="A2" s="112" t="s">
        <v>94</v>
      </c>
      <c r="B2" s="112"/>
      <c r="C2" s="112"/>
      <c r="D2" s="112"/>
      <c r="E2" s="112"/>
      <c r="F2" s="112"/>
      <c r="G2" s="111"/>
      <c r="H2" s="111"/>
      <c r="I2" s="111"/>
      <c r="J2" s="3"/>
      <c r="K2" s="33"/>
      <c r="L2" s="33"/>
    </row>
    <row r="3" spans="1:12" ht="19.5" customHeight="1">
      <c r="A3" s="112" t="s">
        <v>83</v>
      </c>
      <c r="B3" s="112"/>
      <c r="C3" s="112"/>
      <c r="D3" s="112"/>
      <c r="E3" s="112"/>
      <c r="F3" s="112"/>
      <c r="G3" s="111"/>
      <c r="H3" s="111"/>
      <c r="I3" s="111"/>
      <c r="J3" s="3"/>
      <c r="K3" s="33"/>
      <c r="L3" s="33"/>
    </row>
    <row r="4" spans="1:12" ht="12.75">
      <c r="A4" s="1"/>
      <c r="B4" s="1"/>
      <c r="C4" s="1"/>
      <c r="D4" s="1"/>
      <c r="E4" s="1"/>
      <c r="F4" s="4"/>
      <c r="G4" s="5"/>
      <c r="H4" s="5"/>
      <c r="I4" s="5"/>
      <c r="J4" s="5"/>
      <c r="K4" s="33"/>
      <c r="L4" s="33"/>
    </row>
    <row r="5" spans="2:12" ht="16.5" customHeight="1">
      <c r="B5" s="6" t="s">
        <v>1</v>
      </c>
      <c r="C5" s="7" t="s">
        <v>3</v>
      </c>
      <c r="D5" s="7"/>
      <c r="E5" s="7"/>
      <c r="F5" s="4"/>
      <c r="G5" s="5"/>
      <c r="H5" s="5"/>
      <c r="I5" s="5"/>
      <c r="J5" s="5"/>
      <c r="K5" s="33"/>
      <c r="L5" s="33"/>
    </row>
    <row r="6" spans="2:12" ht="16.5" customHeight="1">
      <c r="B6" s="6" t="s">
        <v>2</v>
      </c>
      <c r="C6" s="7" t="s">
        <v>4</v>
      </c>
      <c r="D6" s="7"/>
      <c r="E6" s="7"/>
      <c r="F6" s="4"/>
      <c r="G6" s="5"/>
      <c r="H6" s="5"/>
      <c r="I6" s="5"/>
      <c r="J6" s="5"/>
      <c r="K6" s="33"/>
      <c r="L6" s="33"/>
    </row>
    <row r="7" spans="2:12" ht="16.5" customHeight="1">
      <c r="B7" s="6" t="s">
        <v>5</v>
      </c>
      <c r="C7" s="7" t="s">
        <v>84</v>
      </c>
      <c r="D7" s="7"/>
      <c r="E7" s="7"/>
      <c r="F7" s="4"/>
      <c r="G7" s="5"/>
      <c r="H7" s="5"/>
      <c r="I7" s="5"/>
      <c r="J7" s="5"/>
      <c r="K7" s="33"/>
      <c r="L7" s="33"/>
    </row>
    <row r="8" spans="1:12" ht="12.75">
      <c r="A8" s="6"/>
      <c r="B8" s="6"/>
      <c r="C8" s="7"/>
      <c r="D8" s="7"/>
      <c r="E8" s="7"/>
      <c r="F8" s="4"/>
      <c r="G8" s="5"/>
      <c r="H8" s="5"/>
      <c r="I8" s="5"/>
      <c r="J8" s="5"/>
      <c r="K8" s="33"/>
      <c r="L8" s="33"/>
    </row>
    <row r="9" spans="1:12" ht="18" customHeight="1">
      <c r="A9" s="8" t="s">
        <v>6</v>
      </c>
      <c r="B9" s="106" t="s">
        <v>85</v>
      </c>
      <c r="C9" s="106"/>
      <c r="D9" s="106"/>
      <c r="E9" s="106"/>
      <c r="F9" s="106"/>
      <c r="G9" s="106"/>
      <c r="H9" s="106"/>
      <c r="I9" s="5"/>
      <c r="J9" s="5"/>
      <c r="K9" s="33"/>
      <c r="L9" s="33"/>
    </row>
    <row r="10" spans="1:12" ht="18.75" customHeight="1">
      <c r="A10" s="8"/>
      <c r="B10" s="6"/>
      <c r="C10" s="9"/>
      <c r="D10" s="7"/>
      <c r="E10" s="7"/>
      <c r="F10" s="4"/>
      <c r="G10" s="5"/>
      <c r="H10" s="5"/>
      <c r="I10" s="5"/>
      <c r="J10" s="5"/>
      <c r="K10" s="33"/>
      <c r="L10" s="33"/>
    </row>
    <row r="11" spans="1:12" ht="12.75">
      <c r="A11" s="6" t="s">
        <v>7</v>
      </c>
      <c r="B11" s="6" t="s">
        <v>8</v>
      </c>
      <c r="C11" s="7"/>
      <c r="D11" s="7"/>
      <c r="E11" s="7"/>
      <c r="F11" s="4"/>
      <c r="G11" s="5"/>
      <c r="H11" s="5"/>
      <c r="I11" s="5"/>
      <c r="J11" s="5"/>
      <c r="K11" s="33"/>
      <c r="L11" s="33"/>
    </row>
    <row r="12" spans="1:12" ht="37.5" customHeight="1">
      <c r="A12" s="6"/>
      <c r="B12" s="110" t="s">
        <v>95</v>
      </c>
      <c r="C12" s="110"/>
      <c r="D12" s="110"/>
      <c r="E12" s="110"/>
      <c r="F12" s="110"/>
      <c r="G12" s="110"/>
      <c r="H12" s="110"/>
      <c r="I12" s="11"/>
      <c r="J12" s="12"/>
      <c r="K12" s="33"/>
      <c r="L12" s="33"/>
    </row>
    <row r="13" spans="1:12" ht="12.75">
      <c r="A13" s="13">
        <v>1</v>
      </c>
      <c r="B13" s="37" t="s">
        <v>61</v>
      </c>
      <c r="G13" s="11"/>
      <c r="H13" s="11"/>
      <c r="I13" s="11"/>
      <c r="J13" s="12"/>
      <c r="K13" s="33"/>
      <c r="L13" s="33"/>
    </row>
    <row r="14" spans="1:12" ht="12.75">
      <c r="A14" s="13">
        <v>2</v>
      </c>
      <c r="B14" s="37" t="s">
        <v>62</v>
      </c>
      <c r="G14" s="11"/>
      <c r="H14" s="11"/>
      <c r="I14" s="11"/>
      <c r="J14" s="12"/>
      <c r="K14" s="33"/>
      <c r="L14" s="33"/>
    </row>
    <row r="15" spans="1:12" ht="12.75">
      <c r="A15" s="13">
        <v>3</v>
      </c>
      <c r="B15" s="37" t="s">
        <v>63</v>
      </c>
      <c r="G15" s="11"/>
      <c r="H15" s="11"/>
      <c r="I15" s="11"/>
      <c r="J15" s="12"/>
      <c r="K15" s="33"/>
      <c r="L15" s="33"/>
    </row>
    <row r="16" spans="1:12" ht="12.75">
      <c r="A16" s="13">
        <v>4</v>
      </c>
      <c r="B16" s="37" t="s">
        <v>64</v>
      </c>
      <c r="G16" s="11"/>
      <c r="H16" s="11"/>
      <c r="I16" s="11"/>
      <c r="J16" s="12"/>
      <c r="K16" s="33"/>
      <c r="L16" s="33"/>
    </row>
    <row r="17" spans="1:12" ht="12.75">
      <c r="A17" s="13">
        <v>5</v>
      </c>
      <c r="B17" s="37" t="s">
        <v>65</v>
      </c>
      <c r="G17" s="11"/>
      <c r="H17" s="11"/>
      <c r="I17" s="11"/>
      <c r="J17" s="12"/>
      <c r="K17" s="33"/>
      <c r="L17" s="33"/>
    </row>
    <row r="18" spans="1:12" ht="12.75">
      <c r="A18" s="13">
        <v>6</v>
      </c>
      <c r="B18" s="37" t="s">
        <v>66</v>
      </c>
      <c r="G18" s="11"/>
      <c r="H18" s="11"/>
      <c r="I18" s="11"/>
      <c r="J18" s="12"/>
      <c r="K18" s="33"/>
      <c r="L18" s="33"/>
    </row>
    <row r="19" spans="1:12" ht="12.75">
      <c r="A19" s="13">
        <v>7</v>
      </c>
      <c r="B19" s="37" t="s">
        <v>67</v>
      </c>
      <c r="G19" s="11"/>
      <c r="H19" s="11"/>
      <c r="I19" s="11"/>
      <c r="J19" s="12"/>
      <c r="K19" s="33"/>
      <c r="L19" s="33"/>
    </row>
    <row r="20" spans="1:12" ht="12.75">
      <c r="A20" s="13">
        <v>8</v>
      </c>
      <c r="B20" s="37" t="s">
        <v>68</v>
      </c>
      <c r="G20" s="11"/>
      <c r="H20" s="11"/>
      <c r="I20" s="11"/>
      <c r="J20" s="12"/>
      <c r="K20" s="33"/>
      <c r="L20" s="33"/>
    </row>
    <row r="21" spans="1:12" ht="12.75">
      <c r="A21" s="13">
        <v>9</v>
      </c>
      <c r="B21" s="37" t="s">
        <v>69</v>
      </c>
      <c r="G21" s="11"/>
      <c r="H21" s="11"/>
      <c r="I21" s="11"/>
      <c r="J21" s="12"/>
      <c r="K21" s="33"/>
      <c r="L21" s="33"/>
    </row>
    <row r="22" spans="1:12" ht="12.75">
      <c r="A22" s="13">
        <v>10</v>
      </c>
      <c r="B22" s="37" t="s">
        <v>70</v>
      </c>
      <c r="G22" s="11"/>
      <c r="H22" s="11"/>
      <c r="I22" s="11"/>
      <c r="J22" s="12"/>
      <c r="K22" s="33"/>
      <c r="L22" s="33"/>
    </row>
    <row r="23" spans="1:12" ht="12.75">
      <c r="A23" s="13">
        <v>11</v>
      </c>
      <c r="B23" s="37" t="s">
        <v>71</v>
      </c>
      <c r="G23" s="11"/>
      <c r="H23" s="11"/>
      <c r="I23" s="11"/>
      <c r="J23" s="12"/>
      <c r="K23" s="33"/>
      <c r="L23" s="33"/>
    </row>
    <row r="24" spans="1:12" ht="12.75">
      <c r="A24" s="13">
        <v>12</v>
      </c>
      <c r="B24" s="37" t="s">
        <v>72</v>
      </c>
      <c r="G24" s="11"/>
      <c r="H24" s="11"/>
      <c r="I24" s="11"/>
      <c r="J24" s="12"/>
      <c r="K24" s="33"/>
      <c r="L24" s="33"/>
    </row>
    <row r="25" spans="1:12" ht="12.75">
      <c r="A25" s="13">
        <v>13</v>
      </c>
      <c r="B25" s="37" t="s">
        <v>73</v>
      </c>
      <c r="G25" s="11"/>
      <c r="H25" s="11"/>
      <c r="I25" s="11"/>
      <c r="J25" s="12"/>
      <c r="K25" s="33"/>
      <c r="L25" s="33"/>
    </row>
    <row r="26" spans="1:12" ht="12.75">
      <c r="A26" s="13">
        <v>14</v>
      </c>
      <c r="B26" s="37" t="s">
        <v>74</v>
      </c>
      <c r="G26" s="11"/>
      <c r="H26" s="11"/>
      <c r="I26" s="11"/>
      <c r="J26" s="12"/>
      <c r="K26" s="33"/>
      <c r="L26" s="33"/>
    </row>
    <row r="27" spans="1:12" ht="24.75" customHeight="1">
      <c r="A27" s="6"/>
      <c r="B27" s="4"/>
      <c r="C27" s="4"/>
      <c r="D27" s="10"/>
      <c r="E27" s="10"/>
      <c r="F27" s="10"/>
      <c r="G27" s="14"/>
      <c r="H27" s="14"/>
      <c r="I27" s="14"/>
      <c r="J27" s="12"/>
      <c r="K27" s="33"/>
      <c r="L27" s="33"/>
    </row>
    <row r="28" spans="1:12" ht="12.75" customHeight="1">
      <c r="A28" s="6" t="s">
        <v>28</v>
      </c>
      <c r="B28" s="125" t="s">
        <v>40</v>
      </c>
      <c r="C28" s="125"/>
      <c r="D28" s="125"/>
      <c r="E28" s="125"/>
      <c r="F28" s="125"/>
      <c r="G28" s="14"/>
      <c r="H28" s="14"/>
      <c r="I28" s="14"/>
      <c r="J28" s="12"/>
      <c r="K28" s="33"/>
      <c r="L28" s="33"/>
    </row>
    <row r="29" spans="1:12" ht="12.75" customHeight="1">
      <c r="A29" s="6"/>
      <c r="B29" s="15"/>
      <c r="C29" s="15"/>
      <c r="D29" s="15"/>
      <c r="E29" s="15"/>
      <c r="F29" s="15"/>
      <c r="G29" s="14"/>
      <c r="H29" s="14"/>
      <c r="I29" s="14"/>
      <c r="J29" s="12"/>
      <c r="K29" s="33"/>
      <c r="L29" s="33"/>
    </row>
    <row r="30" spans="1:12" ht="12.75" customHeight="1">
      <c r="A30" s="13">
        <v>1</v>
      </c>
      <c r="B30" s="10" t="s">
        <v>80</v>
      </c>
      <c r="C30" s="15"/>
      <c r="F30" s="15"/>
      <c r="G30" s="14"/>
      <c r="H30" s="14"/>
      <c r="I30" s="14"/>
      <c r="J30" s="12"/>
      <c r="K30" s="33"/>
      <c r="L30" s="33"/>
    </row>
    <row r="31" spans="1:12" ht="12.75" customHeight="1">
      <c r="A31" s="13">
        <v>2</v>
      </c>
      <c r="B31" s="37" t="s">
        <v>81</v>
      </c>
      <c r="C31" s="15"/>
      <c r="F31" s="15"/>
      <c r="G31" s="14"/>
      <c r="H31" s="14"/>
      <c r="I31" s="14"/>
      <c r="J31" s="12"/>
      <c r="K31" s="33"/>
      <c r="L31" s="33"/>
    </row>
    <row r="32" spans="1:12" ht="12.75" customHeight="1">
      <c r="A32" s="13">
        <v>3</v>
      </c>
      <c r="B32" s="10" t="s">
        <v>82</v>
      </c>
      <c r="C32" s="15"/>
      <c r="F32" s="15"/>
      <c r="G32" s="14"/>
      <c r="H32" s="14"/>
      <c r="I32" s="14"/>
      <c r="J32" s="12"/>
      <c r="K32" s="33"/>
      <c r="L32" s="33"/>
    </row>
    <row r="33" spans="1:12" ht="27" customHeight="1">
      <c r="A33" s="13" t="s">
        <v>22</v>
      </c>
      <c r="B33" s="26"/>
      <c r="C33" s="15"/>
      <c r="F33" s="10"/>
      <c r="G33" s="14"/>
      <c r="H33" s="14"/>
      <c r="I33" s="14"/>
      <c r="J33" s="12"/>
      <c r="K33" s="33"/>
      <c r="L33" s="33"/>
    </row>
    <row r="34" spans="1:12" ht="12.75">
      <c r="A34" s="6" t="s">
        <v>29</v>
      </c>
      <c r="B34" s="125" t="s">
        <v>41</v>
      </c>
      <c r="C34" s="125"/>
      <c r="D34" s="125"/>
      <c r="E34" s="15"/>
      <c r="F34" s="10"/>
      <c r="G34" s="14"/>
      <c r="H34" s="14"/>
      <c r="I34" s="14"/>
      <c r="J34" s="12"/>
      <c r="K34" s="33"/>
      <c r="L34" s="33"/>
    </row>
    <row r="35" spans="1:12" ht="12.75">
      <c r="A35" s="6"/>
      <c r="B35" s="15"/>
      <c r="C35" s="15"/>
      <c r="D35" s="110"/>
      <c r="E35" s="110"/>
      <c r="F35" s="10"/>
      <c r="G35" s="14"/>
      <c r="H35" s="14"/>
      <c r="I35" s="14"/>
      <c r="J35" s="12"/>
      <c r="K35" s="33"/>
      <c r="L35" s="33"/>
    </row>
    <row r="36" spans="1:12" ht="16.5" customHeight="1">
      <c r="A36" s="13">
        <v>1</v>
      </c>
      <c r="B36" s="37" t="s">
        <v>75</v>
      </c>
      <c r="C36" s="15"/>
      <c r="D36" s="110"/>
      <c r="E36" s="110"/>
      <c r="F36" s="10"/>
      <c r="G36" s="14"/>
      <c r="H36" s="14"/>
      <c r="I36" s="14"/>
      <c r="J36" s="12"/>
      <c r="K36" s="33"/>
      <c r="L36" s="33"/>
    </row>
    <row r="37" spans="1:12" ht="16.5" customHeight="1">
      <c r="A37" s="13">
        <v>2</v>
      </c>
      <c r="B37" s="37" t="s">
        <v>67</v>
      </c>
      <c r="C37" s="15"/>
      <c r="D37" s="110"/>
      <c r="E37" s="110"/>
      <c r="F37" s="10"/>
      <c r="G37" s="14"/>
      <c r="H37" s="14"/>
      <c r="I37" s="14"/>
      <c r="J37" s="12"/>
      <c r="K37" s="33"/>
      <c r="L37" s="33"/>
    </row>
    <row r="38" spans="1:12" ht="16.5" customHeight="1">
      <c r="A38" s="13">
        <v>3</v>
      </c>
      <c r="B38" s="37" t="s">
        <v>76</v>
      </c>
      <c r="C38" s="15"/>
      <c r="D38" s="110"/>
      <c r="E38" s="110"/>
      <c r="F38" s="10"/>
      <c r="G38" s="14"/>
      <c r="H38" s="14"/>
      <c r="I38" s="14"/>
      <c r="J38" s="12"/>
      <c r="K38" s="33"/>
      <c r="L38" s="33"/>
    </row>
    <row r="39" spans="1:12" ht="16.5" customHeight="1">
      <c r="A39" s="13">
        <v>4</v>
      </c>
      <c r="B39" s="37" t="s">
        <v>77</v>
      </c>
      <c r="C39" s="15"/>
      <c r="D39" s="110"/>
      <c r="E39" s="110"/>
      <c r="F39" s="10"/>
      <c r="G39" s="14"/>
      <c r="H39" s="14"/>
      <c r="I39" s="14"/>
      <c r="J39" s="12"/>
      <c r="K39" s="33"/>
      <c r="L39" s="33"/>
    </row>
    <row r="40" spans="1:12" ht="16.5" customHeight="1">
      <c r="A40" s="13">
        <v>5</v>
      </c>
      <c r="B40" s="37" t="s">
        <v>78</v>
      </c>
      <c r="C40" s="15"/>
      <c r="D40" s="110"/>
      <c r="E40" s="110"/>
      <c r="F40" s="10"/>
      <c r="G40" s="14"/>
      <c r="H40" s="14"/>
      <c r="I40" s="14"/>
      <c r="J40" s="12"/>
      <c r="K40" s="33"/>
      <c r="L40" s="33"/>
    </row>
    <row r="41" spans="1:12" ht="16.5" customHeight="1">
      <c r="A41" s="13">
        <v>6</v>
      </c>
      <c r="B41" s="37" t="s">
        <v>79</v>
      </c>
      <c r="C41" s="15"/>
      <c r="D41" s="110"/>
      <c r="E41" s="110"/>
      <c r="F41" s="10"/>
      <c r="G41" s="14"/>
      <c r="H41" s="14"/>
      <c r="I41" s="14"/>
      <c r="J41" s="12"/>
      <c r="K41" s="33"/>
      <c r="L41" s="33"/>
    </row>
    <row r="42" spans="1:12" ht="12.75">
      <c r="A42" s="13"/>
      <c r="B42" s="10"/>
      <c r="C42" s="10"/>
      <c r="D42" s="110"/>
      <c r="E42" s="110"/>
      <c r="F42" s="10"/>
      <c r="G42" s="14"/>
      <c r="H42" s="14"/>
      <c r="I42" s="14"/>
      <c r="J42" s="12"/>
      <c r="K42" s="33"/>
      <c r="L42" s="33"/>
    </row>
    <row r="43" spans="1:12" ht="12.75">
      <c r="A43" s="17" t="s">
        <v>34</v>
      </c>
      <c r="B43" s="106" t="s">
        <v>9</v>
      </c>
      <c r="C43" s="106"/>
      <c r="D43" s="110"/>
      <c r="E43" s="110"/>
      <c r="F43" s="4"/>
      <c r="G43" s="5"/>
      <c r="H43" s="5"/>
      <c r="I43" s="5"/>
      <c r="J43" s="5"/>
      <c r="K43" s="33"/>
      <c r="L43" s="33"/>
    </row>
    <row r="44" spans="1:12" ht="26.25" customHeight="1">
      <c r="A44" s="4"/>
      <c r="B44" s="110" t="s">
        <v>23</v>
      </c>
      <c r="C44" s="110"/>
      <c r="D44" s="110"/>
      <c r="E44" s="110"/>
      <c r="F44" s="110"/>
      <c r="G44" s="110"/>
      <c r="H44" s="110"/>
      <c r="I44" s="11"/>
      <c r="J44" s="5"/>
      <c r="K44" s="33"/>
      <c r="L44" s="33"/>
    </row>
    <row r="45" spans="1:12" ht="12.75">
      <c r="A45" s="4"/>
      <c r="B45" s="4"/>
      <c r="C45" s="4"/>
      <c r="D45" s="4"/>
      <c r="E45" s="4"/>
      <c r="F45" s="4"/>
      <c r="G45" s="5"/>
      <c r="H45" s="5"/>
      <c r="I45" s="5"/>
      <c r="J45" s="5"/>
      <c r="K45" s="33"/>
      <c r="L45" s="33"/>
    </row>
    <row r="46" spans="1:12" ht="27.75" customHeight="1">
      <c r="A46" s="4"/>
      <c r="B46" s="31" t="s">
        <v>10</v>
      </c>
      <c r="C46" s="104" t="s">
        <v>11</v>
      </c>
      <c r="D46" s="104" t="s">
        <v>38</v>
      </c>
      <c r="E46" s="104" t="s">
        <v>12</v>
      </c>
      <c r="F46" s="104" t="s">
        <v>13</v>
      </c>
      <c r="G46" s="104" t="s">
        <v>86</v>
      </c>
      <c r="I46" s="19"/>
      <c r="J46" s="19"/>
      <c r="K46" s="33"/>
      <c r="L46" s="33"/>
    </row>
    <row r="47" spans="1:12" ht="36" customHeight="1">
      <c r="A47" s="4"/>
      <c r="B47" s="30" t="s">
        <v>50</v>
      </c>
      <c r="C47" s="105"/>
      <c r="D47" s="105"/>
      <c r="E47" s="105"/>
      <c r="F47" s="105"/>
      <c r="G47" s="105"/>
      <c r="I47" s="19"/>
      <c r="J47" s="19"/>
      <c r="K47" s="33"/>
      <c r="L47" s="33"/>
    </row>
    <row r="48" spans="1:12" ht="15" customHeight="1">
      <c r="A48" s="4"/>
      <c r="B48" s="101" t="s">
        <v>71</v>
      </c>
      <c r="C48" s="24" t="s">
        <v>131</v>
      </c>
      <c r="D48" s="24" t="s">
        <v>131</v>
      </c>
      <c r="E48" s="24" t="s">
        <v>131</v>
      </c>
      <c r="F48" s="24" t="s">
        <v>132</v>
      </c>
      <c r="G48" s="24" t="s">
        <v>131</v>
      </c>
      <c r="I48" s="5"/>
      <c r="J48" s="5"/>
      <c r="K48" s="33"/>
      <c r="L48" s="33"/>
    </row>
    <row r="49" spans="1:12" ht="12.75" customHeight="1">
      <c r="A49" s="4"/>
      <c r="B49" s="100" t="s">
        <v>67</v>
      </c>
      <c r="C49" s="24" t="s">
        <v>131</v>
      </c>
      <c r="D49" s="24" t="s">
        <v>131</v>
      </c>
      <c r="E49" s="24" t="s">
        <v>131</v>
      </c>
      <c r="F49" s="24" t="s">
        <v>132</v>
      </c>
      <c r="G49" s="24" t="s">
        <v>131</v>
      </c>
      <c r="I49" s="5"/>
      <c r="J49" s="5"/>
      <c r="K49" s="33"/>
      <c r="L49" s="33"/>
    </row>
    <row r="50" spans="1:12" ht="12.75" customHeight="1">
      <c r="A50" s="4"/>
      <c r="B50" s="100" t="s">
        <v>133</v>
      </c>
      <c r="C50" s="24" t="s">
        <v>131</v>
      </c>
      <c r="D50" s="24" t="s">
        <v>131</v>
      </c>
      <c r="E50" s="24" t="s">
        <v>131</v>
      </c>
      <c r="F50" s="24" t="s">
        <v>132</v>
      </c>
      <c r="G50" s="24" t="s">
        <v>131</v>
      </c>
      <c r="I50" s="5"/>
      <c r="J50" s="5"/>
      <c r="K50" s="33"/>
      <c r="L50" s="33"/>
    </row>
    <row r="51" spans="1:12" ht="12.75">
      <c r="A51" s="4"/>
      <c r="B51" s="101" t="s">
        <v>134</v>
      </c>
      <c r="C51" s="24" t="s">
        <v>131</v>
      </c>
      <c r="D51" s="24" t="s">
        <v>131</v>
      </c>
      <c r="E51" s="24" t="s">
        <v>131</v>
      </c>
      <c r="F51" s="24" t="s">
        <v>132</v>
      </c>
      <c r="G51" s="24" t="s">
        <v>131</v>
      </c>
      <c r="I51" s="5"/>
      <c r="J51" s="5"/>
      <c r="K51" s="33"/>
      <c r="L51" s="33"/>
    </row>
    <row r="52" spans="1:12" ht="12.75">
      <c r="A52" s="4"/>
      <c r="B52" s="101" t="s">
        <v>78</v>
      </c>
      <c r="C52" s="24" t="s">
        <v>131</v>
      </c>
      <c r="D52" s="24" t="s">
        <v>131</v>
      </c>
      <c r="E52" s="24" t="s">
        <v>131</v>
      </c>
      <c r="F52" s="24" t="s">
        <v>132</v>
      </c>
      <c r="G52" s="24" t="s">
        <v>131</v>
      </c>
      <c r="I52" s="5"/>
      <c r="J52" s="5"/>
      <c r="K52" s="33"/>
      <c r="L52" s="33"/>
    </row>
    <row r="53" spans="1:12" ht="12.75">
      <c r="A53" s="4"/>
      <c r="B53" s="101" t="s">
        <v>68</v>
      </c>
      <c r="C53" s="24" t="s">
        <v>131</v>
      </c>
      <c r="D53" s="24" t="s">
        <v>131</v>
      </c>
      <c r="E53" s="24" t="s">
        <v>131</v>
      </c>
      <c r="F53" s="24" t="s">
        <v>132</v>
      </c>
      <c r="G53" s="24" t="s">
        <v>131</v>
      </c>
      <c r="I53" s="5"/>
      <c r="J53" s="5"/>
      <c r="K53" s="33"/>
      <c r="L53" s="33"/>
    </row>
    <row r="54" spans="1:12" ht="12.75">
      <c r="A54" s="4"/>
      <c r="B54" s="16"/>
      <c r="C54" s="29"/>
      <c r="D54" s="29"/>
      <c r="E54" s="29"/>
      <c r="F54" s="29"/>
      <c r="G54" s="18"/>
      <c r="H54" s="21"/>
      <c r="I54" s="5"/>
      <c r="J54" s="5"/>
      <c r="K54" s="33"/>
      <c r="L54" s="33"/>
    </row>
    <row r="55" spans="1:12" ht="30" customHeight="1">
      <c r="A55" s="4"/>
      <c r="B55" s="110" t="s">
        <v>55</v>
      </c>
      <c r="C55" s="110"/>
      <c r="D55" s="110"/>
      <c r="E55" s="110"/>
      <c r="F55" s="110"/>
      <c r="G55" s="110"/>
      <c r="H55" s="110"/>
      <c r="I55" s="5"/>
      <c r="J55" s="5"/>
      <c r="K55" s="33"/>
      <c r="L55" s="33"/>
    </row>
    <row r="56" spans="1:12" ht="12.75">
      <c r="A56" s="4"/>
      <c r="B56" s="4"/>
      <c r="C56" s="4"/>
      <c r="D56" s="4"/>
      <c r="E56" s="4"/>
      <c r="F56" s="4"/>
      <c r="G56" s="5"/>
      <c r="H56" s="5"/>
      <c r="I56" s="5"/>
      <c r="J56" s="5"/>
      <c r="K56" s="33"/>
      <c r="L56" s="33"/>
    </row>
    <row r="57" spans="1:12" ht="12.75">
      <c r="A57" s="17" t="s">
        <v>16</v>
      </c>
      <c r="B57" s="17" t="s">
        <v>14</v>
      </c>
      <c r="C57" s="4"/>
      <c r="D57" s="4"/>
      <c r="E57" s="4"/>
      <c r="F57" s="4"/>
      <c r="G57" s="5"/>
      <c r="H57" s="5"/>
      <c r="I57" s="33"/>
      <c r="J57" s="33"/>
      <c r="K57" s="33"/>
      <c r="L57" s="33"/>
    </row>
    <row r="58" spans="1:12" ht="12.75">
      <c r="A58" s="4"/>
      <c r="B58" s="4"/>
      <c r="C58" s="4"/>
      <c r="D58" s="4"/>
      <c r="E58" s="4"/>
      <c r="F58" s="4"/>
      <c r="G58" s="5"/>
      <c r="H58" s="5"/>
      <c r="I58" s="33"/>
      <c r="J58" s="33"/>
      <c r="K58" s="33"/>
      <c r="L58" s="33"/>
    </row>
    <row r="59" spans="1:12" ht="39.75" customHeight="1">
      <c r="A59" s="4"/>
      <c r="B59" s="31" t="s">
        <v>10</v>
      </c>
      <c r="C59" s="121" t="s">
        <v>30</v>
      </c>
      <c r="D59" s="122"/>
      <c r="E59" s="104" t="s">
        <v>53</v>
      </c>
      <c r="F59" s="104" t="s">
        <v>87</v>
      </c>
      <c r="G59" s="104" t="s">
        <v>36</v>
      </c>
      <c r="H59" s="104" t="s">
        <v>88</v>
      </c>
      <c r="I59" s="33"/>
      <c r="J59" s="33"/>
      <c r="K59" s="33"/>
      <c r="L59" s="33"/>
    </row>
    <row r="60" spans="1:12" ht="18.75" customHeight="1">
      <c r="A60" s="4"/>
      <c r="B60" s="117" t="s">
        <v>50</v>
      </c>
      <c r="C60" s="123"/>
      <c r="D60" s="124"/>
      <c r="E60" s="105"/>
      <c r="F60" s="105"/>
      <c r="G60" s="105" t="s">
        <v>22</v>
      </c>
      <c r="H60" s="105"/>
      <c r="I60" s="33"/>
      <c r="J60" s="33"/>
      <c r="K60" s="33"/>
      <c r="L60" s="33"/>
    </row>
    <row r="61" spans="1:12" ht="18.75" customHeight="1">
      <c r="A61" s="4"/>
      <c r="B61" s="118"/>
      <c r="C61" s="102" t="s">
        <v>24</v>
      </c>
      <c r="D61" s="103"/>
      <c r="E61" s="27" t="s">
        <v>24</v>
      </c>
      <c r="F61" s="27" t="s">
        <v>24</v>
      </c>
      <c r="G61" s="27" t="s">
        <v>24</v>
      </c>
      <c r="H61" s="27" t="s">
        <v>24</v>
      </c>
      <c r="I61" s="33"/>
      <c r="J61" s="33"/>
      <c r="K61" s="33"/>
      <c r="L61" s="33"/>
    </row>
    <row r="62" spans="1:12" ht="12.75">
      <c r="A62" s="4"/>
      <c r="B62" s="101" t="s">
        <v>71</v>
      </c>
      <c r="C62" s="109" t="s">
        <v>131</v>
      </c>
      <c r="D62" s="109"/>
      <c r="E62" s="20" t="s">
        <v>131</v>
      </c>
      <c r="F62" s="20" t="s">
        <v>131</v>
      </c>
      <c r="G62" s="20" t="s">
        <v>131</v>
      </c>
      <c r="H62" s="20" t="s">
        <v>131</v>
      </c>
      <c r="I62" s="33"/>
      <c r="J62" s="33"/>
      <c r="K62" s="33"/>
      <c r="L62" s="33"/>
    </row>
    <row r="63" spans="1:12" ht="12.75">
      <c r="A63" s="4"/>
      <c r="B63" s="100" t="s">
        <v>67</v>
      </c>
      <c r="C63" s="109" t="s">
        <v>131</v>
      </c>
      <c r="D63" s="109"/>
      <c r="E63" s="20" t="s">
        <v>131</v>
      </c>
      <c r="F63" s="20" t="s">
        <v>131</v>
      </c>
      <c r="G63" s="20" t="s">
        <v>131</v>
      </c>
      <c r="H63" s="20" t="s">
        <v>131</v>
      </c>
      <c r="I63" s="33"/>
      <c r="J63" s="33"/>
      <c r="K63" s="33"/>
      <c r="L63" s="33"/>
    </row>
    <row r="64" spans="1:12" ht="12.75">
      <c r="A64" s="4"/>
      <c r="B64" s="100" t="s">
        <v>133</v>
      </c>
      <c r="C64" s="109" t="s">
        <v>131</v>
      </c>
      <c r="D64" s="109"/>
      <c r="E64" s="20" t="s">
        <v>131</v>
      </c>
      <c r="F64" s="20" t="s">
        <v>131</v>
      </c>
      <c r="G64" s="20" t="s">
        <v>131</v>
      </c>
      <c r="H64" s="20" t="s">
        <v>131</v>
      </c>
      <c r="I64" s="33"/>
      <c r="J64" s="33"/>
      <c r="K64" s="33"/>
      <c r="L64" s="33"/>
    </row>
    <row r="65" spans="1:12" ht="12.75">
      <c r="A65" s="4"/>
      <c r="B65" s="101" t="s">
        <v>134</v>
      </c>
      <c r="C65" s="109" t="s">
        <v>131</v>
      </c>
      <c r="D65" s="109"/>
      <c r="E65" s="20" t="s">
        <v>131</v>
      </c>
      <c r="F65" s="20" t="s">
        <v>131</v>
      </c>
      <c r="G65" s="20" t="s">
        <v>131</v>
      </c>
      <c r="H65" s="20" t="s">
        <v>131</v>
      </c>
      <c r="I65" s="33"/>
      <c r="J65" s="33"/>
      <c r="K65" s="33"/>
      <c r="L65" s="33"/>
    </row>
    <row r="66" spans="1:12" ht="12.75">
      <c r="A66" s="4"/>
      <c r="B66" s="101" t="s">
        <v>78</v>
      </c>
      <c r="C66" s="109" t="s">
        <v>131</v>
      </c>
      <c r="D66" s="109"/>
      <c r="E66" s="20" t="s">
        <v>131</v>
      </c>
      <c r="F66" s="20" t="s">
        <v>131</v>
      </c>
      <c r="G66" s="20" t="s">
        <v>131</v>
      </c>
      <c r="H66" s="20" t="s">
        <v>131</v>
      </c>
      <c r="I66" s="33"/>
      <c r="J66" s="33"/>
      <c r="K66" s="33"/>
      <c r="L66" s="33"/>
    </row>
    <row r="67" spans="1:12" ht="12.75">
      <c r="A67" s="4"/>
      <c r="B67" s="101" t="s">
        <v>68</v>
      </c>
      <c r="C67" s="109" t="s">
        <v>131</v>
      </c>
      <c r="D67" s="109"/>
      <c r="E67" s="20" t="s">
        <v>131</v>
      </c>
      <c r="F67" s="20" t="s">
        <v>131</v>
      </c>
      <c r="G67" s="20" t="s">
        <v>131</v>
      </c>
      <c r="H67" s="20" t="s">
        <v>131</v>
      </c>
      <c r="I67" s="33"/>
      <c r="J67" s="33"/>
      <c r="K67" s="33"/>
      <c r="L67" s="33"/>
    </row>
    <row r="68" spans="1:12" ht="15.75" customHeight="1">
      <c r="A68" s="4"/>
      <c r="B68" s="32"/>
      <c r="C68" s="29"/>
      <c r="D68" s="29"/>
      <c r="E68" s="29"/>
      <c r="F68" s="29"/>
      <c r="H68" s="5"/>
      <c r="I68" s="33"/>
      <c r="J68" s="33"/>
      <c r="K68" s="33"/>
      <c r="L68" s="33"/>
    </row>
    <row r="69" spans="1:12" ht="27" customHeight="1">
      <c r="A69" s="4"/>
      <c r="B69" s="110" t="s">
        <v>55</v>
      </c>
      <c r="C69" s="110"/>
      <c r="D69" s="110"/>
      <c r="E69" s="110"/>
      <c r="F69" s="110"/>
      <c r="G69" s="110"/>
      <c r="H69" s="110"/>
      <c r="I69" s="33"/>
      <c r="J69" s="33"/>
      <c r="K69" s="33"/>
      <c r="L69" s="33"/>
    </row>
    <row r="70" spans="1:12" ht="27" customHeight="1">
      <c r="A70" s="4"/>
      <c r="B70" s="17" t="s">
        <v>35</v>
      </c>
      <c r="C70" s="4"/>
      <c r="D70" s="4"/>
      <c r="E70" s="4"/>
      <c r="F70" s="4"/>
      <c r="G70" s="5"/>
      <c r="H70" s="5"/>
      <c r="I70" s="33"/>
      <c r="J70" s="33"/>
      <c r="K70" s="33"/>
      <c r="L70" s="33"/>
    </row>
    <row r="71" spans="1:12" ht="42.75" customHeight="1">
      <c r="A71" s="4"/>
      <c r="B71" s="132" t="s">
        <v>32</v>
      </c>
      <c r="C71" s="132"/>
      <c r="D71" s="132"/>
      <c r="E71" s="132"/>
      <c r="F71" s="132"/>
      <c r="G71" s="132"/>
      <c r="H71" s="132"/>
      <c r="I71" s="33"/>
      <c r="J71" s="33"/>
      <c r="K71" s="33"/>
      <c r="L71" s="33"/>
    </row>
    <row r="72" spans="1:12" ht="12.75">
      <c r="A72" s="4"/>
      <c r="B72" s="4"/>
      <c r="C72" s="4"/>
      <c r="D72" s="4"/>
      <c r="E72" s="4"/>
      <c r="F72" s="4"/>
      <c r="G72" s="5"/>
      <c r="H72" s="5"/>
      <c r="I72" s="33"/>
      <c r="J72" s="33"/>
      <c r="K72" s="33"/>
      <c r="L72" s="33"/>
    </row>
    <row r="73" spans="1:12" ht="12.75">
      <c r="A73" s="4"/>
      <c r="B73" s="133" t="s">
        <v>15</v>
      </c>
      <c r="C73" s="134"/>
      <c r="D73" s="135"/>
      <c r="E73" s="102" t="s">
        <v>43</v>
      </c>
      <c r="F73" s="103"/>
      <c r="G73" s="5"/>
      <c r="H73" s="5"/>
      <c r="I73" s="33"/>
      <c r="J73" s="33"/>
      <c r="K73" s="33"/>
      <c r="L73" s="33"/>
    </row>
    <row r="74" spans="1:12" ht="24" customHeight="1">
      <c r="A74" s="4"/>
      <c r="B74" s="107" t="s">
        <v>71</v>
      </c>
      <c r="C74" s="119"/>
      <c r="D74" s="120"/>
      <c r="E74" s="115">
        <v>75</v>
      </c>
      <c r="F74" s="116"/>
      <c r="G74" s="5"/>
      <c r="H74" s="5"/>
      <c r="I74" s="33"/>
      <c r="J74" s="33"/>
      <c r="K74" s="33"/>
      <c r="L74" s="33"/>
    </row>
    <row r="75" spans="1:12" ht="14.25">
      <c r="A75" s="4"/>
      <c r="B75" s="107" t="s">
        <v>67</v>
      </c>
      <c r="C75" s="119" t="s">
        <v>67</v>
      </c>
      <c r="D75" s="120" t="s">
        <v>67</v>
      </c>
      <c r="E75" s="115">
        <v>50</v>
      </c>
      <c r="F75" s="116"/>
      <c r="G75" s="5"/>
      <c r="H75" s="5"/>
      <c r="I75" s="33"/>
      <c r="J75" s="33"/>
      <c r="K75" s="33"/>
      <c r="L75" s="33"/>
    </row>
    <row r="76" spans="1:12" ht="14.25">
      <c r="A76" s="4"/>
      <c r="B76" s="107" t="s">
        <v>133</v>
      </c>
      <c r="C76" s="119" t="s">
        <v>76</v>
      </c>
      <c r="D76" s="120" t="s">
        <v>76</v>
      </c>
      <c r="E76" s="115">
        <v>75</v>
      </c>
      <c r="F76" s="116"/>
      <c r="G76" s="5"/>
      <c r="H76" s="5"/>
      <c r="I76" s="33"/>
      <c r="J76" s="33"/>
      <c r="K76" s="33"/>
      <c r="L76" s="33"/>
    </row>
    <row r="77" spans="1:12" ht="14.25">
      <c r="A77" s="4"/>
      <c r="B77" s="107" t="s">
        <v>134</v>
      </c>
      <c r="C77" s="119" t="s">
        <v>77</v>
      </c>
      <c r="D77" s="120" t="s">
        <v>77</v>
      </c>
      <c r="E77" s="115">
        <v>75</v>
      </c>
      <c r="F77" s="116"/>
      <c r="G77" s="5"/>
      <c r="H77" s="5"/>
      <c r="I77" s="33"/>
      <c r="J77" s="33"/>
      <c r="K77" s="33"/>
      <c r="L77" s="33"/>
    </row>
    <row r="78" spans="1:12" ht="14.25">
      <c r="A78" s="4"/>
      <c r="B78" s="107" t="s">
        <v>78</v>
      </c>
      <c r="C78" s="119" t="s">
        <v>78</v>
      </c>
      <c r="D78" s="120" t="s">
        <v>78</v>
      </c>
      <c r="E78" s="115">
        <v>50</v>
      </c>
      <c r="F78" s="116"/>
      <c r="G78" s="5"/>
      <c r="H78" s="5"/>
      <c r="I78" s="33"/>
      <c r="J78" s="33"/>
      <c r="K78" s="33"/>
      <c r="L78" s="33"/>
    </row>
    <row r="79" spans="1:12" ht="14.25">
      <c r="A79" s="4"/>
      <c r="B79" s="107" t="s">
        <v>68</v>
      </c>
      <c r="C79" s="119" t="s">
        <v>79</v>
      </c>
      <c r="D79" s="120" t="s">
        <v>79</v>
      </c>
      <c r="E79" s="115">
        <v>50</v>
      </c>
      <c r="F79" s="116"/>
      <c r="G79" s="5"/>
      <c r="H79" s="5"/>
      <c r="I79" s="33"/>
      <c r="J79" s="33"/>
      <c r="K79" s="33"/>
      <c r="L79" s="33"/>
    </row>
    <row r="80" spans="1:12" ht="9" customHeight="1">
      <c r="A80" s="4"/>
      <c r="B80" s="22"/>
      <c r="C80" s="22"/>
      <c r="D80" s="22"/>
      <c r="E80" s="23"/>
      <c r="F80" s="33"/>
      <c r="G80" s="5"/>
      <c r="H80" s="5"/>
      <c r="I80" s="33"/>
      <c r="J80" s="33"/>
      <c r="K80" s="33"/>
      <c r="L80" s="33"/>
    </row>
    <row r="81" spans="1:12" ht="16.5" customHeight="1">
      <c r="A81" s="17"/>
      <c r="B81" s="4" t="s">
        <v>39</v>
      </c>
      <c r="C81" s="4"/>
      <c r="D81" s="4"/>
      <c r="E81" s="4"/>
      <c r="F81" s="4"/>
      <c r="G81" s="5"/>
      <c r="H81" s="5"/>
      <c r="I81" s="33"/>
      <c r="J81" s="33"/>
      <c r="K81" s="33"/>
      <c r="L81" s="33"/>
    </row>
    <row r="82" spans="1:12" ht="33.75" customHeight="1">
      <c r="A82" s="17"/>
      <c r="B82" s="132" t="s">
        <v>89</v>
      </c>
      <c r="C82" s="132"/>
      <c r="D82" s="132"/>
      <c r="E82" s="132"/>
      <c r="F82" s="132"/>
      <c r="G82" s="132"/>
      <c r="H82" s="132"/>
      <c r="I82" s="33"/>
      <c r="J82" s="33"/>
      <c r="K82" s="33"/>
      <c r="L82" s="33"/>
    </row>
    <row r="83" spans="1:12" ht="12.75">
      <c r="A83" s="17"/>
      <c r="B83" s="16"/>
      <c r="C83" s="16"/>
      <c r="D83" s="16"/>
      <c r="E83" s="16"/>
      <c r="F83" s="16"/>
      <c r="G83" s="33"/>
      <c r="H83" s="33"/>
      <c r="I83" s="33"/>
      <c r="J83" s="33"/>
      <c r="K83" s="33"/>
      <c r="L83" s="33"/>
    </row>
    <row r="84" spans="1:12" ht="12.75">
      <c r="A84" s="17" t="s">
        <v>33</v>
      </c>
      <c r="B84" s="17" t="s">
        <v>46</v>
      </c>
      <c r="C84" s="4"/>
      <c r="D84" s="4"/>
      <c r="E84" s="4"/>
      <c r="F84" s="4"/>
      <c r="G84" s="33"/>
      <c r="H84" s="33"/>
      <c r="I84" s="33"/>
      <c r="J84" s="33"/>
      <c r="K84" s="33"/>
      <c r="L84" s="33"/>
    </row>
    <row r="85" spans="1:12" ht="12.75">
      <c r="A85" s="13"/>
      <c r="B85" s="110" t="s">
        <v>22</v>
      </c>
      <c r="C85" s="110"/>
      <c r="D85" s="110"/>
      <c r="E85" s="110"/>
      <c r="F85" s="110"/>
      <c r="G85" s="110"/>
      <c r="H85" s="110"/>
      <c r="I85" s="33"/>
      <c r="J85" s="33"/>
      <c r="K85" s="33"/>
      <c r="L85" s="33"/>
    </row>
    <row r="86" spans="1:12" ht="33" customHeight="1">
      <c r="A86" s="17"/>
      <c r="B86" s="113" t="s">
        <v>136</v>
      </c>
      <c r="C86" s="113"/>
      <c r="D86" s="113"/>
      <c r="E86" s="113"/>
      <c r="F86" s="113"/>
      <c r="G86" s="114"/>
      <c r="H86" s="114"/>
      <c r="I86" s="33"/>
      <c r="J86" s="33"/>
      <c r="K86" s="33"/>
      <c r="L86" s="33"/>
    </row>
    <row r="87" spans="1:12" ht="12.75">
      <c r="A87" s="17"/>
      <c r="B87" s="28"/>
      <c r="C87" s="28"/>
      <c r="D87" s="28"/>
      <c r="E87" s="28"/>
      <c r="F87" s="28"/>
      <c r="G87" s="33"/>
      <c r="H87" s="33"/>
      <c r="I87" s="33"/>
      <c r="J87" s="33"/>
      <c r="K87" s="33"/>
      <c r="L87" s="33"/>
    </row>
    <row r="88" spans="1:12" ht="12.75">
      <c r="A88" s="17" t="s">
        <v>37</v>
      </c>
      <c r="B88" s="17" t="s">
        <v>54</v>
      </c>
      <c r="C88" s="4"/>
      <c r="D88" s="4"/>
      <c r="E88" s="4"/>
      <c r="F88" s="4"/>
      <c r="G88" s="33"/>
      <c r="H88" s="33"/>
      <c r="I88" s="33"/>
      <c r="J88" s="33"/>
      <c r="K88" s="33"/>
      <c r="L88" s="33"/>
    </row>
    <row r="89" spans="1:12" ht="12.75">
      <c r="A89" s="17"/>
      <c r="B89" s="17"/>
      <c r="C89" s="4"/>
      <c r="D89" s="4"/>
      <c r="E89" s="4"/>
      <c r="F89" s="4"/>
      <c r="G89" s="33"/>
      <c r="H89" s="33"/>
      <c r="I89" s="33"/>
      <c r="J89" s="33"/>
      <c r="K89" s="33"/>
      <c r="L89" s="33"/>
    </row>
    <row r="90" spans="1:12" ht="12.75">
      <c r="A90" s="17" t="s">
        <v>44</v>
      </c>
      <c r="B90" s="17" t="s">
        <v>26</v>
      </c>
      <c r="C90" s="4"/>
      <c r="D90" s="4"/>
      <c r="E90" s="4"/>
      <c r="F90" s="4"/>
      <c r="G90" s="33"/>
      <c r="H90" s="33"/>
      <c r="I90" s="33"/>
      <c r="J90" s="33"/>
      <c r="K90" s="33"/>
      <c r="L90" s="33"/>
    </row>
    <row r="91" spans="1:12" ht="12.75">
      <c r="A91" s="4"/>
      <c r="B91" s="4"/>
      <c r="C91" s="4"/>
      <c r="D91" s="4"/>
      <c r="E91" s="4"/>
      <c r="F91" s="4"/>
      <c r="G91" s="33"/>
      <c r="H91" s="33"/>
      <c r="I91" s="33"/>
      <c r="J91" s="33"/>
      <c r="K91" s="33"/>
      <c r="L91" s="33"/>
    </row>
    <row r="92" spans="1:12" ht="12.75">
      <c r="A92" s="4"/>
      <c r="B92" s="4" t="s">
        <v>138</v>
      </c>
      <c r="C92" s="4"/>
      <c r="D92" s="4"/>
      <c r="E92" s="4"/>
      <c r="F92" s="4"/>
      <c r="G92" s="33"/>
      <c r="H92" s="33"/>
      <c r="I92" s="33"/>
      <c r="J92" s="33"/>
      <c r="K92" s="33"/>
      <c r="L92" s="33"/>
    </row>
    <row r="93" spans="1:12" ht="12.75">
      <c r="A93" s="4"/>
      <c r="B93" s="4"/>
      <c r="C93" s="4"/>
      <c r="D93" s="4"/>
      <c r="E93" s="4"/>
      <c r="F93" s="4"/>
      <c r="G93" s="33"/>
      <c r="H93" s="33"/>
      <c r="I93" s="33"/>
      <c r="J93" s="33"/>
      <c r="K93" s="33"/>
      <c r="L93" s="33"/>
    </row>
    <row r="94" spans="1:12" ht="12.75">
      <c r="A94" s="126" t="s">
        <v>42</v>
      </c>
      <c r="B94" s="127" t="s">
        <v>45</v>
      </c>
      <c r="C94" s="127"/>
      <c r="D94" s="127" t="s">
        <v>50</v>
      </c>
      <c r="E94" s="127"/>
      <c r="F94" s="127"/>
      <c r="G94" s="121" t="s">
        <v>92</v>
      </c>
      <c r="H94" s="122"/>
      <c r="I94" s="33"/>
      <c r="J94" s="33"/>
      <c r="K94" s="33"/>
      <c r="L94" s="33"/>
    </row>
    <row r="95" spans="1:12" ht="12.75">
      <c r="A95" s="126"/>
      <c r="B95" s="127"/>
      <c r="C95" s="127"/>
      <c r="D95" s="127"/>
      <c r="E95" s="127"/>
      <c r="F95" s="127"/>
      <c r="G95" s="123"/>
      <c r="H95" s="124"/>
      <c r="I95" s="33"/>
      <c r="J95" s="33"/>
      <c r="K95" s="33"/>
      <c r="L95" s="33"/>
    </row>
    <row r="96" spans="1:12" ht="16.5" customHeight="1">
      <c r="A96" s="25">
        <v>1</v>
      </c>
      <c r="B96" s="128" t="s">
        <v>57</v>
      </c>
      <c r="C96" s="128"/>
      <c r="D96" s="129" t="s">
        <v>71</v>
      </c>
      <c r="E96" s="130"/>
      <c r="F96" s="131"/>
      <c r="G96" s="138">
        <v>236804410</v>
      </c>
      <c r="H96" s="138"/>
      <c r="I96" s="33"/>
      <c r="J96" s="33"/>
      <c r="K96" s="33"/>
      <c r="L96" s="33"/>
    </row>
    <row r="97" spans="1:12" ht="16.5" customHeight="1">
      <c r="A97" s="25">
        <v>2</v>
      </c>
      <c r="B97" s="128" t="s">
        <v>58</v>
      </c>
      <c r="C97" s="128"/>
      <c r="D97" s="129" t="s">
        <v>133</v>
      </c>
      <c r="E97" s="130"/>
      <c r="F97" s="131"/>
      <c r="G97" s="138">
        <v>364113531</v>
      </c>
      <c r="H97" s="138"/>
      <c r="I97" s="33"/>
      <c r="J97" s="33"/>
      <c r="K97" s="33"/>
      <c r="L97" s="33"/>
    </row>
    <row r="98" spans="1:12" ht="16.5" customHeight="1">
      <c r="A98" s="25">
        <v>3</v>
      </c>
      <c r="B98" s="128" t="s">
        <v>91</v>
      </c>
      <c r="C98" s="128"/>
      <c r="D98" s="129" t="s">
        <v>68</v>
      </c>
      <c r="E98" s="130"/>
      <c r="F98" s="131"/>
      <c r="G98" s="138">
        <v>13172990</v>
      </c>
      <c r="H98" s="138"/>
      <c r="I98" s="33"/>
      <c r="J98" s="33"/>
      <c r="K98" s="33"/>
      <c r="L98" s="33"/>
    </row>
    <row r="99" spans="1:12" ht="16.5" customHeight="1">
      <c r="A99" s="25">
        <v>4</v>
      </c>
      <c r="B99" s="128" t="s">
        <v>90</v>
      </c>
      <c r="C99" s="128"/>
      <c r="D99" s="34" t="s">
        <v>135</v>
      </c>
      <c r="E99" s="35"/>
      <c r="F99" s="36"/>
      <c r="G99" s="138">
        <v>0</v>
      </c>
      <c r="H99" s="138"/>
      <c r="I99" s="33"/>
      <c r="J99" s="33"/>
      <c r="K99" s="33"/>
      <c r="L99" s="33"/>
    </row>
    <row r="100" spans="1:12" ht="16.5" customHeight="1">
      <c r="A100" s="25">
        <v>5</v>
      </c>
      <c r="B100" s="128" t="s">
        <v>56</v>
      </c>
      <c r="C100" s="128"/>
      <c r="D100" s="129" t="s">
        <v>71</v>
      </c>
      <c r="E100" s="130"/>
      <c r="F100" s="131"/>
      <c r="G100" s="138">
        <v>50234639</v>
      </c>
      <c r="H100" s="138"/>
      <c r="I100" s="33"/>
      <c r="J100" s="33"/>
      <c r="K100" s="33"/>
      <c r="L100" s="33"/>
    </row>
    <row r="101" spans="1:12" ht="16.5" customHeight="1">
      <c r="A101" s="25">
        <v>6</v>
      </c>
      <c r="B101" s="128" t="s">
        <v>60</v>
      </c>
      <c r="C101" s="128"/>
      <c r="D101" s="129" t="s">
        <v>133</v>
      </c>
      <c r="E101" s="130"/>
      <c r="F101" s="131"/>
      <c r="G101" s="138">
        <v>27555425</v>
      </c>
      <c r="H101" s="138"/>
      <c r="I101" s="33"/>
      <c r="J101" s="33"/>
      <c r="K101" s="33"/>
      <c r="L101" s="33"/>
    </row>
    <row r="102" spans="1:12" ht="16.5" customHeight="1">
      <c r="A102" s="25">
        <v>7</v>
      </c>
      <c r="B102" s="128" t="s">
        <v>59</v>
      </c>
      <c r="C102" s="128"/>
      <c r="D102" s="129" t="s">
        <v>68</v>
      </c>
      <c r="E102" s="130"/>
      <c r="F102" s="131"/>
      <c r="G102" s="138">
        <v>35466607</v>
      </c>
      <c r="H102" s="138"/>
      <c r="I102" s="33"/>
      <c r="J102" s="33"/>
      <c r="K102" s="33"/>
      <c r="L102" s="33"/>
    </row>
    <row r="103" spans="1:12" ht="25.5" customHeight="1">
      <c r="A103" s="4"/>
      <c r="B103" s="136" t="s">
        <v>137</v>
      </c>
      <c r="C103" s="136"/>
      <c r="D103" s="136"/>
      <c r="E103" s="136"/>
      <c r="F103" s="16"/>
      <c r="G103" s="137">
        <f>SUM(G96:H102)</f>
        <v>727347602</v>
      </c>
      <c r="H103" s="137"/>
      <c r="I103" s="33"/>
      <c r="J103" s="33"/>
      <c r="K103" s="33"/>
      <c r="L103" s="33"/>
    </row>
    <row r="104" spans="1:12" ht="12.75">
      <c r="A104" s="4"/>
      <c r="B104" s="16"/>
      <c r="C104" s="16"/>
      <c r="D104" s="16"/>
      <c r="E104" s="16"/>
      <c r="F104" s="16"/>
      <c r="G104" s="5"/>
      <c r="H104" s="33"/>
      <c r="I104" s="33"/>
      <c r="J104" s="33"/>
      <c r="K104" s="33"/>
      <c r="L104" s="33"/>
    </row>
    <row r="105" spans="1:12" ht="12.75">
      <c r="A105" s="4"/>
      <c r="B105" s="16"/>
      <c r="C105" s="16"/>
      <c r="D105" s="16"/>
      <c r="E105" s="16"/>
      <c r="F105" s="16"/>
      <c r="G105" s="5"/>
      <c r="H105" s="33"/>
      <c r="I105" s="33"/>
      <c r="J105" s="33"/>
      <c r="K105" s="33"/>
      <c r="L105" s="33"/>
    </row>
    <row r="106" spans="1:12" ht="12.75">
      <c r="A106" s="4"/>
      <c r="B106" s="16"/>
      <c r="C106" s="16"/>
      <c r="D106" s="16"/>
      <c r="E106" s="16"/>
      <c r="F106" s="16"/>
      <c r="G106" s="5"/>
      <c r="H106" s="33"/>
      <c r="I106" s="33"/>
      <c r="J106" s="33"/>
      <c r="K106" s="33"/>
      <c r="L106" s="33"/>
    </row>
    <row r="107" spans="1:12" ht="12.75">
      <c r="A107" s="4"/>
      <c r="B107" s="4"/>
      <c r="C107" s="4"/>
      <c r="D107" s="4"/>
      <c r="E107" s="4"/>
      <c r="F107" s="4"/>
      <c r="G107" s="5"/>
      <c r="H107" s="33"/>
      <c r="I107" s="33"/>
      <c r="J107" s="33"/>
      <c r="K107" s="33"/>
      <c r="L107" s="33"/>
    </row>
    <row r="108" spans="1:12" ht="12.75">
      <c r="A108" s="4"/>
      <c r="B108" s="4" t="s">
        <v>139</v>
      </c>
      <c r="C108" s="4"/>
      <c r="D108" s="4"/>
      <c r="E108" s="4" t="s">
        <v>17</v>
      </c>
      <c r="F108" s="4"/>
      <c r="G108" s="5"/>
      <c r="H108" s="33"/>
      <c r="I108" s="33"/>
      <c r="J108" s="33"/>
      <c r="K108" s="33"/>
      <c r="L108" s="33"/>
    </row>
    <row r="109" spans="1:12" ht="12.75">
      <c r="A109" s="4"/>
      <c r="B109" s="4" t="s">
        <v>20</v>
      </c>
      <c r="C109" s="4"/>
      <c r="D109" s="4"/>
      <c r="E109" s="4" t="s">
        <v>19</v>
      </c>
      <c r="F109" s="4"/>
      <c r="G109" s="5"/>
      <c r="H109" s="33"/>
      <c r="I109" s="33"/>
      <c r="J109" s="33"/>
      <c r="K109" s="33"/>
      <c r="L109" s="33"/>
    </row>
    <row r="110" spans="1:12" ht="12.75">
      <c r="A110" s="4"/>
      <c r="B110" s="4"/>
      <c r="C110" s="4"/>
      <c r="D110" s="4"/>
      <c r="E110" s="4"/>
      <c r="F110" s="4"/>
      <c r="G110" s="5"/>
      <c r="H110" s="33"/>
      <c r="I110" s="33"/>
      <c r="J110" s="33"/>
      <c r="K110" s="33"/>
      <c r="L110" s="33"/>
    </row>
    <row r="111" spans="1:12" ht="12.75">
      <c r="A111" s="4"/>
      <c r="B111" s="4"/>
      <c r="C111" s="4"/>
      <c r="D111" s="4"/>
      <c r="E111" s="4"/>
      <c r="F111" s="4"/>
      <c r="G111" s="5"/>
      <c r="H111" s="33"/>
      <c r="I111" s="33"/>
      <c r="J111" s="33"/>
      <c r="K111" s="33"/>
      <c r="L111" s="33"/>
    </row>
    <row r="112" spans="1:12" ht="12.75">
      <c r="A112" s="4"/>
      <c r="B112" s="4"/>
      <c r="C112" s="4"/>
      <c r="D112" s="4"/>
      <c r="E112" s="4"/>
      <c r="F112" s="4"/>
      <c r="G112" s="5"/>
      <c r="H112" s="33"/>
      <c r="I112" s="33"/>
      <c r="J112" s="33"/>
      <c r="K112" s="33"/>
      <c r="L112" s="33"/>
    </row>
    <row r="113" spans="1:12" ht="12.75">
      <c r="A113" s="4"/>
      <c r="B113" s="4"/>
      <c r="C113" s="4"/>
      <c r="D113" s="4"/>
      <c r="E113" s="4"/>
      <c r="F113" s="4"/>
      <c r="G113" s="5"/>
      <c r="H113" s="33"/>
      <c r="I113" s="33"/>
      <c r="J113" s="33"/>
      <c r="K113" s="33"/>
      <c r="L113" s="33"/>
    </row>
    <row r="114" spans="1:12" ht="12.75">
      <c r="A114" s="4"/>
      <c r="B114" s="4" t="s">
        <v>18</v>
      </c>
      <c r="C114" s="4"/>
      <c r="D114" s="4"/>
      <c r="E114" s="4" t="s">
        <v>47</v>
      </c>
      <c r="F114" s="4"/>
      <c r="G114" s="5"/>
      <c r="H114" s="33"/>
      <c r="I114" s="33"/>
      <c r="J114" s="33"/>
      <c r="K114" s="33"/>
      <c r="L114" s="33"/>
    </row>
    <row r="115" spans="1:12" ht="12.75">
      <c r="A115" s="4"/>
      <c r="B115" s="4" t="s">
        <v>19</v>
      </c>
      <c r="C115" s="4"/>
      <c r="D115" s="4"/>
      <c r="E115" s="4" t="s">
        <v>21</v>
      </c>
      <c r="F115" s="4"/>
      <c r="G115" s="5"/>
      <c r="H115" s="33"/>
      <c r="I115" s="33"/>
      <c r="J115" s="33"/>
      <c r="K115" s="33"/>
      <c r="L115" s="33"/>
    </row>
    <row r="116" spans="1:12" ht="12.75">
      <c r="A116" s="4"/>
      <c r="B116" s="4"/>
      <c r="C116" s="4"/>
      <c r="D116" s="4"/>
      <c r="E116" s="4"/>
      <c r="F116" s="4"/>
      <c r="G116" s="5" t="s">
        <v>22</v>
      </c>
      <c r="H116" s="33"/>
      <c r="I116" s="33"/>
      <c r="J116" s="33"/>
      <c r="K116" s="33"/>
      <c r="L116" s="33"/>
    </row>
    <row r="117" spans="1:12" ht="12.75">
      <c r="A117" s="4"/>
      <c r="B117" s="4"/>
      <c r="C117" s="4"/>
      <c r="D117" s="4"/>
      <c r="E117" s="4"/>
      <c r="F117" s="4"/>
      <c r="G117" s="5"/>
      <c r="H117" s="33"/>
      <c r="I117" s="33"/>
      <c r="J117" s="33"/>
      <c r="K117" s="33"/>
      <c r="L117" s="33"/>
    </row>
    <row r="118" spans="1:12" ht="12.75">
      <c r="A118" s="33"/>
      <c r="B118" s="4"/>
      <c r="C118" s="4"/>
      <c r="D118" s="4"/>
      <c r="E118" s="4"/>
      <c r="F118" s="4"/>
      <c r="G118" s="33"/>
      <c r="H118" s="33"/>
      <c r="I118" s="33"/>
      <c r="J118" s="33"/>
      <c r="K118" s="33"/>
      <c r="L118" s="33"/>
    </row>
    <row r="119" spans="1:12" ht="12.75">
      <c r="A119" s="33"/>
      <c r="B119" s="4"/>
      <c r="C119" s="4"/>
      <c r="D119" s="4"/>
      <c r="E119" s="4"/>
      <c r="F119" s="4"/>
      <c r="G119" s="33"/>
      <c r="H119" s="33"/>
      <c r="I119" s="33"/>
      <c r="J119" s="33"/>
      <c r="K119" s="33"/>
      <c r="L119" s="33"/>
    </row>
    <row r="120" spans="1:12" ht="12.75">
      <c r="A120" s="33"/>
      <c r="B120" s="4" t="s">
        <v>48</v>
      </c>
      <c r="C120" s="4"/>
      <c r="D120" s="4"/>
      <c r="E120" s="4" t="s">
        <v>51</v>
      </c>
      <c r="F120" s="4"/>
      <c r="G120" s="33"/>
      <c r="H120" s="33"/>
      <c r="I120" s="33"/>
      <c r="J120" s="33"/>
      <c r="K120" s="33"/>
      <c r="L120" s="33"/>
    </row>
    <row r="121" spans="1:12" ht="12.75">
      <c r="A121" s="33"/>
      <c r="B121" s="4" t="s">
        <v>21</v>
      </c>
      <c r="C121" s="4"/>
      <c r="D121" s="4"/>
      <c r="E121" s="4" t="s">
        <v>21</v>
      </c>
      <c r="F121" s="4"/>
      <c r="G121" s="33"/>
      <c r="H121" s="33"/>
      <c r="I121" s="33"/>
      <c r="J121" s="33"/>
      <c r="K121" s="33"/>
      <c r="L121" s="33"/>
    </row>
    <row r="122" spans="1:12" ht="12.75">
      <c r="A122" s="33"/>
      <c r="B122" s="4"/>
      <c r="C122" s="4"/>
      <c r="D122" s="4"/>
      <c r="E122" s="4"/>
      <c r="F122" s="4"/>
      <c r="G122" s="33"/>
      <c r="H122" s="33"/>
      <c r="I122" s="33"/>
      <c r="J122" s="33"/>
      <c r="K122" s="33"/>
      <c r="L122" s="33"/>
    </row>
    <row r="123" spans="1:12" ht="12.75">
      <c r="A123" s="33"/>
      <c r="B123" s="4"/>
      <c r="C123" s="4"/>
      <c r="D123" s="4"/>
      <c r="E123" s="4"/>
      <c r="F123" s="4"/>
      <c r="G123" s="33"/>
      <c r="H123" s="33"/>
      <c r="I123" s="33"/>
      <c r="J123" s="33"/>
      <c r="K123" s="33"/>
      <c r="L123" s="33"/>
    </row>
    <row r="124" spans="1:12" ht="12.75">
      <c r="A124" s="33"/>
      <c r="B124" s="4"/>
      <c r="C124" s="4"/>
      <c r="D124" s="4"/>
      <c r="E124" s="4"/>
      <c r="F124" s="4"/>
      <c r="G124" s="33"/>
      <c r="H124" s="33"/>
      <c r="I124" s="33"/>
      <c r="J124" s="33"/>
      <c r="K124" s="33"/>
      <c r="L124" s="33"/>
    </row>
    <row r="125" spans="1:12" ht="12.75">
      <c r="A125" s="33"/>
      <c r="B125" s="4"/>
      <c r="C125" s="4"/>
      <c r="D125" s="4"/>
      <c r="E125" s="4"/>
      <c r="F125" s="4"/>
      <c r="G125" s="33"/>
      <c r="H125" s="33"/>
      <c r="I125" s="33"/>
      <c r="J125" s="33"/>
      <c r="K125" s="33"/>
      <c r="L125" s="33"/>
    </row>
    <row r="126" spans="1:12" ht="12.75">
      <c r="A126" s="33"/>
      <c r="B126" s="4" t="s">
        <v>49</v>
      </c>
      <c r="C126" s="4"/>
      <c r="D126" s="4"/>
      <c r="F126" s="4"/>
      <c r="G126" s="33"/>
      <c r="H126" s="33"/>
      <c r="I126" s="33"/>
      <c r="J126" s="33"/>
      <c r="K126" s="33"/>
      <c r="L126" s="33"/>
    </row>
    <row r="127" spans="1:12" ht="12.75">
      <c r="A127" s="33"/>
      <c r="B127" s="4" t="s">
        <v>21</v>
      </c>
      <c r="C127" s="4"/>
      <c r="D127" s="4"/>
      <c r="E127" s="4"/>
      <c r="F127" s="4"/>
      <c r="G127" s="33"/>
      <c r="H127" s="33"/>
      <c r="I127" s="33"/>
      <c r="J127" s="33"/>
      <c r="K127" s="33"/>
      <c r="L127" s="33"/>
    </row>
    <row r="128" spans="1:12" ht="12.75">
      <c r="A128" s="33"/>
      <c r="B128" s="4"/>
      <c r="C128" s="4"/>
      <c r="D128" s="4"/>
      <c r="E128" s="4"/>
      <c r="F128" s="4"/>
      <c r="G128" s="33"/>
      <c r="H128" s="33"/>
      <c r="I128" s="33"/>
      <c r="J128" s="33"/>
      <c r="K128" s="33"/>
      <c r="L128" s="33"/>
    </row>
    <row r="129" spans="1:12" ht="12.75">
      <c r="A129" s="33"/>
      <c r="B129" s="4"/>
      <c r="C129" s="4"/>
      <c r="D129" s="4"/>
      <c r="E129" s="4"/>
      <c r="F129" s="4"/>
      <c r="G129" s="33"/>
      <c r="H129" s="33"/>
      <c r="I129" s="33"/>
      <c r="J129" s="33"/>
      <c r="K129" s="33"/>
      <c r="L129" s="33"/>
    </row>
    <row r="130" spans="1:12" ht="12.75">
      <c r="A130" s="33"/>
      <c r="B130" s="17" t="s">
        <v>31</v>
      </c>
      <c r="C130" s="4"/>
      <c r="D130" s="4"/>
      <c r="E130" s="4"/>
      <c r="F130" s="4"/>
      <c r="G130" s="33"/>
      <c r="H130" s="33"/>
      <c r="I130" s="33"/>
      <c r="J130" s="33"/>
      <c r="K130" s="33"/>
      <c r="L130" s="33"/>
    </row>
    <row r="131" spans="1:12" ht="4.5" customHeight="1">
      <c r="A131" s="33"/>
      <c r="B131" s="4"/>
      <c r="C131" s="4"/>
      <c r="D131" s="4"/>
      <c r="E131" s="4"/>
      <c r="F131" s="4"/>
      <c r="G131" s="33"/>
      <c r="H131" s="33"/>
      <c r="I131" s="33"/>
      <c r="J131" s="33"/>
      <c r="K131" s="33"/>
      <c r="L131" s="33"/>
    </row>
    <row r="132" spans="1:12" ht="33.75" customHeight="1">
      <c r="A132" s="33"/>
      <c r="B132" s="132" t="s">
        <v>25</v>
      </c>
      <c r="C132" s="132"/>
      <c r="D132" s="132"/>
      <c r="E132" s="132"/>
      <c r="F132" s="132"/>
      <c r="G132" s="132"/>
      <c r="H132" s="132"/>
      <c r="I132" s="33"/>
      <c r="J132" s="33"/>
      <c r="K132" s="33"/>
      <c r="L132" s="33"/>
    </row>
    <row r="133" spans="1:12" ht="12.75">
      <c r="A133" s="33"/>
      <c r="B133" s="16"/>
      <c r="C133" s="16"/>
      <c r="D133" s="16"/>
      <c r="E133" s="16"/>
      <c r="F133" s="16"/>
      <c r="G133" s="33"/>
      <c r="H133" s="33"/>
      <c r="I133" s="33"/>
      <c r="J133" s="33"/>
      <c r="K133" s="33"/>
      <c r="L133" s="33"/>
    </row>
    <row r="134" spans="1:12" ht="12.75">
      <c r="A134" s="33"/>
      <c r="B134" s="16"/>
      <c r="C134" s="16"/>
      <c r="D134" s="16"/>
      <c r="E134" s="16"/>
      <c r="F134" s="16"/>
      <c r="G134" s="33"/>
      <c r="H134" s="33"/>
      <c r="I134" s="33"/>
      <c r="J134" s="33"/>
      <c r="K134" s="33"/>
      <c r="L134" s="33"/>
    </row>
    <row r="135" spans="1:12" ht="12.75">
      <c r="A135" s="33"/>
      <c r="B135" s="17"/>
      <c r="C135" s="4"/>
      <c r="D135" s="4"/>
      <c r="E135" s="4"/>
      <c r="F135" s="4"/>
      <c r="G135" s="33"/>
      <c r="H135" s="33"/>
      <c r="I135" s="33"/>
      <c r="J135" s="33"/>
      <c r="K135" s="33"/>
      <c r="L135" s="33"/>
    </row>
    <row r="136" spans="1:12" ht="12.75">
      <c r="A136" s="33"/>
      <c r="B136" s="4"/>
      <c r="C136" s="4"/>
      <c r="D136" s="4"/>
      <c r="E136" s="4"/>
      <c r="F136" s="4"/>
      <c r="G136" s="33"/>
      <c r="H136" s="33"/>
      <c r="I136" s="33"/>
      <c r="J136" s="33"/>
      <c r="K136" s="33"/>
      <c r="L136" s="33"/>
    </row>
    <row r="137" spans="1:12" ht="12.75">
      <c r="A137" s="33"/>
      <c r="B137" s="4"/>
      <c r="C137" s="4"/>
      <c r="D137" s="4"/>
      <c r="E137" s="4"/>
      <c r="F137" s="4"/>
      <c r="G137" s="33"/>
      <c r="H137" s="33"/>
      <c r="I137" s="33"/>
      <c r="J137" s="33"/>
      <c r="K137" s="33"/>
      <c r="L137" s="33"/>
    </row>
    <row r="138" spans="1:12" ht="12.75">
      <c r="A138" s="33"/>
      <c r="B138" s="17" t="s">
        <v>93</v>
      </c>
      <c r="C138" s="4"/>
      <c r="D138" s="4"/>
      <c r="E138" s="4"/>
      <c r="F138" s="4"/>
      <c r="G138" s="33"/>
      <c r="H138" s="33"/>
      <c r="I138" s="33"/>
      <c r="J138" s="33"/>
      <c r="K138" s="33"/>
      <c r="L138" s="33"/>
    </row>
    <row r="139" spans="1:12" ht="12.75">
      <c r="A139" s="33"/>
      <c r="B139" s="4" t="s">
        <v>27</v>
      </c>
      <c r="C139" s="33"/>
      <c r="D139" s="33"/>
      <c r="E139" s="33"/>
      <c r="F139" s="33"/>
      <c r="G139" s="33"/>
      <c r="H139" s="33"/>
      <c r="I139" s="33"/>
      <c r="J139" s="33"/>
      <c r="K139" s="33"/>
      <c r="L139" s="33"/>
    </row>
  </sheetData>
  <mergeCells count="85">
    <mergeCell ref="B103:E103"/>
    <mergeCell ref="B132:H132"/>
    <mergeCell ref="G103:H103"/>
    <mergeCell ref="G96:H96"/>
    <mergeCell ref="G97:H97"/>
    <mergeCell ref="G98:H98"/>
    <mergeCell ref="G102:H102"/>
    <mergeCell ref="G99:H99"/>
    <mergeCell ref="G100:H100"/>
    <mergeCell ref="G101:H101"/>
    <mergeCell ref="B99:C99"/>
    <mergeCell ref="B78:D78"/>
    <mergeCell ref="B79:D79"/>
    <mergeCell ref="E73:F73"/>
    <mergeCell ref="E74:F74"/>
    <mergeCell ref="E75:F75"/>
    <mergeCell ref="D94:F95"/>
    <mergeCell ref="B75:D75"/>
    <mergeCell ref="B76:D76"/>
    <mergeCell ref="B73:D73"/>
    <mergeCell ref="D101:F101"/>
    <mergeCell ref="F59:F60"/>
    <mergeCell ref="H59:H60"/>
    <mergeCell ref="B98:C98"/>
    <mergeCell ref="B71:H71"/>
    <mergeCell ref="G94:H95"/>
    <mergeCell ref="B85:H85"/>
    <mergeCell ref="B77:D77"/>
    <mergeCell ref="B82:H82"/>
    <mergeCell ref="E77:F77"/>
    <mergeCell ref="B100:C100"/>
    <mergeCell ref="B96:C96"/>
    <mergeCell ref="B102:C102"/>
    <mergeCell ref="D96:F96"/>
    <mergeCell ref="D97:F97"/>
    <mergeCell ref="D98:F98"/>
    <mergeCell ref="D102:F102"/>
    <mergeCell ref="B97:C97"/>
    <mergeCell ref="B101:C101"/>
    <mergeCell ref="D100:F100"/>
    <mergeCell ref="B28:F28"/>
    <mergeCell ref="B34:D34"/>
    <mergeCell ref="D35:E35"/>
    <mergeCell ref="A94:A95"/>
    <mergeCell ref="B94:C95"/>
    <mergeCell ref="E76:F76"/>
    <mergeCell ref="B43:C43"/>
    <mergeCell ref="D41:E41"/>
    <mergeCell ref="D42:E42"/>
    <mergeCell ref="D43:E43"/>
    <mergeCell ref="F46:F47"/>
    <mergeCell ref="B55:H55"/>
    <mergeCell ref="C63:D63"/>
    <mergeCell ref="C59:D60"/>
    <mergeCell ref="G59:G60"/>
    <mergeCell ref="A1:F1"/>
    <mergeCell ref="A2:F2"/>
    <mergeCell ref="D39:E39"/>
    <mergeCell ref="D40:E40"/>
    <mergeCell ref="B9:H9"/>
    <mergeCell ref="D36:E36"/>
    <mergeCell ref="D37:E37"/>
    <mergeCell ref="G3:I3"/>
    <mergeCell ref="B12:H12"/>
    <mergeCell ref="D38:E38"/>
    <mergeCell ref="B86:H86"/>
    <mergeCell ref="E78:F78"/>
    <mergeCell ref="E79:F79"/>
    <mergeCell ref="B60:B61"/>
    <mergeCell ref="C61:D61"/>
    <mergeCell ref="C66:D66"/>
    <mergeCell ref="C67:D67"/>
    <mergeCell ref="C62:D62"/>
    <mergeCell ref="E59:E60"/>
    <mergeCell ref="B74:D74"/>
    <mergeCell ref="C64:D64"/>
    <mergeCell ref="B69:H69"/>
    <mergeCell ref="G2:I2"/>
    <mergeCell ref="A3:F3"/>
    <mergeCell ref="C46:C47"/>
    <mergeCell ref="D46:D47"/>
    <mergeCell ref="B44:H44"/>
    <mergeCell ref="C65:D65"/>
    <mergeCell ref="G46:G47"/>
    <mergeCell ref="E46:E47"/>
  </mergeCells>
  <printOptions/>
  <pageMargins left="0.7480314960629921" right="0.2362204724409449" top="0.4330708661417323" bottom="0.984251968503937" header="0" footer="0"/>
  <pageSetup horizontalDpi="600" verticalDpi="600" orientation="portrait" scale="96" r:id="rId1"/>
  <headerFooter alignWithMargins="0">
    <oddFooter>&amp;CPágina &amp;P de &amp;N</oddFooter>
  </headerFooter>
  <rowBreaks count="1" manualBreakCount="1">
    <brk id="45" max="7" man="1"/>
  </rowBreaks>
</worksheet>
</file>

<file path=xl/worksheets/sheet2.xml><?xml version="1.0" encoding="utf-8"?>
<worksheet xmlns="http://schemas.openxmlformats.org/spreadsheetml/2006/main" xmlns:r="http://schemas.openxmlformats.org/officeDocument/2006/relationships">
  <dimension ref="A1:J42"/>
  <sheetViews>
    <sheetView zoomScale="75" zoomScaleNormal="75" workbookViewId="0" topLeftCell="A6">
      <selection activeCell="A16" sqref="A16:B16"/>
    </sheetView>
  </sheetViews>
  <sheetFormatPr defaultColWidth="11.421875" defaultRowHeight="12.75"/>
  <cols>
    <col min="1" max="1" width="36.421875" style="0" customWidth="1"/>
    <col min="2" max="3" width="10.421875" style="0" customWidth="1"/>
    <col min="4" max="4" width="11.7109375" style="0" customWidth="1"/>
    <col min="5" max="5" width="10.00390625" style="0" customWidth="1"/>
    <col min="6" max="6" width="10.8515625" style="0" customWidth="1"/>
    <col min="7" max="7" width="16.57421875" style="0" customWidth="1"/>
    <col min="8" max="8" width="14.140625" style="0" customWidth="1"/>
    <col min="9" max="9" width="12.8515625" style="0" customWidth="1"/>
    <col min="10" max="10" width="9.421875" style="0" customWidth="1"/>
  </cols>
  <sheetData>
    <row r="1" spans="1:9" ht="12.75">
      <c r="A1" s="153" t="s">
        <v>96</v>
      </c>
      <c r="B1" s="153"/>
      <c r="C1" s="153"/>
      <c r="D1" s="153"/>
      <c r="E1" s="153"/>
      <c r="F1" s="153"/>
      <c r="G1" s="153"/>
      <c r="H1" s="153"/>
      <c r="I1" s="153"/>
    </row>
    <row r="2" spans="1:9" ht="12.75">
      <c r="A2" s="153" t="s">
        <v>97</v>
      </c>
      <c r="B2" s="153"/>
      <c r="C2" s="153"/>
      <c r="D2" s="153"/>
      <c r="E2" s="153"/>
      <c r="F2" s="153"/>
      <c r="G2" s="153"/>
      <c r="H2" s="153"/>
      <c r="I2" s="153"/>
    </row>
    <row r="3" ht="12.75">
      <c r="A3" t="s">
        <v>98</v>
      </c>
    </row>
    <row r="4" ht="12.75">
      <c r="A4" t="s">
        <v>99</v>
      </c>
    </row>
    <row r="5" ht="12.75">
      <c r="A5" t="s">
        <v>100</v>
      </c>
    </row>
    <row r="6" spans="1:9" ht="26.25" customHeight="1">
      <c r="A6" s="38" t="s">
        <v>52</v>
      </c>
      <c r="B6" s="38" t="s">
        <v>101</v>
      </c>
      <c r="C6" s="39" t="s">
        <v>102</v>
      </c>
      <c r="D6" s="39" t="s">
        <v>103</v>
      </c>
      <c r="E6" s="38" t="s">
        <v>104</v>
      </c>
      <c r="F6" s="39" t="s">
        <v>105</v>
      </c>
      <c r="G6" s="38" t="s">
        <v>106</v>
      </c>
      <c r="H6" s="39" t="s">
        <v>107</v>
      </c>
      <c r="I6" s="38" t="s">
        <v>108</v>
      </c>
    </row>
    <row r="7" spans="1:9" ht="12.75">
      <c r="A7" s="40" t="s">
        <v>109</v>
      </c>
      <c r="B7" s="41">
        <v>2005</v>
      </c>
      <c r="C7" s="42">
        <f>7130642-130185-1008340</f>
        <v>5992117</v>
      </c>
      <c r="D7" s="42">
        <v>4249134</v>
      </c>
      <c r="E7" s="43">
        <v>2881508</v>
      </c>
      <c r="F7" s="42">
        <v>7130642</v>
      </c>
      <c r="G7" s="43">
        <f>15376206-1988661</f>
        <v>13387545</v>
      </c>
      <c r="H7" s="42">
        <v>659050</v>
      </c>
      <c r="I7" s="43">
        <f>H7-199168</f>
        <v>459882</v>
      </c>
    </row>
    <row r="8" spans="1:9" ht="12.75">
      <c r="A8" s="40" t="s">
        <v>110</v>
      </c>
      <c r="B8" s="41">
        <v>2005</v>
      </c>
      <c r="C8" s="42">
        <v>20966545</v>
      </c>
      <c r="D8" s="42">
        <v>7916385</v>
      </c>
      <c r="E8" s="43">
        <v>18651922</v>
      </c>
      <c r="F8" s="42">
        <v>46573518</v>
      </c>
      <c r="G8" s="43">
        <v>25681236</v>
      </c>
      <c r="H8" s="42">
        <v>450348</v>
      </c>
      <c r="I8" s="43">
        <f>H8-23479</f>
        <v>426869</v>
      </c>
    </row>
    <row r="9" spans="1:9" ht="12.75">
      <c r="A9" s="41" t="s">
        <v>111</v>
      </c>
      <c r="B9" s="41">
        <v>2005</v>
      </c>
      <c r="C9" s="44">
        <v>48667843</v>
      </c>
      <c r="D9" s="44">
        <v>35519720</v>
      </c>
      <c r="E9" s="44">
        <v>24949397</v>
      </c>
      <c r="F9" s="44">
        <v>62712736</v>
      </c>
      <c r="G9" s="44">
        <f>80751926-2378599</f>
        <v>78373327</v>
      </c>
      <c r="H9" s="44">
        <v>0</v>
      </c>
      <c r="I9" s="44">
        <v>0</v>
      </c>
    </row>
    <row r="10" spans="1:9" ht="12.75">
      <c r="A10" s="40" t="s">
        <v>112</v>
      </c>
      <c r="B10" s="41">
        <v>2005</v>
      </c>
      <c r="C10" s="42">
        <f>543632-723-85839</f>
        <v>457070</v>
      </c>
      <c r="D10" s="42">
        <v>90955</v>
      </c>
      <c r="E10" s="43">
        <v>452677</v>
      </c>
      <c r="F10" s="42">
        <v>543632</v>
      </c>
      <c r="G10" s="43">
        <v>1497619</v>
      </c>
      <c r="H10" s="42">
        <v>103263</v>
      </c>
      <c r="I10" s="43">
        <f>H10-36142</f>
        <v>67121</v>
      </c>
    </row>
    <row r="11" spans="1:9" ht="12.75">
      <c r="A11" s="41" t="s">
        <v>113</v>
      </c>
      <c r="B11" s="41">
        <v>2005</v>
      </c>
      <c r="C11" s="44">
        <v>146758</v>
      </c>
      <c r="D11" s="44">
        <v>58744</v>
      </c>
      <c r="E11" s="44">
        <v>69427</v>
      </c>
      <c r="F11" s="44">
        <v>188222</v>
      </c>
      <c r="G11" s="44">
        <f>337613-1203</f>
        <v>336410</v>
      </c>
      <c r="H11" s="44">
        <v>2684</v>
      </c>
      <c r="I11" s="44">
        <f>H11-1430</f>
        <v>1254</v>
      </c>
    </row>
    <row r="12" spans="1:9" ht="12.75">
      <c r="A12" s="41" t="s">
        <v>114</v>
      </c>
      <c r="B12" s="41">
        <v>2005</v>
      </c>
      <c r="C12" s="44">
        <f>4904029-67647</f>
        <v>4836382</v>
      </c>
      <c r="D12" s="44">
        <v>3185318</v>
      </c>
      <c r="E12" s="44">
        <v>1718711</v>
      </c>
      <c r="F12" s="44">
        <v>4904029</v>
      </c>
      <c r="G12" s="44">
        <f>15189874-112286</f>
        <v>15077588</v>
      </c>
      <c r="H12" s="44">
        <v>628152</v>
      </c>
      <c r="I12" s="44">
        <f>H12-219855</f>
        <v>408297</v>
      </c>
    </row>
    <row r="13" spans="1:10" ht="13.5" thickBot="1">
      <c r="A13" s="45"/>
      <c r="B13" s="46"/>
      <c r="C13" s="46"/>
      <c r="D13" s="47"/>
      <c r="E13" s="47"/>
      <c r="F13" s="47"/>
      <c r="G13" s="47"/>
      <c r="H13" s="47"/>
      <c r="I13" s="47"/>
      <c r="J13" s="47"/>
    </row>
    <row r="14" spans="1:9" ht="15" customHeight="1">
      <c r="A14" s="48" t="s">
        <v>115</v>
      </c>
      <c r="B14" s="49"/>
      <c r="C14" s="49"/>
      <c r="D14" s="50"/>
      <c r="E14" s="48" t="s">
        <v>116</v>
      </c>
      <c r="F14" s="50"/>
      <c r="G14" s="50"/>
      <c r="H14" s="49"/>
      <c r="I14" s="51"/>
    </row>
    <row r="15" spans="1:9" ht="38.25" customHeight="1">
      <c r="A15" s="151" t="s">
        <v>117</v>
      </c>
      <c r="B15" s="152"/>
      <c r="C15" s="52" t="s">
        <v>118</v>
      </c>
      <c r="D15" s="53" t="s">
        <v>119</v>
      </c>
      <c r="E15" s="151" t="s">
        <v>120</v>
      </c>
      <c r="F15" s="152"/>
      <c r="G15" s="152"/>
      <c r="H15" s="54" t="s">
        <v>121</v>
      </c>
      <c r="I15" s="55" t="s">
        <v>119</v>
      </c>
    </row>
    <row r="16" spans="1:9" ht="12.75">
      <c r="A16" s="145" t="str">
        <f aca="true" t="shared" si="0" ref="A16:A21">A7</f>
        <v>COMPUTEL SYSTEM LTDA.</v>
      </c>
      <c r="B16" s="146"/>
      <c r="C16" s="56">
        <f aca="true" t="shared" si="1" ref="C16:C21">C7/D7</f>
        <v>1.4101972307769066</v>
      </c>
      <c r="D16" s="57">
        <v>25</v>
      </c>
      <c r="E16" s="145" t="str">
        <f aca="true" t="shared" si="2" ref="E16:E21">A16</f>
        <v>COMPUTEL SYSTEM LTDA.</v>
      </c>
      <c r="F16" s="146"/>
      <c r="G16" s="146"/>
      <c r="H16" s="58">
        <f aca="true" t="shared" si="3" ref="H16:H21">D7/F7</f>
        <v>0.5958978167744223</v>
      </c>
      <c r="I16" s="59">
        <v>0</v>
      </c>
    </row>
    <row r="17" spans="1:9" ht="12.75">
      <c r="A17" s="145" t="str">
        <f t="shared" si="0"/>
        <v>INFORMATICA DATAPOINT DE COLOMBIA LTDA.</v>
      </c>
      <c r="B17" s="146"/>
      <c r="C17" s="56">
        <f t="shared" si="1"/>
        <v>2.648499915049609</v>
      </c>
      <c r="D17" s="57">
        <v>25</v>
      </c>
      <c r="E17" s="145" t="str">
        <f t="shared" si="2"/>
        <v>INFORMATICA DATAPOINT DE COLOMBIA LTDA.</v>
      </c>
      <c r="F17" s="146"/>
      <c r="G17" s="146"/>
      <c r="H17" s="58">
        <f t="shared" si="3"/>
        <v>0.16997610101087918</v>
      </c>
      <c r="I17" s="59">
        <v>25</v>
      </c>
    </row>
    <row r="18" spans="1:9" ht="12.75">
      <c r="A18" s="145" t="str">
        <f t="shared" si="0"/>
        <v>INTEGRAR S.A.</v>
      </c>
      <c r="B18" s="146"/>
      <c r="C18" s="56">
        <f t="shared" si="1"/>
        <v>1.370164038455258</v>
      </c>
      <c r="D18" s="57">
        <v>25</v>
      </c>
      <c r="E18" s="145" t="str">
        <f t="shared" si="2"/>
        <v>INTEGRAR S.A.</v>
      </c>
      <c r="F18" s="146"/>
      <c r="G18" s="146"/>
      <c r="H18" s="58">
        <f t="shared" si="3"/>
        <v>0.5663876632650823</v>
      </c>
      <c r="I18" s="59">
        <v>0</v>
      </c>
    </row>
    <row r="19" spans="1:9" ht="12.75">
      <c r="A19" s="145" t="str">
        <f t="shared" si="0"/>
        <v>MICROINF CIA LTDA.</v>
      </c>
      <c r="B19" s="146"/>
      <c r="C19" s="56">
        <f t="shared" si="1"/>
        <v>5.025232257709857</v>
      </c>
      <c r="D19" s="57">
        <v>25</v>
      </c>
      <c r="E19" s="145" t="str">
        <f t="shared" si="2"/>
        <v>MICROINF CIA LTDA.</v>
      </c>
      <c r="F19" s="146"/>
      <c r="G19" s="146"/>
      <c r="H19" s="58">
        <f t="shared" si="3"/>
        <v>0.16730987138358303</v>
      </c>
      <c r="I19" s="59">
        <v>25</v>
      </c>
    </row>
    <row r="20" spans="1:9" ht="12.75">
      <c r="A20" s="145" t="str">
        <f t="shared" si="0"/>
        <v>MLK INGENIERIA &amp; CIA LTDA.</v>
      </c>
      <c r="B20" s="146"/>
      <c r="C20" s="56">
        <f t="shared" si="1"/>
        <v>2.498263652458123</v>
      </c>
      <c r="D20" s="60">
        <v>25</v>
      </c>
      <c r="E20" s="145" t="str">
        <f t="shared" si="2"/>
        <v>MLK INGENIERIA &amp; CIA LTDA.</v>
      </c>
      <c r="F20" s="146"/>
      <c r="G20" s="146"/>
      <c r="H20" s="58">
        <f t="shared" si="3"/>
        <v>0.3120995420301559</v>
      </c>
      <c r="I20" s="61">
        <v>25</v>
      </c>
    </row>
    <row r="21" spans="1:9" ht="12.75">
      <c r="A21" s="145" t="str">
        <f t="shared" si="0"/>
        <v>ZURICH DE OCCIDENTE S.A.</v>
      </c>
      <c r="B21" s="146"/>
      <c r="C21" s="56">
        <f t="shared" si="1"/>
        <v>1.5183356889327848</v>
      </c>
      <c r="D21" s="60">
        <v>25</v>
      </c>
      <c r="E21" s="145" t="str">
        <f t="shared" si="2"/>
        <v>ZURICH DE OCCIDENTE S.A.</v>
      </c>
      <c r="F21" s="146"/>
      <c r="G21" s="146"/>
      <c r="H21" s="58">
        <f t="shared" si="3"/>
        <v>0.649530824552628</v>
      </c>
      <c r="I21" s="61">
        <v>0</v>
      </c>
    </row>
    <row r="22" spans="1:9" ht="13.5" thickBot="1">
      <c r="A22" s="62"/>
      <c r="B22" s="63"/>
      <c r="C22" s="63"/>
      <c r="D22" s="64"/>
      <c r="E22" s="62"/>
      <c r="F22" s="63"/>
      <c r="G22" s="63"/>
      <c r="H22" s="65"/>
      <c r="I22" s="66"/>
    </row>
    <row r="23" spans="1:9" ht="15" customHeight="1">
      <c r="A23" s="48" t="s">
        <v>115</v>
      </c>
      <c r="B23" s="67"/>
      <c r="C23" s="67"/>
      <c r="D23" s="68"/>
      <c r="E23" s="69" t="s">
        <v>122</v>
      </c>
      <c r="F23" s="67"/>
      <c r="G23" s="67"/>
      <c r="H23" s="70"/>
      <c r="I23" s="71"/>
    </row>
    <row r="24" spans="1:9" ht="26.25" customHeight="1">
      <c r="A24" s="149" t="s">
        <v>123</v>
      </c>
      <c r="B24" s="150"/>
      <c r="C24" s="72" t="s">
        <v>124</v>
      </c>
      <c r="D24" s="73" t="s">
        <v>119</v>
      </c>
      <c r="E24" s="151" t="s">
        <v>125</v>
      </c>
      <c r="F24" s="152"/>
      <c r="G24" s="152"/>
      <c r="H24" s="74" t="s">
        <v>126</v>
      </c>
      <c r="I24" s="75" t="s">
        <v>119</v>
      </c>
    </row>
    <row r="25" spans="1:9" ht="12.75">
      <c r="A25" s="143" t="str">
        <f aca="true" t="shared" si="4" ref="A25:A30">A16</f>
        <v>COMPUTEL SYSTEM LTDA.</v>
      </c>
      <c r="B25" s="144"/>
      <c r="C25" s="76">
        <f aca="true" t="shared" si="5" ref="C25:C30">C7-D7</f>
        <v>1742983</v>
      </c>
      <c r="D25" s="77">
        <v>25</v>
      </c>
      <c r="E25" s="145" t="str">
        <f aca="true" t="shared" si="6" ref="E25:E30">A16</f>
        <v>COMPUTEL SYSTEM LTDA.</v>
      </c>
      <c r="F25" s="146"/>
      <c r="G25" s="146"/>
      <c r="H25" s="78">
        <f aca="true" t="shared" si="7" ref="H25:H30">H7/G7</f>
        <v>0.04922859269567348</v>
      </c>
      <c r="I25" s="79">
        <v>25</v>
      </c>
    </row>
    <row r="26" spans="1:9" ht="12.75">
      <c r="A26" s="143" t="str">
        <f t="shared" si="4"/>
        <v>INFORMATICA DATAPOINT DE COLOMBIA LTDA.</v>
      </c>
      <c r="B26" s="144"/>
      <c r="C26" s="76">
        <f t="shared" si="5"/>
        <v>13050160</v>
      </c>
      <c r="D26" s="77">
        <v>25</v>
      </c>
      <c r="E26" s="145" t="str">
        <f t="shared" si="6"/>
        <v>INFORMATICA DATAPOINT DE COLOMBIA LTDA.</v>
      </c>
      <c r="F26" s="146"/>
      <c r="G26" s="146"/>
      <c r="H26" s="78">
        <f t="shared" si="7"/>
        <v>0.017536071861961783</v>
      </c>
      <c r="I26" s="79">
        <v>0</v>
      </c>
    </row>
    <row r="27" spans="1:9" ht="12.75">
      <c r="A27" s="143" t="str">
        <f t="shared" si="4"/>
        <v>INTEGRAR S.A.</v>
      </c>
      <c r="B27" s="144"/>
      <c r="C27" s="76">
        <f t="shared" si="5"/>
        <v>13148123</v>
      </c>
      <c r="D27" s="77">
        <v>25</v>
      </c>
      <c r="E27" s="145" t="str">
        <f t="shared" si="6"/>
        <v>INTEGRAR S.A.</v>
      </c>
      <c r="F27" s="146"/>
      <c r="G27" s="146"/>
      <c r="H27" s="78">
        <f t="shared" si="7"/>
        <v>0</v>
      </c>
      <c r="I27" s="79">
        <v>0</v>
      </c>
    </row>
    <row r="28" spans="1:9" ht="12.75">
      <c r="A28" s="143" t="str">
        <f t="shared" si="4"/>
        <v>MICROINF CIA LTDA.</v>
      </c>
      <c r="B28" s="144"/>
      <c r="C28" s="76">
        <f t="shared" si="5"/>
        <v>366115</v>
      </c>
      <c r="D28" s="77">
        <v>0</v>
      </c>
      <c r="E28" s="145" t="str">
        <f t="shared" si="6"/>
        <v>MICROINF CIA LTDA.</v>
      </c>
      <c r="F28" s="146"/>
      <c r="G28" s="146"/>
      <c r="H28" s="78">
        <f t="shared" si="7"/>
        <v>0.06895144893327342</v>
      </c>
      <c r="I28" s="79">
        <v>25</v>
      </c>
    </row>
    <row r="29" spans="1:9" ht="12.75">
      <c r="A29" s="143" t="str">
        <f t="shared" si="4"/>
        <v>MLK INGENIERIA &amp; CIA LTDA.</v>
      </c>
      <c r="B29" s="144"/>
      <c r="C29" s="76">
        <f t="shared" si="5"/>
        <v>88014</v>
      </c>
      <c r="D29" s="80">
        <v>0</v>
      </c>
      <c r="E29" s="145" t="str">
        <f t="shared" si="6"/>
        <v>MLK INGENIERIA &amp; CIA LTDA.</v>
      </c>
      <c r="F29" s="146"/>
      <c r="G29" s="146"/>
      <c r="H29" s="78">
        <f t="shared" si="7"/>
        <v>0.007978359739603461</v>
      </c>
      <c r="I29" s="81">
        <v>0</v>
      </c>
    </row>
    <row r="30" spans="1:9" ht="12.75">
      <c r="A30" s="143" t="str">
        <f t="shared" si="4"/>
        <v>ZURICH DE OCCIDENTE S.A.</v>
      </c>
      <c r="B30" s="144"/>
      <c r="C30" s="76">
        <f t="shared" si="5"/>
        <v>1651064</v>
      </c>
      <c r="D30" s="80">
        <v>25</v>
      </c>
      <c r="E30" s="145" t="str">
        <f t="shared" si="6"/>
        <v>ZURICH DE OCCIDENTE S.A.</v>
      </c>
      <c r="F30" s="146"/>
      <c r="G30" s="146"/>
      <c r="H30" s="78">
        <f t="shared" si="7"/>
        <v>0.04166130550854686</v>
      </c>
      <c r="I30" s="81">
        <v>0</v>
      </c>
    </row>
    <row r="31" spans="1:9" ht="15" thickBot="1">
      <c r="A31" s="82"/>
      <c r="B31" s="83"/>
      <c r="C31" s="83"/>
      <c r="D31" s="84"/>
      <c r="E31" s="85"/>
      <c r="F31" s="86"/>
      <c r="G31" s="87"/>
      <c r="H31" s="88"/>
      <c r="I31" s="89"/>
    </row>
    <row r="32" spans="1:10" ht="15">
      <c r="A32" s="46"/>
      <c r="B32" s="46"/>
      <c r="C32" s="46"/>
      <c r="D32" s="46"/>
      <c r="E32" s="90"/>
      <c r="F32" s="91"/>
      <c r="G32" s="92"/>
      <c r="H32" s="92"/>
      <c r="I32" s="92"/>
      <c r="J32" s="93"/>
    </row>
    <row r="33" spans="1:7" ht="15">
      <c r="A33" s="147" t="s">
        <v>127</v>
      </c>
      <c r="B33" s="148"/>
      <c r="C33" s="94" t="s">
        <v>128</v>
      </c>
      <c r="D33" s="95"/>
      <c r="E33" s="96"/>
      <c r="F33" s="92"/>
      <c r="G33" s="92"/>
    </row>
    <row r="34" spans="1:7" ht="14.25">
      <c r="A34" s="139" t="str">
        <f aca="true" t="shared" si="8" ref="A34:A39">A16</f>
        <v>COMPUTEL SYSTEM LTDA.</v>
      </c>
      <c r="B34" s="140"/>
      <c r="C34" s="97">
        <f aca="true" t="shared" si="9" ref="C34:C39">D16+I16+D25+I25</f>
        <v>75</v>
      </c>
      <c r="D34" s="95"/>
      <c r="E34" s="96"/>
      <c r="F34" s="92"/>
      <c r="G34" s="92"/>
    </row>
    <row r="35" spans="1:7" ht="14.25">
      <c r="A35" s="139" t="str">
        <f t="shared" si="8"/>
        <v>INFORMATICA DATAPOINT DE COLOMBIA LTDA.</v>
      </c>
      <c r="B35" s="140"/>
      <c r="C35" s="97">
        <f t="shared" si="9"/>
        <v>75</v>
      </c>
      <c r="D35" s="95"/>
      <c r="E35" s="96"/>
      <c r="F35" s="92"/>
      <c r="G35" s="92"/>
    </row>
    <row r="36" spans="1:7" ht="14.25">
      <c r="A36" s="139" t="str">
        <f t="shared" si="8"/>
        <v>INTEGRAR S.A.</v>
      </c>
      <c r="B36" s="140"/>
      <c r="C36" s="97">
        <f t="shared" si="9"/>
        <v>50</v>
      </c>
      <c r="D36" s="95"/>
      <c r="E36" s="96"/>
      <c r="F36" s="92"/>
      <c r="G36" s="92"/>
    </row>
    <row r="37" spans="1:7" ht="14.25">
      <c r="A37" s="139" t="str">
        <f t="shared" si="8"/>
        <v>MICROINF CIA LTDA.</v>
      </c>
      <c r="B37" s="140"/>
      <c r="C37" s="97">
        <f t="shared" si="9"/>
        <v>75</v>
      </c>
      <c r="D37" s="95"/>
      <c r="E37" s="96"/>
      <c r="F37" s="92"/>
      <c r="G37" s="92"/>
    </row>
    <row r="38" spans="1:8" ht="14.25">
      <c r="A38" s="139" t="str">
        <f t="shared" si="8"/>
        <v>MLK INGENIERIA &amp; CIA LTDA.</v>
      </c>
      <c r="B38" s="140"/>
      <c r="C38" s="97">
        <f t="shared" si="9"/>
        <v>50</v>
      </c>
      <c r="D38" s="95"/>
      <c r="H38" s="95"/>
    </row>
    <row r="39" spans="1:4" ht="14.25">
      <c r="A39" s="139" t="str">
        <f t="shared" si="8"/>
        <v>ZURICH DE OCCIDENTE S.A.</v>
      </c>
      <c r="B39" s="140"/>
      <c r="C39" s="97">
        <f t="shared" si="9"/>
        <v>50</v>
      </c>
      <c r="D39" s="98"/>
    </row>
    <row r="41" spans="1:9" ht="38.25" customHeight="1">
      <c r="A41" s="141" t="s">
        <v>129</v>
      </c>
      <c r="B41" s="142"/>
      <c r="C41" s="142"/>
      <c r="D41" s="142"/>
      <c r="E41" s="142"/>
      <c r="F41" s="142"/>
      <c r="G41" s="142"/>
      <c r="H41" s="142"/>
      <c r="I41" s="142"/>
    </row>
    <row r="42" ht="18.75" customHeight="1">
      <c r="A42" s="99" t="s">
        <v>130</v>
      </c>
    </row>
  </sheetData>
  <mergeCells count="38">
    <mergeCell ref="A1:I1"/>
    <mergeCell ref="A2:I2"/>
    <mergeCell ref="A15:B15"/>
    <mergeCell ref="E15:G15"/>
    <mergeCell ref="A16:B16"/>
    <mergeCell ref="E16:G16"/>
    <mergeCell ref="A17:B17"/>
    <mergeCell ref="E17:G17"/>
    <mergeCell ref="A18:B18"/>
    <mergeCell ref="E18:G18"/>
    <mergeCell ref="A19:B19"/>
    <mergeCell ref="E19:G19"/>
    <mergeCell ref="A20:B20"/>
    <mergeCell ref="E20:G20"/>
    <mergeCell ref="A21:B21"/>
    <mergeCell ref="E21:G21"/>
    <mergeCell ref="A24:B24"/>
    <mergeCell ref="E24:G24"/>
    <mergeCell ref="A25:B25"/>
    <mergeCell ref="E25:G25"/>
    <mergeCell ref="A26:B26"/>
    <mergeCell ref="E26:G26"/>
    <mergeCell ref="A27:B27"/>
    <mergeCell ref="E27:G27"/>
    <mergeCell ref="A28:B28"/>
    <mergeCell ref="E28:G28"/>
    <mergeCell ref="A29:B29"/>
    <mergeCell ref="E29:G29"/>
    <mergeCell ref="A30:B30"/>
    <mergeCell ref="E30:G30"/>
    <mergeCell ref="A33:B33"/>
    <mergeCell ref="A34:B34"/>
    <mergeCell ref="A39:B39"/>
    <mergeCell ref="A41:I41"/>
    <mergeCell ref="A35:B35"/>
    <mergeCell ref="A36:B36"/>
    <mergeCell ref="A37:B37"/>
    <mergeCell ref="A38:B38"/>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Z63"/>
  <sheetViews>
    <sheetView view="pageBreakPreview" zoomScale="75" zoomScaleNormal="75" zoomScaleSheetLayoutView="75" workbookViewId="0" topLeftCell="A1">
      <selection activeCell="E18" sqref="E18:E19"/>
    </sheetView>
  </sheetViews>
  <sheetFormatPr defaultColWidth="11.421875" defaultRowHeight="12.75"/>
  <cols>
    <col min="1" max="1" width="34.421875" style="0" customWidth="1"/>
    <col min="2" max="2" width="8.8515625" style="0" customWidth="1"/>
    <col min="3" max="3" width="16.140625" style="0" customWidth="1"/>
    <col min="4" max="4" width="13.00390625" style="309" customWidth="1"/>
    <col min="5" max="5" width="11.8515625" style="309" customWidth="1"/>
    <col min="6" max="6" width="12.00390625" style="310" customWidth="1"/>
    <col min="7" max="7" width="14.421875" style="309" customWidth="1"/>
    <col min="8" max="8" width="16.140625" style="309" customWidth="1"/>
    <col min="9" max="9" width="16.140625" style="310" customWidth="1"/>
    <col min="10" max="10" width="10.7109375" style="309" customWidth="1"/>
    <col min="11" max="11" width="11.7109375" style="309" customWidth="1"/>
    <col min="12" max="12" width="16.140625" style="0" customWidth="1"/>
    <col min="13" max="13" width="11.140625" style="309" customWidth="1"/>
    <col min="14" max="14" width="12.00390625" style="309" customWidth="1"/>
    <col min="15" max="15" width="13.28125" style="310" customWidth="1"/>
    <col min="16" max="16" width="11.00390625" style="309" customWidth="1"/>
    <col min="17" max="17" width="12.421875" style="309" customWidth="1"/>
    <col min="18" max="18" width="13.00390625" style="0" customWidth="1"/>
    <col min="19" max="19" width="10.8515625" style="309" customWidth="1"/>
    <col min="20" max="20" width="13.421875" style="311" customWidth="1"/>
    <col min="21" max="21" width="16.140625" style="46" customWidth="1"/>
    <col min="22" max="22" width="14.421875" style="312" customWidth="1"/>
    <col min="23" max="23" width="13.421875" style="312" customWidth="1"/>
    <col min="24" max="24" width="16.140625" style="46" customWidth="1"/>
    <col min="25" max="25" width="14.421875" style="312" customWidth="1"/>
    <col min="26" max="26" width="13.421875" style="312" customWidth="1"/>
  </cols>
  <sheetData>
    <row r="1" spans="1:26" ht="24" customHeight="1">
      <c r="A1" s="154" t="s">
        <v>0</v>
      </c>
      <c r="B1" s="154"/>
      <c r="C1" s="154"/>
      <c r="D1" s="154"/>
      <c r="E1" s="154"/>
      <c r="F1" s="155"/>
      <c r="G1" s="156"/>
      <c r="H1" s="156"/>
      <c r="I1" s="155"/>
      <c r="J1" s="156"/>
      <c r="K1" s="156"/>
      <c r="L1" s="156"/>
      <c r="M1" s="156"/>
      <c r="N1" s="156"/>
      <c r="O1" s="155"/>
      <c r="P1" s="156"/>
      <c r="Q1" s="156"/>
      <c r="R1" s="156"/>
      <c r="S1" s="156"/>
      <c r="T1" s="156"/>
      <c r="V1" s="46"/>
      <c r="W1" s="46"/>
      <c r="Y1" s="46"/>
      <c r="Z1" s="46"/>
    </row>
    <row r="2" spans="1:26" ht="24" customHeight="1">
      <c r="A2" s="154" t="s">
        <v>140</v>
      </c>
      <c r="B2" s="154"/>
      <c r="C2" s="154"/>
      <c r="D2" s="154"/>
      <c r="E2" s="154"/>
      <c r="F2" s="155"/>
      <c r="G2" s="156"/>
      <c r="H2" s="156"/>
      <c r="I2" s="155"/>
      <c r="J2" s="156"/>
      <c r="K2" s="156"/>
      <c r="L2" s="156"/>
      <c r="M2" s="156"/>
      <c r="N2" s="156"/>
      <c r="O2" s="155"/>
      <c r="P2" s="156"/>
      <c r="Q2" s="156"/>
      <c r="R2" s="156"/>
      <c r="S2" s="156"/>
      <c r="T2" s="156"/>
      <c r="V2" s="46"/>
      <c r="W2" s="46"/>
      <c r="Y2" s="46"/>
      <c r="Z2" s="46"/>
    </row>
    <row r="3" spans="1:26" ht="5.25" customHeight="1">
      <c r="A3" s="157"/>
      <c r="B3" s="157"/>
      <c r="C3" s="157"/>
      <c r="D3" s="157"/>
      <c r="E3" s="157"/>
      <c r="F3" s="155"/>
      <c r="G3" s="156"/>
      <c r="H3" s="156"/>
      <c r="I3" s="155"/>
      <c r="J3" s="156"/>
      <c r="K3" s="156"/>
      <c r="L3" s="156"/>
      <c r="M3" s="156"/>
      <c r="N3" s="156"/>
      <c r="O3" s="155"/>
      <c r="P3" s="156"/>
      <c r="Q3" s="156"/>
      <c r="R3" s="156"/>
      <c r="S3" s="156"/>
      <c r="T3" s="156"/>
      <c r="V3" s="46"/>
      <c r="W3" s="46"/>
      <c r="Y3" s="46"/>
      <c r="Z3" s="46"/>
    </row>
    <row r="4" spans="1:26" ht="21.75" customHeight="1">
      <c r="A4" s="154" t="s">
        <v>141</v>
      </c>
      <c r="B4" s="154"/>
      <c r="C4" s="154"/>
      <c r="D4" s="154"/>
      <c r="E4" s="154"/>
      <c r="F4" s="155"/>
      <c r="G4" s="156"/>
      <c r="H4" s="156"/>
      <c r="I4" s="155"/>
      <c r="J4" s="156"/>
      <c r="K4" s="156"/>
      <c r="L4" s="156"/>
      <c r="M4" s="156"/>
      <c r="N4" s="156"/>
      <c r="O4" s="155"/>
      <c r="P4" s="156"/>
      <c r="Q4" s="156"/>
      <c r="R4" s="156"/>
      <c r="S4" s="156"/>
      <c r="T4" s="156"/>
      <c r="V4" s="46"/>
      <c r="W4" s="46"/>
      <c r="Y4" s="46"/>
      <c r="Z4" s="46"/>
    </row>
    <row r="5" spans="1:26" ht="16.5" customHeight="1" thickBot="1">
      <c r="A5" s="154"/>
      <c r="B5" s="154"/>
      <c r="C5" s="154"/>
      <c r="D5" s="158"/>
      <c r="E5" s="158"/>
      <c r="F5" s="159"/>
      <c r="G5" s="158"/>
      <c r="H5" s="158"/>
      <c r="I5" s="159"/>
      <c r="J5" s="158"/>
      <c r="K5" s="158"/>
      <c r="L5" s="154"/>
      <c r="M5" s="158"/>
      <c r="N5" s="158"/>
      <c r="O5" s="159"/>
      <c r="P5" s="158"/>
      <c r="Q5" s="158"/>
      <c r="R5" s="154"/>
      <c r="S5" s="158"/>
      <c r="T5" s="160"/>
      <c r="U5" s="161"/>
      <c r="V5" s="162"/>
      <c r="W5" s="162"/>
      <c r="X5" s="161"/>
      <c r="Y5" s="162"/>
      <c r="Z5" s="162"/>
    </row>
    <row r="6" spans="1:26" ht="26.25" customHeight="1" thickBot="1">
      <c r="A6" s="163" t="s">
        <v>142</v>
      </c>
      <c r="B6" s="108"/>
      <c r="C6" s="108"/>
      <c r="D6" s="164"/>
      <c r="E6" s="164"/>
      <c r="F6" s="165"/>
      <c r="G6" s="164"/>
      <c r="H6" s="164"/>
      <c r="I6" s="165"/>
      <c r="J6" s="164"/>
      <c r="K6" s="164"/>
      <c r="L6" s="108"/>
      <c r="M6" s="164"/>
      <c r="N6" s="164"/>
      <c r="O6" s="165"/>
      <c r="P6" s="164"/>
      <c r="Q6" s="164"/>
      <c r="R6" s="108"/>
      <c r="S6" s="164"/>
      <c r="T6" s="162"/>
      <c r="U6" s="161"/>
      <c r="V6" s="162"/>
      <c r="W6" s="162"/>
      <c r="X6" s="161"/>
      <c r="Y6" s="162"/>
      <c r="Z6" s="162"/>
    </row>
    <row r="7" spans="1:26" ht="25.5" customHeight="1">
      <c r="A7" s="166" t="s">
        <v>143</v>
      </c>
      <c r="B7" s="167"/>
      <c r="C7" s="166" t="s">
        <v>144</v>
      </c>
      <c r="D7" s="168"/>
      <c r="E7" s="167"/>
      <c r="F7" s="169" t="s">
        <v>110</v>
      </c>
      <c r="G7" s="170"/>
      <c r="H7" s="171"/>
      <c r="I7" s="166" t="s">
        <v>111</v>
      </c>
      <c r="J7" s="168"/>
      <c r="K7" s="167"/>
      <c r="L7" s="166" t="s">
        <v>145</v>
      </c>
      <c r="M7" s="168"/>
      <c r="N7" s="167"/>
      <c r="O7" s="166" t="s">
        <v>146</v>
      </c>
      <c r="P7" s="168"/>
      <c r="Q7" s="167"/>
      <c r="R7" s="166" t="s">
        <v>114</v>
      </c>
      <c r="S7" s="168"/>
      <c r="T7" s="167"/>
      <c r="U7" s="172"/>
      <c r="V7" s="172"/>
      <c r="W7" s="172"/>
      <c r="X7" s="172"/>
      <c r="Y7" s="172"/>
      <c r="Z7" s="172"/>
    </row>
    <row r="8" spans="1:26" ht="20.25" customHeight="1" thickBot="1">
      <c r="A8" s="173" t="s">
        <v>147</v>
      </c>
      <c r="B8" s="174"/>
      <c r="C8" s="175" t="s">
        <v>148</v>
      </c>
      <c r="D8" s="176"/>
      <c r="E8" s="177"/>
      <c r="F8" s="175" t="s">
        <v>149</v>
      </c>
      <c r="G8" s="176"/>
      <c r="H8" s="177"/>
      <c r="I8" s="175" t="s">
        <v>150</v>
      </c>
      <c r="J8" s="176"/>
      <c r="K8" s="177"/>
      <c r="L8" s="175" t="s">
        <v>151</v>
      </c>
      <c r="M8" s="176"/>
      <c r="N8" s="177"/>
      <c r="O8" s="175" t="s">
        <v>152</v>
      </c>
      <c r="P8" s="176"/>
      <c r="Q8" s="177"/>
      <c r="R8" s="175" t="s">
        <v>153</v>
      </c>
      <c r="S8" s="176"/>
      <c r="T8" s="177"/>
      <c r="U8" s="178"/>
      <c r="V8" s="178"/>
      <c r="W8" s="178"/>
      <c r="X8" s="178"/>
      <c r="Y8" s="178"/>
      <c r="Z8" s="178"/>
    </row>
    <row r="9" spans="1:26" ht="13.5" thickBot="1">
      <c r="A9" s="179"/>
      <c r="B9" s="179"/>
      <c r="C9" s="180"/>
      <c r="D9" s="162"/>
      <c r="E9" s="181"/>
      <c r="F9" s="182"/>
      <c r="G9" s="162"/>
      <c r="H9" s="181"/>
      <c r="I9" s="182"/>
      <c r="J9" s="162"/>
      <c r="K9" s="181"/>
      <c r="L9" s="180"/>
      <c r="M9" s="162"/>
      <c r="N9" s="181"/>
      <c r="O9" s="182"/>
      <c r="P9" s="162"/>
      <c r="Q9" s="181"/>
      <c r="R9" s="180"/>
      <c r="S9" s="162"/>
      <c r="T9" s="181"/>
      <c r="U9" s="179"/>
      <c r="V9" s="162"/>
      <c r="W9" s="162"/>
      <c r="X9" s="179"/>
      <c r="Y9" s="162"/>
      <c r="Z9" s="162"/>
    </row>
    <row r="10" spans="1:26" s="192" customFormat="1" ht="13.5" thickBot="1">
      <c r="A10" s="183" t="s">
        <v>154</v>
      </c>
      <c r="B10" s="184"/>
      <c r="C10" s="185"/>
      <c r="D10" s="186"/>
      <c r="E10" s="187"/>
      <c r="F10" s="188"/>
      <c r="G10" s="186"/>
      <c r="H10" s="187"/>
      <c r="I10" s="188"/>
      <c r="J10" s="186"/>
      <c r="K10" s="187"/>
      <c r="L10" s="185"/>
      <c r="M10" s="186"/>
      <c r="N10" s="187"/>
      <c r="O10" s="188"/>
      <c r="P10" s="186"/>
      <c r="Q10" s="187"/>
      <c r="R10" s="185"/>
      <c r="S10" s="186"/>
      <c r="T10" s="187"/>
      <c r="U10" s="189"/>
      <c r="V10" s="190"/>
      <c r="W10" s="191"/>
      <c r="X10" s="189"/>
      <c r="Y10" s="190"/>
      <c r="Z10" s="191"/>
    </row>
    <row r="11" spans="1:26" s="192" customFormat="1" ht="51" customHeight="1" thickBot="1">
      <c r="A11" s="193" t="s">
        <v>155</v>
      </c>
      <c r="B11" s="194" t="s">
        <v>156</v>
      </c>
      <c r="C11" s="193" t="s">
        <v>157</v>
      </c>
      <c r="D11" s="195" t="s">
        <v>158</v>
      </c>
      <c r="E11" s="196" t="s">
        <v>159</v>
      </c>
      <c r="F11" s="193" t="s">
        <v>157</v>
      </c>
      <c r="G11" s="195" t="s">
        <v>158</v>
      </c>
      <c r="H11" s="196" t="s">
        <v>159</v>
      </c>
      <c r="I11" s="193" t="s">
        <v>157</v>
      </c>
      <c r="J11" s="195" t="s">
        <v>158</v>
      </c>
      <c r="K11" s="196" t="s">
        <v>159</v>
      </c>
      <c r="L11" s="193" t="s">
        <v>157</v>
      </c>
      <c r="M11" s="195" t="s">
        <v>158</v>
      </c>
      <c r="N11" s="196" t="s">
        <v>159</v>
      </c>
      <c r="O11" s="193" t="s">
        <v>157</v>
      </c>
      <c r="P11" s="195" t="s">
        <v>158</v>
      </c>
      <c r="Q11" s="196" t="s">
        <v>159</v>
      </c>
      <c r="R11" s="193" t="s">
        <v>157</v>
      </c>
      <c r="S11" s="195" t="s">
        <v>158</v>
      </c>
      <c r="T11" s="196" t="s">
        <v>159</v>
      </c>
      <c r="U11" s="197"/>
      <c r="V11" s="198"/>
      <c r="W11" s="198"/>
      <c r="X11" s="197"/>
      <c r="Y11" s="198"/>
      <c r="Z11" s="198"/>
    </row>
    <row r="12" spans="1:26" s="210" customFormat="1" ht="51" customHeight="1" thickBot="1">
      <c r="A12" s="199" t="s">
        <v>160</v>
      </c>
      <c r="B12" s="200">
        <v>95</v>
      </c>
      <c r="C12" s="201" t="s">
        <v>161</v>
      </c>
      <c r="D12" s="202">
        <v>2492678</v>
      </c>
      <c r="E12" s="203">
        <f>D12*B12</f>
        <v>236804410</v>
      </c>
      <c r="F12" s="204" t="s">
        <v>162</v>
      </c>
      <c r="G12" s="205">
        <v>2626033</v>
      </c>
      <c r="H12" s="203">
        <f>G12*B12</f>
        <v>249473135</v>
      </c>
      <c r="I12" s="201" t="s">
        <v>163</v>
      </c>
      <c r="J12" s="202">
        <v>2608334</v>
      </c>
      <c r="K12" s="203">
        <f>J12*B12</f>
        <v>247791730</v>
      </c>
      <c r="L12" s="206" t="s">
        <v>164</v>
      </c>
      <c r="M12" s="207">
        <v>3187264</v>
      </c>
      <c r="N12" s="203">
        <f>M12*B12</f>
        <v>302790080</v>
      </c>
      <c r="O12" s="201" t="s">
        <v>165</v>
      </c>
      <c r="P12" s="202">
        <v>2888400</v>
      </c>
      <c r="Q12" s="203">
        <f>P12*B12</f>
        <v>274398000</v>
      </c>
      <c r="R12" s="208" t="s">
        <v>166</v>
      </c>
      <c r="S12" s="202">
        <f>2861813*0.99</f>
        <v>2833194.87</v>
      </c>
      <c r="T12" s="203">
        <f>S12*B12</f>
        <v>269153512.65000004</v>
      </c>
      <c r="U12" s="209"/>
      <c r="V12" s="190"/>
      <c r="W12" s="191"/>
      <c r="X12" s="209"/>
      <c r="Y12" s="190"/>
      <c r="Z12" s="191"/>
    </row>
    <row r="13" spans="1:26" s="192" customFormat="1" ht="18.75" customHeight="1" thickBot="1">
      <c r="A13" s="211" t="s">
        <v>167</v>
      </c>
      <c r="B13" s="212"/>
      <c r="C13" s="213"/>
      <c r="D13" s="214"/>
      <c r="E13" s="215">
        <f>SUM(E12)</f>
        <v>236804410</v>
      </c>
      <c r="F13" s="216"/>
      <c r="G13" s="217"/>
      <c r="H13" s="215">
        <f>SUM(H12)</f>
        <v>249473135</v>
      </c>
      <c r="I13" s="216"/>
      <c r="J13" s="217"/>
      <c r="K13" s="215">
        <f>SUM(K12)</f>
        <v>247791730</v>
      </c>
      <c r="L13" s="218"/>
      <c r="M13" s="217"/>
      <c r="N13" s="215">
        <f>SUM(N12)</f>
        <v>302790080</v>
      </c>
      <c r="O13" s="216"/>
      <c r="P13" s="217"/>
      <c r="Q13" s="215">
        <f>SUM(Q12)</f>
        <v>274398000</v>
      </c>
      <c r="R13" s="218"/>
      <c r="S13" s="217"/>
      <c r="T13" s="215">
        <f>SUM(T12)</f>
        <v>269153512.65000004</v>
      </c>
      <c r="V13" s="191"/>
      <c r="W13" s="191"/>
      <c r="Y13" s="191"/>
      <c r="Z13" s="191"/>
    </row>
    <row r="14" spans="1:26" s="192" customFormat="1" ht="12.75">
      <c r="A14" s="219"/>
      <c r="B14" s="220"/>
      <c r="C14" s="189"/>
      <c r="D14" s="221"/>
      <c r="E14" s="191"/>
      <c r="F14" s="222"/>
      <c r="G14" s="221"/>
      <c r="H14" s="191"/>
      <c r="I14" s="222"/>
      <c r="J14" s="221"/>
      <c r="K14" s="191"/>
      <c r="L14" s="189"/>
      <c r="M14" s="221"/>
      <c r="N14" s="191"/>
      <c r="O14" s="222"/>
      <c r="P14" s="221"/>
      <c r="Q14" s="191"/>
      <c r="R14" s="189"/>
      <c r="S14" s="221"/>
      <c r="T14" s="191"/>
      <c r="U14" s="189"/>
      <c r="V14" s="221"/>
      <c r="W14" s="191"/>
      <c r="X14" s="189"/>
      <c r="Y14" s="221"/>
      <c r="Z14" s="191"/>
    </row>
    <row r="15" spans="1:26" s="192" customFormat="1" ht="12.75">
      <c r="A15" s="219"/>
      <c r="B15" s="220"/>
      <c r="C15" s="189"/>
      <c r="D15" s="221"/>
      <c r="E15" s="191"/>
      <c r="F15" s="222"/>
      <c r="G15" s="221"/>
      <c r="H15" s="191"/>
      <c r="I15" s="222"/>
      <c r="J15" s="221"/>
      <c r="K15" s="191"/>
      <c r="L15" s="189"/>
      <c r="M15" s="221"/>
      <c r="N15" s="191"/>
      <c r="O15" s="222"/>
      <c r="P15" s="221"/>
      <c r="Q15" s="191"/>
      <c r="R15" s="189"/>
      <c r="S15" s="221"/>
      <c r="T15" s="191"/>
      <c r="U15" s="189"/>
      <c r="V15" s="221"/>
      <c r="W15" s="191"/>
      <c r="X15" s="189"/>
      <c r="Y15" s="221"/>
      <c r="Z15" s="191"/>
    </row>
    <row r="16" spans="1:26" s="192" customFormat="1" ht="13.5" thickBot="1">
      <c r="A16" s="219"/>
      <c r="B16" s="220"/>
      <c r="C16" s="189"/>
      <c r="D16" s="221"/>
      <c r="E16" s="191"/>
      <c r="F16" s="222"/>
      <c r="G16" s="221"/>
      <c r="H16" s="191"/>
      <c r="I16" s="222"/>
      <c r="J16" s="221"/>
      <c r="K16" s="191"/>
      <c r="L16" s="189"/>
      <c r="M16" s="221"/>
      <c r="N16" s="191"/>
      <c r="O16" s="222"/>
      <c r="P16" s="221"/>
      <c r="Q16" s="191"/>
      <c r="R16" s="189"/>
      <c r="S16" s="221"/>
      <c r="T16" s="191"/>
      <c r="U16" s="189"/>
      <c r="V16" s="221"/>
      <c r="W16" s="191"/>
      <c r="X16" s="189"/>
      <c r="Y16" s="221"/>
      <c r="Z16" s="191"/>
    </row>
    <row r="17" spans="1:26" s="192" customFormat="1" ht="13.5" thickBot="1">
      <c r="A17" s="183" t="s">
        <v>168</v>
      </c>
      <c r="B17" s="184"/>
      <c r="C17" s="185"/>
      <c r="D17" s="223"/>
      <c r="E17" s="187"/>
      <c r="F17" s="188"/>
      <c r="G17" s="223"/>
      <c r="H17" s="187"/>
      <c r="I17" s="188"/>
      <c r="J17" s="223"/>
      <c r="K17" s="187"/>
      <c r="L17" s="185"/>
      <c r="M17" s="223"/>
      <c r="N17" s="187"/>
      <c r="O17" s="188"/>
      <c r="P17" s="223"/>
      <c r="Q17" s="187"/>
      <c r="R17" s="185"/>
      <c r="S17" s="223"/>
      <c r="T17" s="187"/>
      <c r="U17" s="189"/>
      <c r="V17" s="221"/>
      <c r="W17" s="191"/>
      <c r="X17" s="189"/>
      <c r="Y17" s="221"/>
      <c r="Z17" s="191"/>
    </row>
    <row r="18" spans="1:26" s="192" customFormat="1" ht="56.25" customHeight="1" thickBot="1">
      <c r="A18" s="193" t="s">
        <v>155</v>
      </c>
      <c r="B18" s="194" t="s">
        <v>156</v>
      </c>
      <c r="C18" s="193" t="s">
        <v>157</v>
      </c>
      <c r="D18" s="195" t="s">
        <v>158</v>
      </c>
      <c r="E18" s="196" t="s">
        <v>159</v>
      </c>
      <c r="F18" s="193" t="s">
        <v>157</v>
      </c>
      <c r="G18" s="195" t="s">
        <v>158</v>
      </c>
      <c r="H18" s="196" t="s">
        <v>159</v>
      </c>
      <c r="I18" s="193" t="s">
        <v>157</v>
      </c>
      <c r="J18" s="195" t="s">
        <v>158</v>
      </c>
      <c r="K18" s="196" t="s">
        <v>159</v>
      </c>
      <c r="L18" s="193" t="s">
        <v>157</v>
      </c>
      <c r="M18" s="195" t="s">
        <v>158</v>
      </c>
      <c r="N18" s="196" t="s">
        <v>159</v>
      </c>
      <c r="O18" s="193" t="s">
        <v>157</v>
      </c>
      <c r="P18" s="195" t="s">
        <v>158</v>
      </c>
      <c r="Q18" s="196" t="s">
        <v>159</v>
      </c>
      <c r="R18" s="193" t="s">
        <v>157</v>
      </c>
      <c r="S18" s="195" t="s">
        <v>158</v>
      </c>
      <c r="T18" s="196" t="s">
        <v>159</v>
      </c>
      <c r="U18" s="197"/>
      <c r="V18" s="198"/>
      <c r="W18" s="198"/>
      <c r="X18" s="197"/>
      <c r="Y18" s="198"/>
      <c r="Z18" s="198"/>
    </row>
    <row r="19" spans="1:26" s="210" customFormat="1" ht="39" customHeight="1">
      <c r="A19" s="224" t="s">
        <v>169</v>
      </c>
      <c r="B19" s="225">
        <v>171</v>
      </c>
      <c r="C19" s="226" t="s">
        <v>170</v>
      </c>
      <c r="D19" s="202">
        <v>2204155</v>
      </c>
      <c r="E19" s="203">
        <f>D19*B19</f>
        <v>376910505</v>
      </c>
      <c r="F19" s="227" t="s">
        <v>162</v>
      </c>
      <c r="G19" s="205">
        <v>1992878</v>
      </c>
      <c r="H19" s="228">
        <f>G19*B19</f>
        <v>340782138</v>
      </c>
      <c r="I19" s="227" t="s">
        <v>163</v>
      </c>
      <c r="J19" s="202">
        <v>2240537</v>
      </c>
      <c r="K19" s="229">
        <f>J19*B19</f>
        <v>383131827</v>
      </c>
      <c r="L19" s="230" t="s">
        <v>164</v>
      </c>
      <c r="M19" s="207">
        <v>2727364</v>
      </c>
      <c r="N19" s="229">
        <f>M19*B19</f>
        <v>466379244</v>
      </c>
      <c r="O19" s="227" t="s">
        <v>171</v>
      </c>
      <c r="P19" s="202">
        <v>2478910</v>
      </c>
      <c r="Q19" s="229">
        <f>P19*B19</f>
        <v>423893610</v>
      </c>
      <c r="R19" s="231" t="s">
        <v>172</v>
      </c>
      <c r="S19" s="202">
        <f>2440467*0.99</f>
        <v>2416062.33</v>
      </c>
      <c r="T19" s="229">
        <f>S19*B19</f>
        <v>413146658.43</v>
      </c>
      <c r="U19" s="232"/>
      <c r="V19" s="190"/>
      <c r="W19" s="191"/>
      <c r="X19" s="232"/>
      <c r="Y19" s="190"/>
      <c r="Z19" s="191"/>
    </row>
    <row r="20" spans="1:26" s="210" customFormat="1" ht="37.5" customHeight="1">
      <c r="A20" s="224" t="s">
        <v>173</v>
      </c>
      <c r="B20" s="225">
        <v>3</v>
      </c>
      <c r="C20" s="226" t="s">
        <v>170</v>
      </c>
      <c r="D20" s="202">
        <v>1683061</v>
      </c>
      <c r="E20" s="203">
        <f>D20*B20</f>
        <v>5049183</v>
      </c>
      <c r="F20" s="227" t="s">
        <v>162</v>
      </c>
      <c r="G20" s="205">
        <v>1766741</v>
      </c>
      <c r="H20" s="228">
        <f>G20*B20</f>
        <v>5300223</v>
      </c>
      <c r="I20" s="227" t="s">
        <v>163</v>
      </c>
      <c r="J20" s="202">
        <v>1755646</v>
      </c>
      <c r="K20" s="229">
        <f>J20*B20</f>
        <v>5266938</v>
      </c>
      <c r="L20" s="230" t="s">
        <v>164</v>
      </c>
      <c r="M20" s="207">
        <v>2084068</v>
      </c>
      <c r="N20" s="229">
        <f>M20*B20</f>
        <v>6252204</v>
      </c>
      <c r="O20" s="227" t="s">
        <v>171</v>
      </c>
      <c r="P20" s="202">
        <v>1922920</v>
      </c>
      <c r="Q20" s="229">
        <f>P20*B20</f>
        <v>5768760</v>
      </c>
      <c r="R20" s="231" t="s">
        <v>172</v>
      </c>
      <c r="S20" s="202">
        <f>1833386*0.99</f>
        <v>1815052.14</v>
      </c>
      <c r="T20" s="229">
        <f>S20*B20</f>
        <v>5445156.42</v>
      </c>
      <c r="U20" s="232"/>
      <c r="V20" s="190"/>
      <c r="W20" s="191"/>
      <c r="X20" s="232"/>
      <c r="Y20" s="190"/>
      <c r="Z20" s="191"/>
    </row>
    <row r="21" spans="1:26" s="210" customFormat="1" ht="40.5" customHeight="1" thickBot="1">
      <c r="A21" s="199" t="s">
        <v>174</v>
      </c>
      <c r="B21" s="225">
        <v>6</v>
      </c>
      <c r="C21" s="201" t="s">
        <v>170</v>
      </c>
      <c r="D21" s="202">
        <v>2397421</v>
      </c>
      <c r="E21" s="203">
        <f>D21*B21</f>
        <v>14384526</v>
      </c>
      <c r="F21" s="227" t="s">
        <v>162</v>
      </c>
      <c r="G21" s="205">
        <v>3005195</v>
      </c>
      <c r="H21" s="228">
        <f>G21*B21</f>
        <v>18031170</v>
      </c>
      <c r="I21" s="227" t="s">
        <v>163</v>
      </c>
      <c r="J21" s="202">
        <v>2575789</v>
      </c>
      <c r="K21" s="203">
        <f>J21*B21</f>
        <v>15454734</v>
      </c>
      <c r="L21" s="206" t="s">
        <v>164</v>
      </c>
      <c r="M21" s="207">
        <v>3235229</v>
      </c>
      <c r="N21" s="203">
        <f>M21*B21</f>
        <v>19411374</v>
      </c>
      <c r="O21" s="227" t="s">
        <v>171</v>
      </c>
      <c r="P21" s="202">
        <v>2758920</v>
      </c>
      <c r="Q21" s="203">
        <f>P21*B21</f>
        <v>16553520</v>
      </c>
      <c r="R21" s="208" t="s">
        <v>172</v>
      </c>
      <c r="S21" s="202">
        <f>2785461*0.99</f>
        <v>2757606.39</v>
      </c>
      <c r="T21" s="203">
        <f>S21*B21</f>
        <v>16545638.34</v>
      </c>
      <c r="U21" s="232"/>
      <c r="V21" s="190"/>
      <c r="W21" s="191"/>
      <c r="X21" s="232"/>
      <c r="Y21" s="190"/>
      <c r="Z21" s="191"/>
    </row>
    <row r="22" spans="1:26" s="46" customFormat="1" ht="21" customHeight="1" thickBot="1">
      <c r="A22" s="211" t="s">
        <v>175</v>
      </c>
      <c r="B22" s="212"/>
      <c r="C22" s="213"/>
      <c r="D22" s="233"/>
      <c r="E22" s="187">
        <f>SUM(E19:E21)</f>
        <v>396344214</v>
      </c>
      <c r="F22" s="234"/>
      <c r="G22" s="217"/>
      <c r="H22" s="215">
        <f>SUM(H19:H21)</f>
        <v>364113531</v>
      </c>
      <c r="I22" s="234"/>
      <c r="J22" s="217"/>
      <c r="K22" s="215">
        <f>SUM(K19:K21)</f>
        <v>403853499</v>
      </c>
      <c r="L22" s="235"/>
      <c r="M22" s="217"/>
      <c r="N22" s="215">
        <f>SUM(N19:N21)</f>
        <v>492042822</v>
      </c>
      <c r="O22" s="234"/>
      <c r="P22" s="217"/>
      <c r="Q22" s="215">
        <f>SUM(Q19:Q21)</f>
        <v>446215890</v>
      </c>
      <c r="R22" s="235"/>
      <c r="S22" s="217"/>
      <c r="T22" s="215">
        <f>SUM(T19:T21)</f>
        <v>435137453.19</v>
      </c>
      <c r="V22" s="191"/>
      <c r="W22" s="191"/>
      <c r="Y22" s="191"/>
      <c r="Z22" s="191"/>
    </row>
    <row r="23" spans="1:26" s="46" customFormat="1" ht="12.75">
      <c r="A23" s="236"/>
      <c r="B23" s="236"/>
      <c r="C23" s="236"/>
      <c r="D23" s="237"/>
      <c r="E23" s="191"/>
      <c r="F23" s="236"/>
      <c r="G23" s="237"/>
      <c r="H23" s="191"/>
      <c r="I23" s="236"/>
      <c r="J23" s="237"/>
      <c r="K23" s="191"/>
      <c r="L23" s="236"/>
      <c r="M23" s="237"/>
      <c r="N23" s="191"/>
      <c r="O23" s="236"/>
      <c r="P23" s="237"/>
      <c r="Q23" s="191"/>
      <c r="R23" s="236"/>
      <c r="S23" s="237"/>
      <c r="T23" s="191"/>
      <c r="U23" s="236"/>
      <c r="V23" s="237"/>
      <c r="W23" s="191"/>
      <c r="X23" s="236"/>
      <c r="Y23" s="237"/>
      <c r="Z23" s="191"/>
    </row>
    <row r="24" spans="1:26" s="46" customFormat="1" ht="12.75">
      <c r="A24" s="238"/>
      <c r="B24" s="220"/>
      <c r="C24" s="189"/>
      <c r="D24" s="190"/>
      <c r="E24" s="191"/>
      <c r="F24" s="222"/>
      <c r="G24" s="190"/>
      <c r="H24" s="191"/>
      <c r="I24" s="222"/>
      <c r="J24" s="190"/>
      <c r="K24" s="191"/>
      <c r="L24" s="189"/>
      <c r="M24" s="190"/>
      <c r="N24" s="191"/>
      <c r="O24" s="222"/>
      <c r="P24" s="190"/>
      <c r="Q24" s="191"/>
      <c r="R24" s="189"/>
      <c r="S24" s="190"/>
      <c r="T24" s="191"/>
      <c r="U24" s="189"/>
      <c r="V24" s="190"/>
      <c r="W24" s="191"/>
      <c r="X24" s="189"/>
      <c r="Y24" s="190"/>
      <c r="Z24" s="191"/>
    </row>
    <row r="25" spans="1:26" s="46" customFormat="1" ht="13.5" thickBot="1">
      <c r="A25" s="238"/>
      <c r="B25" s="220"/>
      <c r="C25" s="189"/>
      <c r="D25" s="190"/>
      <c r="E25" s="191"/>
      <c r="F25" s="222"/>
      <c r="G25" s="190"/>
      <c r="H25" s="191"/>
      <c r="I25" s="222"/>
      <c r="J25" s="190"/>
      <c r="K25" s="191"/>
      <c r="L25" s="189"/>
      <c r="M25" s="190"/>
      <c r="N25" s="191"/>
      <c r="O25" s="222"/>
      <c r="P25" s="190"/>
      <c r="Q25" s="191"/>
      <c r="R25" s="189"/>
      <c r="S25" s="190"/>
      <c r="T25" s="191"/>
      <c r="U25" s="189"/>
      <c r="V25" s="190"/>
      <c r="W25" s="191"/>
      <c r="X25" s="189"/>
      <c r="Y25" s="190"/>
      <c r="Z25" s="191"/>
    </row>
    <row r="26" spans="1:26" s="46" customFormat="1" ht="15.75" customHeight="1" thickBot="1">
      <c r="A26" s="183" t="s">
        <v>176</v>
      </c>
      <c r="B26" s="184"/>
      <c r="C26" s="185"/>
      <c r="D26" s="223"/>
      <c r="E26" s="187"/>
      <c r="F26" s="188"/>
      <c r="G26" s="223"/>
      <c r="H26" s="187"/>
      <c r="I26" s="188"/>
      <c r="J26" s="223"/>
      <c r="K26" s="187"/>
      <c r="L26" s="185"/>
      <c r="M26" s="223"/>
      <c r="N26" s="187"/>
      <c r="O26" s="188"/>
      <c r="P26" s="223"/>
      <c r="Q26" s="187"/>
      <c r="R26" s="185"/>
      <c r="S26" s="223"/>
      <c r="T26" s="187"/>
      <c r="U26" s="189"/>
      <c r="V26" s="221"/>
      <c r="W26" s="191"/>
      <c r="X26" s="189"/>
      <c r="Y26" s="221"/>
      <c r="Z26" s="191"/>
    </row>
    <row r="27" spans="1:26" ht="48.75" customHeight="1" thickBot="1">
      <c r="A27" s="193" t="s">
        <v>155</v>
      </c>
      <c r="B27" s="194" t="s">
        <v>156</v>
      </c>
      <c r="C27" s="193" t="s">
        <v>157</v>
      </c>
      <c r="D27" s="195" t="s">
        <v>158</v>
      </c>
      <c r="E27" s="196" t="s">
        <v>159</v>
      </c>
      <c r="F27" s="193" t="s">
        <v>157</v>
      </c>
      <c r="G27" s="195" t="s">
        <v>158</v>
      </c>
      <c r="H27" s="196" t="s">
        <v>159</v>
      </c>
      <c r="I27" s="193" t="s">
        <v>157</v>
      </c>
      <c r="J27" s="195" t="s">
        <v>158</v>
      </c>
      <c r="K27" s="196" t="s">
        <v>159</v>
      </c>
      <c r="L27" s="193" t="s">
        <v>157</v>
      </c>
      <c r="M27" s="195" t="s">
        <v>158</v>
      </c>
      <c r="N27" s="196" t="s">
        <v>159</v>
      </c>
      <c r="O27" s="193" t="s">
        <v>157</v>
      </c>
      <c r="P27" s="195" t="s">
        <v>158</v>
      </c>
      <c r="Q27" s="196" t="s">
        <v>159</v>
      </c>
      <c r="R27" s="193" t="s">
        <v>157</v>
      </c>
      <c r="S27" s="195" t="s">
        <v>158</v>
      </c>
      <c r="T27" s="196" t="s">
        <v>159</v>
      </c>
      <c r="U27" s="197"/>
      <c r="V27" s="198"/>
      <c r="W27" s="198"/>
      <c r="X27" s="197"/>
      <c r="Y27" s="198"/>
      <c r="Z27" s="198"/>
    </row>
    <row r="28" spans="1:26" s="210" customFormat="1" ht="190.5" customHeight="1" thickBot="1">
      <c r="A28" s="239" t="s">
        <v>177</v>
      </c>
      <c r="B28" s="240">
        <v>2</v>
      </c>
      <c r="C28" s="241" t="s">
        <v>178</v>
      </c>
      <c r="D28" s="242">
        <v>7247612</v>
      </c>
      <c r="E28" s="229">
        <f>D28*B28</f>
        <v>14495224</v>
      </c>
      <c r="F28" s="243" t="s">
        <v>179</v>
      </c>
      <c r="G28" s="202">
        <f>6966361+650000</f>
        <v>7616361</v>
      </c>
      <c r="H28" s="229">
        <f>G28*B28</f>
        <v>15232722</v>
      </c>
      <c r="I28" s="243" t="s">
        <v>180</v>
      </c>
      <c r="J28" s="202">
        <v>6586495</v>
      </c>
      <c r="K28" s="229">
        <f>J28*B28</f>
        <v>13172990</v>
      </c>
      <c r="L28" s="244"/>
      <c r="M28" s="202"/>
      <c r="N28" s="203">
        <f>M28*B28</f>
        <v>0</v>
      </c>
      <c r="O28" s="243" t="s">
        <v>181</v>
      </c>
      <c r="P28" s="202">
        <v>11284770</v>
      </c>
      <c r="Q28" s="229">
        <f>P28*B28</f>
        <v>22569540</v>
      </c>
      <c r="R28" s="243" t="s">
        <v>182</v>
      </c>
      <c r="S28" s="202">
        <v>8474474</v>
      </c>
      <c r="T28" s="229">
        <f>S28*B28</f>
        <v>16948948</v>
      </c>
      <c r="U28" s="189"/>
      <c r="V28" s="190"/>
      <c r="W28" s="191"/>
      <c r="X28" s="189"/>
      <c r="Y28" s="190"/>
      <c r="Z28" s="191"/>
    </row>
    <row r="29" spans="1:26" s="192" customFormat="1" ht="33" customHeight="1" thickBot="1">
      <c r="A29" s="211" t="s">
        <v>183</v>
      </c>
      <c r="B29" s="245"/>
      <c r="C29" s="213"/>
      <c r="D29" s="214"/>
      <c r="E29" s="215">
        <f>SUM(E28)</f>
        <v>14495224</v>
      </c>
      <c r="F29" s="216"/>
      <c r="G29" s="187"/>
      <c r="H29" s="215">
        <f>SUM(H28)</f>
        <v>15232722</v>
      </c>
      <c r="I29" s="216"/>
      <c r="J29" s="187"/>
      <c r="K29" s="215">
        <f>SUM(K28)</f>
        <v>13172990</v>
      </c>
      <c r="L29" s="218"/>
      <c r="M29" s="217"/>
      <c r="N29" s="215">
        <f>SUM(N28)</f>
        <v>0</v>
      </c>
      <c r="O29" s="216"/>
      <c r="P29" s="187"/>
      <c r="Q29" s="215">
        <f>SUM(Q28)</f>
        <v>22569540</v>
      </c>
      <c r="R29" s="218"/>
      <c r="S29" s="187"/>
      <c r="T29" s="215">
        <f>SUM(T28)</f>
        <v>16948948</v>
      </c>
      <c r="V29" s="191"/>
      <c r="W29" s="191"/>
      <c r="Y29" s="191"/>
      <c r="Z29" s="191"/>
    </row>
    <row r="30" spans="1:26" s="192" customFormat="1" ht="12.75">
      <c r="A30" s="238"/>
      <c r="B30" s="189"/>
      <c r="C30" s="189"/>
      <c r="D30" s="190"/>
      <c r="E30" s="191"/>
      <c r="F30" s="222"/>
      <c r="G30" s="190"/>
      <c r="H30" s="191"/>
      <c r="I30" s="222"/>
      <c r="J30" s="190"/>
      <c r="K30" s="191"/>
      <c r="L30" s="189"/>
      <c r="M30" s="190"/>
      <c r="N30" s="191"/>
      <c r="O30" s="222"/>
      <c r="P30" s="190"/>
      <c r="Q30" s="191"/>
      <c r="R30" s="189"/>
      <c r="S30" s="190"/>
      <c r="T30" s="191"/>
      <c r="U30" s="189"/>
      <c r="V30" s="190"/>
      <c r="W30" s="191"/>
      <c r="X30" s="189"/>
      <c r="Y30" s="190"/>
      <c r="Z30" s="191"/>
    </row>
    <row r="31" spans="1:26" s="192" customFormat="1" ht="12.75">
      <c r="A31" s="238"/>
      <c r="B31" s="189"/>
      <c r="C31" s="189"/>
      <c r="D31" s="190"/>
      <c r="E31" s="191"/>
      <c r="F31" s="222"/>
      <c r="G31" s="190"/>
      <c r="H31" s="191"/>
      <c r="I31" s="222"/>
      <c r="J31" s="190"/>
      <c r="K31" s="191"/>
      <c r="L31" s="189"/>
      <c r="M31" s="190"/>
      <c r="N31" s="191"/>
      <c r="O31" s="222"/>
      <c r="P31" s="190"/>
      <c r="Q31" s="191"/>
      <c r="R31" s="189"/>
      <c r="S31" s="190"/>
      <c r="T31" s="191"/>
      <c r="U31" s="189"/>
      <c r="V31" s="190"/>
      <c r="W31" s="191"/>
      <c r="X31" s="189"/>
      <c r="Y31" s="190"/>
      <c r="Z31" s="191"/>
    </row>
    <row r="32" spans="1:26" s="192" customFormat="1" ht="12.75">
      <c r="A32" s="238"/>
      <c r="B32" s="189"/>
      <c r="C32" s="189"/>
      <c r="D32" s="190"/>
      <c r="E32" s="191"/>
      <c r="F32" s="222"/>
      <c r="G32" s="190"/>
      <c r="H32" s="191"/>
      <c r="I32" s="222"/>
      <c r="J32" s="190"/>
      <c r="K32" s="191"/>
      <c r="L32" s="189"/>
      <c r="M32" s="190"/>
      <c r="N32" s="191"/>
      <c r="O32" s="222"/>
      <c r="P32" s="190"/>
      <c r="Q32" s="191"/>
      <c r="R32" s="189"/>
      <c r="S32" s="190"/>
      <c r="T32" s="191"/>
      <c r="U32" s="189"/>
      <c r="V32" s="190"/>
      <c r="W32" s="191"/>
      <c r="X32" s="189"/>
      <c r="Y32" s="190"/>
      <c r="Z32" s="191"/>
    </row>
    <row r="33" spans="1:26" s="192" customFormat="1" ht="12.75">
      <c r="A33" s="238"/>
      <c r="B33" s="189"/>
      <c r="C33" s="189"/>
      <c r="D33" s="190"/>
      <c r="E33" s="191"/>
      <c r="F33" s="222"/>
      <c r="G33" s="190"/>
      <c r="H33" s="191"/>
      <c r="I33" s="222"/>
      <c r="J33" s="190"/>
      <c r="K33" s="191"/>
      <c r="L33" s="189"/>
      <c r="M33" s="190"/>
      <c r="N33" s="191"/>
      <c r="O33" s="222"/>
      <c r="P33" s="190"/>
      <c r="Q33" s="191"/>
      <c r="R33" s="189"/>
      <c r="S33" s="190"/>
      <c r="T33" s="191"/>
      <c r="U33" s="189"/>
      <c r="V33" s="190"/>
      <c r="W33" s="191"/>
      <c r="X33" s="189"/>
      <c r="Y33" s="190"/>
      <c r="Z33" s="191"/>
    </row>
    <row r="34" spans="1:26" s="192" customFormat="1" ht="12.75">
      <c r="A34" s="238"/>
      <c r="B34" s="232"/>
      <c r="C34" s="232"/>
      <c r="D34" s="190"/>
      <c r="E34" s="191"/>
      <c r="F34" s="246"/>
      <c r="G34" s="190"/>
      <c r="H34" s="191"/>
      <c r="I34" s="246"/>
      <c r="J34" s="190"/>
      <c r="K34" s="191"/>
      <c r="L34" s="232"/>
      <c r="M34" s="190"/>
      <c r="N34" s="191"/>
      <c r="O34" s="246"/>
      <c r="P34" s="190"/>
      <c r="Q34" s="191"/>
      <c r="R34" s="232"/>
      <c r="S34" s="190"/>
      <c r="T34" s="191"/>
      <c r="U34" s="232"/>
      <c r="V34" s="190"/>
      <c r="W34" s="191"/>
      <c r="X34" s="232"/>
      <c r="Y34" s="190"/>
      <c r="Z34" s="191"/>
    </row>
    <row r="35" spans="1:26" s="192" customFormat="1" ht="21.75" customHeight="1" thickBot="1">
      <c r="A35" s="238"/>
      <c r="B35" s="232"/>
      <c r="C35" s="232"/>
      <c r="D35" s="190"/>
      <c r="E35" s="191"/>
      <c r="F35" s="246"/>
      <c r="G35" s="190"/>
      <c r="H35" s="191"/>
      <c r="I35" s="246"/>
      <c r="J35" s="190"/>
      <c r="K35" s="191"/>
      <c r="L35" s="232"/>
      <c r="M35" s="190"/>
      <c r="N35" s="191"/>
      <c r="O35" s="246"/>
      <c r="P35" s="190"/>
      <c r="Q35" s="191"/>
      <c r="R35" s="232"/>
      <c r="S35" s="190"/>
      <c r="T35" s="191"/>
      <c r="U35" s="232"/>
      <c r="V35" s="190"/>
      <c r="W35" s="191"/>
      <c r="X35" s="232"/>
      <c r="Y35" s="190"/>
      <c r="Z35" s="191"/>
    </row>
    <row r="36" spans="1:26" s="192" customFormat="1" ht="23.25" customHeight="1" thickBot="1">
      <c r="A36" s="183" t="s">
        <v>184</v>
      </c>
      <c r="B36" s="184"/>
      <c r="C36" s="185"/>
      <c r="D36" s="223"/>
      <c r="E36" s="187"/>
      <c r="F36" s="188"/>
      <c r="G36" s="223"/>
      <c r="H36" s="187"/>
      <c r="I36" s="188"/>
      <c r="J36" s="223"/>
      <c r="K36" s="187"/>
      <c r="L36" s="185"/>
      <c r="M36" s="223"/>
      <c r="N36" s="187"/>
      <c r="O36" s="188"/>
      <c r="P36" s="223"/>
      <c r="Q36" s="187"/>
      <c r="R36" s="185"/>
      <c r="S36" s="223"/>
      <c r="T36" s="187"/>
      <c r="U36" s="189"/>
      <c r="V36" s="221"/>
      <c r="W36" s="191"/>
      <c r="X36" s="189"/>
      <c r="Y36" s="221"/>
      <c r="Z36" s="191"/>
    </row>
    <row r="37" spans="1:26" s="210" customFormat="1" ht="59.25" customHeight="1" thickBot="1">
      <c r="A37" s="193" t="s">
        <v>155</v>
      </c>
      <c r="B37" s="194" t="s">
        <v>156</v>
      </c>
      <c r="C37" s="193" t="s">
        <v>157</v>
      </c>
      <c r="D37" s="195" t="s">
        <v>158</v>
      </c>
      <c r="E37" s="196" t="s">
        <v>159</v>
      </c>
      <c r="F37" s="193" t="s">
        <v>157</v>
      </c>
      <c r="G37" s="195" t="s">
        <v>158</v>
      </c>
      <c r="H37" s="196" t="s">
        <v>159</v>
      </c>
      <c r="I37" s="193" t="s">
        <v>157</v>
      </c>
      <c r="J37" s="195" t="s">
        <v>158</v>
      </c>
      <c r="K37" s="196" t="s">
        <v>159</v>
      </c>
      <c r="L37" s="193" t="s">
        <v>157</v>
      </c>
      <c r="M37" s="195" t="s">
        <v>158</v>
      </c>
      <c r="N37" s="196" t="s">
        <v>159</v>
      </c>
      <c r="O37" s="193" t="s">
        <v>157</v>
      </c>
      <c r="P37" s="195" t="s">
        <v>158</v>
      </c>
      <c r="Q37" s="196" t="s">
        <v>159</v>
      </c>
      <c r="R37" s="193" t="s">
        <v>157</v>
      </c>
      <c r="S37" s="195" t="s">
        <v>158</v>
      </c>
      <c r="T37" s="196" t="s">
        <v>159</v>
      </c>
      <c r="U37" s="197"/>
      <c r="V37" s="198"/>
      <c r="W37" s="198"/>
      <c r="X37" s="197"/>
      <c r="Y37" s="198"/>
      <c r="Z37" s="198"/>
    </row>
    <row r="38" spans="1:26" s="210" customFormat="1" ht="111.75" customHeight="1">
      <c r="A38" s="247" t="s">
        <v>185</v>
      </c>
      <c r="B38" s="240">
        <v>1</v>
      </c>
      <c r="C38" s="248" t="s">
        <v>186</v>
      </c>
      <c r="D38" s="242">
        <v>10534338</v>
      </c>
      <c r="E38" s="229">
        <f aca="true" t="shared" si="0" ref="E38:E43">D38*B38</f>
        <v>10534338</v>
      </c>
      <c r="F38" s="249" t="s">
        <v>132</v>
      </c>
      <c r="G38" s="242"/>
      <c r="H38" s="229">
        <f aca="true" t="shared" si="1" ref="H38:H43">G38*B38</f>
        <v>0</v>
      </c>
      <c r="I38" s="248"/>
      <c r="J38" s="242"/>
      <c r="K38" s="229">
        <f aca="true" t="shared" si="2" ref="K38:K43">J38*B38</f>
        <v>0</v>
      </c>
      <c r="L38" s="250"/>
      <c r="M38" s="242"/>
      <c r="N38" s="229">
        <f>M38*H38</f>
        <v>0</v>
      </c>
      <c r="O38" s="248"/>
      <c r="P38" s="242"/>
      <c r="Q38" s="229">
        <f aca="true" t="shared" si="3" ref="Q38:Q43">P38*B38</f>
        <v>0</v>
      </c>
      <c r="R38" s="251" t="s">
        <v>187</v>
      </c>
      <c r="S38" s="242">
        <v>11071746</v>
      </c>
      <c r="T38" s="229">
        <f aca="true" t="shared" si="4" ref="T38:T43">S38*B38</f>
        <v>11071746</v>
      </c>
      <c r="U38" s="252"/>
      <c r="V38" s="190"/>
      <c r="W38" s="191"/>
      <c r="X38" s="252"/>
      <c r="Y38" s="190"/>
      <c r="Z38" s="191"/>
    </row>
    <row r="39" spans="1:26" s="210" customFormat="1" ht="102" customHeight="1">
      <c r="A39" s="247" t="s">
        <v>185</v>
      </c>
      <c r="B39" s="253">
        <v>1</v>
      </c>
      <c r="C39" s="254" t="s">
        <v>186</v>
      </c>
      <c r="D39" s="242">
        <v>10534338</v>
      </c>
      <c r="E39" s="229">
        <f t="shared" si="0"/>
        <v>10534338</v>
      </c>
      <c r="F39" s="249" t="s">
        <v>132</v>
      </c>
      <c r="G39" s="255"/>
      <c r="H39" s="229">
        <f t="shared" si="1"/>
        <v>0</v>
      </c>
      <c r="I39" s="254"/>
      <c r="J39" s="255"/>
      <c r="K39" s="229">
        <f t="shared" si="2"/>
        <v>0</v>
      </c>
      <c r="L39" s="256"/>
      <c r="M39" s="255"/>
      <c r="N39" s="229">
        <f>M39*B39</f>
        <v>0</v>
      </c>
      <c r="O39" s="254"/>
      <c r="P39" s="255"/>
      <c r="Q39" s="229">
        <f t="shared" si="3"/>
        <v>0</v>
      </c>
      <c r="R39" s="251" t="s">
        <v>187</v>
      </c>
      <c r="S39" s="242">
        <v>11071746</v>
      </c>
      <c r="T39" s="229">
        <f t="shared" si="4"/>
        <v>11071746</v>
      </c>
      <c r="U39" s="257"/>
      <c r="V39" s="258"/>
      <c r="W39" s="191"/>
      <c r="X39" s="257"/>
      <c r="Y39" s="258"/>
      <c r="Z39" s="191"/>
    </row>
    <row r="40" spans="1:26" s="210" customFormat="1" ht="84" customHeight="1">
      <c r="A40" s="247" t="s">
        <v>185</v>
      </c>
      <c r="B40" s="253">
        <v>1</v>
      </c>
      <c r="C40" s="254" t="s">
        <v>186</v>
      </c>
      <c r="D40" s="242">
        <v>10534338</v>
      </c>
      <c r="E40" s="229">
        <f t="shared" si="0"/>
        <v>10534338</v>
      </c>
      <c r="F40" s="249" t="s">
        <v>132</v>
      </c>
      <c r="G40" s="255"/>
      <c r="H40" s="229">
        <f t="shared" si="1"/>
        <v>0</v>
      </c>
      <c r="I40" s="254"/>
      <c r="J40" s="255"/>
      <c r="K40" s="229">
        <f t="shared" si="2"/>
        <v>0</v>
      </c>
      <c r="L40" s="256"/>
      <c r="M40" s="255"/>
      <c r="N40" s="229">
        <f>M40*B40</f>
        <v>0</v>
      </c>
      <c r="O40" s="254"/>
      <c r="P40" s="255"/>
      <c r="Q40" s="229">
        <f t="shared" si="3"/>
        <v>0</v>
      </c>
      <c r="R40" s="251" t="s">
        <v>187</v>
      </c>
      <c r="S40" s="242">
        <v>11071746</v>
      </c>
      <c r="T40" s="229">
        <f t="shared" si="4"/>
        <v>11071746</v>
      </c>
      <c r="U40" s="257"/>
      <c r="V40" s="258"/>
      <c r="W40" s="191"/>
      <c r="X40" s="257"/>
      <c r="Y40" s="258"/>
      <c r="Z40" s="191"/>
    </row>
    <row r="41" spans="1:26" s="210" customFormat="1" ht="152.25" customHeight="1">
      <c r="A41" s="247" t="s">
        <v>188</v>
      </c>
      <c r="B41" s="253">
        <v>1</v>
      </c>
      <c r="C41" s="254" t="s">
        <v>186</v>
      </c>
      <c r="D41" s="255">
        <v>10015481</v>
      </c>
      <c r="E41" s="229">
        <f t="shared" si="0"/>
        <v>10015481</v>
      </c>
      <c r="F41" s="249" t="s">
        <v>132</v>
      </c>
      <c r="G41" s="255"/>
      <c r="H41" s="229">
        <f t="shared" si="1"/>
        <v>0</v>
      </c>
      <c r="I41" s="254"/>
      <c r="J41" s="255"/>
      <c r="K41" s="229">
        <f t="shared" si="2"/>
        <v>0</v>
      </c>
      <c r="L41" s="256"/>
      <c r="M41" s="255"/>
      <c r="N41" s="229">
        <f>M41*B41</f>
        <v>0</v>
      </c>
      <c r="O41" s="254"/>
      <c r="P41" s="255"/>
      <c r="Q41" s="229">
        <f t="shared" si="3"/>
        <v>0</v>
      </c>
      <c r="R41" s="251" t="s">
        <v>187</v>
      </c>
      <c r="S41" s="255">
        <v>10354337</v>
      </c>
      <c r="T41" s="229">
        <f t="shared" si="4"/>
        <v>10354337</v>
      </c>
      <c r="U41" s="257"/>
      <c r="V41" s="258"/>
      <c r="W41" s="191"/>
      <c r="X41" s="257"/>
      <c r="Y41" s="258"/>
      <c r="Z41" s="191"/>
    </row>
    <row r="42" spans="1:26" s="210" customFormat="1" ht="135.75" customHeight="1">
      <c r="A42" s="247" t="s">
        <v>189</v>
      </c>
      <c r="B42" s="259">
        <v>1</v>
      </c>
      <c r="C42" s="260" t="s">
        <v>190</v>
      </c>
      <c r="D42" s="261">
        <v>3845819</v>
      </c>
      <c r="E42" s="229">
        <f t="shared" si="0"/>
        <v>3845819</v>
      </c>
      <c r="F42" s="249" t="s">
        <v>132</v>
      </c>
      <c r="G42" s="261"/>
      <c r="H42" s="229">
        <f t="shared" si="1"/>
        <v>0</v>
      </c>
      <c r="I42" s="260"/>
      <c r="J42" s="261"/>
      <c r="K42" s="229">
        <f t="shared" si="2"/>
        <v>0</v>
      </c>
      <c r="L42" s="262"/>
      <c r="M42" s="261"/>
      <c r="N42" s="229">
        <f>M42*B42</f>
        <v>0</v>
      </c>
      <c r="O42" s="260"/>
      <c r="P42" s="261"/>
      <c r="Q42" s="229">
        <f t="shared" si="3"/>
        <v>0</v>
      </c>
      <c r="R42" s="263" t="s">
        <v>191</v>
      </c>
      <c r="S42" s="261">
        <v>4219248</v>
      </c>
      <c r="T42" s="229">
        <f t="shared" si="4"/>
        <v>4219248</v>
      </c>
      <c r="U42" s="257"/>
      <c r="V42" s="258"/>
      <c r="W42" s="191"/>
      <c r="X42" s="257"/>
      <c r="Y42" s="258"/>
      <c r="Z42" s="191"/>
    </row>
    <row r="43" spans="1:26" s="192" customFormat="1" ht="104.25" customHeight="1" thickBot="1">
      <c r="A43" s="264" t="s">
        <v>192</v>
      </c>
      <c r="B43" s="259">
        <v>1</v>
      </c>
      <c r="C43" s="260" t="s">
        <v>193</v>
      </c>
      <c r="D43" s="261">
        <v>4770325</v>
      </c>
      <c r="E43" s="203">
        <f t="shared" si="0"/>
        <v>4770325</v>
      </c>
      <c r="F43" s="265" t="s">
        <v>132</v>
      </c>
      <c r="G43" s="261"/>
      <c r="H43" s="203">
        <f t="shared" si="1"/>
        <v>0</v>
      </c>
      <c r="I43" s="260"/>
      <c r="J43" s="261"/>
      <c r="K43" s="203">
        <f t="shared" si="2"/>
        <v>0</v>
      </c>
      <c r="L43" s="262"/>
      <c r="M43" s="261"/>
      <c r="N43" s="203">
        <f>M43*B43</f>
        <v>0</v>
      </c>
      <c r="O43" s="260"/>
      <c r="P43" s="261"/>
      <c r="Q43" s="203">
        <f t="shared" si="3"/>
        <v>0</v>
      </c>
      <c r="R43" s="263" t="s">
        <v>194</v>
      </c>
      <c r="S43" s="261">
        <v>5145558</v>
      </c>
      <c r="T43" s="203">
        <f t="shared" si="4"/>
        <v>5145558</v>
      </c>
      <c r="U43" s="257"/>
      <c r="V43" s="258"/>
      <c r="W43" s="191"/>
      <c r="X43" s="257"/>
      <c r="Y43" s="258"/>
      <c r="Z43" s="191"/>
    </row>
    <row r="44" spans="1:26" s="192" customFormat="1" ht="21.75" customHeight="1" thickBot="1">
      <c r="A44" s="211" t="s">
        <v>195</v>
      </c>
      <c r="B44" s="212"/>
      <c r="C44" s="213"/>
      <c r="D44" s="214"/>
      <c r="E44" s="215">
        <f>SUM(E38:E43)</f>
        <v>50234639</v>
      </c>
      <c r="F44" s="216"/>
      <c r="G44" s="217"/>
      <c r="H44" s="215">
        <f>SUM(H38:H43)</f>
        <v>0</v>
      </c>
      <c r="I44" s="216"/>
      <c r="J44" s="217"/>
      <c r="K44" s="215">
        <f>SUM(K38:K43)</f>
        <v>0</v>
      </c>
      <c r="L44" s="218"/>
      <c r="M44" s="217"/>
      <c r="N44" s="215">
        <f>SUM(N38:N43)</f>
        <v>0</v>
      </c>
      <c r="O44" s="216"/>
      <c r="P44" s="217"/>
      <c r="Q44" s="215">
        <f>SUM(Q38:Q43)</f>
        <v>0</v>
      </c>
      <c r="R44" s="218"/>
      <c r="S44" s="217"/>
      <c r="T44" s="215">
        <f>SUM(T38:T43)</f>
        <v>52934381</v>
      </c>
      <c r="V44" s="191"/>
      <c r="W44" s="191"/>
      <c r="Y44" s="191"/>
      <c r="Z44" s="191"/>
    </row>
    <row r="45" spans="1:26" s="192" customFormat="1" ht="12.75">
      <c r="A45" s="266"/>
      <c r="B45" s="189"/>
      <c r="C45" s="189"/>
      <c r="D45" s="267"/>
      <c r="E45" s="191"/>
      <c r="F45" s="222"/>
      <c r="G45" s="267"/>
      <c r="H45" s="191"/>
      <c r="I45" s="222"/>
      <c r="J45" s="267"/>
      <c r="K45" s="191"/>
      <c r="L45" s="189"/>
      <c r="M45" s="267"/>
      <c r="N45" s="191"/>
      <c r="O45" s="222"/>
      <c r="P45" s="267"/>
      <c r="Q45" s="191"/>
      <c r="R45" s="189"/>
      <c r="S45" s="267"/>
      <c r="T45" s="191"/>
      <c r="U45" s="189"/>
      <c r="V45" s="267"/>
      <c r="W45" s="191"/>
      <c r="X45" s="189"/>
      <c r="Y45" s="267"/>
      <c r="Z45" s="191"/>
    </row>
    <row r="46" spans="1:26" s="192" customFormat="1" ht="12.75">
      <c r="A46" s="266"/>
      <c r="B46" s="189"/>
      <c r="C46" s="189"/>
      <c r="D46" s="267"/>
      <c r="E46" s="191"/>
      <c r="F46" s="222"/>
      <c r="G46" s="267"/>
      <c r="H46" s="191"/>
      <c r="I46" s="222"/>
      <c r="J46" s="267"/>
      <c r="K46" s="191"/>
      <c r="L46" s="189"/>
      <c r="M46" s="267"/>
      <c r="N46" s="191"/>
      <c r="O46" s="222"/>
      <c r="P46" s="267"/>
      <c r="Q46" s="191"/>
      <c r="R46" s="189"/>
      <c r="S46" s="267"/>
      <c r="T46" s="191"/>
      <c r="U46" s="189"/>
      <c r="V46" s="267"/>
      <c r="W46" s="191"/>
      <c r="X46" s="189"/>
      <c r="Y46" s="267"/>
      <c r="Z46" s="191"/>
    </row>
    <row r="47" spans="1:26" s="192" customFormat="1" ht="13.5" thickBot="1">
      <c r="A47" s="266"/>
      <c r="B47" s="189"/>
      <c r="C47" s="189"/>
      <c r="D47" s="267"/>
      <c r="E47" s="191"/>
      <c r="F47" s="222"/>
      <c r="G47" s="267"/>
      <c r="H47" s="191"/>
      <c r="I47" s="222"/>
      <c r="J47" s="267"/>
      <c r="K47" s="191"/>
      <c r="L47" s="189"/>
      <c r="M47" s="267"/>
      <c r="N47" s="191"/>
      <c r="O47" s="222"/>
      <c r="P47" s="267"/>
      <c r="Q47" s="191"/>
      <c r="R47" s="189"/>
      <c r="S47" s="267"/>
      <c r="T47" s="191"/>
      <c r="U47" s="189"/>
      <c r="V47" s="267"/>
      <c r="W47" s="191"/>
      <c r="X47" s="189"/>
      <c r="Y47" s="267"/>
      <c r="Z47" s="191"/>
    </row>
    <row r="48" spans="1:26" ht="26.25" customHeight="1" thickBot="1">
      <c r="A48" s="268" t="s">
        <v>196</v>
      </c>
      <c r="B48" s="184"/>
      <c r="C48" s="185"/>
      <c r="D48" s="223"/>
      <c r="E48" s="187"/>
      <c r="F48" s="188"/>
      <c r="G48" s="223"/>
      <c r="H48" s="187"/>
      <c r="I48" s="188"/>
      <c r="J48" s="223"/>
      <c r="K48" s="187"/>
      <c r="L48" s="185"/>
      <c r="M48" s="223"/>
      <c r="N48" s="187"/>
      <c r="O48" s="188"/>
      <c r="P48" s="223"/>
      <c r="Q48" s="187"/>
      <c r="R48" s="185"/>
      <c r="S48" s="223"/>
      <c r="T48" s="187"/>
      <c r="U48" s="189"/>
      <c r="V48" s="221"/>
      <c r="W48" s="191"/>
      <c r="X48" s="189"/>
      <c r="Y48" s="221"/>
      <c r="Z48" s="191"/>
    </row>
    <row r="49" spans="1:26" ht="45.75" thickBot="1">
      <c r="A49" s="193" t="s">
        <v>155</v>
      </c>
      <c r="B49" s="194" t="s">
        <v>156</v>
      </c>
      <c r="C49" s="193" t="s">
        <v>197</v>
      </c>
      <c r="D49" s="195" t="s">
        <v>158</v>
      </c>
      <c r="E49" s="196" t="s">
        <v>159</v>
      </c>
      <c r="F49" s="193" t="s">
        <v>197</v>
      </c>
      <c r="G49" s="195" t="s">
        <v>158</v>
      </c>
      <c r="H49" s="196" t="s">
        <v>159</v>
      </c>
      <c r="I49" s="193" t="s">
        <v>197</v>
      </c>
      <c r="J49" s="195" t="s">
        <v>158</v>
      </c>
      <c r="K49" s="196" t="s">
        <v>159</v>
      </c>
      <c r="L49" s="193" t="s">
        <v>197</v>
      </c>
      <c r="M49" s="195" t="s">
        <v>158</v>
      </c>
      <c r="N49" s="196" t="s">
        <v>159</v>
      </c>
      <c r="O49" s="193" t="s">
        <v>197</v>
      </c>
      <c r="P49" s="195" t="s">
        <v>158</v>
      </c>
      <c r="Q49" s="196" t="s">
        <v>159</v>
      </c>
      <c r="R49" s="193" t="s">
        <v>197</v>
      </c>
      <c r="S49" s="195" t="s">
        <v>158</v>
      </c>
      <c r="T49" s="196" t="s">
        <v>159</v>
      </c>
      <c r="U49" s="197"/>
      <c r="V49" s="198"/>
      <c r="W49" s="198"/>
      <c r="X49" s="197"/>
      <c r="Y49" s="198"/>
      <c r="Z49" s="198"/>
    </row>
    <row r="50" spans="1:26" s="210" customFormat="1" ht="42" customHeight="1">
      <c r="A50" s="269" t="s">
        <v>198</v>
      </c>
      <c r="B50" s="270">
        <v>20</v>
      </c>
      <c r="C50" s="271" t="s">
        <v>199</v>
      </c>
      <c r="D50" s="255">
        <v>317602</v>
      </c>
      <c r="E50" s="229">
        <f>D50*B50</f>
        <v>6352040</v>
      </c>
      <c r="F50" s="271" t="s">
        <v>200</v>
      </c>
      <c r="G50" s="205">
        <v>317114</v>
      </c>
      <c r="H50" s="229">
        <f>G50*B50</f>
        <v>6342280</v>
      </c>
      <c r="I50" s="271" t="s">
        <v>201</v>
      </c>
      <c r="J50" s="272">
        <v>439511</v>
      </c>
      <c r="K50" s="229">
        <f>J50*B50</f>
        <v>8790220</v>
      </c>
      <c r="L50" s="271" t="s">
        <v>202</v>
      </c>
      <c r="M50" s="273">
        <v>288085</v>
      </c>
      <c r="N50" s="229">
        <f>M50*B50</f>
        <v>5761700</v>
      </c>
      <c r="O50" s="274" t="s">
        <v>203</v>
      </c>
      <c r="P50" s="255">
        <v>306240</v>
      </c>
      <c r="Q50" s="229">
        <f>P50*B50</f>
        <v>6124800</v>
      </c>
      <c r="R50" s="249" t="s">
        <v>203</v>
      </c>
      <c r="S50" s="255">
        <v>294094</v>
      </c>
      <c r="T50" s="229">
        <f>S50*B50</f>
        <v>5881880</v>
      </c>
      <c r="U50" s="232"/>
      <c r="V50" s="258"/>
      <c r="W50" s="191"/>
      <c r="X50" s="232"/>
      <c r="Y50" s="258"/>
      <c r="Z50" s="191"/>
    </row>
    <row r="51" spans="1:26" s="210" customFormat="1" ht="42" customHeight="1">
      <c r="A51" s="269" t="s">
        <v>204</v>
      </c>
      <c r="B51" s="275">
        <v>14</v>
      </c>
      <c r="C51" s="271" t="s">
        <v>205</v>
      </c>
      <c r="D51" s="276">
        <v>1374180</v>
      </c>
      <c r="E51" s="229">
        <f>D51*B51</f>
        <v>19238520</v>
      </c>
      <c r="F51" s="277" t="s">
        <v>206</v>
      </c>
      <c r="G51" s="205">
        <v>874866</v>
      </c>
      <c r="H51" s="229">
        <f>G51*B51</f>
        <v>12248124</v>
      </c>
      <c r="I51" s="277" t="s">
        <v>207</v>
      </c>
      <c r="J51" s="276">
        <v>1077511</v>
      </c>
      <c r="K51" s="229">
        <f>J51*B51</f>
        <v>15085154</v>
      </c>
      <c r="L51" s="277" t="s">
        <v>208</v>
      </c>
      <c r="M51" s="278">
        <v>1210076</v>
      </c>
      <c r="N51" s="229">
        <f>M51*B51</f>
        <v>16941064</v>
      </c>
      <c r="O51" s="279" t="s">
        <v>209</v>
      </c>
      <c r="P51" s="276">
        <v>1202920</v>
      </c>
      <c r="Q51" s="229">
        <f>P51*B51</f>
        <v>16840880</v>
      </c>
      <c r="R51" s="280" t="s">
        <v>210</v>
      </c>
      <c r="S51" s="276">
        <v>1213136</v>
      </c>
      <c r="T51" s="229">
        <f>S51*B51</f>
        <v>16983904</v>
      </c>
      <c r="U51" s="189"/>
      <c r="V51" s="267"/>
      <c r="W51" s="191"/>
      <c r="X51" s="189"/>
      <c r="Y51" s="267"/>
      <c r="Z51" s="191"/>
    </row>
    <row r="52" spans="1:26" s="210" customFormat="1" ht="42" customHeight="1">
      <c r="A52" s="281" t="s">
        <v>211</v>
      </c>
      <c r="B52" s="282">
        <v>4</v>
      </c>
      <c r="C52" s="271" t="s">
        <v>212</v>
      </c>
      <c r="D52" s="283">
        <v>2910000</v>
      </c>
      <c r="E52" s="229">
        <f>D52*B52</f>
        <v>11640000</v>
      </c>
      <c r="F52" s="284" t="s">
        <v>213</v>
      </c>
      <c r="G52" s="205">
        <v>2112930</v>
      </c>
      <c r="H52" s="229">
        <f>G52*B52</f>
        <v>8451720</v>
      </c>
      <c r="I52" s="284" t="s">
        <v>214</v>
      </c>
      <c r="J52" s="283">
        <v>2225911</v>
      </c>
      <c r="K52" s="229">
        <f>J52*B52</f>
        <v>8903644</v>
      </c>
      <c r="L52" s="277" t="s">
        <v>215</v>
      </c>
      <c r="M52" s="285">
        <v>2580680</v>
      </c>
      <c r="N52" s="229">
        <f>M52*B52</f>
        <v>10322720</v>
      </c>
      <c r="O52" s="286" t="s">
        <v>216</v>
      </c>
      <c r="P52" s="283">
        <v>1988124</v>
      </c>
      <c r="Q52" s="229">
        <f>P52*B52</f>
        <v>7952496</v>
      </c>
      <c r="R52" s="287" t="s">
        <v>217</v>
      </c>
      <c r="S52" s="283">
        <v>2545040</v>
      </c>
      <c r="T52" s="229">
        <f>S52*B52</f>
        <v>10180160</v>
      </c>
      <c r="U52" s="189"/>
      <c r="V52" s="267"/>
      <c r="W52" s="191"/>
      <c r="X52" s="189"/>
      <c r="Y52" s="267"/>
      <c r="Z52" s="191"/>
    </row>
    <row r="53" spans="1:26" ht="57.75" customHeight="1" thickBot="1">
      <c r="A53" s="288" t="s">
        <v>218</v>
      </c>
      <c r="B53" s="200">
        <v>1</v>
      </c>
      <c r="C53" s="227" t="s">
        <v>219</v>
      </c>
      <c r="D53" s="289">
        <v>1400000</v>
      </c>
      <c r="E53" s="203">
        <f>D53*B53</f>
        <v>1400000</v>
      </c>
      <c r="F53" s="227" t="s">
        <v>219</v>
      </c>
      <c r="G53" s="205">
        <v>513301</v>
      </c>
      <c r="H53" s="203">
        <f>G53*B53</f>
        <v>513301</v>
      </c>
      <c r="I53" s="290" t="s">
        <v>220</v>
      </c>
      <c r="J53" s="289">
        <v>567111</v>
      </c>
      <c r="K53" s="203">
        <f>J53*B53</f>
        <v>567111</v>
      </c>
      <c r="L53" s="290" t="s">
        <v>221</v>
      </c>
      <c r="M53" s="291">
        <v>545766</v>
      </c>
      <c r="N53" s="203">
        <f>M53*B53</f>
        <v>545766</v>
      </c>
      <c r="O53" s="290" t="s">
        <v>221</v>
      </c>
      <c r="P53" s="289">
        <v>412960</v>
      </c>
      <c r="Q53" s="203">
        <f>P53*B53</f>
        <v>412960</v>
      </c>
      <c r="R53" s="244" t="s">
        <v>222</v>
      </c>
      <c r="S53" s="289">
        <v>523147</v>
      </c>
      <c r="T53" s="203">
        <f>S53*B53</f>
        <v>523147</v>
      </c>
      <c r="U53" s="189"/>
      <c r="V53" s="267"/>
      <c r="W53" s="191"/>
      <c r="X53" s="189"/>
      <c r="Y53" s="267"/>
      <c r="Z53" s="191"/>
    </row>
    <row r="54" spans="1:26" ht="21" customHeight="1" thickBot="1">
      <c r="A54" s="211" t="s">
        <v>223</v>
      </c>
      <c r="B54" s="212"/>
      <c r="C54" s="213"/>
      <c r="D54" s="214"/>
      <c r="E54" s="215">
        <f>SUM(E50:E53)</f>
        <v>38630560</v>
      </c>
      <c r="F54" s="234"/>
      <c r="G54" s="217"/>
      <c r="H54" s="215">
        <f>SUM(H50:H53)</f>
        <v>27555425</v>
      </c>
      <c r="I54" s="234"/>
      <c r="J54" s="217"/>
      <c r="K54" s="215">
        <f>SUM(K50:K53)</f>
        <v>33346129</v>
      </c>
      <c r="L54" s="235"/>
      <c r="M54" s="217"/>
      <c r="N54" s="215">
        <f>SUM(N50:N53)</f>
        <v>33571250</v>
      </c>
      <c r="O54" s="234"/>
      <c r="P54" s="217"/>
      <c r="Q54" s="215">
        <f>SUM(Q50:Q53)</f>
        <v>31331136</v>
      </c>
      <c r="R54" s="235"/>
      <c r="S54" s="217"/>
      <c r="T54" s="215">
        <f>SUM(T50:T53)</f>
        <v>33569091</v>
      </c>
      <c r="V54" s="191"/>
      <c r="W54" s="191"/>
      <c r="Y54" s="191"/>
      <c r="Z54" s="191"/>
    </row>
    <row r="55" spans="1:26" ht="12.75">
      <c r="A55" s="292"/>
      <c r="B55" s="232"/>
      <c r="C55" s="293"/>
      <c r="D55" s="160"/>
      <c r="E55" s="160"/>
      <c r="F55" s="294"/>
      <c r="G55" s="160"/>
      <c r="H55" s="160"/>
      <c r="I55" s="294"/>
      <c r="J55" s="160"/>
      <c r="K55" s="160"/>
      <c r="L55" s="293"/>
      <c r="M55" s="160"/>
      <c r="N55" s="160"/>
      <c r="O55" s="294"/>
      <c r="P55" s="160"/>
      <c r="Q55" s="160"/>
      <c r="R55" s="293"/>
      <c r="S55" s="160"/>
      <c r="T55" s="160"/>
      <c r="U55" s="293"/>
      <c r="V55" s="160"/>
      <c r="W55" s="160"/>
      <c r="X55" s="293"/>
      <c r="Y55" s="160"/>
      <c r="Z55" s="160"/>
    </row>
    <row r="56" spans="1:26" ht="12.75">
      <c r="A56" s="293"/>
      <c r="B56" s="293"/>
      <c r="C56" s="293"/>
      <c r="D56" s="295"/>
      <c r="E56" s="295"/>
      <c r="F56" s="294"/>
      <c r="G56" s="295"/>
      <c r="H56" s="295"/>
      <c r="I56" s="294"/>
      <c r="J56" s="295"/>
      <c r="K56" s="295"/>
      <c r="L56" s="293"/>
      <c r="M56" s="295"/>
      <c r="N56" s="295"/>
      <c r="O56" s="294"/>
      <c r="P56" s="295"/>
      <c r="Q56" s="295"/>
      <c r="R56" s="293"/>
      <c r="S56" s="295"/>
      <c r="T56" s="295"/>
      <c r="U56" s="293"/>
      <c r="V56" s="295"/>
      <c r="W56" s="295"/>
      <c r="X56" s="293"/>
      <c r="Y56" s="295"/>
      <c r="Z56" s="295"/>
    </row>
    <row r="57" spans="1:26" s="210" customFormat="1" ht="13.5" thickBot="1">
      <c r="A57" s="293"/>
      <c r="B57" s="293"/>
      <c r="C57" s="293"/>
      <c r="D57" s="295"/>
      <c r="E57" s="295"/>
      <c r="F57" s="294"/>
      <c r="G57" s="295"/>
      <c r="H57" s="295"/>
      <c r="I57" s="294"/>
      <c r="J57" s="295"/>
      <c r="K57" s="295"/>
      <c r="L57" s="293"/>
      <c r="M57" s="295"/>
      <c r="N57" s="295"/>
      <c r="O57" s="294"/>
      <c r="P57" s="295"/>
      <c r="Q57" s="295"/>
      <c r="R57" s="293"/>
      <c r="S57" s="295"/>
      <c r="T57" s="295"/>
      <c r="U57" s="293"/>
      <c r="V57" s="295"/>
      <c r="W57" s="295"/>
      <c r="X57" s="293"/>
      <c r="Y57" s="295"/>
      <c r="Z57" s="295"/>
    </row>
    <row r="58" spans="1:26" ht="22.5" customHeight="1" thickBot="1">
      <c r="A58" s="183" t="s">
        <v>224</v>
      </c>
      <c r="B58" s="184"/>
      <c r="C58" s="185"/>
      <c r="D58" s="223"/>
      <c r="E58" s="187"/>
      <c r="F58" s="188"/>
      <c r="G58" s="223"/>
      <c r="H58" s="187"/>
      <c r="I58" s="188"/>
      <c r="J58" s="223"/>
      <c r="K58" s="187"/>
      <c r="L58" s="185"/>
      <c r="M58" s="223"/>
      <c r="N58" s="187"/>
      <c r="O58" s="188"/>
      <c r="P58" s="223"/>
      <c r="Q58" s="187"/>
      <c r="R58" s="185"/>
      <c r="S58" s="223"/>
      <c r="T58" s="187"/>
      <c r="U58" s="189"/>
      <c r="V58" s="221"/>
      <c r="W58" s="191"/>
      <c r="X58" s="189"/>
      <c r="Y58" s="221"/>
      <c r="Z58" s="191"/>
    </row>
    <row r="59" spans="1:26" ht="47.25" customHeight="1" thickBot="1">
      <c r="A59" s="193" t="s">
        <v>155</v>
      </c>
      <c r="B59" s="194" t="s">
        <v>156</v>
      </c>
      <c r="C59" s="193" t="s">
        <v>197</v>
      </c>
      <c r="D59" s="195" t="s">
        <v>158</v>
      </c>
      <c r="E59" s="196" t="s">
        <v>159</v>
      </c>
      <c r="F59" s="193" t="s">
        <v>197</v>
      </c>
      <c r="G59" s="195" t="s">
        <v>158</v>
      </c>
      <c r="H59" s="196" t="s">
        <v>159</v>
      </c>
      <c r="I59" s="193" t="s">
        <v>197</v>
      </c>
      <c r="J59" s="195" t="s">
        <v>158</v>
      </c>
      <c r="K59" s="196" t="s">
        <v>159</v>
      </c>
      <c r="L59" s="193" t="s">
        <v>197</v>
      </c>
      <c r="M59" s="195" t="s">
        <v>158</v>
      </c>
      <c r="N59" s="196" t="s">
        <v>159</v>
      </c>
      <c r="O59" s="193" t="s">
        <v>197</v>
      </c>
      <c r="P59" s="195" t="s">
        <v>158</v>
      </c>
      <c r="Q59" s="196" t="s">
        <v>159</v>
      </c>
      <c r="R59" s="193" t="s">
        <v>197</v>
      </c>
      <c r="S59" s="195" t="s">
        <v>158</v>
      </c>
      <c r="T59" s="196" t="s">
        <v>159</v>
      </c>
      <c r="U59" s="197"/>
      <c r="V59" s="198"/>
      <c r="W59" s="198"/>
      <c r="X59" s="197"/>
      <c r="Y59" s="198"/>
      <c r="Z59" s="198"/>
    </row>
    <row r="60" spans="1:26" ht="39" customHeight="1" thickBot="1">
      <c r="A60" s="296" t="s">
        <v>225</v>
      </c>
      <c r="B60" s="297">
        <v>11</v>
      </c>
      <c r="C60" s="298" t="s">
        <v>226</v>
      </c>
      <c r="D60" s="299">
        <v>3500000</v>
      </c>
      <c r="E60" s="300">
        <f>D60*B60</f>
        <v>38500000</v>
      </c>
      <c r="F60" s="301" t="s">
        <v>227</v>
      </c>
      <c r="G60" s="302">
        <v>4443930</v>
      </c>
      <c r="H60" s="203">
        <f>G60*B60</f>
        <v>48883230</v>
      </c>
      <c r="I60" s="301" t="s">
        <v>228</v>
      </c>
      <c r="J60" s="302">
        <v>3224237</v>
      </c>
      <c r="K60" s="203">
        <f>J60*B60</f>
        <v>35466607</v>
      </c>
      <c r="L60" s="303" t="s">
        <v>229</v>
      </c>
      <c r="M60" s="304">
        <v>3692307</v>
      </c>
      <c r="N60" s="203">
        <f>M60*B60</f>
        <v>40615377</v>
      </c>
      <c r="O60" s="305" t="s">
        <v>230</v>
      </c>
      <c r="P60" s="302">
        <v>3656320</v>
      </c>
      <c r="Q60" s="203">
        <f>P60*B60</f>
        <v>40219520</v>
      </c>
      <c r="R60" s="306" t="s">
        <v>231</v>
      </c>
      <c r="S60" s="302">
        <v>3770716</v>
      </c>
      <c r="T60" s="203">
        <f>S60*B60</f>
        <v>41477876</v>
      </c>
      <c r="U60" s="307"/>
      <c r="V60" s="258"/>
      <c r="W60" s="191"/>
      <c r="X60" s="307"/>
      <c r="Y60" s="258"/>
      <c r="Z60" s="191"/>
    </row>
    <row r="61" spans="1:26" ht="22.5" customHeight="1" thickBot="1">
      <c r="A61" s="211" t="s">
        <v>232</v>
      </c>
      <c r="B61" s="212"/>
      <c r="C61" s="213"/>
      <c r="D61" s="214"/>
      <c r="E61" s="308">
        <f>SUM(E60)</f>
        <v>38500000</v>
      </c>
      <c r="F61" s="234"/>
      <c r="G61" s="187"/>
      <c r="H61" s="187">
        <f>SUM(H60)</f>
        <v>48883230</v>
      </c>
      <c r="I61" s="234"/>
      <c r="J61" s="217"/>
      <c r="K61" s="215">
        <f>SUM(K60)</f>
        <v>35466607</v>
      </c>
      <c r="L61" s="235"/>
      <c r="M61" s="217"/>
      <c r="N61" s="215">
        <f>SUM(N60)</f>
        <v>40615377</v>
      </c>
      <c r="O61" s="234"/>
      <c r="P61" s="217"/>
      <c r="Q61" s="215">
        <f>SUM(Q60)</f>
        <v>40219520</v>
      </c>
      <c r="R61" s="235"/>
      <c r="S61" s="217"/>
      <c r="T61" s="215">
        <f>SUM(T60)</f>
        <v>41477876</v>
      </c>
      <c r="V61" s="191"/>
      <c r="W61" s="191"/>
      <c r="Y61" s="191"/>
      <c r="Z61" s="191"/>
    </row>
    <row r="62" spans="5:20" ht="13.5" thickBot="1">
      <c r="E62" s="309" t="s">
        <v>22</v>
      </c>
      <c r="H62" s="309" t="s">
        <v>22</v>
      </c>
      <c r="K62" s="309" t="s">
        <v>22</v>
      </c>
      <c r="N62" s="309" t="s">
        <v>22</v>
      </c>
      <c r="Q62" s="309" t="s">
        <v>22</v>
      </c>
      <c r="T62" s="311" t="s">
        <v>22</v>
      </c>
    </row>
    <row r="63" spans="1:20" ht="13.5" thickBot="1">
      <c r="A63" s="235" t="s">
        <v>233</v>
      </c>
      <c r="B63" s="313"/>
      <c r="C63" s="235"/>
      <c r="D63" s="314" t="s">
        <v>234</v>
      </c>
      <c r="E63" s="315"/>
      <c r="F63" s="234"/>
      <c r="G63" s="314" t="s">
        <v>235</v>
      </c>
      <c r="H63" s="315"/>
      <c r="I63" s="234"/>
      <c r="J63" s="314" t="s">
        <v>236</v>
      </c>
      <c r="K63" s="315"/>
      <c r="L63" s="235"/>
      <c r="M63" s="313" t="s">
        <v>237</v>
      </c>
      <c r="N63" s="315"/>
      <c r="O63" s="234"/>
      <c r="P63" s="313" t="s">
        <v>237</v>
      </c>
      <c r="Q63" s="315"/>
      <c r="R63" s="235"/>
      <c r="S63" s="314" t="s">
        <v>238</v>
      </c>
      <c r="T63" s="315"/>
    </row>
  </sheetData>
  <mergeCells count="22">
    <mergeCell ref="A54:B54"/>
    <mergeCell ref="A61:B61"/>
    <mergeCell ref="A13:B13"/>
    <mergeCell ref="A22:B22"/>
    <mergeCell ref="A29:B29"/>
    <mergeCell ref="A44:B44"/>
    <mergeCell ref="X7:Z7"/>
    <mergeCell ref="A8:B8"/>
    <mergeCell ref="C8:E8"/>
    <mergeCell ref="F8:H8"/>
    <mergeCell ref="I8:K8"/>
    <mergeCell ref="L8:N8"/>
    <mergeCell ref="O8:Q8"/>
    <mergeCell ref="R8:T8"/>
    <mergeCell ref="L7:N7"/>
    <mergeCell ref="O7:Q7"/>
    <mergeCell ref="R7:T7"/>
    <mergeCell ref="U7:W7"/>
    <mergeCell ref="A7:B7"/>
    <mergeCell ref="C7:E7"/>
    <mergeCell ref="F7:H7"/>
    <mergeCell ref="I7:K7"/>
  </mergeCells>
  <printOptions/>
  <pageMargins left="0.34" right="0.23" top="0.43" bottom="1" header="0" footer="0"/>
  <pageSetup horizontalDpi="600" verticalDpi="600" orientation="landscape" scale="60" r:id="rId1"/>
  <rowBreaks count="2" manualBreakCount="2">
    <brk id="36" max="255" man="1"/>
    <brk id="8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UTP</dc:creator>
  <cp:keywords/>
  <dc:description/>
  <cp:lastModifiedBy>Compras4</cp:lastModifiedBy>
  <cp:lastPrinted>2007-03-28T14:43:03Z</cp:lastPrinted>
  <dcterms:created xsi:type="dcterms:W3CDTF">2005-11-22T13:38:35Z</dcterms:created>
  <dcterms:modified xsi:type="dcterms:W3CDTF">2007-04-12T22:44:07Z</dcterms:modified>
  <cp:category/>
  <cp:version/>
  <cp:contentType/>
  <cp:contentStatus/>
</cp:coreProperties>
</file>