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80" windowHeight="8835" activeTab="0"/>
  </bookViews>
  <sheets>
    <sheet name="Adjudicación" sheetId="1" r:id="rId1"/>
    <sheet name="Eval Financiera" sheetId="2" r:id="rId2"/>
    <sheet name="Calif Técnica" sheetId="3" r:id="rId3"/>
  </sheets>
  <definedNames>
    <definedName name="_xlnm.Print_Area" localSheetId="0">'Adjudicación'!$A$1:$G$134</definedName>
    <definedName name="_xlnm.Print_Titles" localSheetId="0">'Adjudicación'!$1:$4</definedName>
  </definedNames>
  <calcPr fullCalcOnLoad="1"/>
</workbook>
</file>

<file path=xl/sharedStrings.xml><?xml version="1.0" encoding="utf-8"?>
<sst xmlns="http://schemas.openxmlformats.org/spreadsheetml/2006/main" count="260" uniqueCount="163">
  <si>
    <t>UNIVERSIDAD TECNOLOGICA DE PEREIRA</t>
  </si>
  <si>
    <t>PARA:</t>
  </si>
  <si>
    <t>DE:</t>
  </si>
  <si>
    <t>ASUNTO:</t>
  </si>
  <si>
    <t>FECHA:</t>
  </si>
  <si>
    <t>2.  EMPRESAS INVITADAS</t>
  </si>
  <si>
    <t>Comité Financiero</t>
  </si>
  <si>
    <t xml:space="preserve"> </t>
  </si>
  <si>
    <t>Comité Técnico</t>
  </si>
  <si>
    <t>Señor Rector</t>
  </si>
  <si>
    <t>Comités Jurídico, Financiero y Técnico</t>
  </si>
  <si>
    <t>Evaluación Jurídica, Técnica y Financiera</t>
  </si>
  <si>
    <t>Resultados</t>
  </si>
  <si>
    <t>Empresas</t>
  </si>
  <si>
    <t>CARLOS FERNANDO CASTAÑO MONTOYA</t>
  </si>
  <si>
    <t>Las empresas cumplen con toda la documentación exigida en el Pliego de Condiciones.</t>
  </si>
  <si>
    <t>Documentos</t>
  </si>
  <si>
    <t>Balances, Declaraciones de Renta y Estados de Resultados</t>
  </si>
  <si>
    <t>Documentos de Seguridad Social</t>
  </si>
  <si>
    <t>Determinación de la capacidad Financiera:</t>
  </si>
  <si>
    <t>Se analizaron 4 índices de Liquidez, Endeudamiento y Rendimiento con una calificación de 25 puntos para cada índice con el siguiente resultado:</t>
  </si>
  <si>
    <t>Se anexa calificación.</t>
  </si>
  <si>
    <t>Teniendo en cuenta que el proceso licitatorio se desarrolló de acuerdo con las Normas de Contratación establecidas, la Rectoría considera pertinente efectuar esta adjudicación de acuerdo con la recomendación de los Comités.</t>
  </si>
  <si>
    <t>Comité Jurídico</t>
  </si>
  <si>
    <t>Se evalúan los Documentos Financieros solicitados en el Capítulo 2 Ítem 2.2 del Pliego de Condiciones.</t>
  </si>
  <si>
    <t xml:space="preserve">ACTA DE RECOMENDACIÓN Y ADJUDICACION </t>
  </si>
  <si>
    <t>3.  EMPRESAS PARTICIPANTES EN LA ACLARACIÓN DE DUDAS</t>
  </si>
  <si>
    <t>4.  EMPRESAS PARTICIPANTES EN LA AUDIENCIA</t>
  </si>
  <si>
    <t>5.  EVALUACIÓN JURÍDICA</t>
  </si>
  <si>
    <t>6.  EVALUACIÓN  FINANCIERA</t>
  </si>
  <si>
    <t>Rector E</t>
  </si>
  <si>
    <t>Existencia y Representación Legal</t>
  </si>
  <si>
    <t>Registro Único de Proponentes</t>
  </si>
  <si>
    <t>Póliza de Seriedad de la Propuesta</t>
  </si>
  <si>
    <t>Poder del proponente o quien lo represente</t>
  </si>
  <si>
    <t>Reporte Registro Sice</t>
  </si>
  <si>
    <t>Proveedor/Documentos</t>
  </si>
  <si>
    <t>PROVEEDOR</t>
  </si>
  <si>
    <t>VICTORIA LUISA ARISTIZABAL MARIN</t>
  </si>
  <si>
    <t>ALBA LUZ RAMIREZ GIRALDO</t>
  </si>
  <si>
    <t>VALOR OFERTA</t>
  </si>
  <si>
    <t>6.  EVALUACIÓN TÉCNICA</t>
  </si>
  <si>
    <t>7. CALIFICACIÓN TÉCNICA</t>
  </si>
  <si>
    <t>8.  ANÁLISIS ECONÓMICO</t>
  </si>
  <si>
    <t>9.  CALIFICACIÓN ECONOMICA</t>
  </si>
  <si>
    <t>10. RECOMENDACIÓN</t>
  </si>
  <si>
    <t>JAIRO ALBERTO NARVAEZ MARTINEZ</t>
  </si>
  <si>
    <t>Una vez revisados los documentos legales exigidos en el Pliego de Condiciones, se tiene el siguiente cuadro resumen.</t>
  </si>
  <si>
    <t>Todas las empresas cumplen con el requisito mínimo exigido del 50% en su capacidad financiera.</t>
  </si>
  <si>
    <t xml:space="preserve">Ver anexo </t>
  </si>
  <si>
    <t xml:space="preserve">PUNTAJE TECNICO </t>
  </si>
  <si>
    <t xml:space="preserve">OFERTA ECONÓMICA </t>
  </si>
  <si>
    <t>CALIFICACIÓN  ECONÓMICA</t>
  </si>
  <si>
    <t>TOTAL CALIFICACIÓN</t>
  </si>
  <si>
    <t>Se evalúa el cumplimiento de las especificaciones técnicas solicitadas en  cada anexo. A cada una de las empresas se les explica el cumplimiento de estas.</t>
  </si>
  <si>
    <t>PCD Multiformas</t>
  </si>
  <si>
    <t>Mepal S.A.</t>
  </si>
  <si>
    <t>Manufacturas Muñoz</t>
  </si>
  <si>
    <t>Lineas y Diseños</t>
  </si>
  <si>
    <t>Industrias Ridders</t>
  </si>
  <si>
    <t xml:space="preserve">CALIFICACIÓN </t>
  </si>
  <si>
    <t>De acuerdo con las evaluaciones anteriores se adjudica así:</t>
  </si>
  <si>
    <t>LICITACIÓN PÚBLICA No. 04 DE 2010</t>
  </si>
  <si>
    <t>SUMINISTRO DE SILLAS</t>
  </si>
  <si>
    <t>3 de marzo de 2010</t>
  </si>
  <si>
    <t>Organic.K S.A</t>
  </si>
  <si>
    <t xml:space="preserve">Manufacturas Muños </t>
  </si>
  <si>
    <t>Metalicas S.R</t>
  </si>
  <si>
    <t>Amplex</t>
  </si>
  <si>
    <t>Lineas y Diseños S.A</t>
  </si>
  <si>
    <t xml:space="preserve">Metales y Conceptos </t>
  </si>
  <si>
    <t>Además vía correo electrónico, se hizo invitación a consultar el Pliego y a participar, a las siguientes empresas:</t>
  </si>
  <si>
    <t>JULIÁN SÁNCHEZ JIMÉNEZ</t>
  </si>
  <si>
    <t>La Sección de Bienes y Suministros de la Universidad Tecnológica de Pereira publicó en la Página web de la Universidad www.utp.edu.co, el Pliego de Condiciones para la Licitación Pública No. 04 de 2010.</t>
  </si>
  <si>
    <r>
      <t>1. OBJETO.</t>
    </r>
    <r>
      <rPr>
        <sz val="11"/>
        <rFont val="Calibri"/>
        <family val="2"/>
      </rPr>
      <t xml:space="preserve">  Suministro de sillas </t>
    </r>
  </si>
  <si>
    <t>Metalmuebles</t>
  </si>
  <si>
    <t>VALOR HASTA ADJUDICADO</t>
  </si>
  <si>
    <t>EVALUACION FINANCIERA</t>
  </si>
  <si>
    <t>LICITACION PUBLICA 04</t>
  </si>
  <si>
    <t>MARZO 3 DE 2010</t>
  </si>
  <si>
    <t>SUMINITRO DE SILLAS</t>
  </si>
  <si>
    <t>SEGÚN DECLARACION DE RENTA 2008 - EXPRESADO EN MILES DE PESOS</t>
  </si>
  <si>
    <t>EMPRESA</t>
  </si>
  <si>
    <t>N.I.T.</t>
  </si>
  <si>
    <t xml:space="preserve">Activo Corriente  </t>
  </si>
  <si>
    <t>Pasivo Corriente</t>
  </si>
  <si>
    <t>Patrimonio</t>
  </si>
  <si>
    <t>Total Activos</t>
  </si>
  <si>
    <t>Ventas Netas</t>
  </si>
  <si>
    <t>Utilidad Operacional</t>
  </si>
  <si>
    <t>Utilidad Neta</t>
  </si>
  <si>
    <t>AMPLEX DE COLOMBIA CIA LTDA.</t>
  </si>
  <si>
    <t>830064756-5</t>
  </si>
  <si>
    <t>LINEAS Y DISEÑOS S.A.</t>
  </si>
  <si>
    <t>890927986-5</t>
  </si>
  <si>
    <t>MANUFACTURAS MUÑOZ S.A.</t>
  </si>
  <si>
    <t>890900297-1</t>
  </si>
  <si>
    <t>METALES Y CONCEPTOS S.A. C.I</t>
  </si>
  <si>
    <t>900159003-0</t>
  </si>
  <si>
    <t>ORGANIK S.A.</t>
  </si>
  <si>
    <t>800228372-7</t>
  </si>
  <si>
    <t>SUAVITA ROJAS JOSE SADY</t>
  </si>
  <si>
    <t>19303649-1</t>
  </si>
  <si>
    <t>INDICE DE LIQUIDEZ</t>
  </si>
  <si>
    <t>INDICE DE ENDEUDAMIENTO</t>
  </si>
  <si>
    <t>RAZON CORRIENTE &gt;1,1</t>
  </si>
  <si>
    <r>
      <t>Activo</t>
    </r>
    <r>
      <rPr>
        <b/>
        <sz val="9"/>
        <rFont val="Arial"/>
        <family val="2"/>
      </rPr>
      <t xml:space="preserve">  Pasivo</t>
    </r>
  </si>
  <si>
    <t>PUNTAJE</t>
  </si>
  <si>
    <t>NIVEL DE ENDEUDAMIENTO &lt; 50%</t>
  </si>
  <si>
    <r>
      <t>Pasivo Corriente</t>
    </r>
    <r>
      <rPr>
        <b/>
        <sz val="8"/>
        <rFont val="Arial"/>
        <family val="2"/>
      </rPr>
      <t xml:space="preserve">    Total activos</t>
    </r>
  </si>
  <si>
    <t>INDICE DE RENDIMIENTO</t>
  </si>
  <si>
    <t>CAPITAL DE TRABAJO&gt; $90,000=</t>
  </si>
  <si>
    <t>AC - PC</t>
  </si>
  <si>
    <t>MARGEN OPERACIONAL&gt;=7,67%</t>
  </si>
  <si>
    <r>
      <t xml:space="preserve">Ut. Opera </t>
    </r>
    <r>
      <rPr>
        <b/>
        <sz val="10"/>
        <rFont val="Arial"/>
        <family val="2"/>
      </rPr>
      <t>Ventas</t>
    </r>
  </si>
  <si>
    <t>RESULTADOS</t>
  </si>
  <si>
    <t>TOTALES</t>
  </si>
  <si>
    <r>
      <t xml:space="preserve">1- </t>
    </r>
    <r>
      <rPr>
        <b/>
        <u val="single"/>
        <sz val="10"/>
        <rFont val="Arial"/>
        <family val="2"/>
      </rPr>
      <t>DOCUMENTOS FINANCIEROS:</t>
    </r>
    <r>
      <rPr>
        <sz val="10"/>
        <rFont val="Arial"/>
        <family val="2"/>
      </rPr>
      <t xml:space="preserve"> Los oferentes aportan para la evaluacion financiera, los estados financieros y la declaración de renta del año 2008; Paz y Salvo de la Seguridad Social certificada por el Revisor Fiscal o Representante legal, certificados disciplinarios y RUT.</t>
    </r>
  </si>
  <si>
    <r>
      <t>2- EVALUACION FINANCIERA</t>
    </r>
    <r>
      <rPr>
        <sz val="10"/>
        <rFont val="Arial"/>
        <family val="0"/>
      </rPr>
      <t>: Los oferentes cumplen con el riquisito mínimo exigido del 50%, por lo tanto pueden continuar en el proceso licitatorio</t>
    </r>
  </si>
  <si>
    <t>JOSE GERMÁN LÓPEZ QUINTERO</t>
  </si>
  <si>
    <t>Si</t>
  </si>
  <si>
    <t>Detalle</t>
  </si>
  <si>
    <t xml:space="preserve">unidad </t>
  </si>
  <si>
    <t xml:space="preserve">Cantidad </t>
  </si>
  <si>
    <t>Valor unitario</t>
  </si>
  <si>
    <t>Valor Total</t>
  </si>
  <si>
    <t>Silla operativa tipo 2</t>
  </si>
  <si>
    <t>unidad</t>
  </si>
  <si>
    <t>Silla operativa tipo 3</t>
  </si>
  <si>
    <t>Silla interlocutora</t>
  </si>
  <si>
    <t>Silla miami</t>
  </si>
  <si>
    <t>Tandem 2 puestos tapizados + mesa</t>
  </si>
  <si>
    <t xml:space="preserve">Totales </t>
  </si>
  <si>
    <t xml:space="preserve">La empresa MANUFACTURAS MUÑOZ S.A.  cumple con las especificaciones solicitadas. </t>
  </si>
  <si>
    <t xml:space="preserve">ÍTEM </t>
  </si>
  <si>
    <t>SILLAS</t>
  </si>
  <si>
    <t xml:space="preserve">Las empresas ORGANIK S.A., Metales y Conceptos S.A., y Suavita Rojas José Sady  no cumplen  con la especificación de los rodachines para piso duro; Amplex de Colombia S.A  y Suavita Rojas José Sady no cumplen con el sistema de contacto permanente con palanca ni con el espaldar graduable por sistema de cremallera y la empresa Lineas y Diseños S.A. no cumple con la graduación de profundidad del espaldar; por lo tanto no continúan en el proceso. </t>
  </si>
  <si>
    <t>Segunda Ronda</t>
  </si>
  <si>
    <t>UNIVERSIDAD TECNOLÓGICA DE PEREIRA</t>
  </si>
  <si>
    <t>LICITACIÓN PÚBLICA 04 de 2010</t>
  </si>
  <si>
    <t>ANEXO 2 - CALIFICACIÓN TÉCNICA SEGÚN MUESTRA FÍSICA</t>
  </si>
  <si>
    <t>Factores a calificar</t>
  </si>
  <si>
    <t>Puntaje máximo</t>
  </si>
  <si>
    <t>Explicación</t>
  </si>
  <si>
    <t>Cumplimiento de especificaciones</t>
  </si>
  <si>
    <t xml:space="preserve">Sólo se calificarán las muestras físicas que cumplan con el 100% de las especificaciones de obligatorio cumplimiento. </t>
  </si>
  <si>
    <t>Diseño integral</t>
  </si>
  <si>
    <t>Se tendrá en cuenta que las  sillas tengan un diseño armónico, apariencia visual, versatilidad, creatividad e innovación.  Se destacan en este punto,  la coherencia entre componentes y el manejo de materiales, entre otros.</t>
  </si>
  <si>
    <t>Armonía entre  elementos</t>
  </si>
  <si>
    <t>Deberá existir relación  y concordancia entre los elementos componentes del sistema, los acabados y accesorios, así como también se tendrá en cuenta la correspondencia de los mismos con el sistema de amoblamiento adoptado por la universidad</t>
  </si>
  <si>
    <t>Acabados</t>
  </si>
  <si>
    <t>Se evaluará la calidad de los acabados en general tales como: uniones, ensambles, terminado de producto, aplicación de pintura, soldaduras, manejo de materiales, cortes,  tapizado y demás componentes que garanticen la calidad de las sillas.</t>
  </si>
  <si>
    <t>Accesorios</t>
  </si>
  <si>
    <t xml:space="preserve">Integralidad de los accesorios con el sistema en general, calidad, funcionalidad y apariencia visual de los mismos. </t>
  </si>
  <si>
    <t xml:space="preserve">Funcionalidad </t>
  </si>
  <si>
    <t>Eficiencia de cada elemento y sus posibilidades de utilización, facilidad de manipulación, manejo y respuesta a las necesidades del usuario.</t>
  </si>
  <si>
    <t>Ergonomía</t>
  </si>
  <si>
    <t>Entendida como el grado de adaptabilidad del sistema a las personas, a los espacios y al entorno en general, capacidad del mismo para satisfacer las necesidades de las personas de manera que mejore la eficiencia y bienestar de los trabajadores. Comodidad del sistema desde la perpectiva de los usuarios.</t>
  </si>
  <si>
    <t>Estabilidad</t>
  </si>
  <si>
    <t>Sistema estructural diseñado construido para trabajo pesado, alta durabilidad, integridad estructural, seguridad y estabilidad de todos y cada uno de los elementos integrantes del mismo.</t>
  </si>
  <si>
    <t>Muestra física</t>
  </si>
  <si>
    <t>Se evaluará la calidad, apriencia visual, estabilidad y funcionalidad de la muestra física.</t>
  </si>
  <si>
    <t>Puntaje total</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</si>
</sst>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 #,##0"/>
    <numFmt numFmtId="191" formatCode="_-* #,##0.00\ &quot;Pts&quot;_-;\-* #,##0.00\ &quot;Pts&quot;_-;_-* &quot;-&quot;??\ &quot;Pts&quot;_-;_-@_-"/>
    <numFmt numFmtId="192" formatCode="0.0"/>
    <numFmt numFmtId="193" formatCode="_ * #,##0_ ;_ * \-#,##0_ ;_ * &quot;-&quot;??_ ;_ @_ "/>
    <numFmt numFmtId="194" formatCode="[$$-240A]\ #,##0;[Red][$$-240A]\ #,##0"/>
    <numFmt numFmtId="195" formatCode="#,##0.0"/>
  </numFmts>
  <fonts count="55">
    <font>
      <sz val="10"/>
      <name val="Arial"/>
      <family val="0"/>
    </font>
    <font>
      <u val="single"/>
      <sz val="10"/>
      <color indexed="12"/>
      <name val="Arial"/>
      <family val="2"/>
    </font>
    <font>
      <sz val="8"/>
      <name val="Arial"/>
      <family val="2"/>
    </font>
    <font>
      <u val="single"/>
      <sz val="10"/>
      <color indexed="36"/>
      <name val="Arial"/>
      <family val="2"/>
    </font>
    <font>
      <sz val="10"/>
      <name val="Helv"/>
      <family val="0"/>
    </font>
    <font>
      <sz val="11"/>
      <name val="Arial"/>
      <family val="2"/>
    </font>
    <font>
      <sz val="11"/>
      <name val="Calibri"/>
      <family val="2"/>
    </font>
    <font>
      <b/>
      <sz val="10"/>
      <name val="Arial"/>
      <family val="2"/>
    </font>
    <font>
      <b/>
      <sz val="9"/>
      <name val="Arial"/>
      <family val="2"/>
    </font>
    <font>
      <sz val="9"/>
      <name val="Arial"/>
      <family val="2"/>
    </font>
    <font>
      <b/>
      <u val="single"/>
      <sz val="9"/>
      <name val="Arial"/>
      <family val="2"/>
    </font>
    <font>
      <b/>
      <u val="single"/>
      <sz val="8"/>
      <name val="Arial"/>
      <family val="2"/>
    </font>
    <font>
      <b/>
      <sz val="8"/>
      <name val="Arial"/>
      <family val="2"/>
    </font>
    <font>
      <b/>
      <u val="single"/>
      <sz val="10"/>
      <name val="Arial"/>
      <family val="2"/>
    </font>
    <font>
      <b/>
      <sz val="11"/>
      <name val="Arial"/>
      <family val="2"/>
    </font>
    <font>
      <b/>
      <sz val="10"/>
      <name val="Tahoma"/>
      <family val="2"/>
    </font>
    <font>
      <sz val="10"/>
      <name val="Tahoma"/>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style="thin"/>
      <bottom style="thin"/>
    </border>
    <border>
      <left style="medium"/>
      <right/>
      <top style="medium"/>
      <bottom style="medium"/>
    </border>
    <border>
      <left style="thin"/>
      <right style="thin"/>
      <top style="medium"/>
      <bottom style="medium"/>
    </border>
    <border>
      <left style="thin"/>
      <right style="medium"/>
      <top style="medium"/>
      <bottom style="medium"/>
    </border>
    <border>
      <left style="medium"/>
      <right/>
      <top/>
      <bottom style="thin"/>
    </border>
    <border>
      <left style="thin"/>
      <right style="thin"/>
      <top>
        <color indexed="63"/>
      </top>
      <bottom style="thin"/>
    </border>
    <border>
      <left style="medium"/>
      <right>
        <color indexed="63"/>
      </right>
      <top style="thin"/>
      <bottom style="thin"/>
    </border>
    <border>
      <left style="thin"/>
      <right>
        <color indexed="63"/>
      </right>
      <top/>
      <bottom style="medium"/>
    </border>
    <border>
      <left style="thin"/>
      <right>
        <color indexed="63"/>
      </right>
      <top style="thin"/>
      <bottom>
        <color indexed="63"/>
      </bottom>
    </border>
    <border>
      <left style="medium"/>
      <right/>
      <top style="thin"/>
      <bottom/>
    </border>
    <border>
      <left style="medium"/>
      <right style="medium"/>
      <top style="medium"/>
      <bottom style="medium"/>
    </border>
    <border>
      <left>
        <color indexed="63"/>
      </left>
      <right>
        <color indexed="63"/>
      </right>
      <top style="thin"/>
      <bottom style="thin"/>
    </border>
    <border>
      <left>
        <color indexed="63"/>
      </left>
      <right style="thin"/>
      <top style="thin"/>
      <bottom>
        <color indexed="63"/>
      </bottom>
    </border>
    <border>
      <left style="medium"/>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4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07">
    <xf numFmtId="0" fontId="0" fillId="0" borderId="0" xfId="0" applyAlignment="1">
      <alignment/>
    </xf>
    <xf numFmtId="0" fontId="35" fillId="0" borderId="0" xfId="0" applyFont="1" applyAlignment="1">
      <alignment/>
    </xf>
    <xf numFmtId="0" fontId="6" fillId="0" borderId="0" xfId="0" applyFont="1" applyAlignment="1">
      <alignment/>
    </xf>
    <xf numFmtId="0" fontId="6" fillId="0" borderId="0" xfId="0" applyFont="1" applyAlignment="1">
      <alignment horizontal="justify"/>
    </xf>
    <xf numFmtId="0" fontId="6" fillId="0" borderId="0" xfId="0" applyFont="1" applyAlignment="1">
      <alignment/>
    </xf>
    <xf numFmtId="0" fontId="6" fillId="0" borderId="0" xfId="0" applyFont="1" applyAlignment="1">
      <alignment horizontal="left"/>
    </xf>
    <xf numFmtId="0" fontId="6" fillId="0" borderId="0" xfId="0" applyFont="1" applyFill="1" applyAlignment="1">
      <alignment wrapText="1"/>
    </xf>
    <xf numFmtId="0" fontId="6" fillId="0" borderId="0" xfId="0" applyFont="1" applyAlignment="1">
      <alignment wrapText="1"/>
    </xf>
    <xf numFmtId="0" fontId="6" fillId="0" borderId="0" xfId="0" applyFont="1" applyAlignment="1">
      <alignment horizontal="right"/>
    </xf>
    <xf numFmtId="0" fontId="6" fillId="0" borderId="0" xfId="0" applyFont="1" applyBorder="1" applyAlignment="1">
      <alignment/>
    </xf>
    <xf numFmtId="0" fontId="35" fillId="0" borderId="10" xfId="53" applyFont="1" applyFill="1" applyBorder="1" applyAlignment="1">
      <alignment horizontal="center" vertical="center" wrapText="1"/>
      <protection/>
    </xf>
    <xf numFmtId="0" fontId="6" fillId="0" borderId="1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Border="1" applyAlignment="1">
      <alignment horizontal="center" wrapText="1"/>
    </xf>
    <xf numFmtId="0" fontId="35" fillId="0" borderId="0" xfId="0" applyFont="1" applyAlignment="1">
      <alignment horizontal="justify"/>
    </xf>
    <xf numFmtId="0" fontId="6" fillId="0" borderId="0" xfId="0" applyFont="1" applyFill="1" applyAlignment="1">
      <alignment/>
    </xf>
    <xf numFmtId="0" fontId="6" fillId="0" borderId="0" xfId="53" applyFont="1" applyFill="1" applyBorder="1" applyAlignment="1">
      <alignment horizontal="center" vertical="center" wrapText="1"/>
      <protection/>
    </xf>
    <xf numFmtId="0" fontId="35" fillId="0" borderId="0" xfId="53" applyFont="1" applyFill="1" applyBorder="1" applyAlignment="1">
      <alignment horizontal="center" vertical="center" wrapText="1"/>
      <protection/>
    </xf>
    <xf numFmtId="0" fontId="35" fillId="0" borderId="0" xfId="53" applyFont="1" applyFill="1" applyBorder="1" applyAlignment="1">
      <alignment horizontal="center" wrapText="1"/>
      <protection/>
    </xf>
    <xf numFmtId="0" fontId="35" fillId="0" borderId="0" xfId="0" applyFont="1" applyFill="1" applyBorder="1" applyAlignment="1">
      <alignment horizontal="center" vertical="center" wrapText="1"/>
    </xf>
    <xf numFmtId="0" fontId="6" fillId="0" borderId="0" xfId="0" applyFont="1" applyBorder="1" applyAlignment="1">
      <alignment horizontal="left" wrapText="1"/>
    </xf>
    <xf numFmtId="0" fontId="6" fillId="0" borderId="10" xfId="0" applyFont="1" applyBorder="1" applyAlignment="1">
      <alignment horizontal="left" wrapText="1"/>
    </xf>
    <xf numFmtId="0" fontId="6" fillId="0" borderId="0" xfId="0" applyFont="1" applyBorder="1" applyAlignment="1">
      <alignment/>
    </xf>
    <xf numFmtId="0" fontId="6" fillId="0" borderId="0" xfId="0" applyFont="1" applyFill="1" applyBorder="1" applyAlignment="1">
      <alignment wrapText="1"/>
    </xf>
    <xf numFmtId="0" fontId="6" fillId="0" borderId="0" xfId="0" applyFont="1" applyFill="1" applyBorder="1" applyAlignment="1">
      <alignment/>
    </xf>
    <xf numFmtId="0" fontId="6" fillId="0" borderId="0" xfId="0" applyFont="1" applyFill="1" applyBorder="1" applyAlignment="1">
      <alignment horizontal="center" wrapText="1"/>
    </xf>
    <xf numFmtId="0" fontId="35" fillId="0" borderId="0" xfId="0" applyFont="1" applyFill="1" applyBorder="1" applyAlignment="1">
      <alignment wrapText="1"/>
    </xf>
    <xf numFmtId="0" fontId="6" fillId="0" borderId="0" xfId="0" applyFont="1" applyBorder="1" applyAlignment="1">
      <alignment horizontal="left" vertical="center" wrapText="1"/>
    </xf>
    <xf numFmtId="0" fontId="35" fillId="0" borderId="0" xfId="0" applyFont="1" applyAlignment="1">
      <alignment/>
    </xf>
    <xf numFmtId="3"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wrapText="1"/>
    </xf>
    <xf numFmtId="190" fontId="6" fillId="0" borderId="0" xfId="0" applyNumberFormat="1" applyFont="1" applyAlignment="1">
      <alignment/>
    </xf>
    <xf numFmtId="0" fontId="6" fillId="0" borderId="0" xfId="53" applyFont="1" applyBorder="1" applyAlignment="1">
      <alignment wrapText="1"/>
      <protection/>
    </xf>
    <xf numFmtId="0" fontId="6" fillId="33" borderId="0" xfId="0" applyFont="1" applyFill="1" applyAlignment="1">
      <alignment/>
    </xf>
    <xf numFmtId="0" fontId="35" fillId="0" borderId="11" xfId="0" applyFont="1" applyBorder="1" applyAlignment="1">
      <alignment vertical="center" wrapText="1"/>
    </xf>
    <xf numFmtId="0" fontId="6" fillId="0" borderId="0" xfId="0" applyFont="1" applyAlignment="1">
      <alignment horizontal="right" wrapText="1"/>
    </xf>
    <xf numFmtId="0" fontId="6" fillId="0" borderId="0" xfId="0" applyFont="1" applyBorder="1" applyAlignment="1">
      <alignment horizontal="left"/>
    </xf>
    <xf numFmtId="0" fontId="6" fillId="0" borderId="0" xfId="53" applyFont="1" applyFill="1" applyBorder="1" applyAlignment="1">
      <alignment horizontal="center" wrapText="1"/>
      <protection/>
    </xf>
    <xf numFmtId="0" fontId="6" fillId="0" borderId="0" xfId="0" applyFont="1" applyFill="1" applyBorder="1" applyAlignment="1">
      <alignment horizontal="center" vertical="center" wrapText="1"/>
    </xf>
    <xf numFmtId="0" fontId="48" fillId="0" borderId="0" xfId="0" applyFont="1" applyAlignment="1">
      <alignment wrapText="1"/>
    </xf>
    <xf numFmtId="0" fontId="48" fillId="0" borderId="0" xfId="0" applyFont="1" applyAlignment="1">
      <alignment/>
    </xf>
    <xf numFmtId="0" fontId="6" fillId="0" borderId="10" xfId="0" applyFont="1" applyBorder="1" applyAlignment="1">
      <alignment horizontal="center" vertical="center" wrapText="1"/>
    </xf>
    <xf numFmtId="0" fontId="6" fillId="0" borderId="10" xfId="53" applyFont="1" applyFill="1" applyBorder="1" applyAlignment="1">
      <alignment horizontal="center" wrapText="1"/>
      <protection/>
    </xf>
    <xf numFmtId="0" fontId="35" fillId="0" borderId="10" xfId="0" applyFont="1" applyBorder="1" applyAlignment="1">
      <alignment horizontal="center" wrapText="1"/>
    </xf>
    <xf numFmtId="0" fontId="35" fillId="0" borderId="0" xfId="0" applyFont="1" applyAlignment="1">
      <alignment horizontal="left"/>
    </xf>
    <xf numFmtId="0" fontId="35" fillId="0" borderId="10" xfId="0" applyFont="1" applyBorder="1" applyAlignment="1">
      <alignment horizontal="center" vertical="center" wrapText="1"/>
    </xf>
    <xf numFmtId="0" fontId="6" fillId="0" borderId="0" xfId="0" applyFont="1" applyAlignment="1">
      <alignment horizontal="left" wrapText="1"/>
    </xf>
    <xf numFmtId="0" fontId="35" fillId="0" borderId="0" xfId="0" applyFont="1" applyAlignment="1">
      <alignment horizontal="center"/>
    </xf>
    <xf numFmtId="0" fontId="6" fillId="0" borderId="0" xfId="0" applyFont="1" applyFill="1" applyAlignment="1">
      <alignment horizontal="left" wrapText="1"/>
    </xf>
    <xf numFmtId="0" fontId="6" fillId="0" borderId="0" xfId="0" applyFont="1" applyFill="1" applyBorder="1" applyAlignment="1">
      <alignment horizontal="left" wrapText="1"/>
    </xf>
    <xf numFmtId="0" fontId="35" fillId="0" borderId="0" xfId="0" applyFont="1" applyAlignment="1">
      <alignment vertical="center" wrapText="1"/>
    </xf>
    <xf numFmtId="0" fontId="6" fillId="0" borderId="10" xfId="0" applyFont="1" applyBorder="1" applyAlignment="1">
      <alignment vertical="center" wrapText="1"/>
    </xf>
    <xf numFmtId="0" fontId="6" fillId="0" borderId="0" xfId="0" applyFont="1" applyAlignment="1">
      <alignment vertical="center"/>
    </xf>
    <xf numFmtId="0" fontId="6" fillId="0" borderId="0" xfId="0" applyFont="1" applyFill="1" applyAlignment="1">
      <alignment vertical="center"/>
    </xf>
    <xf numFmtId="0" fontId="6" fillId="0" borderId="10" xfId="0" applyFont="1" applyBorder="1" applyAlignment="1">
      <alignment vertical="center"/>
    </xf>
    <xf numFmtId="0" fontId="0" fillId="0" borderId="0" xfId="0" applyFont="1" applyAlignment="1">
      <alignment/>
    </xf>
    <xf numFmtId="0" fontId="54"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justify"/>
    </xf>
    <xf numFmtId="0" fontId="9" fillId="0" borderId="10" xfId="0" applyFont="1" applyBorder="1" applyAlignment="1">
      <alignment/>
    </xf>
    <xf numFmtId="3" fontId="9" fillId="0" borderId="10" xfId="0" applyNumberFormat="1" applyFont="1" applyBorder="1" applyAlignment="1">
      <alignment/>
    </xf>
    <xf numFmtId="0" fontId="7"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7" fillId="0" borderId="12" xfId="0" applyFont="1" applyBorder="1" applyAlignment="1">
      <alignment/>
    </xf>
    <xf numFmtId="0" fontId="0" fillId="0" borderId="13" xfId="0" applyBorder="1" applyAlignment="1">
      <alignment/>
    </xf>
    <xf numFmtId="3" fontId="0" fillId="0" borderId="13" xfId="0" applyNumberFormat="1" applyBorder="1" applyAlignment="1">
      <alignment/>
    </xf>
    <xf numFmtId="0" fontId="0" fillId="0" borderId="14" xfId="0" applyBorder="1" applyAlignment="1">
      <alignment horizontal="center"/>
    </xf>
    <xf numFmtId="0" fontId="10" fillId="0" borderId="10" xfId="0" applyFont="1" applyBorder="1" applyAlignment="1">
      <alignment horizontal="center" vertical="center" wrapText="1"/>
    </xf>
    <xf numFmtId="0" fontId="7" fillId="0" borderId="11" xfId="0" applyFont="1" applyBorder="1" applyAlignment="1">
      <alignment horizontal="center" vertical="center"/>
    </xf>
    <xf numFmtId="0" fontId="11" fillId="0" borderId="10" xfId="0" applyFont="1" applyFill="1" applyBorder="1" applyAlignment="1">
      <alignment horizontal="center" vertical="center" wrapText="1"/>
    </xf>
    <xf numFmtId="0" fontId="7" fillId="0" borderId="15" xfId="0" applyFont="1" applyBorder="1" applyAlignment="1">
      <alignment horizontal="center" vertical="center"/>
    </xf>
    <xf numFmtId="192" fontId="0" fillId="0" borderId="10" xfId="0" applyNumberFormat="1" applyFont="1" applyBorder="1" applyAlignment="1">
      <alignment/>
    </xf>
    <xf numFmtId="0" fontId="0" fillId="0" borderId="11" xfId="0" applyFont="1" applyBorder="1" applyAlignment="1">
      <alignment horizontal="center"/>
    </xf>
    <xf numFmtId="10" fontId="0" fillId="0" borderId="10" xfId="0" applyNumberFormat="1" applyFont="1" applyBorder="1" applyAlignment="1">
      <alignment/>
    </xf>
    <xf numFmtId="0" fontId="0" fillId="0" borderId="15" xfId="0" applyFont="1" applyBorder="1" applyAlignment="1">
      <alignment horizontal="center"/>
    </xf>
    <xf numFmtId="0" fontId="0" fillId="0" borderId="16" xfId="0" applyFont="1" applyBorder="1" applyAlignment="1">
      <alignment horizontal="left"/>
    </xf>
    <xf numFmtId="0" fontId="0" fillId="0" borderId="17" xfId="0" applyFont="1" applyBorder="1" applyAlignment="1">
      <alignment horizontal="left"/>
    </xf>
    <xf numFmtId="3" fontId="0" fillId="0" borderId="17" xfId="0" applyNumberFormat="1" applyFont="1" applyBorder="1" applyAlignment="1">
      <alignment/>
    </xf>
    <xf numFmtId="9" fontId="0" fillId="0" borderId="17" xfId="0" applyNumberFormat="1" applyFont="1" applyBorder="1" applyAlignment="1">
      <alignment horizontal="center"/>
    </xf>
    <xf numFmtId="3" fontId="0" fillId="0" borderId="18" xfId="0" applyNumberFormat="1" applyFont="1" applyFill="1" applyBorder="1" applyAlignment="1">
      <alignment horizontal="center" vertical="justify"/>
    </xf>
    <xf numFmtId="0" fontId="0" fillId="0" borderId="13" xfId="0" applyFont="1" applyBorder="1" applyAlignment="1">
      <alignment horizontal="left"/>
    </xf>
    <xf numFmtId="3" fontId="0" fillId="0" borderId="14" xfId="0" applyNumberFormat="1" applyFont="1" applyBorder="1" applyAlignment="1">
      <alignment/>
    </xf>
    <xf numFmtId="0" fontId="7" fillId="0" borderId="12" xfId="0" applyFont="1" applyBorder="1" applyAlignment="1">
      <alignment horizontal="left"/>
    </xf>
    <xf numFmtId="9" fontId="0" fillId="0" borderId="13" xfId="0" applyNumberFormat="1" applyFont="1" applyBorder="1" applyAlignment="1">
      <alignment horizontal="center"/>
    </xf>
    <xf numFmtId="3" fontId="0" fillId="0" borderId="14" xfId="0" applyNumberFormat="1" applyFont="1" applyFill="1" applyBorder="1" applyAlignment="1">
      <alignment horizontal="center" vertical="justify"/>
    </xf>
    <xf numFmtId="3" fontId="7" fillId="0" borderId="11" xfId="0" applyNumberFormat="1" applyFont="1" applyBorder="1" applyAlignment="1">
      <alignment horizontal="center" vertical="center" wrapText="1"/>
    </xf>
    <xf numFmtId="1" fontId="7" fillId="0" borderId="15" xfId="0" applyNumberFormat="1" applyFont="1" applyBorder="1" applyAlignment="1">
      <alignment horizontal="center" vertical="center"/>
    </xf>
    <xf numFmtId="9" fontId="13" fillId="0" borderId="10" xfId="0" applyNumberFormat="1" applyFont="1" applyBorder="1" applyAlignment="1">
      <alignment horizontal="center" vertical="center" wrapText="1"/>
    </xf>
    <xf numFmtId="3" fontId="7" fillId="0" borderId="15" xfId="0" applyNumberFormat="1" applyFont="1" applyFill="1" applyBorder="1" applyAlignment="1">
      <alignment horizontal="center" vertical="center"/>
    </xf>
    <xf numFmtId="3" fontId="0" fillId="0" borderId="19" xfId="0" applyNumberFormat="1" applyFont="1" applyBorder="1" applyAlignment="1">
      <alignment/>
    </xf>
    <xf numFmtId="1" fontId="0" fillId="0" borderId="15" xfId="0" applyNumberFormat="1" applyFont="1" applyBorder="1" applyAlignment="1">
      <alignment horizontal="center"/>
    </xf>
    <xf numFmtId="10" fontId="0" fillId="0" borderId="10" xfId="0" applyNumberFormat="1" applyFont="1" applyBorder="1" applyAlignment="1">
      <alignment horizontal="center"/>
    </xf>
    <xf numFmtId="3" fontId="0" fillId="0" borderId="15" xfId="0" applyNumberFormat="1" applyFont="1" applyFill="1" applyBorder="1" applyAlignment="1">
      <alignment horizontal="center" vertical="justify"/>
    </xf>
    <xf numFmtId="0" fontId="5" fillId="0" borderId="16" xfId="0" applyFont="1" applyBorder="1" applyAlignment="1">
      <alignment/>
    </xf>
    <xf numFmtId="3" fontId="5" fillId="0" borderId="17" xfId="0" applyNumberFormat="1" applyFont="1" applyBorder="1" applyAlignment="1">
      <alignment/>
    </xf>
    <xf numFmtId="1" fontId="5" fillId="0" borderId="18" xfId="0" applyNumberFormat="1" applyFont="1" applyBorder="1" applyAlignment="1">
      <alignment horizontal="center"/>
    </xf>
    <xf numFmtId="0" fontId="5" fillId="0" borderId="16" xfId="0" applyFont="1" applyBorder="1" applyAlignment="1">
      <alignment horizontal="left"/>
    </xf>
    <xf numFmtId="0" fontId="5" fillId="0" borderId="17" xfId="0" applyFont="1" applyBorder="1" applyAlignment="1">
      <alignment horizontal="left"/>
    </xf>
    <xf numFmtId="0" fontId="5" fillId="0" borderId="17" xfId="0" applyFont="1" applyBorder="1" applyAlignment="1">
      <alignment/>
    </xf>
    <xf numFmtId="9" fontId="5" fillId="0" borderId="17" xfId="0" applyNumberFormat="1" applyFont="1" applyBorder="1" applyAlignment="1">
      <alignment horizontal="center"/>
    </xf>
    <xf numFmtId="3" fontId="0" fillId="0" borderId="18" xfId="0" applyNumberFormat="1" applyFill="1" applyBorder="1" applyAlignment="1">
      <alignment horizontal="center" vertical="justify"/>
    </xf>
    <xf numFmtId="1" fontId="5" fillId="0" borderId="0" xfId="0" applyNumberFormat="1" applyFont="1" applyBorder="1" applyAlignment="1">
      <alignment horizontal="right"/>
    </xf>
    <xf numFmtId="0" fontId="14" fillId="0" borderId="0" xfId="0" applyFont="1" applyBorder="1" applyAlignment="1">
      <alignment/>
    </xf>
    <xf numFmtId="0" fontId="5" fillId="0" borderId="0" xfId="0" applyFont="1" applyBorder="1" applyAlignment="1">
      <alignment/>
    </xf>
    <xf numFmtId="2" fontId="5" fillId="0" borderId="0" xfId="0" applyNumberFormat="1" applyFont="1" applyBorder="1" applyAlignment="1">
      <alignment horizontal="center"/>
    </xf>
    <xf numFmtId="2" fontId="14" fillId="0" borderId="10" xfId="0" applyNumberFormat="1" applyFont="1" applyBorder="1" applyAlignment="1">
      <alignment/>
    </xf>
    <xf numFmtId="1" fontId="5" fillId="0" borderId="0" xfId="0" applyNumberFormat="1" applyFont="1" applyBorder="1" applyAlignment="1">
      <alignment horizontal="center"/>
    </xf>
    <xf numFmtId="0" fontId="8" fillId="0" borderId="0" xfId="0" applyFont="1" applyBorder="1" applyAlignment="1">
      <alignment/>
    </xf>
    <xf numFmtId="1" fontId="5" fillId="0" borderId="20" xfId="0" applyNumberFormat="1" applyFont="1" applyBorder="1" applyAlignment="1">
      <alignment horizontal="center"/>
    </xf>
    <xf numFmtId="0" fontId="0" fillId="0" borderId="0" xfId="0" applyAlignment="1">
      <alignment horizontal="center"/>
    </xf>
    <xf numFmtId="0" fontId="7" fillId="0" borderId="0" xfId="0" applyFont="1" applyAlignment="1">
      <alignment vertical="center"/>
    </xf>
    <xf numFmtId="0" fontId="6" fillId="0" borderId="10" xfId="0" applyFont="1" applyBorder="1" applyAlignment="1">
      <alignment/>
    </xf>
    <xf numFmtId="0" fontId="6" fillId="0" borderId="10" xfId="0" applyFont="1" applyFill="1" applyBorder="1" applyAlignment="1">
      <alignment vertical="center" wrapText="1"/>
    </xf>
    <xf numFmtId="0" fontId="35" fillId="0" borderId="0" xfId="0" applyFont="1" applyBorder="1" applyAlignment="1">
      <alignment horizontal="center" vertical="center" wrapText="1"/>
    </xf>
    <xf numFmtId="4" fontId="6" fillId="0" borderId="0" xfId="0" applyNumberFormat="1" applyFont="1" applyBorder="1" applyAlignment="1">
      <alignment vertical="center" wrapText="1"/>
    </xf>
    <xf numFmtId="2" fontId="6" fillId="0" borderId="0" xfId="0" applyNumberFormat="1" applyFont="1" applyBorder="1" applyAlignment="1">
      <alignment vertical="center" wrapText="1"/>
    </xf>
    <xf numFmtId="5" fontId="6" fillId="0" borderId="0" xfId="0" applyNumberFormat="1" applyFont="1" applyBorder="1" applyAlignment="1">
      <alignment horizontal="center" vertical="center" wrapText="1"/>
    </xf>
    <xf numFmtId="4" fontId="35" fillId="0" borderId="0" xfId="0" applyNumberFormat="1" applyFont="1" applyBorder="1" applyAlignment="1">
      <alignment vertical="center" wrapText="1"/>
    </xf>
    <xf numFmtId="0" fontId="6" fillId="0" borderId="0" xfId="0" applyFont="1" applyBorder="1" applyAlignment="1">
      <alignment vertical="center" wrapText="1"/>
    </xf>
    <xf numFmtId="0" fontId="35" fillId="34" borderId="10" xfId="0" applyFont="1" applyFill="1" applyBorder="1" applyAlignment="1">
      <alignment horizontal="center" vertical="center" wrapText="1"/>
    </xf>
    <xf numFmtId="3" fontId="18" fillId="0" borderId="10" xfId="48" applyNumberFormat="1" applyFont="1" applyFill="1" applyBorder="1" applyAlignment="1">
      <alignment horizontal="right" vertical="center" wrapText="1"/>
    </xf>
    <xf numFmtId="3" fontId="6" fillId="0" borderId="10" xfId="48" applyNumberFormat="1" applyFont="1" applyFill="1" applyBorder="1" applyAlignment="1" applyProtection="1">
      <alignment horizontal="right" vertical="center" wrapText="1"/>
      <protection/>
    </xf>
    <xf numFmtId="3" fontId="6" fillId="0" borderId="10" xfId="48" applyNumberFormat="1" applyFont="1" applyBorder="1" applyAlignment="1">
      <alignment vertical="center" wrapText="1"/>
    </xf>
    <xf numFmtId="3" fontId="6" fillId="0" borderId="10" xfId="48" applyNumberFormat="1" applyFont="1" applyFill="1" applyBorder="1" applyAlignment="1">
      <alignment vertical="center" wrapText="1"/>
    </xf>
    <xf numFmtId="3" fontId="6" fillId="33" borderId="0" xfId="0" applyNumberFormat="1" applyFont="1" applyFill="1" applyAlignment="1">
      <alignment vertical="center" wrapText="1"/>
    </xf>
    <xf numFmtId="3" fontId="34" fillId="33" borderId="10" xfId="48" applyNumberFormat="1" applyFont="1" applyFill="1" applyBorder="1" applyAlignment="1">
      <alignment horizontal="right" vertical="center" wrapText="1"/>
    </xf>
    <xf numFmtId="190" fontId="35" fillId="0" borderId="11" xfId="0" applyNumberFormat="1" applyFont="1" applyFill="1" applyBorder="1" applyAlignment="1">
      <alignment horizontal="center" vertical="center" wrapText="1"/>
    </xf>
    <xf numFmtId="3" fontId="6" fillId="0" borderId="10" xfId="48" applyNumberFormat="1"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24" xfId="0" applyFont="1" applyBorder="1" applyAlignment="1">
      <alignment vertical="center" wrapText="1"/>
    </xf>
    <xf numFmtId="171" fontId="16" fillId="0" borderId="25" xfId="48" applyFont="1" applyBorder="1" applyAlignment="1">
      <alignment vertical="center" wrapText="1"/>
    </xf>
    <xf numFmtId="0" fontId="16" fillId="0" borderId="19" xfId="0" applyFont="1" applyBorder="1" applyAlignment="1">
      <alignment vertical="center" wrapText="1"/>
    </xf>
    <xf numFmtId="171" fontId="16" fillId="0" borderId="25" xfId="48" applyFont="1" applyBorder="1" applyAlignment="1">
      <alignment horizontal="center" vertical="center" wrapText="1"/>
    </xf>
    <xf numFmtId="0" fontId="16" fillId="0" borderId="0" xfId="0" applyFont="1" applyBorder="1" applyAlignment="1">
      <alignment vertical="center" wrapText="1"/>
    </xf>
    <xf numFmtId="0" fontId="16" fillId="0" borderId="26" xfId="0" applyFont="1" applyBorder="1" applyAlignment="1">
      <alignment vertical="center" wrapText="1"/>
    </xf>
    <xf numFmtId="171" fontId="16" fillId="0" borderId="10" xfId="48" applyFont="1" applyBorder="1" applyAlignment="1">
      <alignment vertical="center" wrapText="1"/>
    </xf>
    <xf numFmtId="0" fontId="17" fillId="0" borderId="19" xfId="0" applyFont="1" applyBorder="1" applyAlignment="1">
      <alignment horizontal="justify" vertical="center"/>
    </xf>
    <xf numFmtId="0" fontId="16" fillId="0" borderId="11" xfId="0" applyFont="1" applyBorder="1" applyAlignment="1">
      <alignment vertical="center" wrapText="1"/>
    </xf>
    <xf numFmtId="0" fontId="16" fillId="0" borderId="27" xfId="0" applyFont="1" applyBorder="1" applyAlignment="1">
      <alignment horizontal="lef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171" fontId="16" fillId="0" borderId="28" xfId="48" applyFont="1" applyBorder="1" applyAlignment="1">
      <alignment vertical="center" wrapText="1"/>
    </xf>
    <xf numFmtId="171" fontId="15" fillId="0" borderId="21" xfId="0" applyNumberFormat="1" applyFont="1" applyBorder="1" applyAlignment="1">
      <alignment vertical="center" wrapText="1"/>
    </xf>
    <xf numFmtId="0" fontId="16" fillId="0" borderId="30" xfId="0" applyFont="1" applyBorder="1" applyAlignment="1">
      <alignment vertical="center" wrapText="1"/>
    </xf>
    <xf numFmtId="171" fontId="16" fillId="0" borderId="30" xfId="0" applyNumberFormat="1" applyFont="1" applyBorder="1" applyAlignment="1">
      <alignment vertical="center" wrapText="1"/>
    </xf>
    <xf numFmtId="0" fontId="0" fillId="0" borderId="0" xfId="0" applyAlignment="1">
      <alignment horizontal="left" indent="12"/>
    </xf>
    <xf numFmtId="0" fontId="15" fillId="0" borderId="30" xfId="0" applyFont="1" applyBorder="1" applyAlignment="1">
      <alignment horizontal="center" vertical="center" wrapText="1"/>
    </xf>
    <xf numFmtId="0" fontId="35" fillId="0" borderId="0" xfId="0" applyFont="1" applyAlignment="1">
      <alignment horizontal="center"/>
    </xf>
    <xf numFmtId="0" fontId="6" fillId="0" borderId="0" xfId="0" applyFont="1" applyFill="1" applyAlignment="1">
      <alignment wrapText="1"/>
    </xf>
    <xf numFmtId="0" fontId="35"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31" xfId="0" applyFont="1" applyFill="1" applyBorder="1" applyAlignment="1">
      <alignment horizontal="center" vertical="center" wrapText="1"/>
    </xf>
    <xf numFmtId="190" fontId="6" fillId="0" borderId="11" xfId="0" applyNumberFormat="1" applyFont="1" applyFill="1" applyBorder="1" applyAlignment="1">
      <alignment horizontal="center" vertical="center" wrapText="1"/>
    </xf>
    <xf numFmtId="190" fontId="6" fillId="0" borderId="31" xfId="0" applyNumberFormat="1" applyFont="1" applyFill="1" applyBorder="1" applyAlignment="1">
      <alignment horizontal="center" vertical="center" wrapText="1"/>
    </xf>
    <xf numFmtId="0" fontId="6" fillId="0" borderId="28" xfId="0" applyFont="1" applyBorder="1" applyAlignment="1">
      <alignment horizontal="center"/>
    </xf>
    <xf numFmtId="0" fontId="6" fillId="0" borderId="32" xfId="0" applyFont="1" applyBorder="1" applyAlignment="1">
      <alignment horizontal="center"/>
    </xf>
    <xf numFmtId="0" fontId="6" fillId="0" borderId="11" xfId="0" applyFont="1" applyBorder="1" applyAlignment="1">
      <alignment horizontal="left"/>
    </xf>
    <xf numFmtId="0" fontId="6" fillId="0" borderId="31" xfId="0" applyFont="1" applyBorder="1" applyAlignment="1">
      <alignment horizontal="left"/>
    </xf>
    <xf numFmtId="0" fontId="6" fillId="0" borderId="20" xfId="0" applyFont="1" applyBorder="1" applyAlignment="1">
      <alignment horizontal="left"/>
    </xf>
    <xf numFmtId="0" fontId="6" fillId="0" borderId="0" xfId="0" applyFont="1" applyFill="1" applyAlignment="1">
      <alignment horizontal="left" wrapText="1"/>
    </xf>
    <xf numFmtId="0" fontId="6" fillId="0" borderId="10" xfId="53" applyFont="1" applyFill="1" applyBorder="1" applyAlignment="1">
      <alignment horizontal="center" wrapText="1"/>
      <protection/>
    </xf>
    <xf numFmtId="0" fontId="6" fillId="0" borderId="0" xfId="0" applyFont="1" applyAlignment="1">
      <alignment horizontal="left" wrapText="1"/>
    </xf>
    <xf numFmtId="0" fontId="35" fillId="0" borderId="10" xfId="0" applyFont="1" applyBorder="1" applyAlignment="1">
      <alignment horizontal="center" wrapText="1"/>
    </xf>
    <xf numFmtId="0" fontId="35" fillId="34" borderId="11" xfId="53" applyFont="1" applyFill="1" applyBorder="1" applyAlignment="1">
      <alignment horizontal="center" vertical="center" wrapText="1"/>
      <protection/>
    </xf>
    <xf numFmtId="0" fontId="35" fillId="34" borderId="31" xfId="53" applyFont="1" applyFill="1" applyBorder="1" applyAlignment="1">
      <alignment horizontal="center" vertical="center" wrapText="1"/>
      <protection/>
    </xf>
    <xf numFmtId="0" fontId="35" fillId="34" borderId="20" xfId="53" applyFont="1" applyFill="1" applyBorder="1" applyAlignment="1">
      <alignment horizontal="center" vertical="center" wrapText="1"/>
      <protection/>
    </xf>
    <xf numFmtId="3" fontId="35" fillId="33" borderId="10" xfId="0" applyNumberFormat="1" applyFont="1" applyFill="1" applyBorder="1" applyAlignment="1">
      <alignment horizontal="center" vertical="center" wrapText="1"/>
    </xf>
    <xf numFmtId="0" fontId="35" fillId="0" borderId="0" xfId="0" applyFont="1" applyAlignment="1">
      <alignment horizontal="left"/>
    </xf>
    <xf numFmtId="0" fontId="35" fillId="0" borderId="28" xfId="53" applyFont="1" applyBorder="1" applyAlignment="1">
      <alignment horizontal="center" wrapText="1"/>
      <protection/>
    </xf>
    <xf numFmtId="0" fontId="35" fillId="0" borderId="32" xfId="53" applyFont="1" applyBorder="1" applyAlignment="1">
      <alignment horizontal="center" wrapText="1"/>
      <protection/>
    </xf>
    <xf numFmtId="0" fontId="35" fillId="0" borderId="0" xfId="0" applyFont="1" applyBorder="1" applyAlignment="1">
      <alignment horizontal="center" wrapText="1"/>
    </xf>
    <xf numFmtId="0" fontId="35" fillId="0" borderId="0" xfId="0" applyFont="1" applyAlignment="1">
      <alignment horizontal="center" vertical="center" wrapText="1"/>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35" fillId="0" borderId="0" xfId="0" applyFont="1" applyAlignment="1">
      <alignment horizontal="left" vertical="center" wrapText="1"/>
    </xf>
    <xf numFmtId="0" fontId="35" fillId="0" borderId="11" xfId="0" applyFont="1" applyBorder="1" applyAlignment="1">
      <alignment horizontal="center" wrapText="1"/>
    </xf>
    <xf numFmtId="0" fontId="35" fillId="0" borderId="31" xfId="0" applyFont="1" applyBorder="1" applyAlignment="1">
      <alignment horizontal="center" wrapText="1"/>
    </xf>
    <xf numFmtId="0" fontId="35" fillId="0" borderId="0" xfId="0" applyFont="1" applyAlignment="1">
      <alignment horizontal="left" wrapText="1"/>
    </xf>
    <xf numFmtId="0" fontId="35" fillId="0" borderId="0" xfId="0" applyFont="1" applyFill="1" applyBorder="1" applyAlignment="1">
      <alignment horizontal="center" wrapText="1"/>
    </xf>
    <xf numFmtId="4" fontId="6" fillId="0" borderId="10" xfId="0" applyNumberFormat="1" applyFont="1" applyBorder="1" applyAlignment="1">
      <alignment horizontal="center" vertical="center" wrapText="1"/>
    </xf>
    <xf numFmtId="0" fontId="6" fillId="0" borderId="0" xfId="0" applyFont="1" applyFill="1" applyBorder="1" applyAlignment="1">
      <alignment horizontal="left" wrapText="1"/>
    </xf>
    <xf numFmtId="0" fontId="6" fillId="0" borderId="10" xfId="0" applyFont="1" applyBorder="1" applyAlignment="1">
      <alignment horizontal="center"/>
    </xf>
    <xf numFmtId="0" fontId="0" fillId="0" borderId="11" xfId="0" applyFont="1" applyBorder="1" applyAlignment="1">
      <alignment horizontal="left"/>
    </xf>
    <xf numFmtId="0" fontId="0" fillId="0" borderId="20" xfId="0" applyFont="1" applyBorder="1" applyAlignment="1">
      <alignment horizontal="left"/>
    </xf>
    <xf numFmtId="0" fontId="7" fillId="0" borderId="0" xfId="0" applyFont="1" applyAlignment="1">
      <alignment horizontal="justify" vertical="justify" wrapText="1"/>
    </xf>
    <xf numFmtId="0" fontId="13" fillId="0" borderId="0" xfId="0" applyFont="1" applyAlignment="1">
      <alignment horizontal="justify" vertical="justify" wrapText="1"/>
    </xf>
    <xf numFmtId="0" fontId="14" fillId="0" borderId="11" xfId="0" applyFont="1" applyBorder="1" applyAlignment="1">
      <alignment horizontal="left"/>
    </xf>
    <xf numFmtId="0" fontId="14" fillId="0" borderId="20" xfId="0" applyFont="1" applyBorder="1" applyAlignment="1">
      <alignment horizontal="left"/>
    </xf>
    <xf numFmtId="0" fontId="0" fillId="0" borderId="26" xfId="0" applyFont="1" applyBorder="1" applyAlignment="1">
      <alignment/>
    </xf>
    <xf numFmtId="0" fontId="0" fillId="0" borderId="20" xfId="0" applyFont="1" applyBorder="1" applyAlignment="1">
      <alignment/>
    </xf>
    <xf numFmtId="0" fontId="0" fillId="0" borderId="33" xfId="0" applyFont="1" applyBorder="1" applyAlignment="1">
      <alignment horizontal="left"/>
    </xf>
    <xf numFmtId="0" fontId="0" fillId="0" borderId="10" xfId="0" applyFont="1" applyBorder="1" applyAlignment="1">
      <alignment horizontal="left"/>
    </xf>
    <xf numFmtId="0" fontId="7" fillId="0" borderId="26" xfId="0" applyFont="1" applyBorder="1" applyAlignment="1">
      <alignment horizontal="center" vertical="center"/>
    </xf>
    <xf numFmtId="0" fontId="7" fillId="0" borderId="20" xfId="0" applyFont="1" applyBorder="1" applyAlignment="1">
      <alignment horizontal="center" vertical="center"/>
    </xf>
    <xf numFmtId="0" fontId="7" fillId="0" borderId="33"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xf>
    <xf numFmtId="0" fontId="15" fillId="0" borderId="0" xfId="0" applyFont="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5"/>
  <sheetViews>
    <sheetView tabSelected="1" view="pageBreakPreview" zoomScale="82" zoomScaleNormal="90" zoomScaleSheetLayoutView="82" zoomScalePageLayoutView="0" workbookViewId="0" topLeftCell="A28">
      <selection activeCell="P10" sqref="P10"/>
    </sheetView>
  </sheetViews>
  <sheetFormatPr defaultColWidth="11.421875" defaultRowHeight="12.75"/>
  <cols>
    <col min="1" max="1" width="2.7109375" style="2" customWidth="1"/>
    <col min="2" max="2" width="26.7109375" style="2" customWidth="1"/>
    <col min="3" max="3" width="17.00390625" style="2" customWidth="1"/>
    <col min="4" max="4" width="15.140625" style="2" customWidth="1"/>
    <col min="5" max="5" width="13.140625" style="2" customWidth="1"/>
    <col min="6" max="6" width="11.7109375" style="2" customWidth="1"/>
    <col min="7" max="7" width="16.57421875" style="2" customWidth="1"/>
    <col min="8" max="8" width="10.140625" style="2" customWidth="1"/>
    <col min="9" max="9" width="7.7109375" style="2" customWidth="1"/>
    <col min="10" max="10" width="9.421875" style="2" customWidth="1"/>
    <col min="11" max="16384" width="11.421875" style="2" customWidth="1"/>
  </cols>
  <sheetData>
    <row r="1" spans="1:10" ht="15">
      <c r="A1" s="156" t="s">
        <v>0</v>
      </c>
      <c r="B1" s="156"/>
      <c r="C1" s="156"/>
      <c r="D1" s="156"/>
      <c r="E1" s="156"/>
      <c r="F1" s="156"/>
      <c r="G1" s="156"/>
      <c r="H1" s="1"/>
      <c r="I1" s="1"/>
      <c r="J1" s="1"/>
    </row>
    <row r="2" spans="1:10" ht="15">
      <c r="A2" s="156" t="s">
        <v>62</v>
      </c>
      <c r="B2" s="156"/>
      <c r="C2" s="156"/>
      <c r="D2" s="156"/>
      <c r="E2" s="156"/>
      <c r="F2" s="156"/>
      <c r="G2" s="156"/>
      <c r="H2" s="1"/>
      <c r="I2" s="1"/>
      <c r="J2" s="49"/>
    </row>
    <row r="3" spans="1:10" ht="15" customHeight="1">
      <c r="A3" s="156" t="s">
        <v>63</v>
      </c>
      <c r="B3" s="156"/>
      <c r="C3" s="156"/>
      <c r="D3" s="156"/>
      <c r="E3" s="156"/>
      <c r="F3" s="156"/>
      <c r="G3" s="156"/>
      <c r="H3" s="1"/>
      <c r="I3" s="1"/>
      <c r="J3" s="49"/>
    </row>
    <row r="4" spans="1:10" ht="15">
      <c r="A4" s="156" t="s">
        <v>25</v>
      </c>
      <c r="B4" s="156"/>
      <c r="C4" s="156"/>
      <c r="D4" s="156"/>
      <c r="E4" s="156"/>
      <c r="F4" s="156"/>
      <c r="G4" s="156"/>
      <c r="H4" s="1"/>
      <c r="I4" s="1"/>
      <c r="J4" s="49"/>
    </row>
    <row r="5" ht="15">
      <c r="A5" s="3"/>
    </row>
    <row r="6" spans="1:4" ht="18.75" customHeight="1">
      <c r="A6" s="1" t="s">
        <v>1</v>
      </c>
      <c r="B6" s="1"/>
      <c r="D6" s="2" t="s">
        <v>9</v>
      </c>
    </row>
    <row r="7" spans="1:8" ht="18.75" customHeight="1">
      <c r="A7" s="176" t="s">
        <v>2</v>
      </c>
      <c r="B7" s="176"/>
      <c r="D7" s="4" t="s">
        <v>10</v>
      </c>
      <c r="F7" s="4"/>
      <c r="G7" s="4"/>
      <c r="H7" s="4"/>
    </row>
    <row r="8" spans="1:10" ht="18.75" customHeight="1">
      <c r="A8" s="176" t="s">
        <v>3</v>
      </c>
      <c r="B8" s="176"/>
      <c r="D8" s="4" t="s">
        <v>11</v>
      </c>
      <c r="F8" s="4"/>
      <c r="G8" s="4"/>
      <c r="H8" s="4"/>
      <c r="I8" s="4"/>
      <c r="J8" s="4"/>
    </row>
    <row r="9" spans="1:4" ht="18.75" customHeight="1">
      <c r="A9" s="176" t="s">
        <v>4</v>
      </c>
      <c r="B9" s="176"/>
      <c r="D9" s="2" t="s">
        <v>64</v>
      </c>
    </row>
    <row r="10" ht="15">
      <c r="A10" s="3"/>
    </row>
    <row r="11" spans="1:10" ht="15">
      <c r="A11" s="183" t="s">
        <v>74</v>
      </c>
      <c r="B11" s="183"/>
      <c r="C11" s="183"/>
      <c r="D11" s="183"/>
      <c r="E11" s="183"/>
      <c r="F11" s="183"/>
      <c r="G11" s="183"/>
      <c r="H11" s="183"/>
      <c r="I11" s="183"/>
      <c r="J11" s="5"/>
    </row>
    <row r="12" spans="1:10" ht="15">
      <c r="A12" s="46"/>
      <c r="B12" s="5"/>
      <c r="C12" s="5"/>
      <c r="D12" s="5"/>
      <c r="E12" s="5"/>
      <c r="F12" s="5"/>
      <c r="G12" s="5"/>
      <c r="H12" s="5"/>
      <c r="I12" s="5"/>
      <c r="J12" s="5"/>
    </row>
    <row r="13" spans="1:14" ht="36" customHeight="1">
      <c r="A13" s="168" t="s">
        <v>73</v>
      </c>
      <c r="B13" s="168"/>
      <c r="C13" s="168"/>
      <c r="D13" s="168"/>
      <c r="E13" s="168"/>
      <c r="F13" s="168"/>
      <c r="G13" s="168"/>
      <c r="H13" s="6"/>
      <c r="I13" s="6"/>
      <c r="J13" s="6"/>
      <c r="K13" s="7"/>
      <c r="L13" s="7"/>
      <c r="M13" s="7"/>
      <c r="N13" s="7"/>
    </row>
    <row r="14" spans="1:14" ht="15">
      <c r="A14" s="4"/>
      <c r="B14" s="4"/>
      <c r="C14" s="4"/>
      <c r="D14" s="4"/>
      <c r="E14" s="4"/>
      <c r="F14" s="4"/>
      <c r="G14" s="4"/>
      <c r="H14" s="4"/>
      <c r="I14" s="4"/>
      <c r="J14" s="4"/>
      <c r="K14" s="4"/>
      <c r="L14" s="4"/>
      <c r="M14" s="4"/>
      <c r="N14" s="4"/>
    </row>
    <row r="15" spans="1:14" ht="15">
      <c r="A15" s="1" t="s">
        <v>5</v>
      </c>
      <c r="B15" s="4"/>
      <c r="C15" s="4"/>
      <c r="D15" s="4"/>
      <c r="E15" s="4"/>
      <c r="F15" s="4"/>
      <c r="G15" s="4"/>
      <c r="H15" s="4"/>
      <c r="I15" s="4"/>
      <c r="J15" s="4"/>
      <c r="K15" s="4"/>
      <c r="L15" s="4"/>
      <c r="M15" s="4"/>
      <c r="N15" s="4"/>
    </row>
    <row r="16" spans="1:14" ht="15">
      <c r="A16" s="4"/>
      <c r="B16" s="4"/>
      <c r="C16" s="4"/>
      <c r="D16" s="4"/>
      <c r="E16" s="4"/>
      <c r="F16" s="4"/>
      <c r="G16" s="4"/>
      <c r="H16" s="4"/>
      <c r="I16" s="4"/>
      <c r="J16" s="4"/>
      <c r="K16" s="4"/>
      <c r="L16" s="4"/>
      <c r="M16" s="4"/>
      <c r="N16" s="4"/>
    </row>
    <row r="17" spans="1:14" ht="30.75" customHeight="1">
      <c r="A17" s="170" t="s">
        <v>71</v>
      </c>
      <c r="B17" s="170"/>
      <c r="C17" s="170"/>
      <c r="D17" s="170"/>
      <c r="E17" s="170"/>
      <c r="F17" s="170"/>
      <c r="G17" s="170"/>
      <c r="H17" s="7"/>
      <c r="I17" s="7"/>
      <c r="J17" s="7"/>
      <c r="K17" s="7"/>
      <c r="L17" s="7"/>
      <c r="M17" s="7"/>
      <c r="N17" s="7"/>
    </row>
    <row r="18" spans="1:8" ht="15">
      <c r="A18" s="37">
        <v>1</v>
      </c>
      <c r="B18" s="54" t="s">
        <v>55</v>
      </c>
      <c r="H18" s="48"/>
    </row>
    <row r="19" spans="1:8" ht="15" customHeight="1">
      <c r="A19" s="37">
        <v>2</v>
      </c>
      <c r="B19" s="54" t="s">
        <v>56</v>
      </c>
      <c r="H19" s="48"/>
    </row>
    <row r="20" spans="1:8" ht="15" customHeight="1">
      <c r="A20" s="37">
        <v>3</v>
      </c>
      <c r="B20" s="54" t="s">
        <v>57</v>
      </c>
      <c r="H20" s="48"/>
    </row>
    <row r="21" spans="1:8" ht="15">
      <c r="A21" s="37">
        <v>4</v>
      </c>
      <c r="B21" s="55" t="s">
        <v>58</v>
      </c>
      <c r="H21" s="48"/>
    </row>
    <row r="22" spans="1:8" ht="15">
      <c r="A22" s="37">
        <v>5</v>
      </c>
      <c r="B22" s="54" t="s">
        <v>59</v>
      </c>
      <c r="H22" s="48"/>
    </row>
    <row r="23" spans="1:9" ht="15">
      <c r="A23" s="48"/>
      <c r="D23" s="4"/>
      <c r="E23" s="5"/>
      <c r="F23" s="8"/>
      <c r="G23" s="5"/>
      <c r="H23" s="5"/>
      <c r="I23" s="48"/>
    </row>
    <row r="24" spans="1:9" ht="15">
      <c r="A24" s="46" t="s">
        <v>26</v>
      </c>
      <c r="C24" s="5"/>
      <c r="D24" s="5"/>
      <c r="E24" s="5"/>
      <c r="F24" s="8"/>
      <c r="G24" s="5"/>
      <c r="H24" s="5"/>
      <c r="I24" s="48"/>
    </row>
    <row r="25" spans="1:9" ht="15">
      <c r="A25" s="54">
        <v>1</v>
      </c>
      <c r="B25" s="54" t="s">
        <v>75</v>
      </c>
      <c r="D25" s="5"/>
      <c r="E25" s="5"/>
      <c r="F25" s="8"/>
      <c r="G25" s="5"/>
      <c r="H25" s="5"/>
      <c r="I25" s="48"/>
    </row>
    <row r="26" spans="1:9" ht="15">
      <c r="A26" s="54">
        <v>2</v>
      </c>
      <c r="B26" s="54" t="s">
        <v>57</v>
      </c>
      <c r="D26" s="5"/>
      <c r="E26" s="5"/>
      <c r="F26" s="8"/>
      <c r="G26" s="5"/>
      <c r="H26" s="5"/>
      <c r="I26" s="48"/>
    </row>
    <row r="27" spans="1:9" ht="15">
      <c r="A27" s="54">
        <v>3</v>
      </c>
      <c r="B27" s="55" t="s">
        <v>69</v>
      </c>
      <c r="D27" s="5"/>
      <c r="E27" s="5"/>
      <c r="F27" s="8"/>
      <c r="G27" s="5"/>
      <c r="H27" s="5"/>
      <c r="I27" s="48"/>
    </row>
    <row r="28" spans="1:9" ht="15">
      <c r="A28" s="46"/>
      <c r="C28" s="5"/>
      <c r="D28" s="5"/>
      <c r="E28" s="5"/>
      <c r="F28" s="8"/>
      <c r="G28" s="5"/>
      <c r="H28" s="5"/>
      <c r="I28" s="48"/>
    </row>
    <row r="29" ht="15">
      <c r="A29" s="46" t="s">
        <v>27</v>
      </c>
    </row>
    <row r="30" spans="1:2" ht="15">
      <c r="A30" s="54">
        <v>1</v>
      </c>
      <c r="B30" s="54" t="s">
        <v>65</v>
      </c>
    </row>
    <row r="31" spans="1:2" ht="15">
      <c r="A31" s="54">
        <v>2</v>
      </c>
      <c r="B31" s="54" t="s">
        <v>66</v>
      </c>
    </row>
    <row r="32" spans="1:2" ht="15">
      <c r="A32" s="54">
        <v>3</v>
      </c>
      <c r="B32" s="54" t="s">
        <v>67</v>
      </c>
    </row>
    <row r="33" spans="1:2" ht="15">
      <c r="A33" s="54">
        <v>4</v>
      </c>
      <c r="B33" s="54" t="s">
        <v>68</v>
      </c>
    </row>
    <row r="34" spans="1:2" ht="15">
      <c r="A34" s="54">
        <v>5</v>
      </c>
      <c r="B34" s="55" t="s">
        <v>69</v>
      </c>
    </row>
    <row r="35" spans="1:2" ht="15">
      <c r="A35" s="54">
        <v>6</v>
      </c>
      <c r="B35" s="54" t="s">
        <v>70</v>
      </c>
    </row>
    <row r="36" spans="1:9" ht="15">
      <c r="A36" s="48"/>
      <c r="B36" s="9"/>
      <c r="D36" s="5"/>
      <c r="E36" s="5"/>
      <c r="F36" s="5"/>
      <c r="G36" s="5"/>
      <c r="H36" s="5"/>
      <c r="I36" s="48"/>
    </row>
    <row r="37" spans="1:9" ht="15">
      <c r="A37" s="176" t="s">
        <v>28</v>
      </c>
      <c r="B37" s="176"/>
      <c r="C37" s="176"/>
      <c r="D37" s="176"/>
      <c r="E37" s="176"/>
      <c r="F37" s="176"/>
      <c r="G37" s="176"/>
      <c r="H37" s="176"/>
      <c r="I37" s="176"/>
    </row>
    <row r="38" spans="1:12" ht="33.75" customHeight="1">
      <c r="A38" s="168" t="s">
        <v>47</v>
      </c>
      <c r="B38" s="168"/>
      <c r="C38" s="168"/>
      <c r="D38" s="168"/>
      <c r="E38" s="168"/>
      <c r="F38" s="168"/>
      <c r="G38" s="168"/>
      <c r="H38" s="168"/>
      <c r="I38" s="168"/>
      <c r="J38" s="7"/>
      <c r="K38" s="7"/>
      <c r="L38" s="7"/>
    </row>
    <row r="39" spans="1:12" ht="15" customHeight="1">
      <c r="A39" s="48"/>
      <c r="B39" s="48"/>
      <c r="C39" s="48"/>
      <c r="D39" s="48"/>
      <c r="E39" s="48"/>
      <c r="F39" s="48"/>
      <c r="G39" s="48"/>
      <c r="H39" s="48"/>
      <c r="I39" s="48"/>
      <c r="J39" s="7"/>
      <c r="K39" s="7"/>
      <c r="L39" s="7"/>
    </row>
    <row r="40" spans="1:12" ht="74.25" customHeight="1">
      <c r="A40" s="22"/>
      <c r="B40" s="36" t="s">
        <v>36</v>
      </c>
      <c r="C40" s="10" t="s">
        <v>31</v>
      </c>
      <c r="D40" s="10" t="s">
        <v>32</v>
      </c>
      <c r="E40" s="10" t="s">
        <v>33</v>
      </c>
      <c r="F40" s="10" t="s">
        <v>34</v>
      </c>
      <c r="G40" s="10" t="s">
        <v>35</v>
      </c>
      <c r="I40" s="48"/>
      <c r="J40" s="7"/>
      <c r="K40" s="7"/>
      <c r="L40" s="7"/>
    </row>
    <row r="41" spans="1:12" ht="15" customHeight="1">
      <c r="A41" s="56">
        <v>1</v>
      </c>
      <c r="B41" s="114" t="s">
        <v>91</v>
      </c>
      <c r="C41" s="11" t="s">
        <v>120</v>
      </c>
      <c r="D41" s="11" t="s">
        <v>120</v>
      </c>
      <c r="E41" s="11" t="s">
        <v>120</v>
      </c>
      <c r="F41" s="11" t="s">
        <v>120</v>
      </c>
      <c r="G41" s="11" t="s">
        <v>120</v>
      </c>
      <c r="I41" s="48"/>
      <c r="J41" s="7"/>
      <c r="K41" s="7"/>
      <c r="L41" s="7"/>
    </row>
    <row r="42" spans="1:12" ht="15" customHeight="1">
      <c r="A42" s="56">
        <v>2</v>
      </c>
      <c r="B42" s="114" t="s">
        <v>93</v>
      </c>
      <c r="C42" s="11" t="s">
        <v>120</v>
      </c>
      <c r="D42" s="11" t="s">
        <v>120</v>
      </c>
      <c r="E42" s="11" t="s">
        <v>120</v>
      </c>
      <c r="F42" s="11" t="s">
        <v>120</v>
      </c>
      <c r="G42" s="11" t="s">
        <v>120</v>
      </c>
      <c r="I42" s="48"/>
      <c r="J42" s="7"/>
      <c r="K42" s="7"/>
      <c r="L42" s="7"/>
    </row>
    <row r="43" spans="1:12" ht="15" customHeight="1">
      <c r="A43" s="56">
        <v>3</v>
      </c>
      <c r="B43" s="114" t="s">
        <v>95</v>
      </c>
      <c r="C43" s="11" t="s">
        <v>120</v>
      </c>
      <c r="D43" s="11" t="s">
        <v>120</v>
      </c>
      <c r="E43" s="11" t="s">
        <v>120</v>
      </c>
      <c r="F43" s="11" t="s">
        <v>120</v>
      </c>
      <c r="G43" s="11" t="s">
        <v>120</v>
      </c>
      <c r="I43" s="48"/>
      <c r="J43" s="7"/>
      <c r="K43" s="7"/>
      <c r="L43" s="7"/>
    </row>
    <row r="44" spans="1:12" ht="15" customHeight="1">
      <c r="A44" s="56">
        <v>4</v>
      </c>
      <c r="B44" s="114" t="s">
        <v>97</v>
      </c>
      <c r="C44" s="11" t="s">
        <v>120</v>
      </c>
      <c r="D44" s="11" t="s">
        <v>120</v>
      </c>
      <c r="E44" s="11" t="s">
        <v>120</v>
      </c>
      <c r="F44" s="11" t="s">
        <v>120</v>
      </c>
      <c r="G44" s="11" t="s">
        <v>120</v>
      </c>
      <c r="I44" s="48"/>
      <c r="J44" s="7"/>
      <c r="K44" s="7"/>
      <c r="L44" s="7"/>
    </row>
    <row r="45" spans="1:12" ht="15" customHeight="1">
      <c r="A45" s="56">
        <v>5</v>
      </c>
      <c r="B45" s="114" t="s">
        <v>99</v>
      </c>
      <c r="C45" s="11" t="s">
        <v>120</v>
      </c>
      <c r="D45" s="11" t="s">
        <v>120</v>
      </c>
      <c r="E45" s="11" t="s">
        <v>120</v>
      </c>
      <c r="F45" s="11" t="s">
        <v>120</v>
      </c>
      <c r="G45" s="11" t="s">
        <v>120</v>
      </c>
      <c r="I45" s="48"/>
      <c r="J45" s="7"/>
      <c r="K45" s="7"/>
      <c r="L45" s="7"/>
    </row>
    <row r="46" spans="1:12" ht="15" customHeight="1">
      <c r="A46" s="56">
        <v>6</v>
      </c>
      <c r="B46" s="114" t="s">
        <v>101</v>
      </c>
      <c r="C46" s="11" t="s">
        <v>120</v>
      </c>
      <c r="D46" s="11" t="s">
        <v>120</v>
      </c>
      <c r="E46" s="11" t="s">
        <v>120</v>
      </c>
      <c r="F46" s="11" t="s">
        <v>120</v>
      </c>
      <c r="G46" s="11" t="s">
        <v>120</v>
      </c>
      <c r="I46" s="48"/>
      <c r="J46" s="7"/>
      <c r="K46" s="7"/>
      <c r="L46" s="7"/>
    </row>
    <row r="47" spans="1:12" ht="15" customHeight="1">
      <c r="A47" s="48"/>
      <c r="B47" s="38"/>
      <c r="C47" s="38"/>
      <c r="D47" s="13"/>
      <c r="E47" s="13"/>
      <c r="F47" s="13"/>
      <c r="G47" s="13"/>
      <c r="H47" s="13"/>
      <c r="I47" s="48"/>
      <c r="J47" s="7"/>
      <c r="K47" s="7"/>
      <c r="L47" s="7"/>
    </row>
    <row r="48" ht="14.25" customHeight="1"/>
    <row r="49" spans="1:2" ht="15">
      <c r="A49" s="1" t="s">
        <v>29</v>
      </c>
      <c r="B49" s="1"/>
    </row>
    <row r="50" ht="15">
      <c r="A50" s="15"/>
    </row>
    <row r="51" spans="1:14" ht="23.25" customHeight="1">
      <c r="A51" s="168" t="s">
        <v>24</v>
      </c>
      <c r="B51" s="168"/>
      <c r="C51" s="168"/>
      <c r="D51" s="168"/>
      <c r="E51" s="168"/>
      <c r="F51" s="168"/>
      <c r="G51" s="168"/>
      <c r="H51" s="6"/>
      <c r="I51" s="6"/>
      <c r="J51" s="6"/>
      <c r="K51" s="7"/>
      <c r="L51" s="7"/>
      <c r="M51" s="7"/>
      <c r="N51" s="7"/>
    </row>
    <row r="52" spans="1:14" ht="15">
      <c r="A52" s="48"/>
      <c r="B52" s="48"/>
      <c r="C52" s="48"/>
      <c r="D52" s="48"/>
      <c r="E52" s="48"/>
      <c r="F52" s="48"/>
      <c r="G52" s="48"/>
      <c r="H52" s="48"/>
      <c r="I52" s="48"/>
      <c r="J52" s="48"/>
      <c r="K52" s="7"/>
      <c r="L52" s="7"/>
      <c r="M52" s="7"/>
      <c r="N52" s="7"/>
    </row>
    <row r="53" spans="1:14" ht="63" customHeight="1">
      <c r="A53" s="172" t="s">
        <v>16</v>
      </c>
      <c r="B53" s="173"/>
      <c r="C53" s="173"/>
      <c r="D53" s="174"/>
      <c r="E53" s="177" t="s">
        <v>17</v>
      </c>
      <c r="F53" s="178"/>
      <c r="G53" s="47" t="s">
        <v>18</v>
      </c>
      <c r="J53" s="48"/>
      <c r="K53" s="7"/>
      <c r="L53" s="7"/>
      <c r="M53" s="7"/>
      <c r="N53" s="7"/>
    </row>
    <row r="54" spans="1:14" ht="15">
      <c r="A54" s="56">
        <v>1</v>
      </c>
      <c r="B54" s="165" t="s">
        <v>91</v>
      </c>
      <c r="C54" s="166"/>
      <c r="D54" s="167"/>
      <c r="E54" s="169" t="s">
        <v>120</v>
      </c>
      <c r="F54" s="169"/>
      <c r="G54" s="44" t="s">
        <v>120</v>
      </c>
      <c r="H54" s="16"/>
      <c r="J54" s="48"/>
      <c r="K54" s="7"/>
      <c r="L54" s="7"/>
      <c r="M54" s="7"/>
      <c r="N54" s="7"/>
    </row>
    <row r="55" spans="1:14" ht="15">
      <c r="A55" s="56">
        <v>2</v>
      </c>
      <c r="B55" s="165" t="s">
        <v>93</v>
      </c>
      <c r="C55" s="166" t="s">
        <v>93</v>
      </c>
      <c r="D55" s="167" t="s">
        <v>93</v>
      </c>
      <c r="E55" s="169" t="s">
        <v>120</v>
      </c>
      <c r="F55" s="169"/>
      <c r="G55" s="44" t="s">
        <v>120</v>
      </c>
      <c r="H55" s="16"/>
      <c r="J55" s="48"/>
      <c r="K55" s="7"/>
      <c r="L55" s="7"/>
      <c r="M55" s="7"/>
      <c r="N55" s="7"/>
    </row>
    <row r="56" spans="1:14" ht="15">
      <c r="A56" s="56">
        <v>3</v>
      </c>
      <c r="B56" s="165" t="s">
        <v>95</v>
      </c>
      <c r="C56" s="166" t="s">
        <v>95</v>
      </c>
      <c r="D56" s="167" t="s">
        <v>95</v>
      </c>
      <c r="E56" s="169" t="s">
        <v>120</v>
      </c>
      <c r="F56" s="169"/>
      <c r="G56" s="44" t="s">
        <v>120</v>
      </c>
      <c r="H56" s="16"/>
      <c r="J56" s="48"/>
      <c r="K56" s="7"/>
      <c r="L56" s="7"/>
      <c r="M56" s="7"/>
      <c r="N56" s="7"/>
    </row>
    <row r="57" spans="1:14" ht="15">
      <c r="A57" s="56">
        <v>4</v>
      </c>
      <c r="B57" s="165" t="s">
        <v>97</v>
      </c>
      <c r="C57" s="166" t="s">
        <v>97</v>
      </c>
      <c r="D57" s="167" t="s">
        <v>97</v>
      </c>
      <c r="E57" s="169" t="s">
        <v>120</v>
      </c>
      <c r="F57" s="169"/>
      <c r="G57" s="44" t="s">
        <v>120</v>
      </c>
      <c r="H57" s="16"/>
      <c r="J57" s="48"/>
      <c r="K57" s="7"/>
      <c r="L57" s="7"/>
      <c r="M57" s="7"/>
      <c r="N57" s="7"/>
    </row>
    <row r="58" spans="1:14" ht="15">
      <c r="A58" s="56">
        <v>5</v>
      </c>
      <c r="B58" s="165" t="s">
        <v>99</v>
      </c>
      <c r="C58" s="166" t="s">
        <v>99</v>
      </c>
      <c r="D58" s="167" t="s">
        <v>99</v>
      </c>
      <c r="E58" s="169" t="s">
        <v>120</v>
      </c>
      <c r="F58" s="169"/>
      <c r="G58" s="44" t="s">
        <v>120</v>
      </c>
      <c r="H58" s="16"/>
      <c r="J58" s="48"/>
      <c r="K58" s="7"/>
      <c r="L58" s="7"/>
      <c r="M58" s="7"/>
      <c r="N58" s="7"/>
    </row>
    <row r="59" spans="1:14" ht="15">
      <c r="A59" s="56">
        <v>6</v>
      </c>
      <c r="B59" s="165" t="s">
        <v>101</v>
      </c>
      <c r="C59" s="166" t="s">
        <v>101</v>
      </c>
      <c r="D59" s="167" t="s">
        <v>101</v>
      </c>
      <c r="E59" s="169" t="s">
        <v>120</v>
      </c>
      <c r="F59" s="169"/>
      <c r="G59" s="44" t="s">
        <v>120</v>
      </c>
      <c r="H59" s="16"/>
      <c r="J59" s="48"/>
      <c r="K59" s="7"/>
      <c r="L59" s="7"/>
      <c r="M59" s="7"/>
      <c r="N59" s="7"/>
    </row>
    <row r="60" spans="1:14" ht="15">
      <c r="A60" s="17"/>
      <c r="B60" s="23"/>
      <c r="C60" s="23"/>
      <c r="D60" s="23"/>
      <c r="E60" s="39"/>
      <c r="F60" s="39"/>
      <c r="G60" s="40"/>
      <c r="H60" s="16"/>
      <c r="J60" s="48"/>
      <c r="K60" s="7"/>
      <c r="L60" s="7"/>
      <c r="M60" s="7"/>
      <c r="N60" s="7"/>
    </row>
    <row r="61" spans="1:14" ht="15">
      <c r="A61" s="17"/>
      <c r="B61" s="9"/>
      <c r="C61" s="18"/>
      <c r="D61" s="18"/>
      <c r="E61" s="19"/>
      <c r="F61" s="19"/>
      <c r="G61" s="20"/>
      <c r="H61" s="16"/>
      <c r="J61" s="48"/>
      <c r="K61" s="7"/>
      <c r="L61" s="7"/>
      <c r="M61" s="7"/>
      <c r="N61" s="7"/>
    </row>
    <row r="62" spans="1:14" s="16" customFormat="1" ht="17.25" customHeight="1">
      <c r="A62" s="168" t="s">
        <v>15</v>
      </c>
      <c r="B62" s="168"/>
      <c r="C62" s="168"/>
      <c r="D62" s="168"/>
      <c r="E62" s="168"/>
      <c r="F62" s="168"/>
      <c r="G62" s="168"/>
      <c r="H62" s="50"/>
      <c r="I62" s="50"/>
      <c r="J62" s="50"/>
      <c r="K62" s="6"/>
      <c r="L62" s="6"/>
      <c r="M62" s="6"/>
      <c r="N62" s="6"/>
    </row>
    <row r="63" spans="1:14" ht="12.75" customHeight="1">
      <c r="A63" s="21"/>
      <c r="B63" s="21"/>
      <c r="C63" s="21"/>
      <c r="D63" s="21"/>
      <c r="E63" s="21"/>
      <c r="F63" s="21"/>
      <c r="G63" s="21"/>
      <c r="H63" s="21"/>
      <c r="I63" s="48"/>
      <c r="J63" s="48"/>
      <c r="K63" s="7"/>
      <c r="L63" s="7"/>
      <c r="M63" s="7"/>
      <c r="N63" s="7"/>
    </row>
    <row r="64" spans="1:14" ht="20.25" customHeight="1">
      <c r="A64" s="186" t="s">
        <v>19</v>
      </c>
      <c r="B64" s="186"/>
      <c r="C64" s="186"/>
      <c r="D64" s="186"/>
      <c r="E64" s="186"/>
      <c r="F64" s="186"/>
      <c r="G64" s="186"/>
      <c r="H64" s="48"/>
      <c r="I64" s="48"/>
      <c r="J64" s="48"/>
      <c r="K64" s="7"/>
      <c r="L64" s="7"/>
      <c r="M64" s="7"/>
      <c r="N64" s="7"/>
    </row>
    <row r="65" spans="1:14" ht="41.25" customHeight="1">
      <c r="A65" s="170" t="s">
        <v>20</v>
      </c>
      <c r="B65" s="170"/>
      <c r="C65" s="170"/>
      <c r="D65" s="170"/>
      <c r="E65" s="170"/>
      <c r="F65" s="170"/>
      <c r="G65" s="170"/>
      <c r="H65" s="7"/>
      <c r="I65" s="7"/>
      <c r="J65" s="7"/>
      <c r="K65" s="7"/>
      <c r="L65" s="7"/>
      <c r="M65" s="7"/>
      <c r="N65" s="7"/>
    </row>
    <row r="66" spans="1:14" ht="13.5" customHeight="1">
      <c r="A66" s="48"/>
      <c r="B66" s="48"/>
      <c r="C66" s="48"/>
      <c r="D66" s="48"/>
      <c r="E66" s="48"/>
      <c r="F66" s="48"/>
      <c r="G66" s="48"/>
      <c r="H66" s="48"/>
      <c r="I66" s="48"/>
      <c r="J66" s="48"/>
      <c r="K66" s="7"/>
      <c r="L66" s="7"/>
      <c r="M66" s="7"/>
      <c r="N66" s="7"/>
    </row>
    <row r="67" spans="1:13" ht="24.75" customHeight="1">
      <c r="A67" s="22"/>
      <c r="B67" s="184" t="s">
        <v>13</v>
      </c>
      <c r="C67" s="185"/>
      <c r="D67" s="185"/>
      <c r="E67" s="171" t="s">
        <v>12</v>
      </c>
      <c r="F67" s="171"/>
      <c r="H67" s="48"/>
      <c r="I67" s="48"/>
      <c r="J67" s="7"/>
      <c r="K67" s="7"/>
      <c r="L67" s="7"/>
      <c r="M67" s="7"/>
    </row>
    <row r="68" spans="1:13" ht="24.75" customHeight="1">
      <c r="A68" s="56">
        <v>1</v>
      </c>
      <c r="B68" s="165" t="s">
        <v>91</v>
      </c>
      <c r="C68" s="166"/>
      <c r="D68" s="167"/>
      <c r="E68" s="163">
        <v>75</v>
      </c>
      <c r="F68" s="164"/>
      <c r="H68" s="48"/>
      <c r="I68" s="48"/>
      <c r="J68" s="7"/>
      <c r="K68" s="7"/>
      <c r="L68" s="7"/>
      <c r="M68" s="7"/>
    </row>
    <row r="69" spans="1:13" ht="24.75" customHeight="1">
      <c r="A69" s="56">
        <v>2</v>
      </c>
      <c r="B69" s="165" t="s">
        <v>93</v>
      </c>
      <c r="C69" s="166" t="s">
        <v>93</v>
      </c>
      <c r="D69" s="167" t="s">
        <v>93</v>
      </c>
      <c r="E69" s="163">
        <v>75</v>
      </c>
      <c r="F69" s="164"/>
      <c r="H69" s="48"/>
      <c r="I69" s="48"/>
      <c r="J69" s="7"/>
      <c r="K69" s="7"/>
      <c r="L69" s="7"/>
      <c r="M69" s="7"/>
    </row>
    <row r="70" spans="1:13" ht="24.75" customHeight="1">
      <c r="A70" s="56">
        <v>3</v>
      </c>
      <c r="B70" s="165" t="s">
        <v>95</v>
      </c>
      <c r="C70" s="166" t="s">
        <v>95</v>
      </c>
      <c r="D70" s="167" t="s">
        <v>95</v>
      </c>
      <c r="E70" s="163">
        <v>100</v>
      </c>
      <c r="F70" s="164"/>
      <c r="H70" s="48"/>
      <c r="I70" s="48"/>
      <c r="J70" s="7"/>
      <c r="K70" s="7"/>
      <c r="L70" s="7"/>
      <c r="M70" s="7"/>
    </row>
    <row r="71" spans="1:12" ht="24.75" customHeight="1">
      <c r="A71" s="56">
        <v>4</v>
      </c>
      <c r="B71" s="165" t="s">
        <v>97</v>
      </c>
      <c r="C71" s="166" t="s">
        <v>97</v>
      </c>
      <c r="D71" s="167" t="s">
        <v>97</v>
      </c>
      <c r="E71" s="163">
        <v>75</v>
      </c>
      <c r="F71" s="164"/>
      <c r="H71" s="48"/>
      <c r="I71" s="7"/>
      <c r="J71" s="7"/>
      <c r="K71" s="7"/>
      <c r="L71" s="7"/>
    </row>
    <row r="72" spans="1:12" ht="24.75" customHeight="1">
      <c r="A72" s="56">
        <v>5</v>
      </c>
      <c r="B72" s="165" t="s">
        <v>99</v>
      </c>
      <c r="C72" s="166" t="s">
        <v>99</v>
      </c>
      <c r="D72" s="167" t="s">
        <v>99</v>
      </c>
      <c r="E72" s="163">
        <v>100</v>
      </c>
      <c r="F72" s="164"/>
      <c r="H72" s="48"/>
      <c r="I72" s="7"/>
      <c r="J72" s="7"/>
      <c r="K72" s="7"/>
      <c r="L72" s="7"/>
    </row>
    <row r="73" spans="1:12" ht="24.75" customHeight="1">
      <c r="A73" s="56">
        <v>6</v>
      </c>
      <c r="B73" s="165" t="s">
        <v>101</v>
      </c>
      <c r="C73" s="166" t="s">
        <v>101</v>
      </c>
      <c r="D73" s="167" t="s">
        <v>101</v>
      </c>
      <c r="E73" s="190">
        <v>100</v>
      </c>
      <c r="F73" s="190"/>
      <c r="H73" s="48"/>
      <c r="I73" s="7"/>
      <c r="J73" s="7"/>
      <c r="K73" s="7"/>
      <c r="L73" s="7"/>
    </row>
    <row r="74" spans="1:13" ht="15">
      <c r="A74" s="21"/>
      <c r="B74" s="23"/>
      <c r="C74" s="23"/>
      <c r="D74" s="23"/>
      <c r="E74" s="14"/>
      <c r="F74" s="14"/>
      <c r="H74" s="48"/>
      <c r="I74" s="48"/>
      <c r="J74" s="48"/>
      <c r="K74" s="48"/>
      <c r="L74" s="48"/>
      <c r="M74" s="48"/>
    </row>
    <row r="75" ht="17.25" customHeight="1">
      <c r="A75" s="2" t="s">
        <v>21</v>
      </c>
    </row>
    <row r="76" spans="1:14" s="42" customFormat="1" ht="19.5" customHeight="1">
      <c r="A76" s="168" t="s">
        <v>48</v>
      </c>
      <c r="B76" s="168"/>
      <c r="C76" s="168"/>
      <c r="D76" s="168"/>
      <c r="E76" s="168"/>
      <c r="F76" s="168"/>
      <c r="G76" s="168"/>
      <c r="H76" s="168"/>
      <c r="I76" s="168"/>
      <c r="J76" s="168"/>
      <c r="K76" s="41"/>
      <c r="L76" s="41"/>
      <c r="M76" s="41"/>
      <c r="N76" s="41"/>
    </row>
    <row r="77" spans="1:4" ht="30.75" customHeight="1">
      <c r="A77" s="46"/>
      <c r="B77" s="46"/>
      <c r="C77" s="46"/>
      <c r="D77" s="46"/>
    </row>
    <row r="78" spans="1:4" ht="15">
      <c r="A78" s="176" t="s">
        <v>41</v>
      </c>
      <c r="B78" s="176"/>
      <c r="C78" s="176"/>
      <c r="D78" s="46"/>
    </row>
    <row r="79" spans="1:4" ht="15">
      <c r="A79" s="46"/>
      <c r="B79" s="46"/>
      <c r="C79" s="46"/>
      <c r="D79" s="46"/>
    </row>
    <row r="80" spans="1:10" ht="34.5" customHeight="1">
      <c r="A80" s="168" t="s">
        <v>54</v>
      </c>
      <c r="B80" s="168"/>
      <c r="C80" s="168"/>
      <c r="D80" s="168"/>
      <c r="E80" s="168"/>
      <c r="F80" s="168"/>
      <c r="G80" s="168"/>
      <c r="H80" s="48"/>
      <c r="I80" s="24"/>
      <c r="J80" s="24"/>
    </row>
    <row r="81" spans="1:10" s="16" customFormat="1" ht="29.25" customHeight="1">
      <c r="A81" s="25"/>
      <c r="B81" s="12"/>
      <c r="C81" s="12"/>
      <c r="D81" s="12"/>
      <c r="E81" s="20"/>
      <c r="F81" s="20"/>
      <c r="J81" s="6"/>
    </row>
    <row r="82" spans="1:10" s="16" customFormat="1" ht="106.5" customHeight="1">
      <c r="A82" s="168" t="s">
        <v>136</v>
      </c>
      <c r="B82" s="168"/>
      <c r="C82" s="168"/>
      <c r="D82" s="168"/>
      <c r="E82" s="168"/>
      <c r="F82" s="168"/>
      <c r="G82" s="168"/>
      <c r="H82" s="50"/>
      <c r="J82" s="6"/>
    </row>
    <row r="83" spans="1:10" s="16" customFormat="1" ht="31.5" customHeight="1">
      <c r="A83" s="168" t="s">
        <v>133</v>
      </c>
      <c r="B83" s="168"/>
      <c r="C83" s="168"/>
      <c r="D83" s="168"/>
      <c r="E83" s="168"/>
      <c r="F83" s="168"/>
      <c r="G83" s="168"/>
      <c r="H83" s="35"/>
      <c r="J83" s="6"/>
    </row>
    <row r="84" spans="1:10" s="16" customFormat="1" ht="16.5" customHeight="1">
      <c r="A84" s="25"/>
      <c r="B84" s="12"/>
      <c r="C84" s="12"/>
      <c r="D84" s="12"/>
      <c r="E84" s="20"/>
      <c r="F84" s="20"/>
      <c r="J84" s="6"/>
    </row>
    <row r="85" spans="1:11" ht="15.75" customHeight="1">
      <c r="A85" s="24"/>
      <c r="B85" s="25"/>
      <c r="C85" s="26"/>
      <c r="D85" s="26"/>
      <c r="E85" s="26"/>
      <c r="F85" s="26"/>
      <c r="G85" s="24"/>
      <c r="H85" s="24"/>
      <c r="I85" s="24"/>
      <c r="J85" s="24"/>
      <c r="K85" s="7"/>
    </row>
    <row r="86" spans="1:11" ht="15.75" customHeight="1">
      <c r="A86" s="187" t="s">
        <v>42</v>
      </c>
      <c r="B86" s="187"/>
      <c r="C86" s="27"/>
      <c r="D86" s="26"/>
      <c r="E86" s="26"/>
      <c r="F86" s="26"/>
      <c r="G86" s="24"/>
      <c r="H86" s="24"/>
      <c r="I86" s="24"/>
      <c r="J86" s="24"/>
      <c r="K86" s="7"/>
    </row>
    <row r="87" spans="1:7" ht="15.75" customHeight="1">
      <c r="A87" s="24"/>
      <c r="B87" s="189" t="s">
        <v>49</v>
      </c>
      <c r="C87" s="189"/>
      <c r="D87" s="26"/>
      <c r="E87" s="24"/>
      <c r="F87" s="24"/>
      <c r="G87" s="7"/>
    </row>
    <row r="88" spans="1:11" ht="15">
      <c r="A88" s="24"/>
      <c r="B88" s="26"/>
      <c r="C88" s="26"/>
      <c r="D88" s="26"/>
      <c r="E88" s="26"/>
      <c r="F88" s="26"/>
      <c r="G88" s="24"/>
      <c r="H88" s="24"/>
      <c r="I88" s="24"/>
      <c r="J88" s="24"/>
      <c r="K88" s="7"/>
    </row>
    <row r="89" spans="1:10" ht="33" customHeight="1">
      <c r="A89" s="176" t="s">
        <v>43</v>
      </c>
      <c r="B89" s="176"/>
      <c r="C89" s="176"/>
      <c r="D89" s="176"/>
      <c r="E89" s="176"/>
      <c r="F89" s="176"/>
      <c r="G89" s="176"/>
      <c r="H89" s="176"/>
      <c r="I89" s="176"/>
      <c r="J89" s="28"/>
    </row>
    <row r="90" spans="1:9" ht="26.25" customHeight="1">
      <c r="A90" s="4"/>
      <c r="B90" s="52" t="s">
        <v>137</v>
      </c>
      <c r="C90" s="52"/>
      <c r="D90" s="52"/>
      <c r="E90" s="158" t="s">
        <v>57</v>
      </c>
      <c r="F90" s="158"/>
      <c r="G90" s="7"/>
      <c r="H90" s="7"/>
      <c r="I90" s="7"/>
    </row>
    <row r="91" spans="1:9" ht="15" customHeight="1">
      <c r="A91" s="4"/>
      <c r="B91" s="122" t="s">
        <v>121</v>
      </c>
      <c r="C91" s="122" t="s">
        <v>122</v>
      </c>
      <c r="D91" s="122" t="s">
        <v>123</v>
      </c>
      <c r="E91" s="122" t="s">
        <v>124</v>
      </c>
      <c r="F91" s="122" t="s">
        <v>125</v>
      </c>
      <c r="G91" s="7"/>
      <c r="H91" s="7"/>
      <c r="I91" s="7"/>
    </row>
    <row r="92" spans="1:9" ht="24.75" customHeight="1">
      <c r="A92" s="4"/>
      <c r="B92" s="53" t="s">
        <v>126</v>
      </c>
      <c r="C92" s="43" t="s">
        <v>127</v>
      </c>
      <c r="D92" s="130">
        <v>4</v>
      </c>
      <c r="E92" s="123">
        <v>426492</v>
      </c>
      <c r="F92" s="123">
        <f>+E92*D92</f>
        <v>1705968</v>
      </c>
      <c r="G92" s="7"/>
      <c r="H92" s="7"/>
      <c r="I92" s="7"/>
    </row>
    <row r="93" spans="1:9" ht="24.75" customHeight="1">
      <c r="A93" s="4"/>
      <c r="B93" s="53" t="s">
        <v>128</v>
      </c>
      <c r="C93" s="43" t="s">
        <v>127</v>
      </c>
      <c r="D93" s="130">
        <v>9</v>
      </c>
      <c r="E93" s="123">
        <v>396442</v>
      </c>
      <c r="F93" s="123">
        <f>+E93*D93</f>
        <v>3567978</v>
      </c>
      <c r="G93" s="7"/>
      <c r="H93" s="7"/>
      <c r="I93" s="7"/>
    </row>
    <row r="94" spans="1:9" ht="24.75" customHeight="1">
      <c r="A94" s="4"/>
      <c r="B94" s="53" t="s">
        <v>129</v>
      </c>
      <c r="C94" s="43" t="s">
        <v>127</v>
      </c>
      <c r="D94" s="130">
        <v>2</v>
      </c>
      <c r="E94" s="124">
        <v>128198</v>
      </c>
      <c r="F94" s="123">
        <f>+E94*D94</f>
        <v>256396</v>
      </c>
      <c r="G94" s="7"/>
      <c r="H94" s="7"/>
      <c r="I94" s="7"/>
    </row>
    <row r="95" spans="1:9" ht="24.75" customHeight="1">
      <c r="A95" s="4"/>
      <c r="B95" s="53" t="s">
        <v>130</v>
      </c>
      <c r="C95" s="43" t="s">
        <v>127</v>
      </c>
      <c r="D95" s="130">
        <v>549</v>
      </c>
      <c r="E95" s="125">
        <v>151362</v>
      </c>
      <c r="F95" s="123">
        <f>+E95*D95</f>
        <v>83097738</v>
      </c>
      <c r="G95" s="7"/>
      <c r="H95" s="7"/>
      <c r="I95" s="7"/>
    </row>
    <row r="96" spans="1:9" ht="36.75" customHeight="1">
      <c r="A96" s="4"/>
      <c r="B96" s="53" t="s">
        <v>131</v>
      </c>
      <c r="C96" s="43" t="s">
        <v>127</v>
      </c>
      <c r="D96" s="130">
        <v>1</v>
      </c>
      <c r="E96" s="126">
        <v>582134</v>
      </c>
      <c r="F96" s="123">
        <f>+E96*D96</f>
        <v>582134</v>
      </c>
      <c r="G96" s="7"/>
      <c r="H96" s="7"/>
      <c r="I96" s="7"/>
    </row>
    <row r="97" spans="1:9" ht="25.5" customHeight="1">
      <c r="A97" s="4"/>
      <c r="B97" s="175" t="s">
        <v>132</v>
      </c>
      <c r="C97" s="175"/>
      <c r="D97" s="175"/>
      <c r="E97" s="127"/>
      <c r="F97" s="128">
        <f>SUM(F92:F96)</f>
        <v>89210214</v>
      </c>
      <c r="G97" s="7"/>
      <c r="H97" s="7"/>
      <c r="I97" s="7"/>
    </row>
    <row r="98" spans="1:9" ht="15" customHeight="1">
      <c r="A98" s="4"/>
      <c r="B98" s="7"/>
      <c r="C98" s="7"/>
      <c r="D98" s="7"/>
      <c r="E98" s="7"/>
      <c r="F98" s="7"/>
      <c r="G98" s="7"/>
      <c r="H98" s="7"/>
      <c r="I98" s="7"/>
    </row>
    <row r="99" spans="1:10" ht="26.25" customHeight="1">
      <c r="A99" s="29" t="s">
        <v>44</v>
      </c>
      <c r="B99" s="51"/>
      <c r="C99" s="21"/>
      <c r="D99" s="21"/>
      <c r="E99" s="21"/>
      <c r="F99" s="30"/>
      <c r="G99" s="31"/>
      <c r="H99" s="31"/>
      <c r="I99" s="31"/>
      <c r="J99" s="31"/>
    </row>
    <row r="100" spans="1:10" ht="11.25" customHeight="1">
      <c r="A100" s="29"/>
      <c r="B100" s="51"/>
      <c r="C100" s="21"/>
      <c r="D100" s="21"/>
      <c r="E100" s="21"/>
      <c r="F100" s="30"/>
      <c r="G100" s="31"/>
      <c r="H100" s="31"/>
      <c r="I100" s="31"/>
      <c r="J100" s="31"/>
    </row>
    <row r="101" spans="1:10" ht="27" customHeight="1">
      <c r="A101" s="29"/>
      <c r="B101" s="180" t="s">
        <v>60</v>
      </c>
      <c r="C101" s="180"/>
      <c r="D101" s="180"/>
      <c r="E101" s="180"/>
      <c r="F101" s="30"/>
      <c r="G101" s="31"/>
      <c r="H101" s="31"/>
      <c r="I101" s="31"/>
      <c r="J101" s="31"/>
    </row>
    <row r="102" spans="1:10" ht="41.25" customHeight="1">
      <c r="A102" s="29"/>
      <c r="B102" s="121"/>
      <c r="C102" s="116" t="s">
        <v>7</v>
      </c>
      <c r="D102" s="158" t="str">
        <f>+B70</f>
        <v>MANUFACTURAS MUÑOZ S.A.</v>
      </c>
      <c r="E102" s="158"/>
      <c r="F102" s="116"/>
      <c r="G102" s="116"/>
      <c r="H102" s="31"/>
      <c r="I102" s="31"/>
      <c r="J102" s="31"/>
    </row>
    <row r="103" spans="1:10" ht="24.75" customHeight="1">
      <c r="A103" s="29"/>
      <c r="B103" s="181" t="s">
        <v>50</v>
      </c>
      <c r="C103" s="182"/>
      <c r="D103" s="188">
        <v>90</v>
      </c>
      <c r="E103" s="188"/>
      <c r="F103" s="117"/>
      <c r="G103" s="31"/>
      <c r="H103" s="31"/>
      <c r="I103" s="31"/>
      <c r="J103" s="31"/>
    </row>
    <row r="104" spans="1:10" ht="30" customHeight="1">
      <c r="A104" s="29"/>
      <c r="B104" s="181" t="s">
        <v>51</v>
      </c>
      <c r="C104" s="182"/>
      <c r="D104" s="188">
        <f>F97</f>
        <v>89210214</v>
      </c>
      <c r="E104" s="188"/>
      <c r="F104" s="30"/>
      <c r="G104" s="31"/>
      <c r="H104" s="31"/>
      <c r="I104" s="31"/>
      <c r="J104" s="31"/>
    </row>
    <row r="105" spans="1:10" ht="32.25" customHeight="1">
      <c r="A105" s="29"/>
      <c r="B105" s="181" t="s">
        <v>52</v>
      </c>
      <c r="C105" s="182"/>
      <c r="D105" s="188">
        <v>10</v>
      </c>
      <c r="E105" s="188"/>
      <c r="F105" s="118"/>
      <c r="G105" s="119"/>
      <c r="H105" s="31"/>
      <c r="I105" s="31"/>
      <c r="J105" s="31"/>
    </row>
    <row r="106" spans="1:10" ht="36.75" customHeight="1">
      <c r="A106" s="29"/>
      <c r="B106" s="181" t="s">
        <v>53</v>
      </c>
      <c r="C106" s="182">
        <f>+C105+C103</f>
        <v>0</v>
      </c>
      <c r="D106" s="188">
        <f>+D105+D103</f>
        <v>100</v>
      </c>
      <c r="E106" s="188"/>
      <c r="F106" s="120"/>
      <c r="G106" s="120"/>
      <c r="H106" s="31"/>
      <c r="I106" s="31"/>
      <c r="J106" s="31"/>
    </row>
    <row r="107" spans="1:10" ht="15">
      <c r="A107" s="29"/>
      <c r="F107" s="30"/>
      <c r="G107" s="31"/>
      <c r="H107" s="31"/>
      <c r="I107" s="31"/>
      <c r="J107" s="31"/>
    </row>
    <row r="108" spans="1:10" ht="42.75" customHeight="1">
      <c r="A108" s="179" t="s">
        <v>45</v>
      </c>
      <c r="B108" s="179"/>
      <c r="C108" s="28"/>
      <c r="D108" s="28"/>
      <c r="E108" s="28"/>
      <c r="F108" s="28"/>
      <c r="G108" s="28"/>
      <c r="H108" s="28"/>
      <c r="I108" s="28"/>
      <c r="J108" s="28"/>
    </row>
    <row r="109" spans="1:10" ht="22.5" customHeight="1">
      <c r="A109" s="23" t="s">
        <v>61</v>
      </c>
      <c r="C109" s="32"/>
      <c r="D109" s="32"/>
      <c r="E109" s="32"/>
      <c r="F109" s="32"/>
      <c r="G109" s="32"/>
      <c r="H109" s="28"/>
      <c r="I109" s="28"/>
      <c r="J109" s="28"/>
    </row>
    <row r="110" spans="1:8" ht="21" customHeight="1">
      <c r="A110" s="32"/>
      <c r="B110" s="28"/>
      <c r="C110" s="28"/>
      <c r="D110" s="28"/>
      <c r="E110" s="28"/>
      <c r="F110" s="28"/>
      <c r="G110" s="28"/>
      <c r="H110" s="28"/>
    </row>
    <row r="111" spans="1:8" ht="34.5" customHeight="1">
      <c r="A111" s="32"/>
      <c r="B111" s="47" t="s">
        <v>134</v>
      </c>
      <c r="C111" s="158" t="s">
        <v>37</v>
      </c>
      <c r="D111" s="158"/>
      <c r="E111" s="158" t="s">
        <v>40</v>
      </c>
      <c r="F111" s="158"/>
      <c r="G111" s="45" t="s">
        <v>76</v>
      </c>
      <c r="H111" s="28"/>
    </row>
    <row r="112" spans="2:12" ht="29.25" customHeight="1">
      <c r="B112" s="115" t="s">
        <v>135</v>
      </c>
      <c r="C112" s="159" t="str">
        <f>D102</f>
        <v>MANUFACTURAS MUÑOZ S.A.</v>
      </c>
      <c r="D112" s="160"/>
      <c r="E112" s="161">
        <v>89210214</v>
      </c>
      <c r="F112" s="162"/>
      <c r="G112" s="129">
        <v>110550000</v>
      </c>
      <c r="L112" s="33"/>
    </row>
    <row r="113" ht="15">
      <c r="L113" s="33"/>
    </row>
    <row r="114" ht="15">
      <c r="N114" s="33"/>
    </row>
    <row r="115" ht="15">
      <c r="N115" s="33"/>
    </row>
    <row r="116" ht="36" customHeight="1">
      <c r="N116" s="33"/>
    </row>
    <row r="117" spans="2:14" ht="15">
      <c r="B117" s="2" t="s">
        <v>38</v>
      </c>
      <c r="E117" s="2" t="s">
        <v>39</v>
      </c>
      <c r="N117" s="33"/>
    </row>
    <row r="118" spans="2:14" ht="15">
      <c r="B118" s="2" t="s">
        <v>8</v>
      </c>
      <c r="E118" s="2" t="s">
        <v>8</v>
      </c>
      <c r="N118" s="33"/>
    </row>
    <row r="119" ht="15">
      <c r="N119" s="33"/>
    </row>
    <row r="120" ht="15">
      <c r="N120" s="33"/>
    </row>
    <row r="121" spans="2:14" ht="77.25" customHeight="1">
      <c r="B121" s="2" t="s">
        <v>46</v>
      </c>
      <c r="E121" s="2" t="s">
        <v>14</v>
      </c>
      <c r="N121" s="33"/>
    </row>
    <row r="122" spans="2:14" ht="15">
      <c r="B122" s="2" t="s">
        <v>6</v>
      </c>
      <c r="E122" s="2" t="s">
        <v>6</v>
      </c>
      <c r="N122" s="33"/>
    </row>
    <row r="123" ht="15">
      <c r="N123" s="33"/>
    </row>
    <row r="124" ht="15">
      <c r="N124" s="33"/>
    </row>
    <row r="125" spans="2:14" ht="53.25" customHeight="1">
      <c r="B125" s="2" t="s">
        <v>72</v>
      </c>
      <c r="N125" s="33"/>
    </row>
    <row r="126" ht="16.5" customHeight="1">
      <c r="B126" s="2" t="s">
        <v>23</v>
      </c>
    </row>
    <row r="127" ht="18" customHeight="1"/>
    <row r="128" spans="2:14" ht="11.25" customHeight="1">
      <c r="B128" s="170" t="s">
        <v>7</v>
      </c>
      <c r="C128" s="170"/>
      <c r="D128" s="170"/>
      <c r="E128" s="170"/>
      <c r="F128" s="170"/>
      <c r="G128" s="170"/>
      <c r="H128" s="170"/>
      <c r="I128" s="170"/>
      <c r="J128" s="170"/>
      <c r="K128" s="7"/>
      <c r="L128" s="7"/>
      <c r="M128" s="7"/>
      <c r="N128" s="7"/>
    </row>
    <row r="129" spans="1:10" ht="52.5" customHeight="1">
      <c r="A129" s="157" t="s">
        <v>22</v>
      </c>
      <c r="B129" s="157"/>
      <c r="C129" s="157"/>
      <c r="D129" s="157"/>
      <c r="E129" s="157"/>
      <c r="F129" s="157"/>
      <c r="G129" s="157"/>
      <c r="H129" s="6"/>
      <c r="I129" s="34"/>
      <c r="J129" s="34"/>
    </row>
    <row r="132" ht="52.5" customHeight="1"/>
    <row r="133" ht="15">
      <c r="B133" s="29" t="s">
        <v>119</v>
      </c>
    </row>
    <row r="134" spans="2:3" ht="15">
      <c r="B134" s="2" t="s">
        <v>30</v>
      </c>
      <c r="C134" s="2" t="s">
        <v>7</v>
      </c>
    </row>
    <row r="135" ht="15">
      <c r="C135" s="2" t="s">
        <v>7</v>
      </c>
    </row>
  </sheetData>
  <sheetProtection/>
  <mergeCells count="73">
    <mergeCell ref="B128:J128"/>
    <mergeCell ref="A89:I89"/>
    <mergeCell ref="A86:B86"/>
    <mergeCell ref="A37:I37"/>
    <mergeCell ref="D102:E102"/>
    <mergeCell ref="D103:E103"/>
    <mergeCell ref="D104:E104"/>
    <mergeCell ref="B87:C87"/>
    <mergeCell ref="A78:C78"/>
    <mergeCell ref="E73:F73"/>
    <mergeCell ref="A7:B7"/>
    <mergeCell ref="A13:G13"/>
    <mergeCell ref="A1:G1"/>
    <mergeCell ref="E54:F54"/>
    <mergeCell ref="B67:D67"/>
    <mergeCell ref="A64:G64"/>
    <mergeCell ref="A108:B108"/>
    <mergeCell ref="B101:E101"/>
    <mergeCell ref="A76:G76"/>
    <mergeCell ref="H76:J76"/>
    <mergeCell ref="B103:C103"/>
    <mergeCell ref="B104:C104"/>
    <mergeCell ref="B105:C105"/>
    <mergeCell ref="B106:C106"/>
    <mergeCell ref="D105:E105"/>
    <mergeCell ref="D106:E106"/>
    <mergeCell ref="E69:F69"/>
    <mergeCell ref="E70:F70"/>
    <mergeCell ref="A8:B8"/>
    <mergeCell ref="A9:B9"/>
    <mergeCell ref="E53:F53"/>
    <mergeCell ref="A17:G17"/>
    <mergeCell ref="A11:I11"/>
    <mergeCell ref="E56:F56"/>
    <mergeCell ref="A53:D53"/>
    <mergeCell ref="B57:D57"/>
    <mergeCell ref="B97:D97"/>
    <mergeCell ref="A83:G83"/>
    <mergeCell ref="A82:G82"/>
    <mergeCell ref="A80:G80"/>
    <mergeCell ref="B73:D73"/>
    <mergeCell ref="B69:D69"/>
    <mergeCell ref="B70:D70"/>
    <mergeCell ref="E59:F59"/>
    <mergeCell ref="B72:D72"/>
    <mergeCell ref="B71:D71"/>
    <mergeCell ref="B54:D54"/>
    <mergeCell ref="E72:F72"/>
    <mergeCell ref="B55:D55"/>
    <mergeCell ref="B56:D56"/>
    <mergeCell ref="A65:G65"/>
    <mergeCell ref="E67:F67"/>
    <mergeCell ref="E55:F55"/>
    <mergeCell ref="B68:D68"/>
    <mergeCell ref="E68:F68"/>
    <mergeCell ref="A38:G38"/>
    <mergeCell ref="H38:I38"/>
    <mergeCell ref="A62:G62"/>
    <mergeCell ref="A51:G51"/>
    <mergeCell ref="B58:D58"/>
    <mergeCell ref="B59:D59"/>
    <mergeCell ref="E57:F57"/>
    <mergeCell ref="E58:F58"/>
    <mergeCell ref="A2:G2"/>
    <mergeCell ref="A3:G3"/>
    <mergeCell ref="A4:G4"/>
    <mergeCell ref="A129:G129"/>
    <mergeCell ref="E111:F111"/>
    <mergeCell ref="C111:D111"/>
    <mergeCell ref="C112:D112"/>
    <mergeCell ref="E112:F112"/>
    <mergeCell ref="E71:F71"/>
    <mergeCell ref="E90:F90"/>
  </mergeCells>
  <printOptions/>
  <pageMargins left="0.7874015748031497" right="0.2755905511811024" top="0.35433070866141736" bottom="0.7086614173228347" header="0" footer="0"/>
  <pageSetup horizontalDpi="600" verticalDpi="600" orientation="portrait" scale="90" r:id="rId1"/>
  <rowBreaks count="1" manualBreakCount="1">
    <brk id="107" max="6" man="1"/>
  </rowBreaks>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3">
      <selection activeCell="C35" sqref="C35:C40"/>
    </sheetView>
  </sheetViews>
  <sheetFormatPr defaultColWidth="11.421875" defaultRowHeight="12.75"/>
  <cols>
    <col min="1" max="1" width="36.421875" style="0" customWidth="1"/>
    <col min="2" max="2" width="11.57421875" style="0" bestFit="1" customWidth="1"/>
    <col min="3" max="3" width="11.00390625" style="0" bestFit="1" customWidth="1"/>
    <col min="4" max="4" width="10.140625" style="0" customWidth="1"/>
    <col min="5" max="5" width="10.00390625" style="0" customWidth="1"/>
    <col min="6" max="6" width="10.8515625" style="0" customWidth="1"/>
    <col min="7" max="7" width="12.00390625" style="0" customWidth="1"/>
    <col min="8" max="8" width="14.140625" style="0" customWidth="1"/>
    <col min="9" max="9" width="12.8515625" style="0" customWidth="1"/>
    <col min="10" max="10" width="9.421875" style="0" customWidth="1"/>
  </cols>
  <sheetData>
    <row r="1" spans="1:9" ht="12.75">
      <c r="A1" s="205" t="s">
        <v>0</v>
      </c>
      <c r="B1" s="205"/>
      <c r="C1" s="205"/>
      <c r="D1" s="205"/>
      <c r="E1" s="205"/>
      <c r="F1" s="205"/>
      <c r="G1" s="205"/>
      <c r="H1" s="205"/>
      <c r="I1" s="205"/>
    </row>
    <row r="2" spans="1:9" ht="12.75">
      <c r="A2" s="205" t="s">
        <v>77</v>
      </c>
      <c r="B2" s="205"/>
      <c r="C2" s="205"/>
      <c r="D2" s="205"/>
      <c r="E2" s="205"/>
      <c r="F2" s="205"/>
      <c r="G2" s="205"/>
      <c r="H2" s="205"/>
      <c r="I2" s="205"/>
    </row>
    <row r="3" spans="1:9" ht="12.75">
      <c r="A3" s="205" t="s">
        <v>78</v>
      </c>
      <c r="B3" s="205"/>
      <c r="C3" s="205"/>
      <c r="D3" s="205"/>
      <c r="E3" s="205"/>
      <c r="F3" s="205"/>
      <c r="G3" s="205"/>
      <c r="H3" s="205"/>
      <c r="I3" s="205"/>
    </row>
    <row r="4" ht="12.75">
      <c r="A4" s="57" t="s">
        <v>79</v>
      </c>
    </row>
    <row r="5" ht="12.75">
      <c r="A5" s="58" t="s">
        <v>80</v>
      </c>
    </row>
    <row r="6" ht="12.75">
      <c r="A6" t="s">
        <v>81</v>
      </c>
    </row>
    <row r="7" spans="1:9" ht="26.25" customHeight="1">
      <c r="A7" s="59" t="s">
        <v>82</v>
      </c>
      <c r="B7" s="59" t="s">
        <v>83</v>
      </c>
      <c r="C7" s="60" t="s">
        <v>84</v>
      </c>
      <c r="D7" s="60" t="s">
        <v>85</v>
      </c>
      <c r="E7" s="59" t="s">
        <v>86</v>
      </c>
      <c r="F7" s="60" t="s">
        <v>87</v>
      </c>
      <c r="G7" s="59" t="s">
        <v>88</v>
      </c>
      <c r="H7" s="60" t="s">
        <v>89</v>
      </c>
      <c r="I7" s="59" t="s">
        <v>90</v>
      </c>
    </row>
    <row r="8" spans="1:9" ht="12.75">
      <c r="A8" s="61" t="s">
        <v>91</v>
      </c>
      <c r="B8" s="61" t="s">
        <v>92</v>
      </c>
      <c r="C8" s="62">
        <f>4576423-17887-1540702</f>
        <v>3017834</v>
      </c>
      <c r="D8" s="62">
        <v>2689521</v>
      </c>
      <c r="E8" s="62">
        <v>1886902</v>
      </c>
      <c r="F8" s="62">
        <v>4576423</v>
      </c>
      <c r="G8" s="62">
        <f>5946544-7873</f>
        <v>5938671</v>
      </c>
      <c r="H8" s="62">
        <v>1002113</v>
      </c>
      <c r="I8" s="62">
        <f>H8-330697</f>
        <v>671416</v>
      </c>
    </row>
    <row r="9" spans="1:9" ht="12.75">
      <c r="A9" s="61" t="s">
        <v>93</v>
      </c>
      <c r="B9" s="61" t="s">
        <v>94</v>
      </c>
      <c r="C9" s="62">
        <f>3414554-25115</f>
        <v>3389439</v>
      </c>
      <c r="D9" s="62">
        <v>1546601</v>
      </c>
      <c r="E9" s="62">
        <v>1867953</v>
      </c>
      <c r="F9" s="62">
        <v>3414554</v>
      </c>
      <c r="G9" s="62">
        <f>9838006-1156765</f>
        <v>8681241</v>
      </c>
      <c r="H9" s="62">
        <v>237501</v>
      </c>
      <c r="I9" s="62">
        <f>H9-78375</f>
        <v>159126</v>
      </c>
    </row>
    <row r="10" spans="1:9" ht="12.75">
      <c r="A10" s="61" t="s">
        <v>95</v>
      </c>
      <c r="B10" s="61" t="s">
        <v>96</v>
      </c>
      <c r="C10" s="62">
        <f>12870010-40702-2001052</f>
        <v>10828256</v>
      </c>
      <c r="D10" s="62">
        <v>2893856</v>
      </c>
      <c r="E10" s="62">
        <v>9976154</v>
      </c>
      <c r="F10" s="62">
        <v>12870010</v>
      </c>
      <c r="G10" s="62">
        <f>21270608-646821</f>
        <v>20623787</v>
      </c>
      <c r="H10" s="62">
        <v>1884182</v>
      </c>
      <c r="I10" s="62">
        <f>H10-621780</f>
        <v>1262402</v>
      </c>
    </row>
    <row r="11" spans="1:9" ht="12.75">
      <c r="A11" s="61" t="s">
        <v>97</v>
      </c>
      <c r="B11" s="61" t="s">
        <v>98</v>
      </c>
      <c r="C11" s="62">
        <f>1105765-79575-195833</f>
        <v>830357</v>
      </c>
      <c r="D11" s="62">
        <v>404409</v>
      </c>
      <c r="E11" s="62">
        <v>701356</v>
      </c>
      <c r="F11" s="62">
        <v>1105765</v>
      </c>
      <c r="G11" s="62">
        <f>715809-0</f>
        <v>715809</v>
      </c>
      <c r="H11" s="62">
        <v>19468</v>
      </c>
      <c r="I11" s="62">
        <f>H11-6619</f>
        <v>12849</v>
      </c>
    </row>
    <row r="12" spans="1:9" ht="12.75">
      <c r="A12" s="61" t="s">
        <v>99</v>
      </c>
      <c r="B12" s="61" t="s">
        <v>100</v>
      </c>
      <c r="C12" s="62">
        <f>2991071-16345-20246</f>
        <v>2954480</v>
      </c>
      <c r="D12" s="62">
        <v>1210565</v>
      </c>
      <c r="E12" s="62">
        <v>1780506</v>
      </c>
      <c r="F12" s="62">
        <v>2991071</v>
      </c>
      <c r="G12" s="62">
        <f>4803868-54641</f>
        <v>4749227</v>
      </c>
      <c r="H12" s="62">
        <v>484814</v>
      </c>
      <c r="I12" s="62">
        <f>H12-159923</f>
        <v>324891</v>
      </c>
    </row>
    <row r="13" spans="1:9" ht="12.75">
      <c r="A13" s="61" t="s">
        <v>101</v>
      </c>
      <c r="B13" s="61" t="s">
        <v>102</v>
      </c>
      <c r="C13" s="62">
        <f>929789-394479</f>
        <v>535310</v>
      </c>
      <c r="D13" s="62">
        <v>358105</v>
      </c>
      <c r="E13" s="62">
        <v>571684</v>
      </c>
      <c r="F13" s="62">
        <v>929789</v>
      </c>
      <c r="G13" s="62">
        <v>1669954</v>
      </c>
      <c r="H13" s="62">
        <v>180634</v>
      </c>
      <c r="I13" s="62">
        <f>H13-47116</f>
        <v>133518</v>
      </c>
    </row>
    <row r="14" spans="1:10" ht="13.5" thickBot="1">
      <c r="A14" s="63"/>
      <c r="B14" s="64"/>
      <c r="C14" s="64"/>
      <c r="D14" s="65"/>
      <c r="E14" s="65"/>
      <c r="F14" s="65"/>
      <c r="G14" s="65"/>
      <c r="H14" s="65"/>
      <c r="I14" s="65"/>
      <c r="J14" s="65"/>
    </row>
    <row r="15" spans="1:9" ht="15" customHeight="1">
      <c r="A15" s="66" t="s">
        <v>103</v>
      </c>
      <c r="B15" s="67"/>
      <c r="C15" s="67"/>
      <c r="D15" s="68"/>
      <c r="E15" s="66" t="s">
        <v>104</v>
      </c>
      <c r="F15" s="68"/>
      <c r="G15" s="68"/>
      <c r="H15" s="67"/>
      <c r="I15" s="69"/>
    </row>
    <row r="16" spans="1:9" ht="24">
      <c r="A16" s="203" t="s">
        <v>105</v>
      </c>
      <c r="B16" s="204"/>
      <c r="C16" s="70" t="s">
        <v>106</v>
      </c>
      <c r="D16" s="71" t="s">
        <v>107</v>
      </c>
      <c r="E16" s="203" t="s">
        <v>108</v>
      </c>
      <c r="F16" s="204"/>
      <c r="G16" s="204"/>
      <c r="H16" s="72" t="s">
        <v>109</v>
      </c>
      <c r="I16" s="73" t="s">
        <v>107</v>
      </c>
    </row>
    <row r="17" spans="1:9" ht="12.75">
      <c r="A17" s="199" t="str">
        <f aca="true" t="shared" si="0" ref="A17:A22">A8</f>
        <v>AMPLEX DE COLOMBIA CIA LTDA.</v>
      </c>
      <c r="B17" s="200"/>
      <c r="C17" s="74">
        <f aca="true" t="shared" si="1" ref="C17:C22">C8/D8</f>
        <v>1.1220711792174145</v>
      </c>
      <c r="D17" s="75">
        <v>25</v>
      </c>
      <c r="E17" s="199" t="str">
        <f aca="true" t="shared" si="2" ref="E17:E22">A17</f>
        <v>AMPLEX DE COLOMBIA CIA LTDA.</v>
      </c>
      <c r="F17" s="200"/>
      <c r="G17" s="200"/>
      <c r="H17" s="76">
        <f aca="true" t="shared" si="3" ref="H17:H22">D8/F8</f>
        <v>0.5876906483513434</v>
      </c>
      <c r="I17" s="77">
        <v>0</v>
      </c>
    </row>
    <row r="18" spans="1:9" ht="12.75">
      <c r="A18" s="199" t="str">
        <f t="shared" si="0"/>
        <v>LINEAS Y DISEÑOS S.A.</v>
      </c>
      <c r="B18" s="200"/>
      <c r="C18" s="74">
        <f t="shared" si="1"/>
        <v>2.191540675326086</v>
      </c>
      <c r="D18" s="75">
        <v>25</v>
      </c>
      <c r="E18" s="199" t="str">
        <f t="shared" si="2"/>
        <v>LINEAS Y DISEÑOS S.A.</v>
      </c>
      <c r="F18" s="200"/>
      <c r="G18" s="200"/>
      <c r="H18" s="76">
        <f t="shared" si="3"/>
        <v>0.4529437812376082</v>
      </c>
      <c r="I18" s="77">
        <v>25</v>
      </c>
    </row>
    <row r="19" spans="1:9" ht="12.75">
      <c r="A19" s="199" t="str">
        <f t="shared" si="0"/>
        <v>MANUFACTURAS MUÑOZ S.A.</v>
      </c>
      <c r="B19" s="200"/>
      <c r="C19" s="74">
        <f t="shared" si="1"/>
        <v>3.741808852962967</v>
      </c>
      <c r="D19" s="75">
        <v>25</v>
      </c>
      <c r="E19" s="199" t="str">
        <f t="shared" si="2"/>
        <v>MANUFACTURAS MUÑOZ S.A.</v>
      </c>
      <c r="F19" s="200"/>
      <c r="G19" s="200"/>
      <c r="H19" s="76">
        <f t="shared" si="3"/>
        <v>0.2248526613421435</v>
      </c>
      <c r="I19" s="77">
        <v>25</v>
      </c>
    </row>
    <row r="20" spans="1:9" ht="12.75">
      <c r="A20" s="199" t="str">
        <f t="shared" si="0"/>
        <v>METALES Y CONCEPTOS S.A. C.I</v>
      </c>
      <c r="B20" s="200"/>
      <c r="C20" s="74">
        <f t="shared" si="1"/>
        <v>2.0532604368349863</v>
      </c>
      <c r="D20" s="75">
        <v>25</v>
      </c>
      <c r="E20" s="199" t="str">
        <f t="shared" si="2"/>
        <v>METALES Y CONCEPTOS S.A. C.I</v>
      </c>
      <c r="F20" s="200"/>
      <c r="G20" s="200"/>
      <c r="H20" s="76">
        <f t="shared" si="3"/>
        <v>0.36572779930636257</v>
      </c>
      <c r="I20" s="77">
        <v>25</v>
      </c>
    </row>
    <row r="21" spans="1:9" ht="12.75">
      <c r="A21" s="199" t="str">
        <f t="shared" si="0"/>
        <v>ORGANIK S.A.</v>
      </c>
      <c r="B21" s="200"/>
      <c r="C21" s="74">
        <f t="shared" si="1"/>
        <v>2.4405793988757316</v>
      </c>
      <c r="D21" s="75">
        <v>25</v>
      </c>
      <c r="E21" s="199" t="str">
        <f t="shared" si="2"/>
        <v>ORGANIK S.A.</v>
      </c>
      <c r="F21" s="200"/>
      <c r="G21" s="200"/>
      <c r="H21" s="76">
        <f t="shared" si="3"/>
        <v>0.4047262669458532</v>
      </c>
      <c r="I21" s="77">
        <v>25</v>
      </c>
    </row>
    <row r="22" spans="1:9" ht="12.75">
      <c r="A22" s="199" t="str">
        <f t="shared" si="0"/>
        <v>SUAVITA ROJAS JOSE SADY</v>
      </c>
      <c r="B22" s="200"/>
      <c r="C22" s="74">
        <f t="shared" si="1"/>
        <v>1.4948408986191202</v>
      </c>
      <c r="D22" s="75">
        <v>25</v>
      </c>
      <c r="E22" s="199" t="str">
        <f t="shared" si="2"/>
        <v>SUAVITA ROJAS JOSE SADY</v>
      </c>
      <c r="F22" s="200"/>
      <c r="G22" s="200"/>
      <c r="H22" s="76">
        <f t="shared" si="3"/>
        <v>0.38514652249058656</v>
      </c>
      <c r="I22" s="77">
        <v>25</v>
      </c>
    </row>
    <row r="23" spans="1:9" ht="13.5" thickBot="1">
      <c r="A23" s="78"/>
      <c r="B23" s="79"/>
      <c r="C23" s="79"/>
      <c r="D23" s="80"/>
      <c r="E23" s="78"/>
      <c r="F23" s="79"/>
      <c r="G23" s="79"/>
      <c r="H23" s="81"/>
      <c r="I23" s="82"/>
    </row>
    <row r="24" spans="1:9" ht="15" customHeight="1">
      <c r="A24" s="66" t="s">
        <v>103</v>
      </c>
      <c r="B24" s="83"/>
      <c r="C24" s="83"/>
      <c r="D24" s="84"/>
      <c r="E24" s="85" t="s">
        <v>110</v>
      </c>
      <c r="F24" s="83"/>
      <c r="G24" s="83"/>
      <c r="H24" s="86"/>
      <c r="I24" s="87"/>
    </row>
    <row r="25" spans="1:9" ht="26.25" customHeight="1">
      <c r="A25" s="201" t="s">
        <v>111</v>
      </c>
      <c r="B25" s="202"/>
      <c r="C25" s="88" t="s">
        <v>112</v>
      </c>
      <c r="D25" s="89" t="s">
        <v>107</v>
      </c>
      <c r="E25" s="203" t="s">
        <v>113</v>
      </c>
      <c r="F25" s="204"/>
      <c r="G25" s="204"/>
      <c r="H25" s="90" t="s">
        <v>114</v>
      </c>
      <c r="I25" s="91" t="s">
        <v>107</v>
      </c>
    </row>
    <row r="26" spans="1:9" ht="12.75">
      <c r="A26" s="197" t="str">
        <f aca="true" t="shared" si="4" ref="A26:A31">A17</f>
        <v>AMPLEX DE COLOMBIA CIA LTDA.</v>
      </c>
      <c r="B26" s="198"/>
      <c r="C26" s="92">
        <f aca="true" t="shared" si="5" ref="C26:C31">C8-D8</f>
        <v>328313</v>
      </c>
      <c r="D26" s="93">
        <v>25</v>
      </c>
      <c r="E26" s="199" t="str">
        <f aca="true" t="shared" si="6" ref="E26:E31">A17</f>
        <v>AMPLEX DE COLOMBIA CIA LTDA.</v>
      </c>
      <c r="F26" s="200"/>
      <c r="G26" s="200"/>
      <c r="H26" s="94">
        <f aca="true" t="shared" si="7" ref="H26:H31">H8/G8</f>
        <v>0.16874364651619866</v>
      </c>
      <c r="I26" s="95">
        <v>25</v>
      </c>
    </row>
    <row r="27" spans="1:9" ht="12.75">
      <c r="A27" s="197" t="str">
        <f t="shared" si="4"/>
        <v>LINEAS Y DISEÑOS S.A.</v>
      </c>
      <c r="B27" s="198"/>
      <c r="C27" s="92">
        <f t="shared" si="5"/>
        <v>1842838</v>
      </c>
      <c r="D27" s="93">
        <v>25</v>
      </c>
      <c r="E27" s="199" t="str">
        <f t="shared" si="6"/>
        <v>LINEAS Y DISEÑOS S.A.</v>
      </c>
      <c r="F27" s="200"/>
      <c r="G27" s="200"/>
      <c r="H27" s="94">
        <f t="shared" si="7"/>
        <v>0.027357954928333404</v>
      </c>
      <c r="I27" s="95">
        <v>0</v>
      </c>
    </row>
    <row r="28" spans="1:9" ht="12.75">
      <c r="A28" s="197" t="str">
        <f t="shared" si="4"/>
        <v>MANUFACTURAS MUÑOZ S.A.</v>
      </c>
      <c r="B28" s="198"/>
      <c r="C28" s="92">
        <f t="shared" si="5"/>
        <v>7934400</v>
      </c>
      <c r="D28" s="93">
        <v>25</v>
      </c>
      <c r="E28" s="199" t="str">
        <f t="shared" si="6"/>
        <v>MANUFACTURAS MUÑOZ S.A.</v>
      </c>
      <c r="F28" s="200"/>
      <c r="G28" s="200"/>
      <c r="H28" s="94">
        <f t="shared" si="7"/>
        <v>0.09135965184279686</v>
      </c>
      <c r="I28" s="95">
        <v>25</v>
      </c>
    </row>
    <row r="29" spans="1:9" ht="12.75">
      <c r="A29" s="197" t="str">
        <f t="shared" si="4"/>
        <v>METALES Y CONCEPTOS S.A. C.I</v>
      </c>
      <c r="B29" s="198"/>
      <c r="C29" s="92">
        <f t="shared" si="5"/>
        <v>425948</v>
      </c>
      <c r="D29" s="93">
        <v>25</v>
      </c>
      <c r="E29" s="199" t="str">
        <f t="shared" si="6"/>
        <v>METALES Y CONCEPTOS S.A. C.I</v>
      </c>
      <c r="F29" s="200"/>
      <c r="G29" s="200"/>
      <c r="H29" s="94">
        <f t="shared" si="7"/>
        <v>0.02719719925287332</v>
      </c>
      <c r="I29" s="95">
        <v>0</v>
      </c>
    </row>
    <row r="30" spans="1:9" ht="12.75">
      <c r="A30" s="197" t="str">
        <f t="shared" si="4"/>
        <v>ORGANIK S.A.</v>
      </c>
      <c r="B30" s="198"/>
      <c r="C30" s="92">
        <f t="shared" si="5"/>
        <v>1743915</v>
      </c>
      <c r="D30" s="93">
        <v>25</v>
      </c>
      <c r="E30" s="199" t="str">
        <f t="shared" si="6"/>
        <v>ORGANIK S.A.</v>
      </c>
      <c r="F30" s="200"/>
      <c r="G30" s="200"/>
      <c r="H30" s="94">
        <f t="shared" si="7"/>
        <v>0.10208271788229958</v>
      </c>
      <c r="I30" s="95">
        <v>25</v>
      </c>
    </row>
    <row r="31" spans="1:9" ht="12.75">
      <c r="A31" s="197" t="str">
        <f t="shared" si="4"/>
        <v>SUAVITA ROJAS JOSE SADY</v>
      </c>
      <c r="B31" s="198"/>
      <c r="C31" s="92">
        <f t="shared" si="5"/>
        <v>177205</v>
      </c>
      <c r="D31" s="93">
        <v>25</v>
      </c>
      <c r="E31" s="199" t="str">
        <f t="shared" si="6"/>
        <v>SUAVITA ROJAS JOSE SADY</v>
      </c>
      <c r="F31" s="200"/>
      <c r="G31" s="200"/>
      <c r="H31" s="94">
        <f t="shared" si="7"/>
        <v>0.1081670513080001</v>
      </c>
      <c r="I31" s="95">
        <v>25</v>
      </c>
    </row>
    <row r="32" spans="1:9" ht="15" thickBot="1">
      <c r="A32" s="96"/>
      <c r="B32" s="97"/>
      <c r="C32" s="97"/>
      <c r="D32" s="98"/>
      <c r="E32" s="99"/>
      <c r="F32" s="100"/>
      <c r="G32" s="101"/>
      <c r="H32" s="102"/>
      <c r="I32" s="103"/>
    </row>
    <row r="33" spans="1:10" ht="15">
      <c r="A33" s="64"/>
      <c r="B33" s="64"/>
      <c r="C33" s="64"/>
      <c r="D33" s="64"/>
      <c r="E33" s="104"/>
      <c r="F33" s="105"/>
      <c r="G33" s="106"/>
      <c r="H33" s="106"/>
      <c r="I33" s="106"/>
      <c r="J33" s="107"/>
    </row>
    <row r="34" spans="1:7" ht="15">
      <c r="A34" s="195" t="s">
        <v>115</v>
      </c>
      <c r="B34" s="196"/>
      <c r="C34" s="108" t="s">
        <v>116</v>
      </c>
      <c r="D34" s="109"/>
      <c r="E34" s="110"/>
      <c r="F34" s="106"/>
      <c r="G34" s="106"/>
    </row>
    <row r="35" spans="1:8" ht="14.25">
      <c r="A35" s="191" t="str">
        <f aca="true" t="shared" si="8" ref="A35:A40">A17</f>
        <v>AMPLEX DE COLOMBIA CIA LTDA.</v>
      </c>
      <c r="B35" s="192"/>
      <c r="C35" s="111">
        <f aca="true" t="shared" si="9" ref="C35:C40">D17+I17+D26+I26</f>
        <v>75</v>
      </c>
      <c r="D35" s="109"/>
      <c r="H35" s="109"/>
    </row>
    <row r="36" spans="1:4" ht="14.25">
      <c r="A36" s="191" t="str">
        <f t="shared" si="8"/>
        <v>LINEAS Y DISEÑOS S.A.</v>
      </c>
      <c r="B36" s="192"/>
      <c r="C36" s="111">
        <f t="shared" si="9"/>
        <v>75</v>
      </c>
      <c r="D36" s="112"/>
    </row>
    <row r="37" spans="1:4" ht="14.25">
      <c r="A37" s="191" t="str">
        <f t="shared" si="8"/>
        <v>MANUFACTURAS MUÑOZ S.A.</v>
      </c>
      <c r="B37" s="192"/>
      <c r="C37" s="111">
        <f t="shared" si="9"/>
        <v>100</v>
      </c>
      <c r="D37" s="112"/>
    </row>
    <row r="38" spans="1:4" ht="14.25">
      <c r="A38" s="191" t="str">
        <f t="shared" si="8"/>
        <v>METALES Y CONCEPTOS S.A. C.I</v>
      </c>
      <c r="B38" s="192"/>
      <c r="C38" s="111">
        <f t="shared" si="9"/>
        <v>75</v>
      </c>
      <c r="D38" s="112"/>
    </row>
    <row r="39" spans="1:4" ht="14.25">
      <c r="A39" s="191" t="str">
        <f t="shared" si="8"/>
        <v>ORGANIK S.A.</v>
      </c>
      <c r="B39" s="192"/>
      <c r="C39" s="111">
        <f t="shared" si="9"/>
        <v>100</v>
      </c>
      <c r="D39" s="112"/>
    </row>
    <row r="40" spans="1:4" ht="14.25">
      <c r="A40" s="191" t="str">
        <f t="shared" si="8"/>
        <v>SUAVITA ROJAS JOSE SADY</v>
      </c>
      <c r="B40" s="192"/>
      <c r="C40" s="111">
        <f t="shared" si="9"/>
        <v>100</v>
      </c>
      <c r="D40" s="112"/>
    </row>
    <row r="42" spans="1:9" ht="26.25" customHeight="1">
      <c r="A42" s="193" t="s">
        <v>117</v>
      </c>
      <c r="B42" s="194"/>
      <c r="C42" s="194"/>
      <c r="D42" s="194"/>
      <c r="E42" s="194"/>
      <c r="F42" s="194"/>
      <c r="G42" s="194"/>
      <c r="H42" s="194"/>
      <c r="I42" s="194"/>
    </row>
    <row r="43" ht="18.75" customHeight="1">
      <c r="A43" s="113" t="s">
        <v>118</v>
      </c>
    </row>
  </sheetData>
  <sheetProtection/>
  <mergeCells count="39">
    <mergeCell ref="A1:I1"/>
    <mergeCell ref="A2:I2"/>
    <mergeCell ref="A3:I3"/>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5:B25"/>
    <mergeCell ref="E25:G25"/>
    <mergeCell ref="A26:B26"/>
    <mergeCell ref="E26:G26"/>
    <mergeCell ref="A27:B27"/>
    <mergeCell ref="E27:G27"/>
    <mergeCell ref="A28:B28"/>
    <mergeCell ref="E28:G28"/>
    <mergeCell ref="A29:B29"/>
    <mergeCell ref="E29:G29"/>
    <mergeCell ref="A30:B30"/>
    <mergeCell ref="E30:G30"/>
    <mergeCell ref="A31:B31"/>
    <mergeCell ref="E31:G31"/>
    <mergeCell ref="A40:B40"/>
    <mergeCell ref="A42:I42"/>
    <mergeCell ref="A34:B34"/>
    <mergeCell ref="A35:B35"/>
    <mergeCell ref="A36:B36"/>
    <mergeCell ref="A37:B37"/>
    <mergeCell ref="A38:B38"/>
    <mergeCell ref="A39:B39"/>
  </mergeCells>
  <printOptions/>
  <pageMargins left="0.7086614173228347" right="0.7086614173228347" top="0.32" bottom="0.3" header="0.31496062992125984" footer="0.31496062992125984"/>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E7" sqref="E7"/>
    </sheetView>
  </sheetViews>
  <sheetFormatPr defaultColWidth="11.421875" defaultRowHeight="12.75"/>
  <cols>
    <col min="1" max="1" width="20.00390625" style="133" customWidth="1"/>
    <col min="2" max="2" width="13.00390625" style="133" customWidth="1"/>
    <col min="3" max="3" width="42.140625" style="133" customWidth="1"/>
    <col min="4" max="4" width="21.28125" style="133" customWidth="1"/>
    <col min="5" max="16384" width="11.421875" style="133" customWidth="1"/>
  </cols>
  <sheetData>
    <row r="1" spans="1:6" ht="27" customHeight="1">
      <c r="A1" s="206" t="s">
        <v>138</v>
      </c>
      <c r="B1" s="206"/>
      <c r="C1" s="206"/>
      <c r="D1" s="132"/>
      <c r="E1" s="132"/>
      <c r="F1" s="132"/>
    </row>
    <row r="2" spans="1:6" ht="25.5" customHeight="1">
      <c r="A2" s="206" t="s">
        <v>139</v>
      </c>
      <c r="B2" s="206"/>
      <c r="C2" s="206"/>
      <c r="D2" s="132"/>
      <c r="E2" s="132"/>
      <c r="F2" s="132"/>
    </row>
    <row r="3" spans="1:6" ht="35.25" customHeight="1">
      <c r="A3" s="206" t="s">
        <v>140</v>
      </c>
      <c r="B3" s="206"/>
      <c r="C3" s="206"/>
      <c r="D3" s="132"/>
      <c r="E3" s="132"/>
      <c r="F3" s="132"/>
    </row>
    <row r="4" spans="1:3" ht="23.25" customHeight="1" thickBot="1">
      <c r="A4" s="131"/>
      <c r="B4" s="131"/>
      <c r="C4" s="131"/>
    </row>
    <row r="5" spans="1:6" ht="26.25" thickBot="1">
      <c r="A5" s="134" t="s">
        <v>141</v>
      </c>
      <c r="B5" s="135" t="s">
        <v>142</v>
      </c>
      <c r="C5" s="136" t="s">
        <v>143</v>
      </c>
      <c r="D5" s="155" t="s">
        <v>95</v>
      </c>
      <c r="E5" s="137"/>
      <c r="F5" s="137"/>
    </row>
    <row r="6" spans="1:6" ht="73.5" customHeight="1">
      <c r="A6" s="138" t="s">
        <v>144</v>
      </c>
      <c r="B6" s="139">
        <v>10</v>
      </c>
      <c r="C6" s="140" t="s">
        <v>145</v>
      </c>
      <c r="D6" s="141">
        <v>10</v>
      </c>
      <c r="E6" s="142"/>
      <c r="F6" s="142"/>
    </row>
    <row r="7" spans="1:6" ht="78" customHeight="1">
      <c r="A7" s="143" t="s">
        <v>146</v>
      </c>
      <c r="B7" s="144">
        <v>10</v>
      </c>
      <c r="C7" s="145" t="s">
        <v>147</v>
      </c>
      <c r="D7" s="144">
        <v>10</v>
      </c>
      <c r="E7" s="142"/>
      <c r="F7" s="142"/>
    </row>
    <row r="8" spans="1:6" ht="73.5" customHeight="1">
      <c r="A8" s="143" t="s">
        <v>148</v>
      </c>
      <c r="B8" s="144">
        <v>10</v>
      </c>
      <c r="C8" s="146" t="s">
        <v>149</v>
      </c>
      <c r="D8" s="144">
        <v>10</v>
      </c>
      <c r="E8" s="142"/>
      <c r="F8" s="142"/>
    </row>
    <row r="9" spans="1:6" ht="72.75" customHeight="1" thickBot="1">
      <c r="A9" s="143" t="s">
        <v>150</v>
      </c>
      <c r="B9" s="144">
        <v>10</v>
      </c>
      <c r="C9" s="147" t="s">
        <v>151</v>
      </c>
      <c r="D9" s="144">
        <v>10</v>
      </c>
      <c r="E9" s="142"/>
      <c r="F9" s="142"/>
    </row>
    <row r="10" spans="1:6" ht="69.75" customHeight="1">
      <c r="A10" s="143" t="s">
        <v>152</v>
      </c>
      <c r="B10" s="144">
        <v>10</v>
      </c>
      <c r="C10" s="146" t="s">
        <v>153</v>
      </c>
      <c r="D10" s="144">
        <v>10</v>
      </c>
      <c r="E10" s="142"/>
      <c r="F10" s="142"/>
    </row>
    <row r="11" spans="1:6" ht="57" customHeight="1">
      <c r="A11" s="143" t="s">
        <v>154</v>
      </c>
      <c r="B11" s="144">
        <v>10</v>
      </c>
      <c r="C11" s="146" t="s">
        <v>155</v>
      </c>
      <c r="D11" s="144">
        <v>10</v>
      </c>
      <c r="E11" s="142"/>
      <c r="F11" s="142"/>
    </row>
    <row r="12" spans="1:6" ht="81.75" customHeight="1">
      <c r="A12" s="143" t="s">
        <v>156</v>
      </c>
      <c r="B12" s="144">
        <v>10</v>
      </c>
      <c r="C12" s="146" t="s">
        <v>157</v>
      </c>
      <c r="D12" s="144">
        <v>10</v>
      </c>
      <c r="E12" s="142"/>
      <c r="F12" s="142"/>
    </row>
    <row r="13" spans="1:6" ht="51" customHeight="1">
      <c r="A13" s="143" t="s">
        <v>158</v>
      </c>
      <c r="B13" s="144">
        <v>10</v>
      </c>
      <c r="C13" s="148" t="s">
        <v>159</v>
      </c>
      <c r="D13" s="144">
        <v>10</v>
      </c>
      <c r="E13" s="142"/>
      <c r="F13" s="142"/>
    </row>
    <row r="14" spans="1:6" ht="46.5" customHeight="1" thickBot="1">
      <c r="A14" s="149" t="s">
        <v>160</v>
      </c>
      <c r="B14" s="150">
        <v>10</v>
      </c>
      <c r="C14" s="148" t="s">
        <v>161</v>
      </c>
      <c r="D14" s="150">
        <v>10</v>
      </c>
      <c r="E14" s="142"/>
      <c r="F14" s="142"/>
    </row>
    <row r="15" spans="1:6" ht="19.5" customHeight="1" thickBot="1">
      <c r="A15" s="134" t="s">
        <v>162</v>
      </c>
      <c r="B15" s="151">
        <f>SUM(B6:B14)</f>
        <v>90</v>
      </c>
      <c r="C15" s="152"/>
      <c r="D15" s="153">
        <f>SUM(D6:D14)</f>
        <v>90</v>
      </c>
      <c r="E15" s="142"/>
      <c r="F15" s="142"/>
    </row>
    <row r="18" ht="12.75">
      <c r="C18" s="142"/>
    </row>
    <row r="21" ht="12.75">
      <c r="C21" s="154"/>
    </row>
  </sheetData>
  <sheetProtection/>
  <mergeCells count="3">
    <mergeCell ref="A1:C1"/>
    <mergeCell ref="A2:C2"/>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COMPRAS4</dc:creator>
  <cp:keywords/>
  <dc:description/>
  <cp:lastModifiedBy>Aura Liliana Arbelaez</cp:lastModifiedBy>
  <cp:lastPrinted>2010-03-03T21:06:12Z</cp:lastPrinted>
  <dcterms:created xsi:type="dcterms:W3CDTF">2004-01-21T15:21:57Z</dcterms:created>
  <dcterms:modified xsi:type="dcterms:W3CDTF">2010-03-04T16:16:00Z</dcterms:modified>
  <cp:category/>
  <cp:version/>
  <cp:contentType/>
  <cp:contentStatus/>
</cp:coreProperties>
</file>