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2415" windowWidth="15480" windowHeight="9210" activeTab="0"/>
  </bookViews>
  <sheets>
    <sheet name="Acta adjudicación" sheetId="1" r:id="rId1"/>
    <sheet name="Hoja1" sheetId="2" r:id="rId2"/>
  </sheets>
  <definedNames>
    <definedName name="_xlnm.Print_Area" localSheetId="0">'Acta adjudicación'!$A$1:$H$164</definedName>
  </definedNames>
  <calcPr fullCalcOnLoad="1"/>
</workbook>
</file>

<file path=xl/sharedStrings.xml><?xml version="1.0" encoding="utf-8"?>
<sst xmlns="http://schemas.openxmlformats.org/spreadsheetml/2006/main" count="224" uniqueCount="124">
  <si>
    <t xml:space="preserve">ACTA DE RECOMENDACIÓN Y ADJUDICACION </t>
  </si>
  <si>
    <t>PARA:</t>
  </si>
  <si>
    <t>Señor Rector</t>
  </si>
  <si>
    <t>DE:</t>
  </si>
  <si>
    <t>Comités Jurídico, Financiero y Técnico</t>
  </si>
  <si>
    <t>ASUNTO:</t>
  </si>
  <si>
    <t>Evaluación Jurídica, Técnica y Financiera</t>
  </si>
  <si>
    <t>FECHA:</t>
  </si>
  <si>
    <t>2.  EMPRESAS INVITADAS</t>
  </si>
  <si>
    <t>Además vía telefónica, se hizo invitación a consultar el Pliego y a participar, a las siguientes empresas:</t>
  </si>
  <si>
    <t>Se evalúan los Documentos Financieros solicitados en el Capítulo 2 Ítem 2.2 del Pliego de Condiciones.</t>
  </si>
  <si>
    <t>Documentos</t>
  </si>
  <si>
    <t>Balances, Declaraciones de Renta y Estados de Resultados</t>
  </si>
  <si>
    <t>Documentos de Seguridad Social</t>
  </si>
  <si>
    <t>Determinación de la capacidad Financiera:</t>
  </si>
  <si>
    <t>Se analizaron 4 índices de Liquidez, Endeudamiento y Rendimiento con una calificación de 25 puntos para cada índice con el siguiente resultado:</t>
  </si>
  <si>
    <t>Empresas</t>
  </si>
  <si>
    <t>Resultados</t>
  </si>
  <si>
    <t>Se anexa calificación.</t>
  </si>
  <si>
    <t>Comité Jurídico</t>
  </si>
  <si>
    <t>Comité Financiero</t>
  </si>
  <si>
    <t>Comité Técnico</t>
  </si>
  <si>
    <t xml:space="preserve"> </t>
  </si>
  <si>
    <t>Teniendo en cuenta que el proceso licitatorio se desarrolló de acuerdo con las Normas de Contratación establecidas, la Rectoría considera pertinente efectuar esta adjudicación de acuerdo con la recomendación de los Comités.</t>
  </si>
  <si>
    <t>Rector E</t>
  </si>
  <si>
    <t>EMPRESA</t>
  </si>
  <si>
    <t>Si</t>
  </si>
  <si>
    <t>4.  EMPRESAS PARTICIPANTES EN LA AUDIENCIA</t>
  </si>
  <si>
    <t>5.  EVALUACIÓN JURÍDICA</t>
  </si>
  <si>
    <t>6.  EVALUACIÓN  FINANCIERA</t>
  </si>
  <si>
    <t>7.  ANÁLISIS TÉCNICO</t>
  </si>
  <si>
    <t>8.  ANÁLISIS ECONÓMICO</t>
  </si>
  <si>
    <t>9.  RECOMENDACIÓN</t>
  </si>
  <si>
    <t>De acuerdo con las evaluaciones anteriores y considerando que el valor de la oferta está por debajo del presupuesto oficial, se recomienda adjudicar:</t>
  </si>
  <si>
    <t>SECCIÓN BIENES Y SUMINISTROS</t>
  </si>
  <si>
    <t>3.  EMPRESAS QUE PARTICIPARON EN LA ACLARACIÓN DE DUDAS</t>
  </si>
  <si>
    <t>Las empresas cumplen con el requisito mínimo exigido del 50%  de capacidad financiera.</t>
  </si>
  <si>
    <t>Las empresas cumplen con toda la documentación exigida en el Pliego de Condiciones.</t>
  </si>
  <si>
    <t>Anexo 1</t>
  </si>
  <si>
    <t>Anexo 3</t>
  </si>
  <si>
    <t>Valor Adjudicado</t>
  </si>
  <si>
    <t>Anexo</t>
  </si>
  <si>
    <t>JAIRO A. NARVÁEZ MARTÍNEZ</t>
  </si>
  <si>
    <t>Ítems Adjudicados</t>
  </si>
  <si>
    <t>Para los ítems declarados desiertos la Universidad procederá de acuerdo con lo estipulado en el Estatuto de Contratación</t>
  </si>
  <si>
    <t>LICITACIÓN PÚBLICA No. 12 de 2010</t>
  </si>
  <si>
    <t>10 de mayo de 2010</t>
  </si>
  <si>
    <r>
      <t>1. OBJETO.</t>
    </r>
    <r>
      <rPr>
        <sz val="11"/>
        <rFont val="Calibri"/>
        <family val="2"/>
      </rPr>
      <t xml:space="preserve">  EQUIPOS PARA LABORATORIOS DE FÍSICA,  INGENIERÍAS, TECNOLOGÍAS Y OTRAS DEPENDENCIAS </t>
    </r>
  </si>
  <si>
    <t>La Sección de Bienes y Suministros de la Universidad Tecnológica de Pereira publicó en el Diario La República y en la Página web de la Universidad www.utp.edu.co, el Pliego de Condiciones para la Licitación Pública No. 12 de 2010</t>
  </si>
  <si>
    <t>RG Distribuciones</t>
  </si>
  <si>
    <t>Nuevos Recursos</t>
  </si>
  <si>
    <t>Hi-Tech</t>
  </si>
  <si>
    <t>Festo</t>
  </si>
  <si>
    <t>Tecnodidacticas</t>
  </si>
  <si>
    <t>Magnetron</t>
  </si>
  <si>
    <t>UNIVERSIDAD TECNOLOGICA DE PEREIRA</t>
  </si>
  <si>
    <t>EVALUACION FINANCIERA</t>
  </si>
  <si>
    <t>LICITACION PUBLICA 12</t>
  </si>
  <si>
    <t>MAYO 10 DE 2010</t>
  </si>
  <si>
    <t>EQUIPOS PARA LABORATORIOS DE FÍSICA, INGENIERÍAS, TECNOLOGÍAS Y OTRAS DEPENDENCIAS.</t>
  </si>
  <si>
    <t>SEGÚN DECLARACION DE RENTA 2008 - EXPRESADO EN MILES DE PESOS</t>
  </si>
  <si>
    <t>N.I.T.</t>
  </si>
  <si>
    <t xml:space="preserve">Activo Corriente  </t>
  </si>
  <si>
    <t>Pasivo Corriente</t>
  </si>
  <si>
    <t>Patrimonio</t>
  </si>
  <si>
    <t>Total Activos</t>
  </si>
  <si>
    <t>Ventas Netas</t>
  </si>
  <si>
    <t>Utilidad Operacional</t>
  </si>
  <si>
    <t>Utilidad Neta</t>
  </si>
  <si>
    <t>FESTO LTDA.</t>
  </si>
  <si>
    <t>800061585-1</t>
  </si>
  <si>
    <t>HI-TECH AUTOMATIZACION S.A.</t>
  </si>
  <si>
    <t>900142317-3</t>
  </si>
  <si>
    <t>IMPORTACIONES INTERNACIONALES S.A.</t>
  </si>
  <si>
    <t>891411709-1</t>
  </si>
  <si>
    <t>INDUSTRIAS ELECTRONICAS MAGNETRON S.A.</t>
  </si>
  <si>
    <t>891401711-2</t>
  </si>
  <si>
    <t>NUEVOS RECURSOS LTDA.</t>
  </si>
  <si>
    <t>830014721-4</t>
  </si>
  <si>
    <t>TECNODIDACTICAS LTDA.</t>
  </si>
  <si>
    <t>860030802-9</t>
  </si>
  <si>
    <t>VARGAS OCCA JAVIER</t>
  </si>
  <si>
    <t>94531385-0</t>
  </si>
  <si>
    <t>INDICE DE LIQUIDEZ</t>
  </si>
  <si>
    <t>INDICE DE ENDEUDAMIENTO</t>
  </si>
  <si>
    <t>RAZON CORRIENTE &gt;1,1</t>
  </si>
  <si>
    <r>
      <t>Activo</t>
    </r>
    <r>
      <rPr>
        <b/>
        <sz val="9"/>
        <rFont val="Arial"/>
        <family val="2"/>
      </rPr>
      <t xml:space="preserve">  Pasivo</t>
    </r>
  </si>
  <si>
    <t>PUNTAJE</t>
  </si>
  <si>
    <t>NIVEL DE ENDEUDAMIENTO &lt; 50%</t>
  </si>
  <si>
    <r>
      <t>Pasivo Corriente</t>
    </r>
    <r>
      <rPr>
        <b/>
        <sz val="8"/>
        <rFont val="Arial"/>
        <family val="2"/>
      </rPr>
      <t xml:space="preserve">    Total activos</t>
    </r>
  </si>
  <si>
    <t>INDICE DE RENDIMIENTO</t>
  </si>
  <si>
    <t>CAPITAL DE TRABAJO&gt; $40,000=</t>
  </si>
  <si>
    <t>AC - PC</t>
  </si>
  <si>
    <t>MARGEN OPERACIONAL&gt;=7,67%</t>
  </si>
  <si>
    <r>
      <t xml:space="preserve">Ut. Opera </t>
    </r>
    <r>
      <rPr>
        <b/>
        <sz val="10"/>
        <rFont val="Arial"/>
        <family val="2"/>
      </rPr>
      <t>Ventas</t>
    </r>
  </si>
  <si>
    <t>RESULTADOS</t>
  </si>
  <si>
    <t>TOTALES</t>
  </si>
  <si>
    <r>
      <t xml:space="preserve">1- </t>
    </r>
    <r>
      <rPr>
        <b/>
        <u val="single"/>
        <sz val="10"/>
        <rFont val="Arial"/>
        <family val="2"/>
      </rPr>
      <t>DOCUMENTOS FINANCIEROS:</t>
    </r>
    <r>
      <rPr>
        <sz val="10"/>
        <rFont val="Arial"/>
        <family val="2"/>
      </rPr>
      <t xml:space="preserve"> Los oferentes aportan para la evaluacion financiera, los estados financieros y la declaración de renta del año 2008 o 2009 y certificados disciplinarios de contador.</t>
    </r>
  </si>
  <si>
    <r>
      <t>2- EVALUACION FINANCIERA</t>
    </r>
    <r>
      <rPr>
        <sz val="10"/>
        <rFont val="Arial"/>
        <family val="0"/>
      </rPr>
      <t>: Los oferentes cumplen con el riquisito mínimo exigido del 50%, por lo tanto pueden continuar en el proceso licitatorio</t>
    </r>
  </si>
  <si>
    <t>Una vez revisados los documentos legales exigidos en el Pliego de Condiciones, se obtiene el cuadro resumen adjunto.</t>
  </si>
  <si>
    <t>En Todos los Anexos se evalúa el cumplimiento de las especificaciones técnicas y documentos solicitados, verificando que los proveedores cumplen con lo requerido. Ver Cuadros adjuntos</t>
  </si>
  <si>
    <t>Las empresas cumplen con lo solicitado por la Universidad, por lo tanto continúan en el proceso licitatorio.</t>
  </si>
  <si>
    <t>Se adjuntan cuadros comparativos de las ofertas en todos los anexos.</t>
  </si>
  <si>
    <t>JUAN CAJIGAS SANTACRUZ</t>
  </si>
  <si>
    <t>CÉSAR AUGUSTO CORTÉS GARZÓN</t>
  </si>
  <si>
    <t>MANUEL PINZÓN CANDELARIO</t>
  </si>
  <si>
    <t>ALBERTO ZAPATA MENESES</t>
  </si>
  <si>
    <t>CARLOS ALBERTO ROMERO P.</t>
  </si>
  <si>
    <t>JOHN JAIME ROBBY GOEZ</t>
  </si>
  <si>
    <t>Impointer S.A.</t>
  </si>
  <si>
    <t>Casa del Bombillo No. 2</t>
  </si>
  <si>
    <t xml:space="preserve">US 18.646 </t>
  </si>
  <si>
    <t>Para el anexo 1 el dólar se liquida a $2.100.  Se pagará a la TRM del día de Facturación</t>
  </si>
  <si>
    <t xml:space="preserve">Valor Total Adjudicado </t>
  </si>
  <si>
    <t>Anexo 2</t>
  </si>
  <si>
    <t>Anexo 4</t>
  </si>
  <si>
    <t>Anexo 5</t>
  </si>
  <si>
    <t>Anexo 6</t>
  </si>
  <si>
    <t xml:space="preserve">El proveedor Javier Vargas Occa no oferta la marca solicitada en el Anexo 3 Ítem 6, por lo tanto no  participa con este ítem en el Anexo 3. </t>
  </si>
  <si>
    <t>Declarar desiertos: el ítem 4 del Anexo 6 porque no se presentaron oferentes y del Anexo 3  el ítem 7 porque la oferta presentada está por encima del sondeo realizado en el mercado.</t>
  </si>
  <si>
    <t>GUSTAVO ANDRÉS BETANCOURT</t>
  </si>
  <si>
    <t>HECTOR IVAN ARCOS  VELASCO</t>
  </si>
  <si>
    <t xml:space="preserve">CARLOS FERNANDO CASTAÑO </t>
  </si>
  <si>
    <t>JOSÉ GERMÁN LÓPEZ QUINTERO</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</si>
</sst>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240A]\ #,##0"/>
    <numFmt numFmtId="187" formatCode="&quot;$&quot;\ #,##0"/>
    <numFmt numFmtId="188" formatCode="#,##0\ &quot;€&quot;"/>
    <numFmt numFmtId="189" formatCode="_ &quot;$&quot;\ * #,##0_ ;_ &quot;$&quot;\ * \-#,##0_ ;_ &quot;$&quot;\ * &quot;-&quot;??_ ;_ @_ "/>
    <numFmt numFmtId="190" formatCode="0.0"/>
    <numFmt numFmtId="191" formatCode="#,##0.0"/>
  </numFmts>
  <fonts count="54">
    <font>
      <sz val="10"/>
      <name val="Arial"/>
      <family val="0"/>
    </font>
    <font>
      <sz val="10"/>
      <name val="Helv"/>
      <family val="0"/>
    </font>
    <font>
      <sz val="8"/>
      <name val="Arial"/>
      <family val="0"/>
    </font>
    <font>
      <sz val="11"/>
      <name val="Calibri"/>
      <family val="2"/>
    </font>
    <font>
      <b/>
      <sz val="11"/>
      <name val="Calibri"/>
      <family val="2"/>
    </font>
    <font>
      <u val="single"/>
      <sz val="10"/>
      <color indexed="36"/>
      <name val="Arial"/>
      <family val="0"/>
    </font>
    <font>
      <u val="single"/>
      <sz val="10"/>
      <color indexed="12"/>
      <name val="Arial"/>
      <family val="0"/>
    </font>
    <font>
      <b/>
      <sz val="10"/>
      <name val="Arial"/>
      <family val="2"/>
    </font>
    <font>
      <b/>
      <sz val="9"/>
      <name val="Arial"/>
      <family val="2"/>
    </font>
    <font>
      <sz val="9"/>
      <name val="Arial"/>
      <family val="2"/>
    </font>
    <font>
      <b/>
      <u val="single"/>
      <sz val="9"/>
      <name val="Arial"/>
      <family val="2"/>
    </font>
    <font>
      <b/>
      <u val="single"/>
      <sz val="8"/>
      <name val="Arial"/>
      <family val="2"/>
    </font>
    <font>
      <b/>
      <sz val="8"/>
      <name val="Arial"/>
      <family val="2"/>
    </font>
    <font>
      <b/>
      <u val="single"/>
      <sz val="10"/>
      <name val="Arial"/>
      <family val="2"/>
    </font>
    <font>
      <sz val="11"/>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medium"/>
      <right style="thin"/>
      <top style="thin"/>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4"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70">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justify"/>
    </xf>
    <xf numFmtId="0" fontId="4"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xf>
    <xf numFmtId="0" fontId="3" fillId="0" borderId="0" xfId="0" applyFont="1" applyBorder="1" applyAlignment="1">
      <alignment/>
    </xf>
    <xf numFmtId="0" fontId="3" fillId="0" borderId="0" xfId="0" applyFont="1" applyBorder="1" applyAlignment="1">
      <alignment horizontal="left" wrapText="1"/>
    </xf>
    <xf numFmtId="0" fontId="4" fillId="0" borderId="0" xfId="0" applyFont="1" applyAlignment="1">
      <alignment horizontal="justify"/>
    </xf>
    <xf numFmtId="0" fontId="3" fillId="0" borderId="0" xfId="0" applyFont="1" applyBorder="1" applyAlignment="1">
      <alignment horizontal="left" vertical="center" wrapText="1"/>
    </xf>
    <xf numFmtId="0" fontId="3" fillId="0" borderId="10" xfId="53" applyFont="1" applyBorder="1" applyAlignment="1">
      <alignment horizontal="center" wrapText="1"/>
      <protection/>
    </xf>
    <xf numFmtId="0" fontId="3" fillId="0" borderId="0" xfId="0" applyFont="1" applyFill="1" applyAlignment="1">
      <alignment/>
    </xf>
    <xf numFmtId="0" fontId="3" fillId="0" borderId="10" xfId="0" applyFont="1" applyBorder="1" applyAlignment="1">
      <alignment horizontal="left" wrapText="1"/>
    </xf>
    <xf numFmtId="0" fontId="3" fillId="0" borderId="0" xfId="0" applyFont="1" applyFill="1" applyBorder="1" applyAlignment="1">
      <alignment horizontal="left"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4" fillId="0" borderId="0" xfId="0" applyFont="1" applyAlignment="1">
      <alignment/>
    </xf>
    <xf numFmtId="3" fontId="3" fillId="0" borderId="0" xfId="0" applyNumberFormat="1" applyFont="1" applyBorder="1" applyAlignment="1">
      <alignment horizontal="center" vertical="center" wrapText="1"/>
    </xf>
    <xf numFmtId="3" fontId="3" fillId="0" borderId="0" xfId="0" applyNumberFormat="1" applyFont="1" applyAlignment="1">
      <alignment/>
    </xf>
    <xf numFmtId="3" fontId="3" fillId="0" borderId="0" xfId="0" applyNumberFormat="1" applyFont="1" applyAlignment="1">
      <alignment/>
    </xf>
    <xf numFmtId="3" fontId="3" fillId="0" borderId="0" xfId="0" applyNumberFormat="1" applyFont="1" applyAlignment="1">
      <alignment horizontal="left" wrapText="1"/>
    </xf>
    <xf numFmtId="3" fontId="3" fillId="0" borderId="0" xfId="0" applyNumberFormat="1" applyFont="1" applyAlignment="1">
      <alignment horizontal="left"/>
    </xf>
    <xf numFmtId="3" fontId="3" fillId="0" borderId="0" xfId="0" applyNumberFormat="1" applyFont="1" applyAlignment="1">
      <alignment wrapText="1"/>
    </xf>
    <xf numFmtId="3" fontId="3" fillId="0" borderId="0" xfId="0" applyNumberFormat="1" applyFont="1" applyBorder="1" applyAlignment="1">
      <alignment horizontal="left" wrapText="1"/>
    </xf>
    <xf numFmtId="3" fontId="3" fillId="0" borderId="0" xfId="0" applyNumberFormat="1" applyFont="1" applyFill="1" applyBorder="1" applyAlignment="1">
      <alignment horizontal="left" wrapText="1"/>
    </xf>
    <xf numFmtId="3" fontId="3" fillId="0" borderId="0" xfId="0" applyNumberFormat="1" applyFont="1" applyBorder="1" applyAlignment="1">
      <alignment horizontal="left" vertical="center" wrapText="1"/>
    </xf>
    <xf numFmtId="0" fontId="3" fillId="0" borderId="10" xfId="0" applyFont="1" applyBorder="1" applyAlignment="1">
      <alignment horizontal="center" wrapText="1"/>
    </xf>
    <xf numFmtId="0" fontId="3" fillId="0" borderId="0" xfId="0" applyFont="1" applyFill="1" applyBorder="1" applyAlignment="1">
      <alignment horizontal="left"/>
    </xf>
    <xf numFmtId="1" fontId="3" fillId="0" borderId="0" xfId="0" applyNumberFormat="1"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3" fontId="3" fillId="0" borderId="10" xfId="0" applyNumberFormat="1" applyFont="1" applyBorder="1" applyAlignment="1">
      <alignment horizontal="center"/>
    </xf>
    <xf numFmtId="3" fontId="3" fillId="0" borderId="10" xfId="0" applyNumberFormat="1" applyFont="1" applyBorder="1" applyAlignment="1">
      <alignment/>
    </xf>
    <xf numFmtId="0" fontId="0" fillId="0" borderId="0" xfId="0" applyFont="1" applyAlignment="1">
      <alignment/>
    </xf>
    <xf numFmtId="0" fontId="52"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justify"/>
    </xf>
    <xf numFmtId="0" fontId="9" fillId="0" borderId="10" xfId="0" applyFont="1" applyBorder="1" applyAlignment="1">
      <alignment/>
    </xf>
    <xf numFmtId="3" fontId="9" fillId="0" borderId="10" xfId="0" applyNumberFormat="1" applyFont="1" applyBorder="1" applyAlignment="1">
      <alignment/>
    </xf>
    <xf numFmtId="3" fontId="53" fillId="0" borderId="10" xfId="0" applyNumberFormat="1" applyFont="1" applyBorder="1" applyAlignment="1">
      <alignment/>
    </xf>
    <xf numFmtId="0" fontId="7"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0" fontId="7" fillId="0" borderId="12" xfId="0" applyFont="1" applyBorder="1" applyAlignment="1">
      <alignment/>
    </xf>
    <xf numFmtId="0" fontId="0" fillId="0" borderId="13" xfId="0" applyBorder="1" applyAlignment="1">
      <alignment/>
    </xf>
    <xf numFmtId="3" fontId="0" fillId="0" borderId="13" xfId="0" applyNumberFormat="1" applyBorder="1" applyAlignment="1">
      <alignment/>
    </xf>
    <xf numFmtId="0" fontId="0" fillId="0" borderId="14" xfId="0" applyBorder="1" applyAlignment="1">
      <alignment horizontal="center"/>
    </xf>
    <xf numFmtId="0" fontId="10" fillId="0" borderId="10" xfId="0" applyFont="1" applyBorder="1" applyAlignment="1">
      <alignment horizontal="center" vertical="center" wrapText="1"/>
    </xf>
    <xf numFmtId="0" fontId="7" fillId="0" borderId="15" xfId="0" applyFont="1" applyBorder="1" applyAlignment="1">
      <alignment horizontal="center" vertical="center"/>
    </xf>
    <xf numFmtId="0" fontId="11" fillId="0" borderId="10" xfId="0" applyFont="1" applyFill="1" applyBorder="1" applyAlignment="1">
      <alignment horizontal="center" vertical="center" wrapText="1"/>
    </xf>
    <xf numFmtId="0" fontId="7" fillId="0" borderId="16" xfId="0" applyFont="1" applyBorder="1" applyAlignment="1">
      <alignment horizontal="center" vertical="center"/>
    </xf>
    <xf numFmtId="190" fontId="0" fillId="0" borderId="10" xfId="0" applyNumberFormat="1" applyFont="1" applyBorder="1" applyAlignment="1">
      <alignment/>
    </xf>
    <xf numFmtId="0" fontId="0" fillId="0" borderId="15" xfId="0" applyFont="1" applyBorder="1" applyAlignment="1">
      <alignment horizontal="center"/>
    </xf>
    <xf numFmtId="10" fontId="0" fillId="0" borderId="10" xfId="0" applyNumberFormat="1" applyFont="1" applyBorder="1" applyAlignment="1">
      <alignment/>
    </xf>
    <xf numFmtId="0" fontId="0" fillId="0" borderId="16" xfId="0" applyFont="1" applyBorder="1" applyAlignment="1">
      <alignment horizontal="center"/>
    </xf>
    <xf numFmtId="0" fontId="0" fillId="0" borderId="17" xfId="0" applyFont="1" applyBorder="1" applyAlignment="1">
      <alignment horizontal="left"/>
    </xf>
    <xf numFmtId="0" fontId="0" fillId="0" borderId="18" xfId="0" applyFont="1" applyBorder="1" applyAlignment="1">
      <alignment horizontal="left"/>
    </xf>
    <xf numFmtId="3" fontId="0" fillId="0" borderId="18" xfId="0" applyNumberFormat="1" applyFont="1" applyBorder="1" applyAlignment="1">
      <alignment/>
    </xf>
    <xf numFmtId="9" fontId="0" fillId="0" borderId="18" xfId="0" applyNumberFormat="1" applyFont="1" applyBorder="1" applyAlignment="1">
      <alignment horizontal="center"/>
    </xf>
    <xf numFmtId="3" fontId="0" fillId="0" borderId="19" xfId="0" applyNumberFormat="1" applyFont="1" applyFill="1" applyBorder="1" applyAlignment="1">
      <alignment horizontal="center" vertical="justify"/>
    </xf>
    <xf numFmtId="0" fontId="0" fillId="0" borderId="13" xfId="0" applyFont="1" applyBorder="1" applyAlignment="1">
      <alignment horizontal="left"/>
    </xf>
    <xf numFmtId="3" fontId="0" fillId="0" borderId="14" xfId="0" applyNumberFormat="1" applyFont="1" applyBorder="1" applyAlignment="1">
      <alignment/>
    </xf>
    <xf numFmtId="0" fontId="7" fillId="0" borderId="12" xfId="0" applyFont="1" applyBorder="1" applyAlignment="1">
      <alignment horizontal="left"/>
    </xf>
    <xf numFmtId="9" fontId="0" fillId="0" borderId="13" xfId="0" applyNumberFormat="1" applyFont="1" applyBorder="1" applyAlignment="1">
      <alignment horizontal="center"/>
    </xf>
    <xf numFmtId="3" fontId="0" fillId="0" borderId="14" xfId="0" applyNumberFormat="1" applyFont="1" applyFill="1" applyBorder="1" applyAlignment="1">
      <alignment horizontal="center" vertical="justify"/>
    </xf>
    <xf numFmtId="3" fontId="7" fillId="0" borderId="15" xfId="0" applyNumberFormat="1" applyFont="1" applyBorder="1" applyAlignment="1">
      <alignment horizontal="center" vertical="center" wrapText="1"/>
    </xf>
    <xf numFmtId="1" fontId="7" fillId="0" borderId="16" xfId="0" applyNumberFormat="1" applyFont="1" applyBorder="1" applyAlignment="1">
      <alignment horizontal="center" vertical="center"/>
    </xf>
    <xf numFmtId="9" fontId="13" fillId="0" borderId="10" xfId="0" applyNumberFormat="1" applyFont="1" applyBorder="1" applyAlignment="1">
      <alignment horizontal="center" vertical="center" wrapText="1"/>
    </xf>
    <xf numFmtId="3" fontId="7" fillId="0" borderId="16" xfId="0" applyNumberFormat="1" applyFont="1" applyFill="1" applyBorder="1" applyAlignment="1">
      <alignment horizontal="center" vertical="center"/>
    </xf>
    <xf numFmtId="3" fontId="0" fillId="0" borderId="20" xfId="0" applyNumberFormat="1" applyFont="1" applyBorder="1" applyAlignment="1">
      <alignment/>
    </xf>
    <xf numFmtId="1" fontId="0" fillId="0" borderId="16" xfId="0" applyNumberFormat="1" applyFont="1" applyBorder="1" applyAlignment="1">
      <alignment horizontal="center"/>
    </xf>
    <xf numFmtId="10" fontId="0" fillId="0" borderId="10" xfId="0" applyNumberFormat="1" applyFont="1" applyBorder="1" applyAlignment="1">
      <alignment horizontal="center"/>
    </xf>
    <xf numFmtId="3" fontId="0" fillId="0" borderId="16" xfId="0" applyNumberFormat="1" applyFont="1" applyFill="1" applyBorder="1" applyAlignment="1">
      <alignment horizontal="center" vertical="justify"/>
    </xf>
    <xf numFmtId="0" fontId="14" fillId="0" borderId="17" xfId="0" applyFont="1" applyBorder="1" applyAlignment="1">
      <alignment/>
    </xf>
    <xf numFmtId="3" fontId="14" fillId="0" borderId="18" xfId="0" applyNumberFormat="1" applyFont="1" applyBorder="1" applyAlignment="1">
      <alignment/>
    </xf>
    <xf numFmtId="1" fontId="14" fillId="0" borderId="19" xfId="0" applyNumberFormat="1" applyFont="1" applyBorder="1" applyAlignment="1">
      <alignment horizontal="center"/>
    </xf>
    <xf numFmtId="0" fontId="14" fillId="0" borderId="17" xfId="0" applyFont="1" applyBorder="1" applyAlignment="1">
      <alignment horizontal="left"/>
    </xf>
    <xf numFmtId="0" fontId="14" fillId="0" borderId="18" xfId="0" applyFont="1" applyBorder="1" applyAlignment="1">
      <alignment horizontal="left"/>
    </xf>
    <xf numFmtId="0" fontId="14" fillId="0" borderId="18" xfId="0" applyFont="1" applyBorder="1" applyAlignment="1">
      <alignment/>
    </xf>
    <xf numFmtId="9" fontId="14" fillId="0" borderId="18" xfId="0" applyNumberFormat="1" applyFont="1" applyBorder="1" applyAlignment="1">
      <alignment horizontal="center"/>
    </xf>
    <xf numFmtId="3" fontId="0" fillId="0" borderId="19" xfId="0" applyNumberFormat="1" applyFill="1" applyBorder="1" applyAlignment="1">
      <alignment horizontal="center" vertical="justify"/>
    </xf>
    <xf numFmtId="1" fontId="14" fillId="0" borderId="0" xfId="0" applyNumberFormat="1" applyFont="1" applyBorder="1" applyAlignment="1">
      <alignment horizontal="right"/>
    </xf>
    <xf numFmtId="0" fontId="15" fillId="0" borderId="0" xfId="0" applyFont="1" applyBorder="1" applyAlignment="1">
      <alignment/>
    </xf>
    <xf numFmtId="0" fontId="14" fillId="0" borderId="0" xfId="0" applyFont="1" applyBorder="1" applyAlignment="1">
      <alignment/>
    </xf>
    <xf numFmtId="2" fontId="14" fillId="0" borderId="0" xfId="0" applyNumberFormat="1" applyFont="1" applyBorder="1" applyAlignment="1">
      <alignment horizontal="center"/>
    </xf>
    <xf numFmtId="2" fontId="15" fillId="0" borderId="10" xfId="0" applyNumberFormat="1" applyFont="1" applyBorder="1" applyAlignment="1">
      <alignment/>
    </xf>
    <xf numFmtId="1" fontId="14" fillId="0" borderId="0" xfId="0" applyNumberFormat="1" applyFont="1" applyBorder="1" applyAlignment="1">
      <alignment horizontal="center"/>
    </xf>
    <xf numFmtId="0" fontId="8" fillId="0" borderId="0" xfId="0" applyFont="1" applyBorder="1" applyAlignment="1">
      <alignment/>
    </xf>
    <xf numFmtId="1" fontId="14" fillId="0" borderId="21" xfId="0" applyNumberFormat="1" applyFont="1" applyBorder="1" applyAlignment="1">
      <alignment horizontal="center"/>
    </xf>
    <xf numFmtId="0" fontId="0" fillId="0" borderId="0" xfId="0" applyAlignment="1">
      <alignment horizontal="center"/>
    </xf>
    <xf numFmtId="0" fontId="7" fillId="0" borderId="0" xfId="0" applyFont="1" applyAlignment="1">
      <alignment vertical="center"/>
    </xf>
    <xf numFmtId="0" fontId="3" fillId="0" borderId="0" xfId="0" applyFont="1" applyAlignment="1">
      <alignment horizontal="center"/>
    </xf>
    <xf numFmtId="0" fontId="3" fillId="0" borderId="10" xfId="0" applyFont="1" applyBorder="1" applyAlignment="1">
      <alignment vertical="center" wrapText="1"/>
    </xf>
    <xf numFmtId="0" fontId="9" fillId="0" borderId="0" xfId="0" applyFont="1" applyBorder="1" applyAlignment="1">
      <alignment/>
    </xf>
    <xf numFmtId="3"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wrapText="1"/>
    </xf>
    <xf numFmtId="0" fontId="3" fillId="0" borderId="15" xfId="0" applyFont="1" applyBorder="1" applyAlignment="1">
      <alignment horizontal="center"/>
    </xf>
    <xf numFmtId="0" fontId="3" fillId="0" borderId="21" xfId="0" applyFont="1" applyBorder="1" applyAlignment="1">
      <alignment horizontal="center"/>
    </xf>
    <xf numFmtId="0" fontId="3" fillId="0" borderId="0" xfId="0" applyFont="1" applyAlignment="1">
      <alignment horizontal="left" wrapText="1"/>
    </xf>
    <xf numFmtId="0" fontId="3" fillId="0" borderId="0" xfId="0" applyFont="1" applyFill="1" applyAlignment="1">
      <alignment wrapText="1"/>
    </xf>
    <xf numFmtId="0" fontId="3" fillId="0" borderId="0" xfId="53" applyFont="1" applyBorder="1" applyAlignment="1">
      <alignment horizontal="left" wrapText="1"/>
      <protection/>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wrapText="1"/>
    </xf>
    <xf numFmtId="0" fontId="4" fillId="0" borderId="10" xfId="0" applyFont="1" applyBorder="1" applyAlignment="1">
      <alignment horizontal="center" wrapText="1"/>
    </xf>
    <xf numFmtId="0" fontId="4" fillId="0" borderId="0" xfId="0" applyFont="1" applyAlignment="1">
      <alignment horizontal="left"/>
    </xf>
    <xf numFmtId="0" fontId="4" fillId="0" borderId="23" xfId="53" applyFont="1" applyBorder="1" applyAlignment="1">
      <alignment horizontal="center" wrapText="1"/>
      <protection/>
    </xf>
    <xf numFmtId="0" fontId="4" fillId="0" borderId="24" xfId="53" applyFont="1" applyBorder="1" applyAlignment="1">
      <alignment horizontal="center" wrapText="1"/>
      <protection/>
    </xf>
    <xf numFmtId="0" fontId="9" fillId="0" borderId="15" xfId="0" applyFont="1" applyBorder="1" applyAlignment="1">
      <alignment horizontal="left"/>
    </xf>
    <xf numFmtId="0" fontId="9" fillId="0" borderId="28" xfId="0" applyFont="1" applyBorder="1" applyAlignment="1">
      <alignment horizontal="left"/>
    </xf>
    <xf numFmtId="0" fontId="9" fillId="0" borderId="21" xfId="0" applyFont="1" applyBorder="1" applyAlignment="1">
      <alignment horizontal="left"/>
    </xf>
    <xf numFmtId="0" fontId="4" fillId="0" borderId="0" xfId="0" applyFont="1" applyAlignment="1">
      <alignment horizontal="left" wrapText="1"/>
    </xf>
    <xf numFmtId="0" fontId="3" fillId="0" borderId="0" xfId="0" applyFont="1" applyBorder="1" applyAlignment="1">
      <alignment horizontal="left"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9" xfId="0" applyFont="1" applyFill="1" applyBorder="1" applyAlignment="1">
      <alignment horizontal="left" wrapText="1"/>
    </xf>
    <xf numFmtId="0" fontId="4" fillId="33" borderId="15" xfId="53" applyFont="1" applyFill="1" applyBorder="1" applyAlignment="1">
      <alignment horizontal="center" vertical="center" wrapText="1"/>
      <protection/>
    </xf>
    <xf numFmtId="0" fontId="4" fillId="33" borderId="28" xfId="53" applyFont="1" applyFill="1" applyBorder="1" applyAlignment="1">
      <alignment horizontal="center" vertical="center" wrapText="1"/>
      <protection/>
    </xf>
    <xf numFmtId="0" fontId="4" fillId="33" borderId="21" xfId="53" applyFont="1" applyFill="1" applyBorder="1" applyAlignment="1">
      <alignment horizontal="center" vertical="center" wrapText="1"/>
      <protection/>
    </xf>
    <xf numFmtId="0" fontId="3" fillId="0" borderId="0" xfId="0" applyFont="1" applyFill="1" applyAlignment="1">
      <alignment horizontal="left" wrapText="1"/>
    </xf>
    <xf numFmtId="0" fontId="4" fillId="0" borderId="0" xfId="0" applyFont="1" applyAlignment="1">
      <alignment horizontal="center"/>
    </xf>
    <xf numFmtId="0" fontId="4" fillId="0" borderId="0" xfId="0" applyFont="1" applyAlignment="1">
      <alignment horizontal="center" wrapText="1"/>
    </xf>
    <xf numFmtId="0" fontId="3" fillId="0" borderId="10" xfId="0" applyFont="1" applyBorder="1" applyAlignment="1">
      <alignment horizont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4" fillId="0" borderId="15" xfId="0" applyFont="1" applyBorder="1" applyAlignment="1">
      <alignment horizontal="center" wrapText="1"/>
    </xf>
    <xf numFmtId="0" fontId="4" fillId="0" borderId="28" xfId="0" applyFont="1" applyBorder="1" applyAlignment="1">
      <alignment horizontal="center" wrapText="1"/>
    </xf>
    <xf numFmtId="0" fontId="4" fillId="0" borderId="21" xfId="0" applyFont="1" applyBorder="1" applyAlignment="1">
      <alignment horizontal="center" wrapText="1"/>
    </xf>
    <xf numFmtId="0" fontId="4" fillId="0" borderId="10" xfId="0" applyFont="1" applyBorder="1" applyAlignment="1">
      <alignment horizontal="center"/>
    </xf>
    <xf numFmtId="0" fontId="3" fillId="0" borderId="10" xfId="0" applyFont="1" applyBorder="1" applyAlignment="1">
      <alignment horizontal="left" vertical="center" wrapText="1"/>
    </xf>
    <xf numFmtId="3"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xf>
    <xf numFmtId="0" fontId="7" fillId="0" borderId="0" xfId="0" applyFont="1" applyAlignment="1">
      <alignment horizontal="center"/>
    </xf>
    <xf numFmtId="0" fontId="7" fillId="0" borderId="31" xfId="0" applyFont="1" applyBorder="1" applyAlignment="1">
      <alignment horizontal="center" vertical="center"/>
    </xf>
    <xf numFmtId="0" fontId="7" fillId="0" borderId="10" xfId="0" applyFont="1" applyBorder="1" applyAlignment="1">
      <alignment horizontal="center" vertical="center"/>
    </xf>
    <xf numFmtId="0" fontId="0" fillId="0" borderId="31" xfId="0" applyFont="1" applyBorder="1" applyAlignment="1">
      <alignment horizontal="left"/>
    </xf>
    <xf numFmtId="0" fontId="0" fillId="0" borderId="10" xfId="0" applyFont="1" applyBorder="1" applyAlignment="1">
      <alignment horizontal="left"/>
    </xf>
    <xf numFmtId="0" fontId="7" fillId="0" borderId="32" xfId="0" applyFont="1" applyBorder="1" applyAlignment="1">
      <alignment horizontal="center" vertical="center"/>
    </xf>
    <xf numFmtId="0" fontId="7" fillId="0" borderId="21" xfId="0" applyFont="1" applyBorder="1" applyAlignment="1">
      <alignment horizontal="center" vertical="center"/>
    </xf>
    <xf numFmtId="0" fontId="0" fillId="0" borderId="32" xfId="0" applyFont="1" applyBorder="1" applyAlignment="1">
      <alignment/>
    </xf>
    <xf numFmtId="0" fontId="0" fillId="0" borderId="21" xfId="0" applyFont="1" applyBorder="1" applyAlignment="1">
      <alignment/>
    </xf>
    <xf numFmtId="0" fontId="15" fillId="0" borderId="15" xfId="0" applyFont="1" applyBorder="1" applyAlignment="1">
      <alignment horizontal="left"/>
    </xf>
    <xf numFmtId="0" fontId="15" fillId="0" borderId="21" xfId="0" applyFont="1" applyBorder="1" applyAlignment="1">
      <alignment horizontal="left"/>
    </xf>
    <xf numFmtId="0" fontId="0" fillId="0" borderId="15" xfId="0" applyFont="1" applyBorder="1" applyAlignment="1">
      <alignment horizontal="left"/>
    </xf>
    <xf numFmtId="0" fontId="0" fillId="0" borderId="21" xfId="0" applyFont="1" applyBorder="1" applyAlignment="1">
      <alignment horizontal="left"/>
    </xf>
    <xf numFmtId="0" fontId="7" fillId="0" borderId="0" xfId="0" applyFont="1" applyAlignment="1">
      <alignment horizontal="justify" vertical="justify" wrapText="1"/>
    </xf>
    <xf numFmtId="0" fontId="13" fillId="0" borderId="0" xfId="0" applyFont="1" applyAlignment="1">
      <alignment horizontal="justify" vertical="justify"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1"/>
  <sheetViews>
    <sheetView tabSelected="1" zoomScaleSheetLayoutView="75" zoomScalePageLayoutView="0" workbookViewId="0" topLeftCell="A79">
      <selection activeCell="C129" sqref="C129"/>
    </sheetView>
  </sheetViews>
  <sheetFormatPr defaultColWidth="11.421875" defaultRowHeight="12.75"/>
  <cols>
    <col min="1" max="1" width="7.140625" style="2" customWidth="1"/>
    <col min="2" max="2" width="24.7109375" style="2" customWidth="1"/>
    <col min="3" max="4" width="10.8515625" style="2" customWidth="1"/>
    <col min="5" max="5" width="13.28125" style="2" customWidth="1"/>
    <col min="6" max="6" width="12.421875" style="2" customWidth="1"/>
    <col min="7" max="7" width="16.00390625" style="2" customWidth="1"/>
    <col min="8" max="8" width="4.28125" style="22" customWidth="1"/>
    <col min="9" max="16384" width="11.421875" style="2" customWidth="1"/>
  </cols>
  <sheetData>
    <row r="1" spans="1:8" ht="17.25" customHeight="1">
      <c r="A1" s="136" t="s">
        <v>34</v>
      </c>
      <c r="B1" s="136"/>
      <c r="C1" s="136"/>
      <c r="D1" s="136"/>
      <c r="E1" s="136"/>
      <c r="F1" s="136"/>
      <c r="G1" s="136"/>
      <c r="H1" s="136"/>
    </row>
    <row r="2" spans="1:8" ht="15">
      <c r="A2" s="136" t="s">
        <v>45</v>
      </c>
      <c r="B2" s="136"/>
      <c r="C2" s="136"/>
      <c r="D2" s="136"/>
      <c r="E2" s="136"/>
      <c r="F2" s="136"/>
      <c r="G2" s="136"/>
      <c r="H2" s="136"/>
    </row>
    <row r="3" spans="1:8" ht="6.75" customHeight="1">
      <c r="A3" s="137"/>
      <c r="B3" s="136"/>
      <c r="C3" s="136"/>
      <c r="D3" s="136"/>
      <c r="E3" s="136"/>
      <c r="F3" s="136"/>
      <c r="G3" s="136"/>
      <c r="H3" s="136"/>
    </row>
    <row r="4" spans="1:8" ht="15">
      <c r="A4" s="137" t="s">
        <v>0</v>
      </c>
      <c r="B4" s="136"/>
      <c r="C4" s="136"/>
      <c r="D4" s="136"/>
      <c r="E4" s="136"/>
      <c r="F4" s="136"/>
      <c r="G4" s="136"/>
      <c r="H4" s="136"/>
    </row>
    <row r="5" ht="15">
      <c r="A5" s="3"/>
    </row>
    <row r="6" spans="1:3" ht="15">
      <c r="A6" s="1" t="s">
        <v>1</v>
      </c>
      <c r="B6" s="1"/>
      <c r="C6" s="2" t="s">
        <v>2</v>
      </c>
    </row>
    <row r="7" spans="1:8" ht="15">
      <c r="A7" s="119" t="s">
        <v>3</v>
      </c>
      <c r="B7" s="119"/>
      <c r="C7" s="5" t="s">
        <v>4</v>
      </c>
      <c r="F7" s="5"/>
      <c r="G7" s="5"/>
      <c r="H7" s="23"/>
    </row>
    <row r="8" spans="1:8" ht="15">
      <c r="A8" s="119" t="s">
        <v>5</v>
      </c>
      <c r="B8" s="119"/>
      <c r="C8" s="5" t="s">
        <v>6</v>
      </c>
      <c r="F8" s="5"/>
      <c r="G8" s="5"/>
      <c r="H8" s="23"/>
    </row>
    <row r="9" spans="1:3" ht="15">
      <c r="A9" s="119" t="s">
        <v>7</v>
      </c>
      <c r="B9" s="119"/>
      <c r="C9" s="2" t="s">
        <v>46</v>
      </c>
    </row>
    <row r="10" ht="15">
      <c r="A10" s="3"/>
    </row>
    <row r="11" spans="1:8" ht="34.5" customHeight="1">
      <c r="A11" s="125" t="s">
        <v>47</v>
      </c>
      <c r="B11" s="108"/>
      <c r="C11" s="108"/>
      <c r="D11" s="108"/>
      <c r="E11" s="108"/>
      <c r="F11" s="108"/>
      <c r="G11" s="108"/>
      <c r="H11" s="108"/>
    </row>
    <row r="12" spans="1:8" ht="59.25" customHeight="1">
      <c r="A12" s="135" t="s">
        <v>48</v>
      </c>
      <c r="B12" s="135"/>
      <c r="C12" s="135"/>
      <c r="D12" s="135"/>
      <c r="E12" s="135"/>
      <c r="F12" s="135"/>
      <c r="G12" s="135"/>
      <c r="H12" s="135"/>
    </row>
    <row r="13" spans="1:8" ht="15">
      <c r="A13" s="5"/>
      <c r="B13" s="5"/>
      <c r="C13" s="5"/>
      <c r="D13" s="5"/>
      <c r="E13" s="5"/>
      <c r="F13" s="5"/>
      <c r="G13" s="5"/>
      <c r="H13" s="23"/>
    </row>
    <row r="14" spans="1:8" ht="15">
      <c r="A14" s="1" t="s">
        <v>8</v>
      </c>
      <c r="B14" s="5"/>
      <c r="C14" s="5"/>
      <c r="D14" s="5"/>
      <c r="E14" s="5"/>
      <c r="F14" s="5"/>
      <c r="G14" s="5"/>
      <c r="H14" s="23"/>
    </row>
    <row r="15" spans="1:8" ht="15">
      <c r="A15" s="5"/>
      <c r="B15" s="5"/>
      <c r="C15" s="5"/>
      <c r="D15" s="5"/>
      <c r="E15" s="5"/>
      <c r="F15" s="5"/>
      <c r="G15" s="5"/>
      <c r="H15" s="23"/>
    </row>
    <row r="16" spans="1:8" ht="17.25" customHeight="1">
      <c r="A16" s="108" t="s">
        <v>9</v>
      </c>
      <c r="B16" s="108"/>
      <c r="C16" s="108"/>
      <c r="D16" s="108"/>
      <c r="E16" s="108"/>
      <c r="F16" s="108"/>
      <c r="G16" s="108"/>
      <c r="H16" s="108"/>
    </row>
    <row r="17" spans="1:8" ht="15">
      <c r="A17" s="8"/>
      <c r="B17" s="8"/>
      <c r="C17" s="8"/>
      <c r="D17" s="8"/>
      <c r="E17" s="8"/>
      <c r="F17" s="8"/>
      <c r="G17" s="8"/>
      <c r="H17" s="24"/>
    </row>
    <row r="18" spans="1:5" ht="18.75" customHeight="1">
      <c r="A18" s="8">
        <v>1</v>
      </c>
      <c r="B18" s="2" t="s">
        <v>49</v>
      </c>
      <c r="D18" s="5"/>
      <c r="E18" s="6"/>
    </row>
    <row r="19" spans="1:5" ht="18.75" customHeight="1">
      <c r="A19" s="8">
        <v>2</v>
      </c>
      <c r="B19" s="2" t="s">
        <v>50</v>
      </c>
      <c r="D19" s="5"/>
      <c r="E19" s="6"/>
    </row>
    <row r="20" spans="1:5" ht="18.75" customHeight="1">
      <c r="A20" s="8">
        <v>3</v>
      </c>
      <c r="B20" s="2" t="s">
        <v>51</v>
      </c>
      <c r="D20" s="5"/>
      <c r="E20" s="6"/>
    </row>
    <row r="21" spans="1:5" ht="18.75" customHeight="1">
      <c r="A21" s="8">
        <v>4</v>
      </c>
      <c r="B21" s="2" t="s">
        <v>52</v>
      </c>
      <c r="D21" s="5"/>
      <c r="E21" s="6"/>
    </row>
    <row r="22" spans="1:5" ht="18.75" customHeight="1">
      <c r="A22" s="8">
        <v>5</v>
      </c>
      <c r="B22" s="2" t="s">
        <v>53</v>
      </c>
      <c r="D22" s="5"/>
      <c r="E22" s="6"/>
    </row>
    <row r="23" spans="1:5" ht="18.75" customHeight="1">
      <c r="A23" s="8">
        <v>6</v>
      </c>
      <c r="B23" s="2" t="s">
        <v>54</v>
      </c>
      <c r="D23" s="5"/>
      <c r="E23" s="6"/>
    </row>
    <row r="24" spans="1:8" ht="15">
      <c r="A24" s="8"/>
      <c r="B24" s="6"/>
      <c r="C24" s="6"/>
      <c r="D24" s="5"/>
      <c r="E24" s="6"/>
      <c r="F24" s="9"/>
      <c r="G24" s="6"/>
      <c r="H24" s="25"/>
    </row>
    <row r="25" spans="1:8" ht="15">
      <c r="A25" s="1" t="s">
        <v>35</v>
      </c>
      <c r="C25" s="6"/>
      <c r="D25" s="5"/>
      <c r="E25" s="6"/>
      <c r="F25" s="9"/>
      <c r="G25" s="6"/>
      <c r="H25" s="25"/>
    </row>
    <row r="26" spans="1:8" ht="15">
      <c r="A26" s="8"/>
      <c r="C26" s="6"/>
      <c r="D26" s="5"/>
      <c r="E26" s="6"/>
      <c r="F26" s="9"/>
      <c r="G26" s="6"/>
      <c r="H26" s="25"/>
    </row>
    <row r="27" spans="1:8" ht="21.75" customHeight="1">
      <c r="A27" s="8">
        <v>1</v>
      </c>
      <c r="B27" s="2" t="s">
        <v>109</v>
      </c>
      <c r="C27" s="6"/>
      <c r="D27" s="5"/>
      <c r="E27" s="6"/>
      <c r="F27" s="9"/>
      <c r="G27" s="6"/>
      <c r="H27" s="25"/>
    </row>
    <row r="28" spans="1:8" ht="21.75" customHeight="1">
      <c r="A28" s="8">
        <v>2</v>
      </c>
      <c r="B28" s="2" t="s">
        <v>110</v>
      </c>
      <c r="C28" s="6"/>
      <c r="D28" s="5"/>
      <c r="E28" s="6"/>
      <c r="F28" s="9"/>
      <c r="G28" s="6"/>
      <c r="H28" s="25"/>
    </row>
    <row r="29" spans="1:8" ht="21.75" customHeight="1">
      <c r="A29" s="8">
        <v>3</v>
      </c>
      <c r="B29" s="2" t="s">
        <v>52</v>
      </c>
      <c r="C29" s="6"/>
      <c r="D29" s="5"/>
      <c r="E29" s="6"/>
      <c r="F29" s="9"/>
      <c r="G29" s="6"/>
      <c r="H29" s="25"/>
    </row>
    <row r="30" spans="1:8" ht="21.75" customHeight="1">
      <c r="A30" s="8">
        <v>4</v>
      </c>
      <c r="B30" s="99" t="s">
        <v>81</v>
      </c>
      <c r="C30" s="6"/>
      <c r="D30" s="5"/>
      <c r="E30" s="6"/>
      <c r="F30" s="9"/>
      <c r="G30" s="6"/>
      <c r="H30" s="25"/>
    </row>
    <row r="31" spans="1:8" ht="21.75" customHeight="1">
      <c r="A31" s="8"/>
      <c r="C31" s="6"/>
      <c r="D31" s="5"/>
      <c r="E31" s="6"/>
      <c r="F31" s="9"/>
      <c r="G31" s="6"/>
      <c r="H31" s="25"/>
    </row>
    <row r="32" ht="15">
      <c r="A32" s="4" t="s">
        <v>27</v>
      </c>
    </row>
    <row r="33" ht="15">
      <c r="A33" s="4"/>
    </row>
    <row r="34" spans="1:8" ht="21.75" customHeight="1">
      <c r="A34" s="8">
        <v>1</v>
      </c>
      <c r="B34" s="99" t="s">
        <v>69</v>
      </c>
      <c r="D34" s="6"/>
      <c r="E34" s="6"/>
      <c r="F34" s="6"/>
      <c r="G34" s="6"/>
      <c r="H34" s="25"/>
    </row>
    <row r="35" spans="1:8" ht="21.75" customHeight="1">
      <c r="A35" s="8">
        <v>2</v>
      </c>
      <c r="B35" s="99" t="s">
        <v>71</v>
      </c>
      <c r="D35" s="6"/>
      <c r="E35" s="6"/>
      <c r="F35" s="6"/>
      <c r="G35" s="6"/>
      <c r="H35" s="25"/>
    </row>
    <row r="36" spans="1:8" ht="21.75" customHeight="1">
      <c r="A36" s="8">
        <v>3</v>
      </c>
      <c r="B36" s="99" t="s">
        <v>73</v>
      </c>
      <c r="D36" s="6"/>
      <c r="E36" s="6"/>
      <c r="F36" s="6"/>
      <c r="G36" s="6"/>
      <c r="H36" s="25"/>
    </row>
    <row r="37" spans="1:8" ht="21.75" customHeight="1">
      <c r="A37" s="8">
        <v>4</v>
      </c>
      <c r="B37" s="99" t="s">
        <v>75</v>
      </c>
      <c r="D37" s="6"/>
      <c r="E37" s="6"/>
      <c r="F37" s="6"/>
      <c r="G37" s="6"/>
      <c r="H37" s="25"/>
    </row>
    <row r="38" spans="1:8" ht="21.75" customHeight="1">
      <c r="A38" s="8">
        <v>5</v>
      </c>
      <c r="B38" s="99" t="s">
        <v>77</v>
      </c>
      <c r="D38" s="6"/>
      <c r="E38" s="6"/>
      <c r="F38" s="6"/>
      <c r="G38" s="6"/>
      <c r="H38" s="25"/>
    </row>
    <row r="39" spans="1:8" ht="21.75" customHeight="1">
      <c r="A39" s="8">
        <v>6</v>
      </c>
      <c r="B39" s="99" t="s">
        <v>79</v>
      </c>
      <c r="D39" s="6"/>
      <c r="E39" s="6"/>
      <c r="F39" s="6"/>
      <c r="G39" s="6"/>
      <c r="H39" s="25"/>
    </row>
    <row r="40" spans="1:8" ht="21.75" customHeight="1">
      <c r="A40" s="8">
        <v>7</v>
      </c>
      <c r="B40" s="99" t="s">
        <v>81</v>
      </c>
      <c r="D40" s="6"/>
      <c r="E40" s="6"/>
      <c r="F40" s="6"/>
      <c r="G40" s="6"/>
      <c r="H40" s="25"/>
    </row>
    <row r="41" spans="1:8" ht="21.75" customHeight="1">
      <c r="A41" s="8"/>
      <c r="D41" s="6"/>
      <c r="E41" s="6"/>
      <c r="F41" s="6"/>
      <c r="G41" s="6"/>
      <c r="H41" s="25"/>
    </row>
    <row r="42" spans="1:8" ht="15">
      <c r="A42" s="119" t="s">
        <v>28</v>
      </c>
      <c r="B42" s="119"/>
      <c r="C42" s="119"/>
      <c r="D42" s="119"/>
      <c r="E42" s="119"/>
      <c r="F42" s="119"/>
      <c r="G42" s="119"/>
      <c r="H42" s="119"/>
    </row>
    <row r="43" ht="15">
      <c r="A43" s="3"/>
    </row>
    <row r="44" spans="1:8" ht="28.5" customHeight="1">
      <c r="A44" s="105" t="s">
        <v>99</v>
      </c>
      <c r="B44" s="105"/>
      <c r="C44" s="105"/>
      <c r="D44" s="105"/>
      <c r="E44" s="105"/>
      <c r="F44" s="105"/>
      <c r="G44" s="105"/>
      <c r="H44" s="105"/>
    </row>
    <row r="45" spans="1:8" ht="15">
      <c r="A45" s="7"/>
      <c r="B45" s="7"/>
      <c r="C45" s="7"/>
      <c r="D45" s="7"/>
      <c r="E45" s="7"/>
      <c r="F45" s="7"/>
      <c r="G45" s="7"/>
      <c r="H45" s="26"/>
    </row>
    <row r="46" spans="1:8" ht="15">
      <c r="A46" s="126" t="s">
        <v>37</v>
      </c>
      <c r="B46" s="126"/>
      <c r="C46" s="126"/>
      <c r="D46" s="126"/>
      <c r="E46" s="126"/>
      <c r="F46" s="126"/>
      <c r="G46" s="126"/>
      <c r="H46" s="126"/>
    </row>
    <row r="47" ht="14.25" customHeight="1"/>
    <row r="48" spans="1:2" ht="15">
      <c r="A48" s="1" t="s">
        <v>29</v>
      </c>
      <c r="B48" s="1"/>
    </row>
    <row r="49" ht="15">
      <c r="A49" s="12"/>
    </row>
    <row r="50" spans="1:8" ht="18" customHeight="1">
      <c r="A50" s="108" t="s">
        <v>10</v>
      </c>
      <c r="B50" s="108"/>
      <c r="C50" s="108"/>
      <c r="D50" s="108"/>
      <c r="E50" s="108"/>
      <c r="F50" s="108"/>
      <c r="G50" s="108"/>
      <c r="H50" s="108"/>
    </row>
    <row r="51" spans="1:8" ht="15">
      <c r="A51" s="8"/>
      <c r="B51" s="8"/>
      <c r="C51" s="8"/>
      <c r="D51" s="8"/>
      <c r="E51" s="8"/>
      <c r="F51" s="8"/>
      <c r="G51" s="8"/>
      <c r="H51" s="24"/>
    </row>
    <row r="52" spans="1:8" ht="51" customHeight="1">
      <c r="A52" s="132" t="s">
        <v>11</v>
      </c>
      <c r="B52" s="133"/>
      <c r="C52" s="133"/>
      <c r="D52" s="134"/>
      <c r="E52" s="120" t="s">
        <v>12</v>
      </c>
      <c r="F52" s="121"/>
      <c r="G52" s="127" t="s">
        <v>13</v>
      </c>
      <c r="H52" s="128"/>
    </row>
    <row r="53" spans="1:8" ht="19.5" customHeight="1">
      <c r="A53" s="14">
        <v>1</v>
      </c>
      <c r="B53" s="122" t="s">
        <v>69</v>
      </c>
      <c r="C53" s="123"/>
      <c r="D53" s="124"/>
      <c r="E53" s="117" t="s">
        <v>26</v>
      </c>
      <c r="F53" s="117"/>
      <c r="G53" s="117" t="s">
        <v>26</v>
      </c>
      <c r="H53" s="117"/>
    </row>
    <row r="54" spans="1:8" ht="19.5" customHeight="1">
      <c r="A54" s="14">
        <v>2</v>
      </c>
      <c r="B54" s="122" t="s">
        <v>71</v>
      </c>
      <c r="C54" s="123" t="s">
        <v>71</v>
      </c>
      <c r="D54" s="124" t="s">
        <v>71</v>
      </c>
      <c r="E54" s="117" t="s">
        <v>26</v>
      </c>
      <c r="F54" s="117"/>
      <c r="G54" s="117" t="s">
        <v>26</v>
      </c>
      <c r="H54" s="117"/>
    </row>
    <row r="55" spans="1:8" ht="19.5" customHeight="1">
      <c r="A55" s="14">
        <v>3</v>
      </c>
      <c r="B55" s="122" t="s">
        <v>73</v>
      </c>
      <c r="C55" s="123" t="s">
        <v>73</v>
      </c>
      <c r="D55" s="124" t="s">
        <v>73</v>
      </c>
      <c r="E55" s="117" t="s">
        <v>26</v>
      </c>
      <c r="F55" s="117"/>
      <c r="G55" s="117" t="s">
        <v>26</v>
      </c>
      <c r="H55" s="117"/>
    </row>
    <row r="56" spans="1:8" ht="19.5" customHeight="1">
      <c r="A56" s="14">
        <v>4</v>
      </c>
      <c r="B56" s="122" t="s">
        <v>75</v>
      </c>
      <c r="C56" s="123" t="s">
        <v>75</v>
      </c>
      <c r="D56" s="124" t="s">
        <v>75</v>
      </c>
      <c r="E56" s="117" t="s">
        <v>26</v>
      </c>
      <c r="F56" s="117"/>
      <c r="G56" s="117" t="s">
        <v>26</v>
      </c>
      <c r="H56" s="117"/>
    </row>
    <row r="57" spans="1:8" ht="19.5" customHeight="1">
      <c r="A57" s="14">
        <v>5</v>
      </c>
      <c r="B57" s="122" t="s">
        <v>77</v>
      </c>
      <c r="C57" s="123" t="s">
        <v>77</v>
      </c>
      <c r="D57" s="124" t="s">
        <v>77</v>
      </c>
      <c r="E57" s="117" t="s">
        <v>26</v>
      </c>
      <c r="F57" s="117"/>
      <c r="G57" s="117" t="s">
        <v>26</v>
      </c>
      <c r="H57" s="117"/>
    </row>
    <row r="58" spans="1:8" ht="19.5" customHeight="1">
      <c r="A58" s="14">
        <v>6</v>
      </c>
      <c r="B58" s="122" t="s">
        <v>79</v>
      </c>
      <c r="C58" s="123" t="s">
        <v>79</v>
      </c>
      <c r="D58" s="124" t="s">
        <v>79</v>
      </c>
      <c r="E58" s="117" t="s">
        <v>26</v>
      </c>
      <c r="F58" s="117"/>
      <c r="G58" s="117" t="s">
        <v>26</v>
      </c>
      <c r="H58" s="117"/>
    </row>
    <row r="59" spans="1:8" ht="19.5" customHeight="1">
      <c r="A59" s="14">
        <v>7</v>
      </c>
      <c r="B59" s="122" t="s">
        <v>81</v>
      </c>
      <c r="C59" s="123" t="s">
        <v>81</v>
      </c>
      <c r="D59" s="124" t="s">
        <v>81</v>
      </c>
      <c r="E59" s="117" t="s">
        <v>26</v>
      </c>
      <c r="F59" s="117"/>
      <c r="G59" s="117" t="s">
        <v>26</v>
      </c>
      <c r="H59" s="117"/>
    </row>
    <row r="60" spans="1:8" s="15" customFormat="1" ht="25.5" customHeight="1">
      <c r="A60" s="131" t="s">
        <v>37</v>
      </c>
      <c r="B60" s="131"/>
      <c r="C60" s="131"/>
      <c r="D60" s="131"/>
      <c r="E60" s="131"/>
      <c r="F60" s="131"/>
      <c r="G60" s="131"/>
      <c r="H60" s="131"/>
    </row>
    <row r="61" spans="1:8" ht="12.75" customHeight="1">
      <c r="A61" s="11"/>
      <c r="B61" s="11"/>
      <c r="C61" s="11"/>
      <c r="D61" s="11"/>
      <c r="E61" s="11"/>
      <c r="F61" s="11"/>
      <c r="G61" s="11"/>
      <c r="H61" s="27"/>
    </row>
    <row r="62" spans="1:8" ht="18.75" customHeight="1">
      <c r="A62" s="125" t="s">
        <v>14</v>
      </c>
      <c r="B62" s="125"/>
      <c r="C62" s="125"/>
      <c r="D62" s="125"/>
      <c r="E62" s="125"/>
      <c r="F62" s="125"/>
      <c r="G62" s="125"/>
      <c r="H62" s="24"/>
    </row>
    <row r="63" spans="1:8" ht="39.75" customHeight="1">
      <c r="A63" s="105" t="s">
        <v>15</v>
      </c>
      <c r="B63" s="105"/>
      <c r="C63" s="105"/>
      <c r="D63" s="105"/>
      <c r="E63" s="105"/>
      <c r="F63" s="105"/>
      <c r="G63" s="105"/>
      <c r="H63" s="105"/>
    </row>
    <row r="64" spans="1:8" ht="13.5" customHeight="1">
      <c r="A64" s="8"/>
      <c r="B64" s="8"/>
      <c r="C64" s="8"/>
      <c r="D64" s="8"/>
      <c r="E64" s="8"/>
      <c r="F64" s="8"/>
      <c r="G64" s="8"/>
      <c r="H64" s="24"/>
    </row>
    <row r="65" spans="1:6" ht="24.75" customHeight="1">
      <c r="A65" s="16"/>
      <c r="B65" s="148" t="s">
        <v>16</v>
      </c>
      <c r="C65" s="149"/>
      <c r="D65" s="150"/>
      <c r="E65" s="118" t="s">
        <v>17</v>
      </c>
      <c r="F65" s="118"/>
    </row>
    <row r="66" spans="1:6" ht="15">
      <c r="A66" s="30">
        <v>1</v>
      </c>
      <c r="B66" s="122" t="s">
        <v>69</v>
      </c>
      <c r="C66" s="123"/>
      <c r="D66" s="124"/>
      <c r="E66" s="129">
        <v>100</v>
      </c>
      <c r="F66" s="130"/>
    </row>
    <row r="67" spans="1:6" ht="15">
      <c r="A67" s="30">
        <v>2</v>
      </c>
      <c r="B67" s="122" t="s">
        <v>71</v>
      </c>
      <c r="C67" s="123" t="s">
        <v>71</v>
      </c>
      <c r="D67" s="124" t="s">
        <v>71</v>
      </c>
      <c r="E67" s="129">
        <v>100</v>
      </c>
      <c r="F67" s="130"/>
    </row>
    <row r="68" spans="1:6" ht="15">
      <c r="A68" s="30">
        <v>3</v>
      </c>
      <c r="B68" s="122" t="s">
        <v>73</v>
      </c>
      <c r="C68" s="123" t="s">
        <v>73</v>
      </c>
      <c r="D68" s="124" t="s">
        <v>73</v>
      </c>
      <c r="E68" s="129">
        <v>75</v>
      </c>
      <c r="F68" s="130"/>
    </row>
    <row r="69" spans="1:6" ht="15">
      <c r="A69" s="30">
        <v>4</v>
      </c>
      <c r="B69" s="122" t="s">
        <v>75</v>
      </c>
      <c r="C69" s="123" t="s">
        <v>75</v>
      </c>
      <c r="D69" s="124" t="s">
        <v>75</v>
      </c>
      <c r="E69" s="129">
        <v>75</v>
      </c>
      <c r="F69" s="130"/>
    </row>
    <row r="70" spans="1:6" ht="15">
      <c r="A70" s="30">
        <v>5</v>
      </c>
      <c r="B70" s="122" t="s">
        <v>77</v>
      </c>
      <c r="C70" s="123" t="s">
        <v>77</v>
      </c>
      <c r="D70" s="124" t="s">
        <v>77</v>
      </c>
      <c r="E70" s="129">
        <v>75</v>
      </c>
      <c r="F70" s="130"/>
    </row>
    <row r="71" spans="1:6" ht="15">
      <c r="A71" s="30">
        <v>6</v>
      </c>
      <c r="B71" s="122" t="s">
        <v>79</v>
      </c>
      <c r="C71" s="123" t="s">
        <v>79</v>
      </c>
      <c r="D71" s="124" t="s">
        <v>79</v>
      </c>
      <c r="E71" s="129">
        <v>100</v>
      </c>
      <c r="F71" s="130"/>
    </row>
    <row r="72" spans="1:6" ht="15">
      <c r="A72" s="30">
        <v>7</v>
      </c>
      <c r="B72" s="122" t="s">
        <v>81</v>
      </c>
      <c r="C72" s="123" t="s">
        <v>81</v>
      </c>
      <c r="D72" s="124" t="s">
        <v>81</v>
      </c>
      <c r="E72" s="138">
        <v>50</v>
      </c>
      <c r="F72" s="138"/>
    </row>
    <row r="73" spans="1:6" ht="21.75" customHeight="1">
      <c r="A73" s="11"/>
      <c r="B73" s="31"/>
      <c r="C73" s="31"/>
      <c r="D73" s="31"/>
      <c r="E73" s="32"/>
      <c r="F73" s="32"/>
    </row>
    <row r="74" ht="17.25" customHeight="1">
      <c r="A74" s="2" t="s">
        <v>18</v>
      </c>
    </row>
    <row r="75" spans="1:8" ht="19.5" customHeight="1">
      <c r="A75" s="108" t="s">
        <v>36</v>
      </c>
      <c r="B75" s="108"/>
      <c r="C75" s="108"/>
      <c r="D75" s="108"/>
      <c r="E75" s="108"/>
      <c r="F75" s="108"/>
      <c r="G75" s="108"/>
      <c r="H75" s="108"/>
    </row>
    <row r="76" spans="1:8" ht="17.25" customHeight="1">
      <c r="A76" s="8"/>
      <c r="B76" s="8"/>
      <c r="C76" s="8"/>
      <c r="D76" s="8"/>
      <c r="E76" s="8"/>
      <c r="F76" s="8"/>
      <c r="G76" s="8"/>
      <c r="H76" s="24"/>
    </row>
    <row r="77" spans="1:4" ht="15">
      <c r="A77" s="119" t="s">
        <v>30</v>
      </c>
      <c r="B77" s="119"/>
      <c r="C77" s="119"/>
      <c r="D77" s="4"/>
    </row>
    <row r="78" spans="1:4" ht="9" customHeight="1">
      <c r="A78" s="4"/>
      <c r="B78" s="4"/>
      <c r="C78" s="4"/>
      <c r="D78" s="4"/>
    </row>
    <row r="79" spans="1:8" ht="36" customHeight="1">
      <c r="A79" s="105" t="s">
        <v>100</v>
      </c>
      <c r="B79" s="105"/>
      <c r="C79" s="105"/>
      <c r="D79" s="105"/>
      <c r="E79" s="105"/>
      <c r="F79" s="105"/>
      <c r="G79" s="105"/>
      <c r="H79" s="105"/>
    </row>
    <row r="80" spans="1:8" ht="36" customHeight="1">
      <c r="A80" s="105" t="s">
        <v>118</v>
      </c>
      <c r="B80" s="105"/>
      <c r="C80" s="105"/>
      <c r="D80" s="105"/>
      <c r="E80" s="105"/>
      <c r="F80" s="105"/>
      <c r="G80" s="105"/>
      <c r="H80" s="105"/>
    </row>
    <row r="81" spans="1:8" s="10" customFormat="1" ht="30" customHeight="1">
      <c r="A81" s="109" t="s">
        <v>101</v>
      </c>
      <c r="B81" s="109"/>
      <c r="C81" s="109"/>
      <c r="D81" s="109"/>
      <c r="E81" s="109"/>
      <c r="F81" s="109"/>
      <c r="G81" s="109"/>
      <c r="H81" s="109"/>
    </row>
    <row r="82" spans="1:8" s="10" customFormat="1" ht="15">
      <c r="A82" s="17"/>
      <c r="B82" s="17"/>
      <c r="C82" s="17"/>
      <c r="D82" s="17"/>
      <c r="E82" s="17"/>
      <c r="F82" s="17"/>
      <c r="G82" s="17"/>
      <c r="H82" s="28"/>
    </row>
    <row r="83" spans="1:8" ht="21.75" customHeight="1">
      <c r="A83" s="1" t="s">
        <v>31</v>
      </c>
      <c r="B83" s="1"/>
      <c r="C83" s="1"/>
      <c r="D83" s="1"/>
      <c r="E83" s="5"/>
      <c r="F83" s="5"/>
      <c r="G83" s="5"/>
      <c r="H83" s="23"/>
    </row>
    <row r="84" spans="1:8" ht="15">
      <c r="A84" s="1"/>
      <c r="B84" s="1"/>
      <c r="C84" s="1"/>
      <c r="D84" s="1"/>
      <c r="E84" s="5"/>
      <c r="F84" s="5"/>
      <c r="G84" s="5"/>
      <c r="H84" s="23"/>
    </row>
    <row r="85" spans="1:8" ht="19.5" customHeight="1">
      <c r="A85" s="5" t="s">
        <v>102</v>
      </c>
      <c r="B85" s="1"/>
      <c r="C85" s="1"/>
      <c r="D85" s="1"/>
      <c r="E85" s="5"/>
      <c r="F85" s="5"/>
      <c r="G85" s="5"/>
      <c r="H85" s="23"/>
    </row>
    <row r="86" spans="1:8" ht="21.75" customHeight="1">
      <c r="A86" s="5"/>
      <c r="B86" s="1"/>
      <c r="C86" s="1"/>
      <c r="D86" s="1"/>
      <c r="E86" s="5"/>
      <c r="F86" s="5"/>
      <c r="G86" s="5"/>
      <c r="H86" s="23"/>
    </row>
    <row r="87" spans="1:8" ht="15.75" customHeight="1">
      <c r="A87" s="20" t="s">
        <v>32</v>
      </c>
      <c r="B87" s="17"/>
      <c r="C87" s="11"/>
      <c r="D87" s="11"/>
      <c r="E87" s="11"/>
      <c r="F87" s="21"/>
      <c r="G87" s="19"/>
      <c r="H87" s="21"/>
    </row>
    <row r="88" spans="1:8" ht="12.75" customHeight="1">
      <c r="A88" s="18"/>
      <c r="B88" s="11"/>
      <c r="C88" s="11"/>
      <c r="D88" s="11"/>
      <c r="E88" s="11"/>
      <c r="F88" s="21"/>
      <c r="G88" s="19"/>
      <c r="H88" s="21"/>
    </row>
    <row r="89" spans="1:8" ht="39.75" customHeight="1">
      <c r="A89" s="102" t="s">
        <v>33</v>
      </c>
      <c r="B89" s="102"/>
      <c r="C89" s="102"/>
      <c r="D89" s="102"/>
      <c r="E89" s="102"/>
      <c r="F89" s="102"/>
      <c r="G89" s="102"/>
      <c r="H89" s="102"/>
    </row>
    <row r="90" spans="1:8" ht="15">
      <c r="A90" s="18"/>
      <c r="B90" s="13"/>
      <c r="C90" s="13"/>
      <c r="D90" s="13"/>
      <c r="E90" s="13"/>
      <c r="F90" s="13"/>
      <c r="G90" s="13"/>
      <c r="H90" s="29"/>
    </row>
    <row r="91" spans="1:8" ht="45" customHeight="1">
      <c r="A91" s="18"/>
      <c r="B91" s="33" t="s">
        <v>25</v>
      </c>
      <c r="C91" s="151" t="s">
        <v>41</v>
      </c>
      <c r="D91" s="151"/>
      <c r="E91" s="34" t="s">
        <v>43</v>
      </c>
      <c r="F91" s="34" t="s">
        <v>40</v>
      </c>
      <c r="H91" s="2"/>
    </row>
    <row r="92" spans="1:8" ht="15">
      <c r="A92" s="18"/>
      <c r="B92" s="36" t="s">
        <v>79</v>
      </c>
      <c r="C92" s="106" t="s">
        <v>38</v>
      </c>
      <c r="D92" s="107"/>
      <c r="E92" s="37">
        <v>1</v>
      </c>
      <c r="F92" s="38" t="s">
        <v>111</v>
      </c>
      <c r="G92" s="21"/>
      <c r="H92" s="29"/>
    </row>
    <row r="93" spans="1:8" ht="38.25" customHeight="1">
      <c r="A93" s="18"/>
      <c r="B93" s="98" t="s">
        <v>75</v>
      </c>
      <c r="C93" s="139" t="s">
        <v>114</v>
      </c>
      <c r="D93" s="140"/>
      <c r="E93" s="37">
        <v>1</v>
      </c>
      <c r="F93" s="38">
        <v>5972000</v>
      </c>
      <c r="G93" s="100"/>
      <c r="H93" s="29"/>
    </row>
    <row r="94" spans="1:12" ht="21" customHeight="1">
      <c r="A94" s="18"/>
      <c r="B94" s="98" t="s">
        <v>81</v>
      </c>
      <c r="C94" s="141"/>
      <c r="D94" s="142"/>
      <c r="E94" s="37">
        <v>2</v>
      </c>
      <c r="F94" s="38">
        <v>2500000</v>
      </c>
      <c r="G94" s="101"/>
      <c r="H94" s="29"/>
      <c r="K94" s="22"/>
      <c r="L94" s="22"/>
    </row>
    <row r="95" spans="1:8" ht="15">
      <c r="A95" s="18"/>
      <c r="B95" s="98" t="s">
        <v>81</v>
      </c>
      <c r="C95" s="139" t="s">
        <v>39</v>
      </c>
      <c r="D95" s="140"/>
      <c r="E95" s="97">
        <v>1</v>
      </c>
      <c r="F95" s="38">
        <v>4500000</v>
      </c>
      <c r="G95" s="21"/>
      <c r="H95" s="29"/>
    </row>
    <row r="96" spans="1:8" ht="30">
      <c r="A96" s="18"/>
      <c r="B96" s="35" t="s">
        <v>73</v>
      </c>
      <c r="C96" s="146"/>
      <c r="D96" s="147"/>
      <c r="E96" s="37">
        <v>2</v>
      </c>
      <c r="F96" s="38">
        <v>1023120</v>
      </c>
      <c r="G96" s="21"/>
      <c r="H96" s="29"/>
    </row>
    <row r="97" spans="1:8" ht="15">
      <c r="A97" s="18"/>
      <c r="B97" s="143" t="s">
        <v>77</v>
      </c>
      <c r="C97" s="146"/>
      <c r="D97" s="147"/>
      <c r="E97" s="37">
        <v>3</v>
      </c>
      <c r="F97" s="38">
        <v>1406500</v>
      </c>
      <c r="G97" s="21"/>
      <c r="H97" s="29"/>
    </row>
    <row r="98" spans="1:8" ht="15">
      <c r="A98" s="18"/>
      <c r="B98" s="144"/>
      <c r="C98" s="146"/>
      <c r="D98" s="147"/>
      <c r="E98" s="37">
        <v>4</v>
      </c>
      <c r="F98" s="38">
        <v>788800</v>
      </c>
      <c r="G98" s="21"/>
      <c r="H98" s="29"/>
    </row>
    <row r="99" spans="1:8" ht="15">
      <c r="A99" s="18"/>
      <c r="B99" s="144"/>
      <c r="C99" s="146"/>
      <c r="D99" s="147"/>
      <c r="E99" s="37">
        <v>5</v>
      </c>
      <c r="F99" s="38">
        <v>708760</v>
      </c>
      <c r="G99" s="21"/>
      <c r="H99" s="29"/>
    </row>
    <row r="100" spans="1:8" ht="15">
      <c r="A100" s="18"/>
      <c r="B100" s="145"/>
      <c r="C100" s="141"/>
      <c r="D100" s="142"/>
      <c r="E100" s="37">
        <v>6</v>
      </c>
      <c r="F100" s="38">
        <v>1255990</v>
      </c>
      <c r="G100" s="21"/>
      <c r="H100" s="29"/>
    </row>
    <row r="101" spans="1:8" ht="30">
      <c r="A101" s="18"/>
      <c r="B101" s="35" t="s">
        <v>71</v>
      </c>
      <c r="C101" s="106" t="s">
        <v>115</v>
      </c>
      <c r="D101" s="107"/>
      <c r="E101" s="37"/>
      <c r="F101" s="38">
        <v>9580000</v>
      </c>
      <c r="G101" s="21"/>
      <c r="H101" s="29"/>
    </row>
    <row r="102" spans="1:8" ht="30">
      <c r="A102" s="18"/>
      <c r="B102" s="35" t="s">
        <v>71</v>
      </c>
      <c r="C102" s="111" t="s">
        <v>116</v>
      </c>
      <c r="D102" s="112"/>
      <c r="E102" s="37">
        <v>1</v>
      </c>
      <c r="F102" s="38">
        <v>18500000</v>
      </c>
      <c r="G102" s="21"/>
      <c r="H102" s="29"/>
    </row>
    <row r="103" spans="1:8" ht="30" customHeight="1">
      <c r="A103" s="18"/>
      <c r="B103" s="103" t="s">
        <v>73</v>
      </c>
      <c r="C103" s="113"/>
      <c r="D103" s="114"/>
      <c r="E103" s="37">
        <v>2</v>
      </c>
      <c r="F103" s="38">
        <v>17206280</v>
      </c>
      <c r="G103" s="21"/>
      <c r="H103" s="29"/>
    </row>
    <row r="104" spans="1:8" ht="25.5" customHeight="1">
      <c r="A104" s="18"/>
      <c r="B104" s="104"/>
      <c r="C104" s="113"/>
      <c r="D104" s="114"/>
      <c r="E104" s="37">
        <v>3</v>
      </c>
      <c r="F104" s="38">
        <v>3864795</v>
      </c>
      <c r="G104" s="21"/>
      <c r="H104" s="29"/>
    </row>
    <row r="105" spans="1:8" ht="30">
      <c r="A105" s="18"/>
      <c r="B105" s="35" t="s">
        <v>71</v>
      </c>
      <c r="C105" s="113"/>
      <c r="D105" s="114"/>
      <c r="E105" s="37">
        <v>4</v>
      </c>
      <c r="F105" s="38">
        <v>2047000</v>
      </c>
      <c r="G105" s="21"/>
      <c r="H105" s="29"/>
    </row>
    <row r="106" spans="1:8" ht="15">
      <c r="A106" s="18"/>
      <c r="B106" s="98" t="s">
        <v>81</v>
      </c>
      <c r="C106" s="113"/>
      <c r="D106" s="114"/>
      <c r="E106" s="37">
        <v>5</v>
      </c>
      <c r="F106" s="38">
        <v>5320000</v>
      </c>
      <c r="G106" s="21"/>
      <c r="H106" s="29"/>
    </row>
    <row r="107" spans="1:8" ht="30">
      <c r="A107" s="18"/>
      <c r="B107" s="35" t="s">
        <v>73</v>
      </c>
      <c r="C107" s="115"/>
      <c r="D107" s="116"/>
      <c r="E107" s="37">
        <v>6</v>
      </c>
      <c r="F107" s="38">
        <v>4756464</v>
      </c>
      <c r="G107" s="21"/>
      <c r="H107" s="29"/>
    </row>
    <row r="108" spans="1:8" ht="15">
      <c r="A108" s="18"/>
      <c r="B108" s="35" t="s">
        <v>69</v>
      </c>
      <c r="C108" s="111" t="s">
        <v>117</v>
      </c>
      <c r="D108" s="112"/>
      <c r="E108" s="37">
        <v>1</v>
      </c>
      <c r="F108" s="38">
        <v>8298913</v>
      </c>
      <c r="G108" s="21"/>
      <c r="H108" s="29"/>
    </row>
    <row r="109" spans="1:8" ht="30">
      <c r="A109" s="18"/>
      <c r="B109" s="35" t="s">
        <v>71</v>
      </c>
      <c r="C109" s="113"/>
      <c r="D109" s="114"/>
      <c r="E109" s="37">
        <v>2</v>
      </c>
      <c r="F109" s="38">
        <v>2910000</v>
      </c>
      <c r="G109" s="21"/>
      <c r="H109" s="29"/>
    </row>
    <row r="110" spans="1:8" ht="15">
      <c r="A110" s="18"/>
      <c r="B110" s="103" t="s">
        <v>81</v>
      </c>
      <c r="C110" s="113"/>
      <c r="D110" s="114"/>
      <c r="E110" s="37">
        <v>3</v>
      </c>
      <c r="F110" s="38">
        <v>840000</v>
      </c>
      <c r="G110" s="21"/>
      <c r="H110" s="29"/>
    </row>
    <row r="111" spans="1:8" ht="15">
      <c r="A111" s="18"/>
      <c r="B111" s="104"/>
      <c r="C111" s="115"/>
      <c r="D111" s="116"/>
      <c r="E111" s="37">
        <v>5</v>
      </c>
      <c r="F111" s="38">
        <v>1950000</v>
      </c>
      <c r="G111" s="21"/>
      <c r="H111" s="29"/>
    </row>
    <row r="112" spans="1:8" ht="15">
      <c r="A112" s="18"/>
      <c r="B112" s="13"/>
      <c r="C112" s="13"/>
      <c r="D112" s="13"/>
      <c r="E112" s="13"/>
      <c r="F112" s="13"/>
      <c r="G112" s="13"/>
      <c r="H112" s="29"/>
    </row>
    <row r="113" spans="1:8" ht="15">
      <c r="A113" s="18"/>
      <c r="B113" s="13"/>
      <c r="C113" s="13"/>
      <c r="D113" s="13"/>
      <c r="E113" s="13"/>
      <c r="F113" s="13"/>
      <c r="G113" s="13"/>
      <c r="H113" s="29"/>
    </row>
    <row r="114" spans="1:8" ht="15">
      <c r="A114" s="18"/>
      <c r="B114" s="151" t="s">
        <v>25</v>
      </c>
      <c r="C114" s="151"/>
      <c r="D114" s="151"/>
      <c r="E114" s="118" t="s">
        <v>113</v>
      </c>
      <c r="F114" s="118"/>
      <c r="G114" s="13"/>
      <c r="H114" s="29"/>
    </row>
    <row r="115" spans="1:8" ht="15">
      <c r="A115" s="18"/>
      <c r="B115" s="152" t="s">
        <v>79</v>
      </c>
      <c r="C115" s="152"/>
      <c r="D115" s="152"/>
      <c r="E115" s="154" t="s">
        <v>111</v>
      </c>
      <c r="F115" s="154"/>
      <c r="G115" s="13"/>
      <c r="H115" s="29"/>
    </row>
    <row r="116" spans="1:8" ht="15" customHeight="1">
      <c r="A116" s="18"/>
      <c r="B116" s="152" t="s">
        <v>75</v>
      </c>
      <c r="C116" s="152"/>
      <c r="D116" s="152"/>
      <c r="E116" s="153">
        <v>5972000</v>
      </c>
      <c r="F116" s="153"/>
      <c r="G116" s="13"/>
      <c r="H116" s="29"/>
    </row>
    <row r="117" spans="1:8" ht="15">
      <c r="A117" s="18"/>
      <c r="B117" s="152" t="s">
        <v>81</v>
      </c>
      <c r="C117" s="152"/>
      <c r="D117" s="152"/>
      <c r="E117" s="153">
        <f>+F94+F95+F106+F110+F111</f>
        <v>15110000</v>
      </c>
      <c r="F117" s="153"/>
      <c r="G117" s="13"/>
      <c r="H117" s="29"/>
    </row>
    <row r="118" spans="1:8" ht="15" customHeight="1">
      <c r="A118" s="18"/>
      <c r="B118" s="152" t="s">
        <v>73</v>
      </c>
      <c r="C118" s="152"/>
      <c r="D118" s="152"/>
      <c r="E118" s="153">
        <f>+F96+F103+F104+F107</f>
        <v>26850659</v>
      </c>
      <c r="F118" s="153"/>
      <c r="G118" s="13"/>
      <c r="H118" s="29"/>
    </row>
    <row r="119" spans="1:8" ht="15" customHeight="1">
      <c r="A119" s="18"/>
      <c r="B119" s="152" t="s">
        <v>71</v>
      </c>
      <c r="C119" s="152"/>
      <c r="D119" s="152"/>
      <c r="E119" s="153">
        <f>+F101+F102+F105+F109</f>
        <v>33037000</v>
      </c>
      <c r="F119" s="153"/>
      <c r="G119" s="13"/>
      <c r="H119" s="29"/>
    </row>
    <row r="120" spans="1:8" ht="15">
      <c r="A120" s="18"/>
      <c r="B120" s="152" t="s">
        <v>69</v>
      </c>
      <c r="C120" s="152"/>
      <c r="D120" s="152"/>
      <c r="E120" s="153">
        <f>+F108</f>
        <v>8298913</v>
      </c>
      <c r="F120" s="153"/>
      <c r="G120" s="13"/>
      <c r="H120" s="29"/>
    </row>
    <row r="121" spans="1:8" ht="15">
      <c r="A121" s="18"/>
      <c r="B121" s="152" t="s">
        <v>77</v>
      </c>
      <c r="C121" s="152"/>
      <c r="D121" s="152"/>
      <c r="E121" s="153">
        <f>+F97+F98+F99+F100</f>
        <v>4160050</v>
      </c>
      <c r="F121" s="153"/>
      <c r="G121" s="29"/>
      <c r="H121" s="29"/>
    </row>
    <row r="122" spans="1:8" ht="15">
      <c r="A122" s="18"/>
      <c r="B122" s="13"/>
      <c r="C122" s="13"/>
      <c r="D122" s="13"/>
      <c r="E122" s="13"/>
      <c r="F122" s="13"/>
      <c r="G122" s="13"/>
      <c r="H122" s="29"/>
    </row>
    <row r="123" spans="1:8" ht="15">
      <c r="A123" s="18"/>
      <c r="B123" s="102" t="s">
        <v>112</v>
      </c>
      <c r="C123" s="102"/>
      <c r="D123" s="102"/>
      <c r="E123" s="102"/>
      <c r="F123" s="102"/>
      <c r="G123" s="102"/>
      <c r="H123" s="29"/>
    </row>
    <row r="124" spans="2:7" ht="42" customHeight="1">
      <c r="B124" s="102" t="s">
        <v>119</v>
      </c>
      <c r="C124" s="102"/>
      <c r="D124" s="102"/>
      <c r="E124" s="102"/>
      <c r="F124" s="102"/>
      <c r="G124" s="102"/>
    </row>
    <row r="126" spans="2:7" ht="35.25" customHeight="1">
      <c r="B126" s="102" t="s">
        <v>44</v>
      </c>
      <c r="C126" s="102"/>
      <c r="D126" s="102"/>
      <c r="E126" s="102"/>
      <c r="F126" s="102"/>
      <c r="G126" s="102"/>
    </row>
    <row r="131" spans="2:6" ht="15">
      <c r="B131" s="2" t="s">
        <v>103</v>
      </c>
      <c r="F131" s="2" t="s">
        <v>42</v>
      </c>
    </row>
    <row r="132" spans="2:6" ht="15">
      <c r="B132" s="2" t="s">
        <v>19</v>
      </c>
      <c r="F132" s="2" t="s">
        <v>20</v>
      </c>
    </row>
    <row r="137" spans="2:6" ht="15">
      <c r="B137" s="2" t="s">
        <v>104</v>
      </c>
      <c r="F137" s="2" t="s">
        <v>105</v>
      </c>
    </row>
    <row r="138" spans="2:6" ht="15">
      <c r="B138" s="2" t="s">
        <v>20</v>
      </c>
      <c r="F138" s="2" t="s">
        <v>21</v>
      </c>
    </row>
    <row r="143" spans="2:6" ht="15">
      <c r="B143" s="2" t="s">
        <v>106</v>
      </c>
      <c r="F143" s="2" t="s">
        <v>107</v>
      </c>
    </row>
    <row r="144" spans="2:6" ht="15">
      <c r="B144" s="2" t="s">
        <v>21</v>
      </c>
      <c r="F144" s="2" t="s">
        <v>21</v>
      </c>
    </row>
    <row r="149" spans="2:6" ht="15">
      <c r="B149" s="2" t="s">
        <v>120</v>
      </c>
      <c r="F149" s="2" t="s">
        <v>108</v>
      </c>
    </row>
    <row r="150" spans="2:6" ht="15">
      <c r="B150" s="2" t="s">
        <v>21</v>
      </c>
      <c r="F150" s="2" t="s">
        <v>21</v>
      </c>
    </row>
    <row r="154" spans="2:6" ht="15">
      <c r="B154" s="2" t="s">
        <v>121</v>
      </c>
      <c r="F154" s="2" t="s">
        <v>122</v>
      </c>
    </row>
    <row r="155" spans="2:6" ht="19.5" customHeight="1">
      <c r="B155" s="2" t="s">
        <v>21</v>
      </c>
      <c r="F155" s="2" t="s">
        <v>20</v>
      </c>
    </row>
    <row r="157" spans="1:8" ht="54.75" customHeight="1">
      <c r="A157" s="110" t="s">
        <v>23</v>
      </c>
      <c r="B157" s="110"/>
      <c r="C157" s="110"/>
      <c r="D157" s="110"/>
      <c r="E157" s="110"/>
      <c r="F157" s="110"/>
      <c r="G157" s="110"/>
      <c r="H157" s="110"/>
    </row>
    <row r="163" ht="15">
      <c r="B163" s="20" t="s">
        <v>123</v>
      </c>
    </row>
    <row r="164" ht="15">
      <c r="B164" s="2" t="s">
        <v>24</v>
      </c>
    </row>
    <row r="171" ht="15">
      <c r="B171" s="2" t="s">
        <v>22</v>
      </c>
    </row>
    <row r="173" spans="2:8" ht="11.25" customHeight="1">
      <c r="B173" s="108" t="s">
        <v>22</v>
      </c>
      <c r="C173" s="108"/>
      <c r="D173" s="108"/>
      <c r="E173" s="108"/>
      <c r="F173" s="108"/>
      <c r="G173" s="108"/>
      <c r="H173" s="108"/>
    </row>
    <row r="174" ht="54.75" customHeight="1"/>
    <row r="180" ht="15">
      <c r="C180" s="2" t="s">
        <v>22</v>
      </c>
    </row>
    <row r="181" ht="15">
      <c r="C181" s="2" t="s">
        <v>22</v>
      </c>
    </row>
  </sheetData>
  <sheetProtection/>
  <mergeCells count="94">
    <mergeCell ref="E118:F118"/>
    <mergeCell ref="E119:F119"/>
    <mergeCell ref="E120:F120"/>
    <mergeCell ref="E121:F121"/>
    <mergeCell ref="C108:D111"/>
    <mergeCell ref="E114:F114"/>
    <mergeCell ref="B114:D114"/>
    <mergeCell ref="E115:F115"/>
    <mergeCell ref="E116:F116"/>
    <mergeCell ref="E117:F117"/>
    <mergeCell ref="B115:D115"/>
    <mergeCell ref="B116:D116"/>
    <mergeCell ref="B117:D117"/>
    <mergeCell ref="B118:D118"/>
    <mergeCell ref="B119:D119"/>
    <mergeCell ref="B120:D120"/>
    <mergeCell ref="B121:D121"/>
    <mergeCell ref="E56:F56"/>
    <mergeCell ref="E57:F57"/>
    <mergeCell ref="E58:F58"/>
    <mergeCell ref="E59:F59"/>
    <mergeCell ref="G56:H56"/>
    <mergeCell ref="G57:H57"/>
    <mergeCell ref="G58:H58"/>
    <mergeCell ref="G59:H59"/>
    <mergeCell ref="B56:D56"/>
    <mergeCell ref="B57:D57"/>
    <mergeCell ref="B58:D58"/>
    <mergeCell ref="B59:D59"/>
    <mergeCell ref="B124:G124"/>
    <mergeCell ref="B69:D69"/>
    <mergeCell ref="B70:D70"/>
    <mergeCell ref="B71:D71"/>
    <mergeCell ref="B72:D72"/>
    <mergeCell ref="E69:F69"/>
    <mergeCell ref="E70:F70"/>
    <mergeCell ref="C93:D94"/>
    <mergeCell ref="B97:B100"/>
    <mergeCell ref="C95:D100"/>
    <mergeCell ref="B65:D65"/>
    <mergeCell ref="A89:H89"/>
    <mergeCell ref="C91:D91"/>
    <mergeCell ref="E67:F67"/>
    <mergeCell ref="E68:F68"/>
    <mergeCell ref="E55:F55"/>
    <mergeCell ref="G55:H55"/>
    <mergeCell ref="A79:H79"/>
    <mergeCell ref="A1:H1"/>
    <mergeCell ref="A2:H2"/>
    <mergeCell ref="A3:H3"/>
    <mergeCell ref="A4:H4"/>
    <mergeCell ref="B66:D66"/>
    <mergeCell ref="E71:F71"/>
    <mergeCell ref="E72:F72"/>
    <mergeCell ref="A52:D52"/>
    <mergeCell ref="B53:D53"/>
    <mergeCell ref="B54:D54"/>
    <mergeCell ref="A7:B7"/>
    <mergeCell ref="A8:B8"/>
    <mergeCell ref="A9:B9"/>
    <mergeCell ref="A12:H12"/>
    <mergeCell ref="A11:H11"/>
    <mergeCell ref="E54:F54"/>
    <mergeCell ref="G54:H54"/>
    <mergeCell ref="A16:H16"/>
    <mergeCell ref="A50:H50"/>
    <mergeCell ref="A42:H42"/>
    <mergeCell ref="A44:H44"/>
    <mergeCell ref="A46:H46"/>
    <mergeCell ref="C101:D101"/>
    <mergeCell ref="G53:H53"/>
    <mergeCell ref="G52:H52"/>
    <mergeCell ref="E66:F66"/>
    <mergeCell ref="A75:H75"/>
    <mergeCell ref="E53:F53"/>
    <mergeCell ref="E65:F65"/>
    <mergeCell ref="A77:C77"/>
    <mergeCell ref="E52:F52"/>
    <mergeCell ref="B68:D68"/>
    <mergeCell ref="B55:D55"/>
    <mergeCell ref="A63:H63"/>
    <mergeCell ref="A62:G62"/>
    <mergeCell ref="B67:D67"/>
    <mergeCell ref="A60:H60"/>
    <mergeCell ref="B123:G123"/>
    <mergeCell ref="B110:B111"/>
    <mergeCell ref="B126:G126"/>
    <mergeCell ref="A80:H80"/>
    <mergeCell ref="C92:D92"/>
    <mergeCell ref="B173:H173"/>
    <mergeCell ref="A81:H81"/>
    <mergeCell ref="A157:H157"/>
    <mergeCell ref="B103:B104"/>
    <mergeCell ref="C102:D107"/>
  </mergeCells>
  <printOptions/>
  <pageMargins left="0.9448818897637796" right="0.31496062992125984" top="1.4566929133858268" bottom="1.3779527559055118" header="0" footer="0"/>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0">
      <selection activeCell="C38" sqref="C38:C44"/>
    </sheetView>
  </sheetViews>
  <sheetFormatPr defaultColWidth="11.421875" defaultRowHeight="12.75"/>
  <cols>
    <col min="1" max="1" width="36.421875" style="0" customWidth="1"/>
    <col min="2" max="2" width="11.57421875" style="0" bestFit="1" customWidth="1"/>
    <col min="3" max="3" width="11.00390625" style="0" bestFit="1" customWidth="1"/>
    <col min="4" max="4" width="10.140625" style="0" customWidth="1"/>
    <col min="5" max="5" width="10.00390625" style="0" customWidth="1"/>
    <col min="6" max="6" width="10.8515625" style="0" customWidth="1"/>
    <col min="7" max="7" width="12.00390625" style="0" customWidth="1"/>
    <col min="8" max="8" width="14.140625" style="0" customWidth="1"/>
    <col min="9" max="9" width="12.8515625" style="0" customWidth="1"/>
    <col min="10" max="10" width="9.421875" style="0" customWidth="1"/>
  </cols>
  <sheetData>
    <row r="1" spans="1:9" ht="12.75">
      <c r="A1" s="155" t="s">
        <v>55</v>
      </c>
      <c r="B1" s="155"/>
      <c r="C1" s="155"/>
      <c r="D1" s="155"/>
      <c r="E1" s="155"/>
      <c r="F1" s="155"/>
      <c r="G1" s="155"/>
      <c r="H1" s="155"/>
      <c r="I1" s="155"/>
    </row>
    <row r="2" spans="1:9" ht="12.75">
      <c r="A2" s="155" t="s">
        <v>56</v>
      </c>
      <c r="B2" s="155"/>
      <c r="C2" s="155"/>
      <c r="D2" s="155"/>
      <c r="E2" s="155"/>
      <c r="F2" s="155"/>
      <c r="G2" s="155"/>
      <c r="H2" s="155"/>
      <c r="I2" s="155"/>
    </row>
    <row r="3" spans="1:9" ht="12.75">
      <c r="A3" s="155" t="s">
        <v>57</v>
      </c>
      <c r="B3" s="155"/>
      <c r="C3" s="155"/>
      <c r="D3" s="155"/>
      <c r="E3" s="155"/>
      <c r="F3" s="155"/>
      <c r="G3" s="155"/>
      <c r="H3" s="155"/>
      <c r="I3" s="155"/>
    </row>
    <row r="4" ht="12.75">
      <c r="A4" s="39" t="s">
        <v>58</v>
      </c>
    </row>
    <row r="5" ht="12.75">
      <c r="A5" s="40" t="s">
        <v>59</v>
      </c>
    </row>
    <row r="6" ht="12.75">
      <c r="A6" t="s">
        <v>60</v>
      </c>
    </row>
    <row r="7" spans="1:9" ht="26.25" customHeight="1">
      <c r="A7" s="41" t="s">
        <v>25</v>
      </c>
      <c r="B7" s="41" t="s">
        <v>61</v>
      </c>
      <c r="C7" s="42" t="s">
        <v>62</v>
      </c>
      <c r="D7" s="42" t="s">
        <v>63</v>
      </c>
      <c r="E7" s="41" t="s">
        <v>64</v>
      </c>
      <c r="F7" s="42" t="s">
        <v>65</v>
      </c>
      <c r="G7" s="41" t="s">
        <v>66</v>
      </c>
      <c r="H7" s="42" t="s">
        <v>67</v>
      </c>
      <c r="I7" s="41" t="s">
        <v>68</v>
      </c>
    </row>
    <row r="8" spans="1:9" ht="12.75">
      <c r="A8" s="43" t="s">
        <v>69</v>
      </c>
      <c r="B8" s="43" t="s">
        <v>70</v>
      </c>
      <c r="C8" s="44">
        <f>23814640-62678-14516041</f>
        <v>9235921</v>
      </c>
      <c r="D8" s="44">
        <v>4577703</v>
      </c>
      <c r="E8" s="44">
        <v>19256937</v>
      </c>
      <c r="F8" s="44">
        <v>23814640</v>
      </c>
      <c r="G8" s="44">
        <f>25549223-4450215</f>
        <v>21099008</v>
      </c>
      <c r="H8" s="44">
        <v>1981311</v>
      </c>
      <c r="I8" s="44">
        <f>H8-653833</f>
        <v>1327478</v>
      </c>
    </row>
    <row r="9" spans="1:9" ht="12.75">
      <c r="A9" s="43" t="s">
        <v>71</v>
      </c>
      <c r="B9" s="43" t="s">
        <v>72</v>
      </c>
      <c r="C9" s="44">
        <f>336689-19830</f>
        <v>316859</v>
      </c>
      <c r="D9" s="44">
        <v>101435</v>
      </c>
      <c r="E9" s="44">
        <v>235254</v>
      </c>
      <c r="F9" s="44">
        <v>336689</v>
      </c>
      <c r="G9" s="44">
        <f>1108929-5286</f>
        <v>1103643</v>
      </c>
      <c r="H9" s="44">
        <v>132503</v>
      </c>
      <c r="I9" s="44">
        <f>H9-43726</f>
        <v>88777</v>
      </c>
    </row>
    <row r="10" spans="1:9" ht="12.75">
      <c r="A10" s="43" t="s">
        <v>73</v>
      </c>
      <c r="B10" s="43" t="s">
        <v>74</v>
      </c>
      <c r="C10" s="44">
        <f>4480535-6086-110248</f>
        <v>4364201</v>
      </c>
      <c r="D10" s="44">
        <v>2514558</v>
      </c>
      <c r="E10" s="44">
        <v>1965977</v>
      </c>
      <c r="F10" s="44">
        <v>4480535</v>
      </c>
      <c r="G10" s="44">
        <f>5828160-551280</f>
        <v>5276880</v>
      </c>
      <c r="H10" s="44">
        <v>427655</v>
      </c>
      <c r="I10" s="44">
        <f>H10-141126</f>
        <v>286529</v>
      </c>
    </row>
    <row r="11" spans="1:9" ht="12.75">
      <c r="A11" s="43" t="s">
        <v>75</v>
      </c>
      <c r="B11" s="43" t="s">
        <v>76</v>
      </c>
      <c r="C11" s="44">
        <f>36554783-924824-14903040</f>
        <v>20726919</v>
      </c>
      <c r="D11" s="44">
        <v>16924678</v>
      </c>
      <c r="E11" s="44">
        <v>19630105</v>
      </c>
      <c r="F11" s="44">
        <v>36554783</v>
      </c>
      <c r="G11" s="44">
        <f>65200113-647088</f>
        <v>64553025</v>
      </c>
      <c r="H11" s="44">
        <v>84079</v>
      </c>
      <c r="I11" s="45">
        <f>H11-170243</f>
        <v>-86164</v>
      </c>
    </row>
    <row r="12" spans="1:9" ht="12.75">
      <c r="A12" s="43" t="s">
        <v>77</v>
      </c>
      <c r="B12" s="43" t="s">
        <v>78</v>
      </c>
      <c r="C12" s="44">
        <f>3851966-627156</f>
        <v>3224810</v>
      </c>
      <c r="D12" s="44">
        <v>2459327</v>
      </c>
      <c r="E12" s="44">
        <v>1392639</v>
      </c>
      <c r="F12" s="44">
        <v>3851966</v>
      </c>
      <c r="G12" s="44">
        <v>5771057</v>
      </c>
      <c r="H12" s="44">
        <v>631895</v>
      </c>
      <c r="I12" s="44">
        <f>H12-208525</f>
        <v>423370</v>
      </c>
    </row>
    <row r="13" spans="1:9" ht="12.75">
      <c r="A13" s="43" t="s">
        <v>79</v>
      </c>
      <c r="B13" s="43" t="s">
        <v>80</v>
      </c>
      <c r="C13" s="44">
        <f>633574-70742</f>
        <v>562832</v>
      </c>
      <c r="D13" s="44">
        <v>219577</v>
      </c>
      <c r="E13" s="44">
        <v>413997</v>
      </c>
      <c r="F13" s="44">
        <v>633574</v>
      </c>
      <c r="G13" s="44">
        <v>641264</v>
      </c>
      <c r="H13" s="44">
        <v>128460</v>
      </c>
      <c r="I13" s="44">
        <f>H13-42392</f>
        <v>86068</v>
      </c>
    </row>
    <row r="14" spans="1:9" ht="12.75">
      <c r="A14" s="43" t="s">
        <v>81</v>
      </c>
      <c r="B14" s="43" t="s">
        <v>82</v>
      </c>
      <c r="C14" s="44">
        <f>70146-2400</f>
        <v>67746</v>
      </c>
      <c r="D14" s="44">
        <v>41109</v>
      </c>
      <c r="E14" s="44">
        <v>39037</v>
      </c>
      <c r="F14" s="44">
        <v>70146</v>
      </c>
      <c r="G14" s="44">
        <v>168628</v>
      </c>
      <c r="H14" s="44">
        <v>58500</v>
      </c>
      <c r="I14" s="44">
        <f>H14-8441</f>
        <v>50059</v>
      </c>
    </row>
    <row r="15" spans="1:10" ht="13.5" thickBot="1">
      <c r="A15" s="46"/>
      <c r="B15" s="47"/>
      <c r="C15" s="47"/>
      <c r="D15" s="48"/>
      <c r="E15" s="48"/>
      <c r="F15" s="48"/>
      <c r="G15" s="48"/>
      <c r="H15" s="48"/>
      <c r="I15" s="48"/>
      <c r="J15" s="48"/>
    </row>
    <row r="16" spans="1:9" ht="15" customHeight="1">
      <c r="A16" s="49" t="s">
        <v>83</v>
      </c>
      <c r="B16" s="50"/>
      <c r="C16" s="50"/>
      <c r="D16" s="51"/>
      <c r="E16" s="49" t="s">
        <v>84</v>
      </c>
      <c r="F16" s="51"/>
      <c r="G16" s="51"/>
      <c r="H16" s="50"/>
      <c r="I16" s="52"/>
    </row>
    <row r="17" spans="1:9" ht="24">
      <c r="A17" s="156" t="s">
        <v>85</v>
      </c>
      <c r="B17" s="157"/>
      <c r="C17" s="53" t="s">
        <v>86</v>
      </c>
      <c r="D17" s="54" t="s">
        <v>87</v>
      </c>
      <c r="E17" s="156" t="s">
        <v>88</v>
      </c>
      <c r="F17" s="157"/>
      <c r="G17" s="157"/>
      <c r="H17" s="55" t="s">
        <v>89</v>
      </c>
      <c r="I17" s="56" t="s">
        <v>87</v>
      </c>
    </row>
    <row r="18" spans="1:9" ht="12.75">
      <c r="A18" s="158" t="str">
        <f aca="true" t="shared" si="0" ref="A18:A24">A8</f>
        <v>FESTO LTDA.</v>
      </c>
      <c r="B18" s="159"/>
      <c r="C18" s="57">
        <f aca="true" t="shared" si="1" ref="C18:C24">C8/D8</f>
        <v>2.017588515462886</v>
      </c>
      <c r="D18" s="58">
        <v>25</v>
      </c>
      <c r="E18" s="158" t="str">
        <f aca="true" t="shared" si="2" ref="E18:E24">A18</f>
        <v>FESTO LTDA.</v>
      </c>
      <c r="F18" s="159"/>
      <c r="G18" s="159"/>
      <c r="H18" s="59">
        <f aca="true" t="shared" si="3" ref="H18:H24">D8/F8</f>
        <v>0.1922222212890894</v>
      </c>
      <c r="I18" s="60">
        <v>25</v>
      </c>
    </row>
    <row r="19" spans="1:9" ht="12.75">
      <c r="A19" s="158" t="str">
        <f t="shared" si="0"/>
        <v>HI-TECH AUTOMATIZACION S.A.</v>
      </c>
      <c r="B19" s="159"/>
      <c r="C19" s="57">
        <f t="shared" si="1"/>
        <v>3.1237639867895695</v>
      </c>
      <c r="D19" s="58">
        <v>25</v>
      </c>
      <c r="E19" s="158" t="str">
        <f t="shared" si="2"/>
        <v>HI-TECH AUTOMATIZACION S.A.</v>
      </c>
      <c r="F19" s="159"/>
      <c r="G19" s="159"/>
      <c r="H19" s="59">
        <f t="shared" si="3"/>
        <v>0.3012720938313993</v>
      </c>
      <c r="I19" s="60">
        <v>25</v>
      </c>
    </row>
    <row r="20" spans="1:9" ht="12.75">
      <c r="A20" s="158" t="str">
        <f t="shared" si="0"/>
        <v>IMPORTACIONES INTERNACIONALES S.A.</v>
      </c>
      <c r="B20" s="159"/>
      <c r="C20" s="57">
        <f t="shared" si="1"/>
        <v>1.7355738066093525</v>
      </c>
      <c r="D20" s="58">
        <v>25</v>
      </c>
      <c r="E20" s="158" t="str">
        <f t="shared" si="2"/>
        <v>IMPORTACIONES INTERNACIONALES S.A.</v>
      </c>
      <c r="F20" s="159"/>
      <c r="G20" s="159"/>
      <c r="H20" s="59">
        <f t="shared" si="3"/>
        <v>0.5612182473744765</v>
      </c>
      <c r="I20" s="60">
        <v>0</v>
      </c>
    </row>
    <row r="21" spans="1:9" ht="12.75">
      <c r="A21" s="158" t="str">
        <f t="shared" si="0"/>
        <v>INDUSTRIAS ELECTRONICAS MAGNETRON S.A.</v>
      </c>
      <c r="B21" s="159"/>
      <c r="C21" s="57">
        <f t="shared" si="1"/>
        <v>1.2246566227138855</v>
      </c>
      <c r="D21" s="58">
        <v>25</v>
      </c>
      <c r="E21" s="158" t="str">
        <f t="shared" si="2"/>
        <v>INDUSTRIAS ELECTRONICAS MAGNETRON S.A.</v>
      </c>
      <c r="F21" s="159"/>
      <c r="G21" s="159"/>
      <c r="H21" s="59">
        <f t="shared" si="3"/>
        <v>0.4629948972751391</v>
      </c>
      <c r="I21" s="60">
        <v>25</v>
      </c>
    </row>
    <row r="22" spans="1:9" ht="12.75">
      <c r="A22" s="158" t="str">
        <f t="shared" si="0"/>
        <v>NUEVOS RECURSOS LTDA.</v>
      </c>
      <c r="B22" s="159"/>
      <c r="C22" s="57">
        <f t="shared" si="1"/>
        <v>1.3112571040776602</v>
      </c>
      <c r="D22" s="58">
        <v>25</v>
      </c>
      <c r="E22" s="158" t="str">
        <f t="shared" si="2"/>
        <v>NUEVOS RECURSOS LTDA.</v>
      </c>
      <c r="F22" s="159"/>
      <c r="G22" s="159"/>
      <c r="H22" s="59">
        <f t="shared" si="3"/>
        <v>0.6384602044774019</v>
      </c>
      <c r="I22" s="60">
        <v>0</v>
      </c>
    </row>
    <row r="23" spans="1:9" ht="12.75">
      <c r="A23" s="158" t="str">
        <f t="shared" si="0"/>
        <v>TECNODIDACTICAS LTDA.</v>
      </c>
      <c r="B23" s="159"/>
      <c r="C23" s="57">
        <f t="shared" si="1"/>
        <v>2.5632557143963166</v>
      </c>
      <c r="D23" s="58">
        <v>25</v>
      </c>
      <c r="E23" s="158" t="str">
        <f>A23</f>
        <v>TECNODIDACTICAS LTDA.</v>
      </c>
      <c r="F23" s="159"/>
      <c r="G23" s="159"/>
      <c r="H23" s="59">
        <f t="shared" si="3"/>
        <v>0.3465688301603285</v>
      </c>
      <c r="I23" s="60">
        <v>25</v>
      </c>
    </row>
    <row r="24" spans="1:9" ht="12.75">
      <c r="A24" s="158" t="str">
        <f t="shared" si="0"/>
        <v>VARGAS OCCA JAVIER</v>
      </c>
      <c r="B24" s="159"/>
      <c r="C24" s="57">
        <f t="shared" si="1"/>
        <v>1.6479603006640882</v>
      </c>
      <c r="D24" s="58">
        <v>25</v>
      </c>
      <c r="E24" s="158" t="str">
        <f t="shared" si="2"/>
        <v>VARGAS OCCA JAVIER</v>
      </c>
      <c r="F24" s="159"/>
      <c r="G24" s="159"/>
      <c r="H24" s="59">
        <f t="shared" si="3"/>
        <v>0.5860490975964417</v>
      </c>
      <c r="I24" s="60">
        <v>0</v>
      </c>
    </row>
    <row r="25" spans="1:9" ht="13.5" thickBot="1">
      <c r="A25" s="61"/>
      <c r="B25" s="62"/>
      <c r="C25" s="62"/>
      <c r="D25" s="63"/>
      <c r="E25" s="61"/>
      <c r="F25" s="62"/>
      <c r="G25" s="62"/>
      <c r="H25" s="64"/>
      <c r="I25" s="65"/>
    </row>
    <row r="26" spans="1:9" ht="15" customHeight="1">
      <c r="A26" s="49" t="s">
        <v>83</v>
      </c>
      <c r="B26" s="66"/>
      <c r="C26" s="66"/>
      <c r="D26" s="67"/>
      <c r="E26" s="68" t="s">
        <v>90</v>
      </c>
      <c r="F26" s="66"/>
      <c r="G26" s="66"/>
      <c r="H26" s="69"/>
      <c r="I26" s="70"/>
    </row>
    <row r="27" spans="1:9" ht="26.25" customHeight="1">
      <c r="A27" s="160" t="s">
        <v>91</v>
      </c>
      <c r="B27" s="161"/>
      <c r="C27" s="71" t="s">
        <v>92</v>
      </c>
      <c r="D27" s="72" t="s">
        <v>87</v>
      </c>
      <c r="E27" s="156" t="s">
        <v>93</v>
      </c>
      <c r="F27" s="157"/>
      <c r="G27" s="157"/>
      <c r="H27" s="73" t="s">
        <v>94</v>
      </c>
      <c r="I27" s="74" t="s">
        <v>87</v>
      </c>
    </row>
    <row r="28" spans="1:9" ht="12.75">
      <c r="A28" s="162" t="str">
        <f aca="true" t="shared" si="4" ref="A28:A34">A18</f>
        <v>FESTO LTDA.</v>
      </c>
      <c r="B28" s="163"/>
      <c r="C28" s="75">
        <f aca="true" t="shared" si="5" ref="C28:C34">C8-D8</f>
        <v>4658218</v>
      </c>
      <c r="D28" s="76">
        <v>25</v>
      </c>
      <c r="E28" s="158" t="str">
        <f aca="true" t="shared" si="6" ref="E28:E34">A18</f>
        <v>FESTO LTDA.</v>
      </c>
      <c r="F28" s="159"/>
      <c r="G28" s="159"/>
      <c r="H28" s="77">
        <f aca="true" t="shared" si="7" ref="H28:H34">H8/G8</f>
        <v>0.09390541015008858</v>
      </c>
      <c r="I28" s="78">
        <v>25</v>
      </c>
    </row>
    <row r="29" spans="1:9" ht="12.75">
      <c r="A29" s="162" t="str">
        <f t="shared" si="4"/>
        <v>HI-TECH AUTOMATIZACION S.A.</v>
      </c>
      <c r="B29" s="163"/>
      <c r="C29" s="75">
        <f t="shared" si="5"/>
        <v>215424</v>
      </c>
      <c r="D29" s="76">
        <v>25</v>
      </c>
      <c r="E29" s="158" t="str">
        <f t="shared" si="6"/>
        <v>HI-TECH AUTOMATIZACION S.A.</v>
      </c>
      <c r="F29" s="159"/>
      <c r="G29" s="159"/>
      <c r="H29" s="77">
        <f t="shared" si="7"/>
        <v>0.12005965697240865</v>
      </c>
      <c r="I29" s="78">
        <v>25</v>
      </c>
    </row>
    <row r="30" spans="1:9" ht="12.75">
      <c r="A30" s="162" t="str">
        <f t="shared" si="4"/>
        <v>IMPORTACIONES INTERNACIONALES S.A.</v>
      </c>
      <c r="B30" s="163"/>
      <c r="C30" s="75">
        <f t="shared" si="5"/>
        <v>1849643</v>
      </c>
      <c r="D30" s="76">
        <v>25</v>
      </c>
      <c r="E30" s="158" t="str">
        <f t="shared" si="6"/>
        <v>IMPORTACIONES INTERNACIONALES S.A.</v>
      </c>
      <c r="F30" s="159"/>
      <c r="G30" s="159"/>
      <c r="H30" s="77">
        <f t="shared" si="7"/>
        <v>0.08104315428813996</v>
      </c>
      <c r="I30" s="78">
        <v>25</v>
      </c>
    </row>
    <row r="31" spans="1:9" ht="12.75">
      <c r="A31" s="162" t="str">
        <f t="shared" si="4"/>
        <v>INDUSTRIAS ELECTRONICAS MAGNETRON S.A.</v>
      </c>
      <c r="B31" s="163"/>
      <c r="C31" s="75">
        <f t="shared" si="5"/>
        <v>3802241</v>
      </c>
      <c r="D31" s="76">
        <v>25</v>
      </c>
      <c r="E31" s="158" t="str">
        <f t="shared" si="6"/>
        <v>INDUSTRIAS ELECTRONICAS MAGNETRON S.A.</v>
      </c>
      <c r="F31" s="159"/>
      <c r="G31" s="159"/>
      <c r="H31" s="77">
        <f t="shared" si="7"/>
        <v>0.0013024796281816383</v>
      </c>
      <c r="I31" s="78">
        <v>0</v>
      </c>
    </row>
    <row r="32" spans="1:9" ht="12.75">
      <c r="A32" s="162" t="str">
        <f t="shared" si="4"/>
        <v>NUEVOS RECURSOS LTDA.</v>
      </c>
      <c r="B32" s="163"/>
      <c r="C32" s="75">
        <f t="shared" si="5"/>
        <v>765483</v>
      </c>
      <c r="D32" s="76">
        <v>25</v>
      </c>
      <c r="E32" s="158" t="str">
        <f t="shared" si="6"/>
        <v>NUEVOS RECURSOS LTDA.</v>
      </c>
      <c r="F32" s="159"/>
      <c r="G32" s="159"/>
      <c r="H32" s="77">
        <f t="shared" si="7"/>
        <v>0.1094938067671139</v>
      </c>
      <c r="I32" s="78">
        <v>25</v>
      </c>
    </row>
    <row r="33" spans="1:9" ht="12.75">
      <c r="A33" s="162" t="str">
        <f t="shared" si="4"/>
        <v>TECNODIDACTICAS LTDA.</v>
      </c>
      <c r="B33" s="163"/>
      <c r="C33" s="75">
        <f t="shared" si="5"/>
        <v>343255</v>
      </c>
      <c r="D33" s="76">
        <v>25</v>
      </c>
      <c r="E33" s="158" t="str">
        <f t="shared" si="6"/>
        <v>TECNODIDACTICAS LTDA.</v>
      </c>
      <c r="F33" s="159"/>
      <c r="G33" s="159"/>
      <c r="H33" s="77">
        <f t="shared" si="7"/>
        <v>0.2003231118540882</v>
      </c>
      <c r="I33" s="78">
        <v>25</v>
      </c>
    </row>
    <row r="34" spans="1:9" ht="12.75">
      <c r="A34" s="162" t="str">
        <f t="shared" si="4"/>
        <v>VARGAS OCCA JAVIER</v>
      </c>
      <c r="B34" s="163"/>
      <c r="C34" s="75">
        <f t="shared" si="5"/>
        <v>26637</v>
      </c>
      <c r="D34" s="76">
        <v>0</v>
      </c>
      <c r="E34" s="158" t="str">
        <f t="shared" si="6"/>
        <v>VARGAS OCCA JAVIER</v>
      </c>
      <c r="F34" s="159"/>
      <c r="G34" s="159"/>
      <c r="H34" s="77">
        <f t="shared" si="7"/>
        <v>0.3469174751524065</v>
      </c>
      <c r="I34" s="78">
        <v>25</v>
      </c>
    </row>
    <row r="35" spans="1:9" ht="15" thickBot="1">
      <c r="A35" s="79"/>
      <c r="B35" s="80"/>
      <c r="C35" s="80"/>
      <c r="D35" s="81"/>
      <c r="E35" s="82"/>
      <c r="F35" s="83"/>
      <c r="G35" s="84"/>
      <c r="H35" s="85"/>
      <c r="I35" s="86"/>
    </row>
    <row r="36" spans="1:10" ht="15">
      <c r="A36" s="47"/>
      <c r="B36" s="47"/>
      <c r="C36" s="47"/>
      <c r="D36" s="47"/>
      <c r="E36" s="87"/>
      <c r="F36" s="88"/>
      <c r="G36" s="89"/>
      <c r="H36" s="89"/>
      <c r="I36" s="89"/>
      <c r="J36" s="90"/>
    </row>
    <row r="37" spans="1:7" ht="15">
      <c r="A37" s="164" t="s">
        <v>95</v>
      </c>
      <c r="B37" s="165"/>
      <c r="C37" s="91" t="s">
        <v>96</v>
      </c>
      <c r="D37" s="92"/>
      <c r="E37" s="93"/>
      <c r="F37" s="89"/>
      <c r="G37" s="89"/>
    </row>
    <row r="38" spans="1:8" ht="14.25">
      <c r="A38" s="166" t="str">
        <f aca="true" t="shared" si="8" ref="A38:A44">A18</f>
        <v>FESTO LTDA.</v>
      </c>
      <c r="B38" s="167"/>
      <c r="C38" s="94">
        <f aca="true" t="shared" si="9" ref="C38:C44">D18+I18+D28+I28</f>
        <v>100</v>
      </c>
      <c r="D38" s="92"/>
      <c r="H38" s="92"/>
    </row>
    <row r="39" spans="1:4" ht="14.25">
      <c r="A39" s="166" t="str">
        <f t="shared" si="8"/>
        <v>HI-TECH AUTOMATIZACION S.A.</v>
      </c>
      <c r="B39" s="167"/>
      <c r="C39" s="94">
        <f t="shared" si="9"/>
        <v>100</v>
      </c>
      <c r="D39" s="95"/>
    </row>
    <row r="40" spans="1:4" ht="14.25">
      <c r="A40" s="166" t="str">
        <f t="shared" si="8"/>
        <v>IMPORTACIONES INTERNACIONALES S.A.</v>
      </c>
      <c r="B40" s="167"/>
      <c r="C40" s="94">
        <f t="shared" si="9"/>
        <v>75</v>
      </c>
      <c r="D40" s="95"/>
    </row>
    <row r="41" spans="1:4" ht="14.25">
      <c r="A41" s="166" t="str">
        <f t="shared" si="8"/>
        <v>INDUSTRIAS ELECTRONICAS MAGNETRON S.A.</v>
      </c>
      <c r="B41" s="167"/>
      <c r="C41" s="94">
        <f t="shared" si="9"/>
        <v>75</v>
      </c>
      <c r="D41" s="95"/>
    </row>
    <row r="42" spans="1:4" ht="14.25">
      <c r="A42" s="166" t="str">
        <f t="shared" si="8"/>
        <v>NUEVOS RECURSOS LTDA.</v>
      </c>
      <c r="B42" s="167"/>
      <c r="C42" s="94">
        <f t="shared" si="9"/>
        <v>75</v>
      </c>
      <c r="D42" s="95"/>
    </row>
    <row r="43" spans="1:4" ht="14.25">
      <c r="A43" s="166" t="str">
        <f t="shared" si="8"/>
        <v>TECNODIDACTICAS LTDA.</v>
      </c>
      <c r="B43" s="167"/>
      <c r="C43" s="94">
        <f t="shared" si="9"/>
        <v>100</v>
      </c>
      <c r="D43" s="95"/>
    </row>
    <row r="44" spans="1:4" ht="14.25">
      <c r="A44" s="166" t="str">
        <f t="shared" si="8"/>
        <v>VARGAS OCCA JAVIER</v>
      </c>
      <c r="B44" s="167"/>
      <c r="C44" s="94">
        <f t="shared" si="9"/>
        <v>50</v>
      </c>
      <c r="D44" s="95"/>
    </row>
    <row r="46" spans="1:9" ht="26.25" customHeight="1">
      <c r="A46" s="168" t="s">
        <v>97</v>
      </c>
      <c r="B46" s="169"/>
      <c r="C46" s="169"/>
      <c r="D46" s="169"/>
      <c r="E46" s="169"/>
      <c r="F46" s="169"/>
      <c r="G46" s="169"/>
      <c r="H46" s="169"/>
      <c r="I46" s="169"/>
    </row>
    <row r="47" ht="18.75" customHeight="1">
      <c r="A47" s="96" t="s">
        <v>98</v>
      </c>
    </row>
  </sheetData>
  <sheetProtection/>
  <mergeCells count="44">
    <mergeCell ref="A46:I46"/>
    <mergeCell ref="A39:B39"/>
    <mergeCell ref="A40:B40"/>
    <mergeCell ref="A41:B41"/>
    <mergeCell ref="A42:B42"/>
    <mergeCell ref="A43:B43"/>
    <mergeCell ref="A44:B44"/>
    <mergeCell ref="A33:B33"/>
    <mergeCell ref="E33:G33"/>
    <mergeCell ref="A34:B34"/>
    <mergeCell ref="E34:G34"/>
    <mergeCell ref="A37:B37"/>
    <mergeCell ref="A38:B38"/>
    <mergeCell ref="A30:B30"/>
    <mergeCell ref="E30:G30"/>
    <mergeCell ref="A31:B31"/>
    <mergeCell ref="E31:G31"/>
    <mergeCell ref="A32:B32"/>
    <mergeCell ref="E32:G32"/>
    <mergeCell ref="A27:B27"/>
    <mergeCell ref="E27:G27"/>
    <mergeCell ref="A28:B28"/>
    <mergeCell ref="E28:G28"/>
    <mergeCell ref="A29:B29"/>
    <mergeCell ref="E29:G29"/>
    <mergeCell ref="A22:B22"/>
    <mergeCell ref="E22:G22"/>
    <mergeCell ref="A23:B23"/>
    <mergeCell ref="E23:G23"/>
    <mergeCell ref="A24:B24"/>
    <mergeCell ref="E24:G24"/>
    <mergeCell ref="A19:B19"/>
    <mergeCell ref="E19:G19"/>
    <mergeCell ref="A20:B20"/>
    <mergeCell ref="E20:G20"/>
    <mergeCell ref="A21:B21"/>
    <mergeCell ref="E21:G21"/>
    <mergeCell ref="A1:I1"/>
    <mergeCell ref="A2:I2"/>
    <mergeCell ref="A3:I3"/>
    <mergeCell ref="A17:B17"/>
    <mergeCell ref="E17:G17"/>
    <mergeCell ref="A18:B18"/>
    <mergeCell ref="E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Tecn. de Pereira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Compras4</dc:creator>
  <cp:keywords/>
  <dc:description/>
  <cp:lastModifiedBy>Lina</cp:lastModifiedBy>
  <cp:lastPrinted>2010-05-10T22:22:50Z</cp:lastPrinted>
  <dcterms:created xsi:type="dcterms:W3CDTF">2008-05-20T14:27:19Z</dcterms:created>
  <dcterms:modified xsi:type="dcterms:W3CDTF">2010-05-11T15:06:44Z</dcterms:modified>
  <cp:category/>
  <cp:version/>
  <cp:contentType/>
  <cp:contentStatus/>
</cp:coreProperties>
</file>