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20"/>
  <workbookPr/>
  <mc:AlternateContent xmlns:mc="http://schemas.openxmlformats.org/markup-compatibility/2006">
    <mc:Choice Requires="x15">
      <x15ac:absPath xmlns:x15ac="http://schemas.microsoft.com/office/spreadsheetml/2010/11/ac" url="/Users/clemen/Desktop/7-CTO 5602_2022/134-Inv Pub 10-22 INTERVENTORÍA SENDERO/6-JUNIO/PUBLICAR/"/>
    </mc:Choice>
  </mc:AlternateContent>
  <xr:revisionPtr revIDLastSave="0" documentId="13_ncr:1_{0D3FF55D-8C11-1746-B3F7-C4D2B82C24A7}" xr6:coauthVersionLast="47" xr6:coauthVersionMax="47" xr10:uidLastSave="{00000000-0000-0000-0000-000000000000}"/>
  <bookViews>
    <workbookView xWindow="6820" yWindow="500" windowWidth="21980" windowHeight="16540" tabRatio="916" activeTab="3" xr2:uid="{00000000-000D-0000-FFFF-FFFF00000000}"/>
  </bookViews>
  <sheets>
    <sheet name="ANÁLISIS M.O" sheetId="29" state="hidden" r:id="rId1"/>
    <sheet name="M.O 2019" sheetId="25" state="hidden" r:id="rId2"/>
    <sheet name="Areas" sheetId="1" state="hidden" r:id="rId3"/>
    <sheet name="9" sheetId="41" r:id="rId4"/>
    <sheet name="8" sheetId="48" r:id="rId5"/>
    <sheet name="operacion" sheetId="49" r:id="rId6"/>
    <sheet name="costo polizas" sheetId="50" r:id="rId7"/>
    <sheet name="Cant. Ref_C" sheetId="7" state="hidden" r:id="rId8"/>
    <sheet name="MAT_ELECT" sheetId="37" state="hidden" r:id="rId9"/>
  </sheets>
  <externalReferences>
    <externalReference r:id="rId10"/>
    <externalReference r:id="rId11"/>
    <externalReference r:id="rId12"/>
  </externalReferences>
  <definedNames>
    <definedName name="_________________________________apu1">#REF!</definedName>
    <definedName name="________________________________apu1">#REF!</definedName>
    <definedName name="_______________________________apu1">#REF!</definedName>
    <definedName name="______________________________apu1">#REF!</definedName>
    <definedName name="____________________________apu1">#REF!</definedName>
    <definedName name="___________________________apu1">#REF!</definedName>
    <definedName name="__________________________apu1">#REF!</definedName>
    <definedName name="_________________________apu1">#REF!</definedName>
    <definedName name="________________________apu1">#REF!</definedName>
    <definedName name="_______________________apu1">#REF!</definedName>
    <definedName name="_____________________apu1">#REF!</definedName>
    <definedName name="____________________apu1">#REF!</definedName>
    <definedName name="___________________apu1">#REF!</definedName>
    <definedName name="__________________apu1">#REF!</definedName>
    <definedName name="_________________apu1">#REF!</definedName>
    <definedName name="________________apu1">#REF!</definedName>
    <definedName name="_______________apu1">#REF!</definedName>
    <definedName name="______________apu1">#REF!</definedName>
    <definedName name="_____________apu1">#REF!</definedName>
    <definedName name="____________apu1">#REF!</definedName>
    <definedName name="___________apu1">#REF!</definedName>
    <definedName name="__________apu1">#REF!</definedName>
    <definedName name="_________apu1">#REF!</definedName>
    <definedName name="________apu1">#REF!</definedName>
    <definedName name="_______apu1">#REF!</definedName>
    <definedName name="______apu1">#REF!</definedName>
    <definedName name="_____apu1">#REF!</definedName>
    <definedName name="____apu1">#REF!</definedName>
    <definedName name="___apu1">#REF!</definedName>
    <definedName name="__apu1">#REF!</definedName>
    <definedName name="_apu1">#REF!</definedName>
    <definedName name="_xlnm._FilterDatabase" localSheetId="8" hidden="1">MAT_ELECT!$C$5:$K$12</definedName>
    <definedName name="_Key1">#REF!</definedName>
    <definedName name="_Sort">#REF!</definedName>
    <definedName name="\b">#REF!</definedName>
    <definedName name="\c">#REF!</definedName>
    <definedName name="\e">#REF!</definedName>
    <definedName name="\i">#REF!</definedName>
    <definedName name="\m">#REF!</definedName>
    <definedName name="\r">#REF!</definedName>
    <definedName name="\t">#REF!</definedName>
    <definedName name="\x">#REF!</definedName>
    <definedName name="\z">#REF!</definedName>
    <definedName name="a" localSheetId="8">#REF!</definedName>
    <definedName name="a">#REF!</definedName>
    <definedName name="Accesorios_Galvanizados" localSheetId="8">'[1]Hoja de Unitarios de Obra'!#REF!</definedName>
    <definedName name="Accesorios_Galvanizados">#REF!</definedName>
    <definedName name="ACERO">#REF!</definedName>
    <definedName name="Acero_Figurado_en_Obra" localSheetId="8">'[1]Hoja de Unitarios de Obra'!#REF!</definedName>
    <definedName name="Acero_Figurado_en_Obra">#REF!</definedName>
    <definedName name="Acero_Para_Transferencias" localSheetId="8">'[1]Hoja de Unitarios de Obra'!#REF!</definedName>
    <definedName name="Acero_Para_Transferencias">#REF!</definedName>
    <definedName name="adfasdfsa">#REF!</definedName>
    <definedName name="adfasfadfa">#REF!</definedName>
    <definedName name="ADMON">#REF!</definedName>
    <definedName name="adsfadsfasdfafdasfdasfd">#REF!</definedName>
    <definedName name="adsfadsfasfasdfasfdasdfadsfdsafdsa">#REF!</definedName>
    <definedName name="afdaffaf">#REF!</definedName>
    <definedName name="ALAMBRE">#REF!</definedName>
    <definedName name="Analis">#REF!</definedName>
    <definedName name="ANALISIS" localSheetId="8">#REF!</definedName>
    <definedName name="ANALISIS">#REF!</definedName>
    <definedName name="ANALISIS_UNITARIOS" localSheetId="8">#REF!</definedName>
    <definedName name="ANALISIS_UNITARIOS">#REF!</definedName>
    <definedName name="ANDENESV">#REF!</definedName>
    <definedName name="Andres123">#REF!</definedName>
    <definedName name="apu">#REF!</definedName>
    <definedName name="APUS">#REF!</definedName>
    <definedName name="APUSG">#REF!</definedName>
    <definedName name="ARENA">#REF!</definedName>
    <definedName name="ARTICULO">#REF!</definedName>
    <definedName name="asdfadsfadsfafda">#REF!</definedName>
    <definedName name="asdfasdf">#REF!</definedName>
    <definedName name="AYU">#REF!</definedName>
    <definedName name="b">#REF!</definedName>
    <definedName name="bas" localSheetId="8">#REF!</definedName>
    <definedName name="bas">#REF!</definedName>
    <definedName name="BASE">#REF!</definedName>
    <definedName name="Base_datos_IM" localSheetId="8">#REF!</definedName>
    <definedName name="Base_datos_IM">#REF!</definedName>
    <definedName name="_xlnm.Database">#REF!</definedName>
    <definedName name="BASEGRAV">#REF!</definedName>
    <definedName name="BORDE1" localSheetId="8">#REF!</definedName>
    <definedName name="BORDE1">#REF!</definedName>
    <definedName name="BORDE2" localSheetId="8">#REF!</definedName>
    <definedName name="BORDE2">#REF!</definedName>
    <definedName name="BORDE3" localSheetId="8">#REF!</definedName>
    <definedName name="BORDE3">#REF!</definedName>
    <definedName name="BuiltIn_Print_Area">NA()</definedName>
    <definedName name="BuiltIn_Print_Titles">NA()</definedName>
    <definedName name="CANGURO">#REF!</definedName>
    <definedName name="CANT.HS">#REF!</definedName>
    <definedName name="catorce">#REF!</definedName>
    <definedName name="CEMENTO">#REF!</definedName>
    <definedName name="Cemento_Gris" localSheetId="8">'[1]Hoja de Unitarios de Obra'!#REF!</definedName>
    <definedName name="Cemento_Gris">#REF!</definedName>
    <definedName name="cesped">#REF!</definedName>
    <definedName name="cinco">#REF!</definedName>
    <definedName name="CompanyAddress" localSheetId="0">#REF!</definedName>
    <definedName name="CompanyAddress">#REF!</definedName>
    <definedName name="CompanyCity" localSheetId="0">#REF!</definedName>
    <definedName name="CompanyCity">#REF!</definedName>
    <definedName name="CompanyContactsHeader" localSheetId="0">#REF!</definedName>
    <definedName name="CompanyContactsHeader">#REF!</definedName>
    <definedName name="CompanyCountry" localSheetId="0">#REF!</definedName>
    <definedName name="CompanyCountry">#REF!</definedName>
    <definedName name="CompanyName" localSheetId="0">#REF!</definedName>
    <definedName name="CompanyName">#REF!</definedName>
    <definedName name="CompanyState" localSheetId="0">#REF!</definedName>
    <definedName name="CompanyState">#REF!</definedName>
    <definedName name="CompanyZip" localSheetId="0">#REF!</definedName>
    <definedName name="CompanyZip">#REF!</definedName>
    <definedName name="COMPRE">#REF!</definedName>
    <definedName name="CONCRETO25">#REF!</definedName>
    <definedName name="Concreto2500v">#REF!</definedName>
    <definedName name="CONCRETO3">#REF!</definedName>
    <definedName name="concreto5">#REF!</definedName>
    <definedName name="Concreto5500v">#REF!</definedName>
    <definedName name="concretomuro">#REF!</definedName>
    <definedName name="_xlnm.Criteria">#REF!</definedName>
    <definedName name="Criterios_IM" localSheetId="8">#REF!</definedName>
    <definedName name="Criterios_IM">#REF!</definedName>
    <definedName name="Cronograma">#REF!</definedName>
    <definedName name="CUAD">#REF!</definedName>
    <definedName name="cuadro">#REF!</definedName>
    <definedName name="cuatro">#REF!</definedName>
    <definedName name="curva">"Chart 11"</definedName>
    <definedName name="DataDisplayed">"Ejemplo"</definedName>
    <definedName name="dd" localSheetId="8">#REF!</definedName>
    <definedName name="dd">#REF!</definedName>
    <definedName name="DEMOLICIONANDEN">#REF!</definedName>
    <definedName name="demolicionladrillo">#REF!</definedName>
    <definedName name="DEMOLICIONMURO">#REF!</definedName>
    <definedName name="demolicionpav">#REF!</definedName>
    <definedName name="descripcion2">#REF!</definedName>
    <definedName name="dfasfdasdfadsfasdfas">#REF!</definedName>
    <definedName name="DGBXGHSTHST">#REF!</definedName>
    <definedName name="DIA">#REF!</definedName>
    <definedName name="diecinueve">#REF!</definedName>
    <definedName name="dieciocho">#REF!</definedName>
    <definedName name="dieciseis">#REF!</definedName>
    <definedName name="diecisiete">#REF!</definedName>
    <definedName name="diez">#REF!</definedName>
    <definedName name="doce">#REF!</definedName>
    <definedName name="dos">#REF!</definedName>
    <definedName name="Equipo">[2]Equipo!$A$1:$A$48</definedName>
    <definedName name="espejo">#REF!</definedName>
    <definedName name="ESTACA">#REF!</definedName>
    <definedName name="excavaconglomerado">#REF!</definedName>
    <definedName name="EXCAVAMANOV">#REF!</definedName>
    <definedName name="EXCAVAMAQUINAV">#REF!</definedName>
    <definedName name="EXCAVATIERRA">#REF!</definedName>
    <definedName name="EXPL">#REF!</definedName>
    <definedName name="filtrov">#REF!</definedName>
    <definedName name="FORMA">#REF!</definedName>
    <definedName name="GALON">#REF!</definedName>
    <definedName name="GEO">#REF!</definedName>
    <definedName name="Google_Sheet_Link_1000021950" hidden="1">PB_D14</definedName>
    <definedName name="Google_Sheet_Link_1001063113" hidden="1">PB_D546</definedName>
    <definedName name="Google_Sheet_Link_1001274651" hidden="1">PB_D898</definedName>
    <definedName name="Google_Sheet_Link_1001346798" hidden="1">PB_D1375</definedName>
    <definedName name="Google_Sheet_Link_1001622516" hidden="1">PB_D1506</definedName>
    <definedName name="Google_Sheet_Link_1002540049" hidden="1">PB_D890</definedName>
    <definedName name="Google_Sheet_Link_100274217" hidden="1">PB_D870</definedName>
    <definedName name="Google_Sheet_Link_1003495571" hidden="1">PB_D160</definedName>
    <definedName name="Google_Sheet_Link_1004359209" hidden="1">PB_D865</definedName>
    <definedName name="Google_Sheet_Link_1004655371" hidden="1">PB_D133</definedName>
    <definedName name="Google_Sheet_Link_1005118301" hidden="1">PB_D870</definedName>
    <definedName name="Google_Sheet_Link_1005822685" hidden="1">PB_D123</definedName>
    <definedName name="Google_Sheet_Link_1005946065" hidden="1">PB_D592</definedName>
    <definedName name="Google_Sheet_Link_1006369457" hidden="1">PB_D641</definedName>
    <definedName name="Google_Sheet_Link_1006417911" hidden="1">PB_D529</definedName>
    <definedName name="Google_Sheet_Link_1006858664" hidden="1">PB_D1585</definedName>
    <definedName name="Google_Sheet_Link_1007129607" hidden="1">PB_D829</definedName>
    <definedName name="Google_Sheet_Link_1007201665" hidden="1">PB_D869</definedName>
    <definedName name="Google_Sheet_Link_1007356522" hidden="1">PB_D86</definedName>
    <definedName name="Google_Sheet_Link_1008263683" hidden="1">PB_D95</definedName>
    <definedName name="Google_Sheet_Link_1008277542" hidden="1">PB_D410</definedName>
    <definedName name="Google_Sheet_Link_1008788679" hidden="1">PB_D206</definedName>
    <definedName name="Google_Sheet_Link_1009375063" hidden="1">PB_D87</definedName>
    <definedName name="Google_Sheet_Link_1009491754" hidden="1">PB_D63</definedName>
    <definedName name="Google_Sheet_Link_1010948129" hidden="1">PB_D1326</definedName>
    <definedName name="Google_Sheet_Link_1011188709" hidden="1">PB_D12</definedName>
    <definedName name="Google_Sheet_Link_1011194507" hidden="1">PB_D831</definedName>
    <definedName name="Google_Sheet_Link_1012070151" hidden="1">PB_D63</definedName>
    <definedName name="Google_Sheet_Link_1012110165" hidden="1">PB_D817</definedName>
    <definedName name="Google_Sheet_Link_1012467399" hidden="1">PB_D137</definedName>
    <definedName name="Google_Sheet_Link_1013646104" hidden="1">PB_D29</definedName>
    <definedName name="Google_Sheet_Link_1014415837" hidden="1">PB_D1128</definedName>
    <definedName name="Google_Sheet_Link_1015201836" hidden="1">PB_D870</definedName>
    <definedName name="Google_Sheet_Link_1015585377" hidden="1">PB_D865</definedName>
    <definedName name="Google_Sheet_Link_1015913346" hidden="1">PB_D1340</definedName>
    <definedName name="Google_Sheet_Link_1016123953" hidden="1">PB_D908</definedName>
    <definedName name="Google_Sheet_Link_1017072599" hidden="1">PB_D621</definedName>
    <definedName name="Google_Sheet_Link_1018655696" hidden="1">PB_D1517</definedName>
    <definedName name="Google_Sheet_Link_1018665336" hidden="1">PB_D216</definedName>
    <definedName name="Google_Sheet_Link_1018998680" hidden="1">PB_D79</definedName>
    <definedName name="Google_Sheet_Link_1020039286" hidden="1">PB_D216</definedName>
    <definedName name="Google_Sheet_Link_102013219" hidden="1">PB_D865</definedName>
    <definedName name="Google_Sheet_Link_1020373353" hidden="1">PB_D946</definedName>
    <definedName name="Google_Sheet_Link_102290408" hidden="1">PB_D94</definedName>
    <definedName name="Google_Sheet_Link_1023685327" hidden="1">PB_D462</definedName>
    <definedName name="Google_Sheet_Link_1023855282" hidden="1">PB_D75</definedName>
    <definedName name="Google_Sheet_Link_1024641470" hidden="1">PB_D123</definedName>
    <definedName name="Google_Sheet_Link_1024708869" hidden="1">PB_D384</definedName>
    <definedName name="Google_Sheet_Link_1024783553" hidden="1">PB_D861</definedName>
    <definedName name="Google_Sheet_Link_1024866446" hidden="1">PB_D1029</definedName>
    <definedName name="Google_Sheet_Link_1025425962" hidden="1">PB_D86</definedName>
    <definedName name="Google_Sheet_Link_1025856215" hidden="1">PB_D213</definedName>
    <definedName name="Google_Sheet_Link_1026543814" hidden="1">PB_D123</definedName>
    <definedName name="Google_Sheet_Link_1026860501" hidden="1">PB_D115</definedName>
    <definedName name="Google_Sheet_Link_102736705" hidden="1">PB_D1336</definedName>
    <definedName name="Google_Sheet_Link_1029799027" hidden="1">PB_D47</definedName>
    <definedName name="Google_Sheet_Link_1030152008" hidden="1">PB_D123</definedName>
    <definedName name="Google_Sheet_Link_1030258526" hidden="1">PB_D63</definedName>
    <definedName name="Google_Sheet_Link_1030585774" hidden="1">PB_D827</definedName>
    <definedName name="Google_Sheet_Link_1030641352" hidden="1">PB_D95</definedName>
    <definedName name="Google_Sheet_Link_1030814998" hidden="1">PB_D865</definedName>
    <definedName name="Google_Sheet_Link_1031512006" hidden="1">PB_D106</definedName>
    <definedName name="Google_Sheet_Link_103175997" hidden="1">PB_D829</definedName>
    <definedName name="Google_Sheet_Link_1031857217" hidden="1">PB_D225</definedName>
    <definedName name="Google_Sheet_Link_1032218540" hidden="1">PB_D831</definedName>
    <definedName name="Google_Sheet_Link_1032433530" hidden="1">PB_D817</definedName>
    <definedName name="Google_Sheet_Link_103260250" hidden="1">PB_D123</definedName>
    <definedName name="Google_Sheet_Link_1034120019" hidden="1">PB_D160</definedName>
    <definedName name="Google_Sheet_Link_1034819849" hidden="1">PB_D133</definedName>
    <definedName name="Google_Sheet_Link_1035130089" hidden="1">PB_D869</definedName>
    <definedName name="Google_Sheet_Link_1036801342" hidden="1">PB_D160</definedName>
    <definedName name="Google_Sheet_Link_1038241760" hidden="1">PB_D829</definedName>
    <definedName name="Google_Sheet_Link_1039054596" hidden="1">PB_D160</definedName>
    <definedName name="Google_Sheet_Link_1039232164" hidden="1">PB_D818</definedName>
    <definedName name="Google_Sheet_Link_1039790666" hidden="1">PB_D623</definedName>
    <definedName name="Google_Sheet_Link_1040886273" hidden="1">PB_D27</definedName>
    <definedName name="Google_Sheet_Link_1041390790" hidden="1">PB_D134</definedName>
    <definedName name="Google_Sheet_Link_1041734409" hidden="1">PB_D1586</definedName>
    <definedName name="Google_Sheet_Link_1041857968" hidden="1">PB_D817</definedName>
    <definedName name="Google_Sheet_Link_1042037973" hidden="1">PB_D342</definedName>
    <definedName name="Google_Sheet_Link_1043781287" hidden="1">PB_D204</definedName>
    <definedName name="Google_Sheet_Link_1044176161" hidden="1">PB_D243</definedName>
    <definedName name="Google_Sheet_Link_1045296484" hidden="1">PB_D882</definedName>
    <definedName name="Google_Sheet_Link_1045334092" hidden="1">PB_D861</definedName>
    <definedName name="Google_Sheet_Link_10462190" hidden="1">PB_D817</definedName>
    <definedName name="Google_Sheet_Link_1046401227" hidden="1">PB_D820</definedName>
    <definedName name="Google_Sheet_Link_1047293946" hidden="1">PB_D1412</definedName>
    <definedName name="Google_Sheet_Link_1047327949" hidden="1">PB_D547</definedName>
    <definedName name="Google_Sheet_Link_1047489765" hidden="1">PB_D258</definedName>
    <definedName name="Google_Sheet_Link_1047625456" hidden="1">PB_D500</definedName>
    <definedName name="Google_Sheet_Link_1048716315" hidden="1">PB_D95</definedName>
    <definedName name="Google_Sheet_Link_1051760275" hidden="1">PB_D64</definedName>
    <definedName name="Google_Sheet_Link_1051789810" hidden="1">PB_D1330</definedName>
    <definedName name="Google_Sheet_Link_1051862729" hidden="1">PB_D829</definedName>
    <definedName name="Google_Sheet_Link_1052358340" hidden="1">PB_D19</definedName>
    <definedName name="Google_Sheet_Link_1052584430" hidden="1">PB_D1268</definedName>
    <definedName name="Google_Sheet_Link_1052655554" hidden="1">PB_D1422</definedName>
    <definedName name="Google_Sheet_Link_1052967131" hidden="1">PB_D17</definedName>
    <definedName name="Google_Sheet_Link_1053693982" hidden="1">PB_D87</definedName>
    <definedName name="Google_Sheet_Link_1053731421" hidden="1">PB_D829</definedName>
    <definedName name="Google_Sheet_Link_105446957" hidden="1">PB_D76</definedName>
    <definedName name="Google_Sheet_Link_1054667631" hidden="1">PB_D76</definedName>
    <definedName name="Google_Sheet_Link_105470477" hidden="1">PB_D75</definedName>
    <definedName name="Google_Sheet_Link_105488623" hidden="1">PB_D106</definedName>
    <definedName name="Google_Sheet_Link_105500163" hidden="1">PB_D115</definedName>
    <definedName name="Google_Sheet_Link_1055040543" hidden="1">PB_D870</definedName>
    <definedName name="Google_Sheet_Link_1055328008" hidden="1">PB_1589</definedName>
    <definedName name="Google_Sheet_Link_1056958045" hidden="1">PB_D654A</definedName>
    <definedName name="Google_Sheet_Link_1056967322" hidden="1">PB_D155</definedName>
    <definedName name="Google_Sheet_Link_1058581717" hidden="1">PB_D1418</definedName>
    <definedName name="Google_Sheet_Link_105911102" hidden="1">PB_D831</definedName>
    <definedName name="Google_Sheet_Link_1061391911" hidden="1">PB_D409</definedName>
    <definedName name="Google_Sheet_Link_1061673067" hidden="1">PB_D1422</definedName>
    <definedName name="Google_Sheet_Link_1062292471" hidden="1">PB_D1565</definedName>
    <definedName name="Google_Sheet_Link_1062297470" hidden="1">PB_D424</definedName>
    <definedName name="Google_Sheet_Link_1062323895" hidden="1">PB_D829</definedName>
    <definedName name="Google_Sheet_Link_1063080228" hidden="1">PB_D898</definedName>
    <definedName name="Google_Sheet_Link_1063292620" hidden="1">PB_D1126</definedName>
    <definedName name="Google_Sheet_Link_1063854350" hidden="1">PB_D1385</definedName>
    <definedName name="Google_Sheet_Link_1064260483" hidden="1">PB_D1027</definedName>
    <definedName name="Google_Sheet_Link_1064303793" hidden="1">PB_D831</definedName>
    <definedName name="Google_Sheet_Link_1064460790" hidden="1">PB_D160</definedName>
    <definedName name="Google_Sheet_Link_1065380941" hidden="1">PB_D1384</definedName>
    <definedName name="Google_Sheet_Link_1065638417" hidden="1">PB_D556</definedName>
    <definedName name="Google_Sheet_Link_1065693033" hidden="1">PB_D867</definedName>
    <definedName name="Google_Sheet_Link_1067376220" hidden="1">PB_D1412</definedName>
    <definedName name="Google_Sheet_Link_1067396299" hidden="1">PB_D1564</definedName>
    <definedName name="Google_Sheet_Link_106938241" hidden="1">PB_D865</definedName>
    <definedName name="Google_Sheet_Link_1069581642" hidden="1">PB_D94</definedName>
    <definedName name="Google_Sheet_Link_1070266724" hidden="1">PB_D990</definedName>
    <definedName name="Google_Sheet_Link_1070500734" hidden="1">PB_D1267</definedName>
    <definedName name="Google_Sheet_Link_1070579762" hidden="1">PB_D831</definedName>
    <definedName name="Google_Sheet_Link_1071307360" hidden="1">PB_D915</definedName>
    <definedName name="Google_Sheet_Link_107179338" hidden="1">PB_D1114</definedName>
    <definedName name="Google_Sheet_Link_1071810021" hidden="1">PB_D865</definedName>
    <definedName name="Google_Sheet_Link_1071980010" hidden="1">PB_D557</definedName>
    <definedName name="Google_Sheet_Link_1072420013" hidden="1">PB_D181</definedName>
    <definedName name="Google_Sheet_Link_1072555710" hidden="1">PB_D1353</definedName>
    <definedName name="Google_Sheet_Link_1073767525" hidden="1">PB_D93</definedName>
    <definedName name="Google_Sheet_Link_1074195168" hidden="1">PB_D1102</definedName>
    <definedName name="Google_Sheet_Link_1074329298" hidden="1">PB_D288</definedName>
    <definedName name="Google_Sheet_Link_1074521379" hidden="1">PB_D818</definedName>
    <definedName name="Google_Sheet_Link_1075399948" hidden="1">PB_D829</definedName>
    <definedName name="Google_Sheet_Link_1076844002" hidden="1">PB_D133</definedName>
    <definedName name="Google_Sheet_Link_1076951223" hidden="1">PB_D94</definedName>
    <definedName name="Google_Sheet_Link_1077049812" hidden="1">PB_D428</definedName>
    <definedName name="Google_Sheet_Link_1077727194" hidden="1">PB_D818</definedName>
    <definedName name="Google_Sheet_Link_1077950859" hidden="1">PB_D96</definedName>
    <definedName name="Google_Sheet_Link_107924828" hidden="1">PB_D417</definedName>
    <definedName name="Google_Sheet_Link_107933819" hidden="1">PB_D1077</definedName>
    <definedName name="Google_Sheet_Link_1080263878" hidden="1">PB_D829</definedName>
    <definedName name="Google_Sheet_Link_1080748317" hidden="1">PB_D145</definedName>
    <definedName name="Google_Sheet_Link_1080832418" hidden="1">PB_D166</definedName>
    <definedName name="Google_Sheet_Link_1081831242" hidden="1">PB_D87</definedName>
    <definedName name="Google_Sheet_Link_1083423139" hidden="1">PB_D820</definedName>
    <definedName name="Google_Sheet_Link_1084032335" hidden="1">PB_D306</definedName>
    <definedName name="Google_Sheet_Link_1084151999" hidden="1">PB_D19</definedName>
    <definedName name="Google_Sheet_Link_1084428594" hidden="1">PB_D1119</definedName>
    <definedName name="Google_Sheet_Link_1084755637" hidden="1">PB_D9</definedName>
    <definedName name="Google_Sheet_Link_1085225757" hidden="1">PB_D964</definedName>
    <definedName name="Google_Sheet_Link_1088035778" hidden="1">PB_D947</definedName>
    <definedName name="Google_Sheet_Link_1088095414" hidden="1">PB_D868</definedName>
    <definedName name="Google_Sheet_Link_1091210055" hidden="1">PB_D1585</definedName>
    <definedName name="Google_Sheet_Link_1091552079" hidden="1">PB_D95</definedName>
    <definedName name="Google_Sheet_Link_1092527294" hidden="1">PB_D1203</definedName>
    <definedName name="Google_Sheet_Link_1092973336" hidden="1">PB_D876</definedName>
    <definedName name="Google_Sheet_Link_109311388" hidden="1">PB_D115</definedName>
    <definedName name="Google_Sheet_Link_1093161610" hidden="1">PB_D1360</definedName>
    <definedName name="Google_Sheet_Link_1093265587" hidden="1">PB_D869</definedName>
    <definedName name="Google_Sheet_Link_1095300258" hidden="1">PB_D882</definedName>
    <definedName name="Google_Sheet_Link_1095572634" hidden="1">PB_D933</definedName>
    <definedName name="Google_Sheet_Link_109646917" hidden="1">PB_D818</definedName>
    <definedName name="Google_Sheet_Link_1096492693" hidden="1">PB_D1342</definedName>
    <definedName name="Google_Sheet_Link_1096525219" hidden="1">PB_D1189</definedName>
    <definedName name="Google_Sheet_Link_1096687702" hidden="1">PB_D1347</definedName>
    <definedName name="Google_Sheet_Link_1098029048" hidden="1">PB_D87</definedName>
    <definedName name="Google_Sheet_Link_1098150090" hidden="1">PB_D1389</definedName>
    <definedName name="Google_Sheet_Link_1098952860" hidden="1">PB_D106</definedName>
    <definedName name="Google_Sheet_Link_109928600" hidden="1">PB_D279</definedName>
    <definedName name="Google_Sheet_Link_1100308559" hidden="1">PB_D95</definedName>
    <definedName name="Google_Sheet_Link_1100407368" hidden="1">PB_D622</definedName>
    <definedName name="Google_Sheet_Link_1100958006" hidden="1">PB_D858</definedName>
    <definedName name="Google_Sheet_Link_1101037308" hidden="1">PB_D865</definedName>
    <definedName name="Google_Sheet_Link_1101192395" hidden="1">PB_D655A</definedName>
    <definedName name="Google_Sheet_Link_1102197720" hidden="1">PB_D589</definedName>
    <definedName name="Google_Sheet_Link_1102313194" hidden="1">PB_D93</definedName>
    <definedName name="Google_Sheet_Link_1103037047" hidden="1">PB_D882</definedName>
    <definedName name="Google_Sheet_Link_1103151909" hidden="1">PB_D828</definedName>
    <definedName name="Google_Sheet_Link_1103195474" hidden="1">PB_D1348</definedName>
    <definedName name="Google_Sheet_Link_1104505931" hidden="1">PB_D76</definedName>
    <definedName name="Google_Sheet_Link_1104704109" hidden="1">PB_D94</definedName>
    <definedName name="Google_Sheet_Link_1106225899" hidden="1">PB_D1238</definedName>
    <definedName name="Google_Sheet_Link_110678864" hidden="1">PB_D91</definedName>
    <definedName name="Google_Sheet_Link_1106990434" hidden="1">PB_D1148</definedName>
    <definedName name="Google_Sheet_Link_110749228" hidden="1">PB_D433</definedName>
    <definedName name="Google_Sheet_Link_1108408505" hidden="1">PB_D123</definedName>
    <definedName name="Google_Sheet_Link_1109843991" hidden="1">PB_D95</definedName>
    <definedName name="Google_Sheet_Link_1110131920" hidden="1">PB_D1408</definedName>
    <definedName name="Google_Sheet_Link_1110547032" hidden="1">PB_D888</definedName>
    <definedName name="Google_Sheet_Link_11107128" hidden="1">PB_D329</definedName>
    <definedName name="Google_Sheet_Link_1111131920" hidden="1">PB_D1345</definedName>
    <definedName name="Google_Sheet_Link_1111459490" hidden="1">PB_D95</definedName>
    <definedName name="Google_Sheet_Link_1113333239" hidden="1">PB_D820</definedName>
    <definedName name="Google_Sheet_Link_1113791159" hidden="1">PB_D829</definedName>
    <definedName name="Google_Sheet_Link_1114060988" hidden="1">PB_D63</definedName>
    <definedName name="Google_Sheet_Link_1114547831" hidden="1">PB_D1056</definedName>
    <definedName name="Google_Sheet_Link_1114665152" hidden="1">PB_D181</definedName>
    <definedName name="Google_Sheet_Link_1115319453" hidden="1">PB_D1408</definedName>
    <definedName name="Google_Sheet_Link_1115890532" hidden="1">PB_D818</definedName>
    <definedName name="Google_Sheet_Link_1116103677" hidden="1">PB_D21</definedName>
    <definedName name="Google_Sheet_Link_1116759960" hidden="1">PB_D1479</definedName>
    <definedName name="Google_Sheet_Link_112021281" hidden="1">PB_D932</definedName>
    <definedName name="Google_Sheet_Link_1120266831" hidden="1">PB_D86</definedName>
    <definedName name="Google_Sheet_Link_1120289422" hidden="1">PB_D1339</definedName>
    <definedName name="Google_Sheet_Link_1121811672" hidden="1">PB_D106</definedName>
    <definedName name="Google_Sheet_Link_1123190681" hidden="1">PB_D1333</definedName>
    <definedName name="Google_Sheet_Link_1123936570" hidden="1">PB_D869</definedName>
    <definedName name="Google_Sheet_Link_1124077473" hidden="1">PB_D1110</definedName>
    <definedName name="Google_Sheet_Link_1125519708" hidden="1">PB_D155</definedName>
    <definedName name="Google_Sheet_Link_1126728040" hidden="1">PB_D820</definedName>
    <definedName name="Google_Sheet_Link_1127038106" hidden="1">PB_D18</definedName>
    <definedName name="Google_Sheet_Link_1129166975" hidden="1">PB_D858</definedName>
    <definedName name="Google_Sheet_Link_1129377628" hidden="1">PB_D885</definedName>
    <definedName name="Google_Sheet_Link_1129890688" hidden="1">PB_D21</definedName>
    <definedName name="Google_Sheet_Link_1130941905" hidden="1">PB_D1040</definedName>
    <definedName name="Google_Sheet_Link_1131504342" hidden="1">PB_D829</definedName>
    <definedName name="Google_Sheet_Link_1131652743" hidden="1">PB_D1238</definedName>
    <definedName name="Google_Sheet_Link_1131958986" hidden="1">PB_D29</definedName>
    <definedName name="Google_Sheet_Link_1132375264" hidden="1">PB_D832</definedName>
    <definedName name="Google_Sheet_Link_1132589636" hidden="1">PB_D595</definedName>
    <definedName name="Google_Sheet_Link_1132721320" hidden="1">PB_D181</definedName>
    <definedName name="Google_Sheet_Link_1132848978" hidden="1">PB_D346</definedName>
    <definedName name="Google_Sheet_Link_1133778088" hidden="1">PB_D363</definedName>
    <definedName name="Google_Sheet_Link_113483970" hidden="1">PB_D1057</definedName>
    <definedName name="Google_Sheet_Link_1135282028" hidden="1">PB_D865</definedName>
    <definedName name="Google_Sheet_Link_1135335796" hidden="1">PB_D153</definedName>
    <definedName name="Google_Sheet_Link_1135634122" hidden="1">PB_D1059</definedName>
    <definedName name="Google_Sheet_Link_1137410046" hidden="1">PB_D903</definedName>
    <definedName name="Google_Sheet_Link_1137960390" hidden="1">PB_D1141</definedName>
    <definedName name="Google_Sheet_Link_1138944756" hidden="1">PB_D95</definedName>
    <definedName name="Google_Sheet_Link_1139670914" hidden="1">PB_D432</definedName>
    <definedName name="Google_Sheet_Link_1139806006" hidden="1">PB_D160</definedName>
    <definedName name="Google_Sheet_Link_1139893981" hidden="1">PB_D622</definedName>
    <definedName name="Google_Sheet_Link_1140061568" hidden="1">PB_D818</definedName>
    <definedName name="Google_Sheet_Link_1140801315" hidden="1">PB_D63</definedName>
    <definedName name="Google_Sheet_Link_1141790923" hidden="1">PB_D87</definedName>
    <definedName name="Google_Sheet_Link_1142632148" hidden="1">PB_D963</definedName>
    <definedName name="Google_Sheet_Link_1143017244" hidden="1">PB_D829</definedName>
    <definedName name="Google_Sheet_Link_1143342022" hidden="1">PB_D1584</definedName>
    <definedName name="Google_Sheet_Link_1143751145" hidden="1">PB_D956</definedName>
    <definedName name="Google_Sheet_Link_1143929809" hidden="1">PB_D897</definedName>
    <definedName name="Google_Sheet_Link_1145218420" hidden="1">PB_D857</definedName>
    <definedName name="Google_Sheet_Link_1145546468" hidden="1">PB_D92</definedName>
    <definedName name="Google_Sheet_Link_1145811498" hidden="1">PB_D94</definedName>
    <definedName name="Google_Sheet_Link_1147212327" hidden="1">PB_D861</definedName>
    <definedName name="Google_Sheet_Link_114773117" hidden="1">PB_D858</definedName>
    <definedName name="Google_Sheet_Link_1147878463" hidden="1">PB_D555</definedName>
    <definedName name="Google_Sheet_Link_1149769447" hidden="1">PB_D160</definedName>
    <definedName name="Google_Sheet_Link_1150214805" hidden="1">PB_D1485</definedName>
    <definedName name="Google_Sheet_Link_1151226271" hidden="1">PB_D870</definedName>
    <definedName name="Google_Sheet_Link_1151582410" hidden="1">PB_D198</definedName>
    <definedName name="Google_Sheet_Link_1152295226" hidden="1">PB_D114</definedName>
    <definedName name="Google_Sheet_Link_1154171059" hidden="1">PB_D865</definedName>
    <definedName name="Google_Sheet_Link_1156004015" hidden="1">PB_D1579</definedName>
    <definedName name="Google_Sheet_Link_1156277968" hidden="1">PB_D886</definedName>
    <definedName name="Google_Sheet_Link_1156290930" hidden="1">PB_D979</definedName>
    <definedName name="Google_Sheet_Link_1157751332" hidden="1">PB_D622</definedName>
    <definedName name="Google_Sheet_Link_1160371973" hidden="1">PB_D374</definedName>
    <definedName name="Google_Sheet_Link_11612225" hidden="1">PB_D1084</definedName>
    <definedName name="Google_Sheet_Link_1161456202" hidden="1">PB_D865</definedName>
    <definedName name="Google_Sheet_Link_1161474518" hidden="1">PB_D168</definedName>
    <definedName name="Google_Sheet_Link_1162533819" hidden="1">PB_D29</definedName>
    <definedName name="Google_Sheet_Link_1163869093" hidden="1">PB_D818</definedName>
    <definedName name="Google_Sheet_Link_1164175317" hidden="1">PB_D921</definedName>
    <definedName name="Google_Sheet_Link_1165798289" hidden="1">PB_D123</definedName>
    <definedName name="Google_Sheet_Link_1166058466" hidden="1">PB_D94</definedName>
    <definedName name="Google_Sheet_Link_1166587632" hidden="1">PB_D1369</definedName>
    <definedName name="Google_Sheet_Link_1167425351" hidden="1">PB_D269</definedName>
    <definedName name="Google_Sheet_Link_1167740264" hidden="1">PB_D1383</definedName>
    <definedName name="Google_Sheet_Link_1168623706" hidden="1">PB_D77</definedName>
    <definedName name="Google_Sheet_Link_1169016929" hidden="1">PB_D622</definedName>
    <definedName name="Google_Sheet_Link_1169435309" hidden="1">PB_D86</definedName>
    <definedName name="Google_Sheet_Link_1169919210" hidden="1">PB_D1239</definedName>
    <definedName name="Google_Sheet_Link_1169932597" hidden="1">PB_D623</definedName>
    <definedName name="Google_Sheet_Link_1170483410" hidden="1">PB_D361</definedName>
    <definedName name="Google_Sheet_Link_1170772377" hidden="1">PB_D817</definedName>
    <definedName name="Google_Sheet_Link_1170962423" hidden="1">PB_D550</definedName>
    <definedName name="Google_Sheet_Link_1171472103" hidden="1">PB_1439</definedName>
    <definedName name="Google_Sheet_Link_1171609009" hidden="1">PB_D1037</definedName>
    <definedName name="Google_Sheet_Link_1171738094" hidden="1">PB_D866</definedName>
    <definedName name="Google_Sheet_Link_1172359998" hidden="1">PB_D1219</definedName>
    <definedName name="Google_Sheet_Link_1172864052" hidden="1">PB_D1519</definedName>
    <definedName name="Google_Sheet_Link_1172873985" hidden="1">PB_D1096</definedName>
    <definedName name="Google_Sheet_Link_1173869626" hidden="1">PB_D1368</definedName>
    <definedName name="Google_Sheet_Link_1174636764" hidden="1">PB_D1054</definedName>
    <definedName name="Google_Sheet_Link_1175331584" hidden="1">PB_1587</definedName>
    <definedName name="Google_Sheet_Link_1177937838" hidden="1">PB_D828</definedName>
    <definedName name="Google_Sheet_Link_1178040812" hidden="1">PB_D33</definedName>
    <definedName name="Google_Sheet_Link_1179515957" hidden="1">PB_D1416A</definedName>
    <definedName name="Google_Sheet_Link_1179581312" hidden="1">PB_D63</definedName>
    <definedName name="Google_Sheet_Link_1179610559" hidden="1">PB_D197</definedName>
    <definedName name="Google_Sheet_Link_1179734598" hidden="1">PB_D866</definedName>
    <definedName name="Google_Sheet_Link_1179930933" hidden="1">PB_D81</definedName>
    <definedName name="Google_Sheet_Link_1179974708" hidden="1">PB_D660</definedName>
    <definedName name="Google_Sheet_Link_1181984585" hidden="1">PB_D364</definedName>
    <definedName name="Google_Sheet_Link_1183547579" hidden="1">PB_D160</definedName>
    <definedName name="Google_Sheet_Link_1183842614" hidden="1">PB_D547</definedName>
    <definedName name="Google_Sheet_Link_1184287833" hidden="1">PB_D598</definedName>
    <definedName name="Google_Sheet_Link_1184869158" hidden="1">PB_D828</definedName>
    <definedName name="Google_Sheet_Link_118540294" hidden="1">PB_D1199</definedName>
    <definedName name="Google_Sheet_Link_1185927961" hidden="1">PB_D623</definedName>
    <definedName name="Google_Sheet_Link_1186295252" hidden="1">PB_D829</definedName>
    <definedName name="Google_Sheet_Link_1187200791" hidden="1">PB_D397</definedName>
    <definedName name="Google_Sheet_Link_1188711653" hidden="1">PB_D1311</definedName>
    <definedName name="Google_Sheet_Link_1189101260" hidden="1">PB_D831</definedName>
    <definedName name="Google_Sheet_Link_1189861112" hidden="1">PB_D63</definedName>
    <definedName name="Google_Sheet_Link_1189952396" hidden="1">PB_D829</definedName>
    <definedName name="Google_Sheet_Link_1190672107" hidden="1">PB_D123</definedName>
    <definedName name="Google_Sheet_Link_1191845941" hidden="1">PB_D829</definedName>
    <definedName name="Google_Sheet_Link_1192464063" hidden="1">PB_D820</definedName>
    <definedName name="Google_Sheet_Link_1193847108" hidden="1">PB_D865</definedName>
    <definedName name="Google_Sheet_Link_1194082600" hidden="1">PB_D608</definedName>
    <definedName name="Google_Sheet_Link_1194112287" hidden="1">PB_D419</definedName>
    <definedName name="Google_Sheet_Link_1194503890" hidden="1">PB_D91</definedName>
    <definedName name="Google_Sheet_Link_1194930518" hidden="1">PB_D419</definedName>
    <definedName name="Google_Sheet_Link_119579203" hidden="1">PB_D857</definedName>
    <definedName name="Google_Sheet_Link_1196263432" hidden="1">PB_D829</definedName>
    <definedName name="Google_Sheet_Link_1196717238" hidden="1">PB_D77</definedName>
    <definedName name="Google_Sheet_Link_1197300344" hidden="1">PB_D1014</definedName>
    <definedName name="Google_Sheet_Link_1197856863" hidden="1">PB_D1514</definedName>
    <definedName name="Google_Sheet_Link_1198048220" hidden="1">PB_D123</definedName>
    <definedName name="Google_Sheet_Link_119809866" hidden="1">PB_D21</definedName>
    <definedName name="Google_Sheet_Link_1198296314" hidden="1">PB_D63</definedName>
    <definedName name="Google_Sheet_Link_1198498745" hidden="1">PB_D106</definedName>
    <definedName name="Google_Sheet_Link_119864666" hidden="1">PB_D1387</definedName>
    <definedName name="Google_Sheet_Link_1198713704" hidden="1">PB_1592</definedName>
    <definedName name="Google_Sheet_Link_1198777265" hidden="1">PB_D1234</definedName>
    <definedName name="Google_Sheet_Link_1199593696" hidden="1">PB_D434</definedName>
    <definedName name="Google_Sheet_Link_1200536973" hidden="1">PB_D869</definedName>
    <definedName name="Google_Sheet_Link_1200915855" hidden="1">PB_D949</definedName>
    <definedName name="Google_Sheet_Link_120109790" hidden="1">PB_D870</definedName>
    <definedName name="Google_Sheet_Link_1201355050" hidden="1">PB_D1372</definedName>
    <definedName name="Google_Sheet_Link_1202219935" hidden="1">PB_D21</definedName>
    <definedName name="Google_Sheet_Link_1203636335" hidden="1">PB_D1372</definedName>
    <definedName name="Google_Sheet_Link_1203765550" hidden="1">PB_D1420</definedName>
    <definedName name="Google_Sheet_Link_120626315" hidden="1">PB_D622</definedName>
    <definedName name="Google_Sheet_Link_1210461752" hidden="1">PB_D818</definedName>
    <definedName name="Google_Sheet_Link_1210471905" hidden="1">PB_D1066</definedName>
    <definedName name="Google_Sheet_Link_121104591" hidden="1">PB_D91</definedName>
    <definedName name="Google_Sheet_Link_1212587715" hidden="1">PB_D1167</definedName>
    <definedName name="Google_Sheet_Link_1212592966" hidden="1">PB_1432A</definedName>
    <definedName name="Google_Sheet_Link_1213166288" hidden="1">PB_D410</definedName>
    <definedName name="Google_Sheet_Link_1214043749" hidden="1">PB_D201</definedName>
    <definedName name="Google_Sheet_Link_1214692455" hidden="1">PB_D114</definedName>
    <definedName name="Google_Sheet_Link_1215294736" hidden="1">PB_D829</definedName>
    <definedName name="Google_Sheet_Link_1215760397" hidden="1">PB_D77</definedName>
    <definedName name="Google_Sheet_Link_1216505850" hidden="1">PB_D1585</definedName>
    <definedName name="Google_Sheet_Link_1216763690" hidden="1">PB_D384</definedName>
    <definedName name="Google_Sheet_Link_1216961159" hidden="1">PB_D622</definedName>
    <definedName name="Google_Sheet_Link_1217381538" hidden="1">PB_D386</definedName>
    <definedName name="Google_Sheet_Link_1217775052" hidden="1">PB_D897</definedName>
    <definedName name="Google_Sheet_Link_1219093028" hidden="1">PB_D128</definedName>
    <definedName name="Google_Sheet_Link_1219508797" hidden="1">PB_D359</definedName>
    <definedName name="Google_Sheet_Link_1219659329" hidden="1">PB_D861</definedName>
    <definedName name="Google_Sheet_Link_1219815554" hidden="1">PB_D1379</definedName>
    <definedName name="Google_Sheet_Link_1221328786" hidden="1">PB_D91</definedName>
    <definedName name="Google_Sheet_Link_1221668342" hidden="1">PB_D75</definedName>
    <definedName name="Google_Sheet_Link_1224050678" hidden="1">PB_D95</definedName>
    <definedName name="Google_Sheet_Link_1224229376" hidden="1">PB_D623</definedName>
    <definedName name="Google_Sheet_Link_1225652039" hidden="1">PB_D30</definedName>
    <definedName name="Google_Sheet_Link_1225952617" hidden="1">PB_D40</definedName>
    <definedName name="Google_Sheet_Link_122598149" hidden="1">PB_D123</definedName>
    <definedName name="Google_Sheet_Link_1225983130" hidden="1">PB_D1065</definedName>
    <definedName name="Google_Sheet_Link_1227539706" hidden="1">PB_D91</definedName>
    <definedName name="Google_Sheet_Link_1227918869" hidden="1">PB_1591</definedName>
    <definedName name="Google_Sheet_Link_1228730194" hidden="1">PB_D870</definedName>
    <definedName name="Google_Sheet_Link_1229224615" hidden="1">PB_D1524</definedName>
    <definedName name="Google_Sheet_Link_1230463211" hidden="1">PB_D92</definedName>
    <definedName name="Google_Sheet_Link_123125118" hidden="1">PB_D625</definedName>
    <definedName name="Google_Sheet_Link_1231286071" hidden="1">PB_D160</definedName>
    <definedName name="Google_Sheet_Link_1231296095" hidden="1">PB_D218</definedName>
    <definedName name="Google_Sheet_Link_1233017901" hidden="1">PB_D1066</definedName>
    <definedName name="Google_Sheet_Link_1233263535" hidden="1">PB_D1062</definedName>
    <definedName name="Google_Sheet_Link_1233679888" hidden="1">PB_D547</definedName>
    <definedName name="Google_Sheet_Link_1233929239" hidden="1">PB_D820</definedName>
    <definedName name="Google_Sheet_Link_1234260726" hidden="1">PB_D832</definedName>
    <definedName name="Google_Sheet_Link_1235257670" hidden="1">PB_D622</definedName>
    <definedName name="Google_Sheet_Link_1235897535" hidden="1">PB_D243</definedName>
    <definedName name="Google_Sheet_Link_1236045947" hidden="1">PB_D90</definedName>
    <definedName name="Google_Sheet_Link_1237054856" hidden="1">PB_D93</definedName>
    <definedName name="Google_Sheet_Link_1237180904" hidden="1">PB_D75</definedName>
    <definedName name="Google_Sheet_Link_1237379533" hidden="1">PB_D356</definedName>
    <definedName name="Google_Sheet_Link_1238501630" hidden="1">PB_D553</definedName>
    <definedName name="Google_Sheet_Link_1240276472" hidden="1">PB_D11</definedName>
    <definedName name="Google_Sheet_Link_1241150125" hidden="1">PB_D877</definedName>
    <definedName name="Google_Sheet_Link_1241868704" hidden="1">PB_D829</definedName>
    <definedName name="Google_Sheet_Link_1242040523" hidden="1">PB_D961</definedName>
    <definedName name="Google_Sheet_Link_1242236227" hidden="1">PB_D829</definedName>
    <definedName name="Google_Sheet_Link_1242302739" hidden="1">PB_D75</definedName>
    <definedName name="Google_Sheet_Link_1242687082" hidden="1">PB_D182</definedName>
    <definedName name="Google_Sheet_Link_1242934158" hidden="1">PB_D1381</definedName>
    <definedName name="Google_Sheet_Link_1244674307" hidden="1">PB_D823</definedName>
    <definedName name="Google_Sheet_Link_1246911524" hidden="1">PB_D152</definedName>
    <definedName name="Google_Sheet_Link_1246953889" hidden="1">PB_D95</definedName>
    <definedName name="Google_Sheet_Link_1248233131" hidden="1">PB_D75</definedName>
    <definedName name="Google_Sheet_Link_124883667" hidden="1">PB_D938</definedName>
    <definedName name="Google_Sheet_Link_1249210609" hidden="1">PB_D820</definedName>
    <definedName name="Google_Sheet_Link_1250239039" hidden="1">PB_D941</definedName>
    <definedName name="Google_Sheet_Link_1251531267" hidden="1">PB_D94</definedName>
    <definedName name="Google_Sheet_Link_1251552557" hidden="1">PB_D63</definedName>
    <definedName name="Google_Sheet_Link_1251976706" hidden="1">PB_D818</definedName>
    <definedName name="Google_Sheet_Link_1252241107" hidden="1">PB_D1566</definedName>
    <definedName name="Google_Sheet_Link_1252806213" hidden="1">PB_D870</definedName>
    <definedName name="Google_Sheet_Link_1252895855" hidden="1">PB_D96</definedName>
    <definedName name="Google_Sheet_Link_1254614439" hidden="1">PB_D1507</definedName>
    <definedName name="Google_Sheet_Link_1254974835" hidden="1">PB_D866</definedName>
    <definedName name="Google_Sheet_Link_1255324988" hidden="1">PB_D1108</definedName>
    <definedName name="Google_Sheet_Link_1255752364" hidden="1">PB_D829</definedName>
    <definedName name="Google_Sheet_Link_1256275051" hidden="1">PB_D306</definedName>
    <definedName name="Google_Sheet_Link_1258021173" hidden="1">PB_D829</definedName>
    <definedName name="Google_Sheet_Link_1258352942" hidden="1">PB_D564</definedName>
    <definedName name="Google_Sheet_Link_1261815123" hidden="1">PB_D869</definedName>
    <definedName name="Google_Sheet_Link_1262545265" hidden="1">PB_D131</definedName>
    <definedName name="Google_Sheet_Link_126275175" hidden="1">PB_D1490</definedName>
    <definedName name="Google_Sheet_Link_1263031803" hidden="1">PB_D91</definedName>
    <definedName name="Google_Sheet_Link_1263560822" hidden="1">PB_D123</definedName>
    <definedName name="Google_Sheet_Link_1263912199" hidden="1">PB_D817</definedName>
    <definedName name="Google_Sheet_Link_1264098717" hidden="1">PB_D168</definedName>
    <definedName name="Google_Sheet_Link_1265190388" hidden="1">PB_D854</definedName>
    <definedName name="Google_Sheet_Link_1265788969" hidden="1">PB_D77</definedName>
    <definedName name="Google_Sheet_Link_1266382031" hidden="1">PB_D8</definedName>
    <definedName name="Google_Sheet_Link_1266645258" hidden="1">PB_D817</definedName>
    <definedName name="Google_Sheet_Link_1267916861" hidden="1">PB_D91</definedName>
    <definedName name="Google_Sheet_Link_1267981672" hidden="1">PB_D401</definedName>
    <definedName name="Google_Sheet_Link_1270372446" hidden="1">PB_D1352</definedName>
    <definedName name="Google_Sheet_Link_1270570952" hidden="1">PB_D853</definedName>
    <definedName name="Google_Sheet_Link_1270677491" hidden="1">PB_D820</definedName>
    <definedName name="Google_Sheet_Link_127131478" hidden="1">PB_D623</definedName>
    <definedName name="Google_Sheet_Link_127174421" hidden="1">PB_D555</definedName>
    <definedName name="Google_Sheet_Link_1273715083" hidden="1">PB_D1383</definedName>
    <definedName name="Google_Sheet_Link_127372320" hidden="1">PB_D1113</definedName>
    <definedName name="Google_Sheet_Link_1273927529" hidden="1">PB_D94</definedName>
    <definedName name="Google_Sheet_Link_127411088" hidden="1">PB_D91</definedName>
    <definedName name="Google_Sheet_Link_1274295322" hidden="1">PB_D123</definedName>
    <definedName name="Google_Sheet_Link_1274556957" hidden="1">PB_D30</definedName>
    <definedName name="Google_Sheet_Link_1275330559" hidden="1">PB_D830</definedName>
    <definedName name="Google_Sheet_Link_1275567761" hidden="1">PB_D197</definedName>
    <definedName name="Google_Sheet_Link_1275694091" hidden="1">PB_D829</definedName>
    <definedName name="Google_Sheet_Link_1277442905" hidden="1">PB_D92</definedName>
    <definedName name="Google_Sheet_Link_1277710448" hidden="1">PB_D200</definedName>
    <definedName name="Google_Sheet_Link_127778011" hidden="1">PB_D63</definedName>
    <definedName name="Google_Sheet_Link_1277909828" hidden="1">PB_D865</definedName>
    <definedName name="Google_Sheet_Link_1278365899" hidden="1">PB_D106</definedName>
    <definedName name="Google_Sheet_Link_1278922118" hidden="1">PB_D557</definedName>
    <definedName name="Google_Sheet_Link_127943211" hidden="1">PB_D1475</definedName>
    <definedName name="Google_Sheet_Link_1280713825" hidden="1">PB_D512</definedName>
    <definedName name="Google_Sheet_Link_1281526210" hidden="1">PB_D863</definedName>
    <definedName name="Google_Sheet_Link_1281534548" hidden="1">PB_1588</definedName>
    <definedName name="Google_Sheet_Link_1282072179" hidden="1">PB_D123</definedName>
    <definedName name="Google_Sheet_Link_1282576843" hidden="1">PB_D829</definedName>
    <definedName name="Google_Sheet_Link_1283117076" hidden="1">PB_D1001</definedName>
    <definedName name="Google_Sheet_Link_1283872174" hidden="1">PB_D870</definedName>
    <definedName name="Google_Sheet_Link_1285260291" hidden="1">PB_D858</definedName>
    <definedName name="Google_Sheet_Link_1285786154" hidden="1">PB_D865</definedName>
    <definedName name="Google_Sheet_Link_1287107303" hidden="1">PB_D560</definedName>
    <definedName name="Google_Sheet_Link_1287582394" hidden="1">PB_D312</definedName>
    <definedName name="Google_Sheet_Link_1287776450" hidden="1">PB_D1492</definedName>
    <definedName name="Google_Sheet_Link_128822529" hidden="1">PB_D858</definedName>
    <definedName name="Google_Sheet_Link_128825973" hidden="1">PB_D865</definedName>
    <definedName name="Google_Sheet_Link_1288865556" hidden="1">PB_D869</definedName>
    <definedName name="Google_Sheet_Link_1289677335" hidden="1">PB_D832</definedName>
    <definedName name="Google_Sheet_Link_1290550766" hidden="1">PB_D93</definedName>
    <definedName name="Google_Sheet_Link_1291542237" hidden="1">PB_D623</definedName>
    <definedName name="Google_Sheet_Link_1291658436" hidden="1">PB_D853</definedName>
    <definedName name="Google_Sheet_Link_1293834488" hidden="1">PB_D974</definedName>
    <definedName name="Google_Sheet_Link_1294450037" hidden="1">PB_D96</definedName>
    <definedName name="Google_Sheet_Link_129452873" hidden="1">PB_D1044</definedName>
    <definedName name="Google_Sheet_Link_1295039996" hidden="1">PB_D90</definedName>
    <definedName name="Google_Sheet_Link_1295857225" hidden="1">PB_D92</definedName>
    <definedName name="Google_Sheet_Link_129609207" hidden="1">PB_D884</definedName>
    <definedName name="Google_Sheet_Link_129639420" hidden="1">PB_D91</definedName>
    <definedName name="Google_Sheet_Link_1296566704" hidden="1">PB_D820</definedName>
    <definedName name="Google_Sheet_Link_1296635309" hidden="1">PB_D1576</definedName>
    <definedName name="Google_Sheet_Link_129915513" hidden="1">PB_D23</definedName>
    <definedName name="Google_Sheet_Link_1299285918" hidden="1">PB_D1166</definedName>
    <definedName name="Google_Sheet_Link_1299732930" hidden="1">PB_D1199</definedName>
    <definedName name="Google_Sheet_Link_1300145708" hidden="1">PB_D820</definedName>
    <definedName name="Google_Sheet_Link_1304542418" hidden="1">PB_D868</definedName>
    <definedName name="Google_Sheet_Link_1304988035" hidden="1">PB_D1060</definedName>
    <definedName name="Google_Sheet_Link_1305768138" hidden="1">PB_D1089</definedName>
    <definedName name="Google_Sheet_Link_130685955" hidden="1">PB_D157</definedName>
    <definedName name="Google_Sheet_Link_1307252071" hidden="1">PB_D269</definedName>
    <definedName name="Google_Sheet_Link_1307338271" hidden="1">PB_1593</definedName>
    <definedName name="Google_Sheet_Link_1308087828" hidden="1">PB_D1359</definedName>
    <definedName name="Google_Sheet_Link_1308575621" hidden="1">PB_D863</definedName>
    <definedName name="Google_Sheet_Link_1308794450" hidden="1">PB_D556</definedName>
    <definedName name="Google_Sheet_Link_130912576" hidden="1">PB_D623</definedName>
    <definedName name="Google_Sheet_Link_1310413026" hidden="1">PB_D556</definedName>
    <definedName name="Google_Sheet_Link_1310463017" hidden="1">PB_D514</definedName>
    <definedName name="Google_Sheet_Link_1310850117" hidden="1">PB_D1410</definedName>
    <definedName name="Google_Sheet_Link_1312167361" hidden="1">PB_D1065</definedName>
    <definedName name="Google_Sheet_Link_1313439509" hidden="1">PB_D244</definedName>
    <definedName name="Google_Sheet_Link_1313607193" hidden="1">PB_D865</definedName>
    <definedName name="Google_Sheet_Link_1314591904" hidden="1">PB_D1121</definedName>
    <definedName name="Google_Sheet_Link_1314683367" hidden="1">PB_D623</definedName>
    <definedName name="Google_Sheet_Link_1316916161" hidden="1">PB_D86</definedName>
    <definedName name="Google_Sheet_Link_1318887760" hidden="1">PB_D199</definedName>
    <definedName name="Google_Sheet_Link_1321752541" hidden="1">PB_D95</definedName>
    <definedName name="Google_Sheet_Link_1322017820" hidden="1">PB_D890</definedName>
    <definedName name="Google_Sheet_Link_1322402685" hidden="1">PB_D817</definedName>
    <definedName name="Google_Sheet_Link_1324589697" hidden="1">PB_D875</definedName>
    <definedName name="Google_Sheet_Link_1324909887" hidden="1">PB_D1087</definedName>
    <definedName name="Google_Sheet_Link_1325069591" hidden="1">PB_D989</definedName>
    <definedName name="Google_Sheet_Link_1325362072" hidden="1">PB_D262</definedName>
    <definedName name="Google_Sheet_Link_1325776755" hidden="1">PB_D87</definedName>
    <definedName name="Google_Sheet_Link_1326084904" hidden="1">PB_D123</definedName>
    <definedName name="Google_Sheet_Link_1326278919" hidden="1">PB_D856</definedName>
    <definedName name="Google_Sheet_Link_1326925615" hidden="1">PB_D123</definedName>
    <definedName name="Google_Sheet_Link_1327461563" hidden="1">PB_D1123</definedName>
    <definedName name="Google_Sheet_Link_1327921176" hidden="1">PB_D282</definedName>
    <definedName name="Google_Sheet_Link_1328638824" hidden="1">PB_D1076</definedName>
    <definedName name="Google_Sheet_Link_1329308818" hidden="1">PB_D557</definedName>
    <definedName name="Google_Sheet_Link_1330105391" hidden="1">PB_D1207</definedName>
    <definedName name="Google_Sheet_Link_1330236136" hidden="1">PB_D75</definedName>
    <definedName name="Google_Sheet_Link_1331202350" hidden="1">PB_D106</definedName>
    <definedName name="Google_Sheet_Link_1331429619" hidden="1">PB_D18</definedName>
    <definedName name="Google_Sheet_Link_1331815659" hidden="1">PB_D864</definedName>
    <definedName name="Google_Sheet_Link_1333392157" hidden="1">PB_D817</definedName>
    <definedName name="Google_Sheet_Link_1333443109" hidden="1">PB_D1409</definedName>
    <definedName name="Google_Sheet_Link_1333451403" hidden="1">PB_D95</definedName>
    <definedName name="Google_Sheet_Link_1334293794" hidden="1">PB_D1560</definedName>
    <definedName name="Google_Sheet_Link_1334779753" hidden="1">PB_D820</definedName>
    <definedName name="Google_Sheet_Link_1335081174" hidden="1">PB_D336</definedName>
    <definedName name="Google_Sheet_Link_1336511887" hidden="1">PB_D91</definedName>
    <definedName name="Google_Sheet_Link_1338004104" hidden="1">PB_D887</definedName>
    <definedName name="Google_Sheet_Link_1338131534" hidden="1">PB_D369</definedName>
    <definedName name="Google_Sheet_Link_1338203533" hidden="1">PB_D466</definedName>
    <definedName name="Google_Sheet_Link_1339770003" hidden="1">PB_D938</definedName>
    <definedName name="Google_Sheet_Link_1339801002" hidden="1">PB_1590</definedName>
    <definedName name="Google_Sheet_Link_134030445" hidden="1">PB_D123</definedName>
    <definedName name="Google_Sheet_Link_134039896" hidden="1">PB_D93</definedName>
    <definedName name="Google_Sheet_Link_1340503686" hidden="1">PB_D817</definedName>
    <definedName name="Google_Sheet_Link_1342043992" hidden="1">PB_D1038</definedName>
    <definedName name="Google_Sheet_Link_1342206960" hidden="1">PB_D969</definedName>
    <definedName name="Google_Sheet_Link_1343578595" hidden="1">PB_D1052</definedName>
    <definedName name="Google_Sheet_Link_1345293398" hidden="1">PB_D622</definedName>
    <definedName name="Google_Sheet_Link_1345630866" hidden="1">PB_D1028</definedName>
    <definedName name="Google_Sheet_Link_1345843875" hidden="1">PB_D827</definedName>
    <definedName name="Google_Sheet_Link_1345913874" hidden="1">PB_D930</definedName>
    <definedName name="Google_Sheet_Link_1347812207" hidden="1">PB_D1012</definedName>
    <definedName name="Google_Sheet_Link_1348105133" hidden="1">PB_D603</definedName>
    <definedName name="Google_Sheet_Link_1349292754" hidden="1">PB_D829</definedName>
    <definedName name="Google_Sheet_Link_1349293103" hidden="1">PB_D1368</definedName>
    <definedName name="Google_Sheet_Link_1350658534" hidden="1">PB_D831</definedName>
    <definedName name="Google_Sheet_Link_1351430120" hidden="1">PB_D829</definedName>
    <definedName name="Google_Sheet_Link_1351643197" hidden="1">PB_D831</definedName>
    <definedName name="Google_Sheet_Link_1352070584" hidden="1">PB_D880</definedName>
    <definedName name="Google_Sheet_Link_1352262760" hidden="1">PB_D17</definedName>
    <definedName name="Google_Sheet_Link_1352790708" hidden="1">PB_D63</definedName>
    <definedName name="Google_Sheet_Link_135370980" hidden="1">PB_D1370</definedName>
    <definedName name="Google_Sheet_Link_1354138583" hidden="1">PB_D623</definedName>
    <definedName name="Google_Sheet_Link_1354203161" hidden="1">PB_D865</definedName>
    <definedName name="Google_Sheet_Link_135564418" hidden="1">PB_D820</definedName>
    <definedName name="Google_Sheet_Link_135797189" hidden="1">PB_D1328</definedName>
    <definedName name="Google_Sheet_Link_1358645534" hidden="1">PB_D95</definedName>
    <definedName name="Google_Sheet_Link_1360247498" hidden="1">PB_D1585</definedName>
    <definedName name="Google_Sheet_Link_1360839993" hidden="1">PB_D369</definedName>
    <definedName name="Google_Sheet_Link_1361928702" hidden="1">PB_D1570</definedName>
    <definedName name="Google_Sheet_Link_1362069601" hidden="1">PB_D410</definedName>
    <definedName name="Google_Sheet_Link_136240886" hidden="1">PB_D433</definedName>
    <definedName name="Google_Sheet_Link_1362560565" hidden="1">PB_D820</definedName>
    <definedName name="Google_Sheet_Link_1362676035" hidden="1">PB_D1031</definedName>
    <definedName name="Google_Sheet_Link_1362695766" hidden="1">PB_D94</definedName>
    <definedName name="Google_Sheet_Link_1363003422" hidden="1">PB_D1484</definedName>
    <definedName name="Google_Sheet_Link_1363279908" hidden="1">PB_D1387</definedName>
    <definedName name="Google_Sheet_Link_1363965613" hidden="1">PB_D610</definedName>
    <definedName name="Google_Sheet_Link_1364412510" hidden="1">PB_D829</definedName>
    <definedName name="Google_Sheet_Link_1364772925" hidden="1">PB_D91</definedName>
    <definedName name="Google_Sheet_Link_1364822207" hidden="1">PB_D502</definedName>
    <definedName name="Google_Sheet_Link_136494862" hidden="1">PB_D8</definedName>
    <definedName name="Google_Sheet_Link_1365030071" hidden="1">PB_D219</definedName>
    <definedName name="Google_Sheet_Link_1365847940" hidden="1">PB_D622</definedName>
    <definedName name="Google_Sheet_Link_136633435" hidden="1">PB_D95</definedName>
    <definedName name="Google_Sheet_Link_1366396246" hidden="1">PB_D301</definedName>
    <definedName name="Google_Sheet_Link_136657627" hidden="1">PB_D114</definedName>
    <definedName name="Google_Sheet_Link_136739041" hidden="1">PB_D96</definedName>
    <definedName name="Google_Sheet_Link_1367633328" hidden="1">PB_D853</definedName>
    <definedName name="Google_Sheet_Link_1368644036" hidden="1">PB_D1045</definedName>
    <definedName name="Google_Sheet_Link_1368788658" hidden="1">PB_D1005</definedName>
    <definedName name="Google_Sheet_Link_136886911" hidden="1">PB_D45</definedName>
    <definedName name="Google_Sheet_Link_1369052557" hidden="1">PB_D96</definedName>
    <definedName name="Google_Sheet_Link_1369422545" hidden="1">PB_D1205</definedName>
    <definedName name="Google_Sheet_Link_1370317729" hidden="1">PB_D870</definedName>
    <definedName name="Google_Sheet_Link_1370365909" hidden="1">PB_D1373</definedName>
    <definedName name="Google_Sheet_Link_1370951703" hidden="1">PB_D155</definedName>
    <definedName name="Google_Sheet_Link_1371025891" hidden="1">PB_D1116</definedName>
    <definedName name="Google_Sheet_Link_1372386778" hidden="1">PB_D123</definedName>
    <definedName name="Google_Sheet_Link_1373255023" hidden="1">PB_D21</definedName>
    <definedName name="Google_Sheet_Link_1373365038" hidden="1">PB_D95</definedName>
    <definedName name="Google_Sheet_Link_1374001430" hidden="1">PB_D251</definedName>
    <definedName name="Google_Sheet_Link_1375496339" hidden="1">PB_D866</definedName>
    <definedName name="Google_Sheet_Link_1375503109" hidden="1">PB_D922</definedName>
    <definedName name="Google_Sheet_Link_1375567857" hidden="1">PB_1437</definedName>
    <definedName name="Google_Sheet_Link_1375771638" hidden="1">PB_D862</definedName>
    <definedName name="Google_Sheet_Link_1375839809" hidden="1">PB_D76</definedName>
    <definedName name="Google_Sheet_Link_1376586843" hidden="1">PB_D853</definedName>
    <definedName name="Google_Sheet_Link_137670638" hidden="1">PB_D1050</definedName>
    <definedName name="Google_Sheet_Link_1376839013" hidden="1">PB_D1084</definedName>
    <definedName name="Google_Sheet_Link_1377183957" hidden="1">PB_D928</definedName>
    <definedName name="Google_Sheet_Link_1377198586" hidden="1">PB_D203</definedName>
    <definedName name="Google_Sheet_Link_1377373395" hidden="1">PB_D29</definedName>
    <definedName name="Google_Sheet_Link_1377653241" hidden="1">PB_D831</definedName>
    <definedName name="Google_Sheet_Link_137941262" hidden="1">PB_D1197</definedName>
    <definedName name="Google_Sheet_Link_1379640508" hidden="1">PB_D865</definedName>
    <definedName name="Google_Sheet_Link_1382237769" hidden="1">PB_D922</definedName>
    <definedName name="Google_Sheet_Link_1382304606" hidden="1">PB_D16</definedName>
    <definedName name="Google_Sheet_Link_1382464306" hidden="1">PB_D91</definedName>
    <definedName name="Google_Sheet_Link_1382746987" hidden="1">PB_D309</definedName>
    <definedName name="Google_Sheet_Link_138321927" hidden="1">PB_D1578</definedName>
    <definedName name="Google_Sheet_Link_1383759727" hidden="1">PB_D155</definedName>
    <definedName name="Google_Sheet_Link_1383867483" hidden="1">PB_D1074</definedName>
    <definedName name="Google_Sheet_Link_138398330" hidden="1">PB_D91</definedName>
    <definedName name="Google_Sheet_Link_1385501039" hidden="1">PB_D17</definedName>
    <definedName name="Google_Sheet_Link_1386877269" hidden="1">PB_D1019</definedName>
    <definedName name="Google_Sheet_Link_1387190699" hidden="1">PB_D818</definedName>
    <definedName name="Google_Sheet_Link_1387215246" hidden="1">PB_D854</definedName>
    <definedName name="Google_Sheet_Link_1387841570" hidden="1">PB_D858</definedName>
    <definedName name="Google_Sheet_Link_1387896576" hidden="1">PB_D820</definedName>
    <definedName name="Google_Sheet_Link_1388300261" hidden="1">PB_D1002</definedName>
    <definedName name="Google_Sheet_Link_1388834766" hidden="1">PB_D861</definedName>
    <definedName name="Google_Sheet_Link_1389509805" hidden="1">PB_D557</definedName>
    <definedName name="Google_Sheet_Link_1389883063" hidden="1">PB_664</definedName>
    <definedName name="Google_Sheet_Link_1391203303" hidden="1">PB_D831</definedName>
    <definedName name="Google_Sheet_Link_1391887304" hidden="1">PB_D412</definedName>
    <definedName name="Google_Sheet_Link_1392266660" hidden="1">PB_D829</definedName>
    <definedName name="Google_Sheet_Link_1392555637" hidden="1">PB_D1115</definedName>
    <definedName name="Google_Sheet_Link_139279490" hidden="1">PB_D202</definedName>
    <definedName name="Google_Sheet_Link_1394054784" hidden="1">PB_D247</definedName>
    <definedName name="Google_Sheet_Link_139410097" hidden="1">PB_D829</definedName>
    <definedName name="Google_Sheet_Link_1395677267" hidden="1">PB_D1577</definedName>
    <definedName name="Google_Sheet_Link_1396667239" hidden="1">PB_D869</definedName>
    <definedName name="Google_Sheet_Link_1396979469" hidden="1">PB_D1312</definedName>
    <definedName name="Google_Sheet_Link_1397422452" hidden="1">PB_D954</definedName>
    <definedName name="Google_Sheet_Link_1397744886" hidden="1">PB_D817</definedName>
    <definedName name="Google_Sheet_Link_1398269066" hidden="1">PB_D1189</definedName>
    <definedName name="Google_Sheet_Link_1398437503" hidden="1">PB_D16</definedName>
    <definedName name="Google_Sheet_Link_1399136383" hidden="1">PB_D863</definedName>
    <definedName name="Google_Sheet_Link_1399538136" hidden="1">PB_D918</definedName>
    <definedName name="Google_Sheet_Link_1399624764" hidden="1">PB_D106</definedName>
    <definedName name="Google_Sheet_Link_1400305179" hidden="1">PB_D879</definedName>
    <definedName name="Google_Sheet_Link_1401586338" hidden="1">PB_D957</definedName>
    <definedName name="Google_Sheet_Link_1401617875" hidden="1">PB_D95</definedName>
    <definedName name="Google_Sheet_Link_1402949902" hidden="1">PB_D1496</definedName>
    <definedName name="Google_Sheet_Link_1403427480" hidden="1">PB_D649A</definedName>
    <definedName name="Google_Sheet_Link_1404168129" hidden="1">PB_D196</definedName>
    <definedName name="Google_Sheet_Link_1404478220" hidden="1">PB_D1026</definedName>
    <definedName name="Google_Sheet_Link_140482098" hidden="1">PB_D96</definedName>
    <definedName name="Google_Sheet_Link_1405248139" hidden="1">PB_D95</definedName>
    <definedName name="Google_Sheet_Link_1405932547" hidden="1">PB_1587</definedName>
    <definedName name="Google_Sheet_Link_1406395143" hidden="1">PB_D829</definedName>
    <definedName name="Google_Sheet_Link_1406754947" hidden="1">PB_D1382</definedName>
    <definedName name="Google_Sheet_Link_1409099995" hidden="1">PB_D865</definedName>
    <definedName name="Google_Sheet_Link_1410052222" hidden="1">PB_D656A</definedName>
    <definedName name="Google_Sheet_Link_1411003054" hidden="1">PB_D829</definedName>
    <definedName name="Google_Sheet_Link_1412079161" hidden="1">PB_D1585</definedName>
    <definedName name="Google_Sheet_Link_1412463110" hidden="1">PB_D829</definedName>
    <definedName name="Google_Sheet_Link_1412643501" hidden="1">PB_D123</definedName>
    <definedName name="Google_Sheet_Link_1412715692" hidden="1">PB_D385</definedName>
    <definedName name="Google_Sheet_Link_1413490745" hidden="1">PB_D93</definedName>
    <definedName name="Google_Sheet_Link_1416158166" hidden="1">PB_D1579</definedName>
    <definedName name="Google_Sheet_Link_1416168451" hidden="1">PB_D603</definedName>
    <definedName name="Google_Sheet_Link_1417202832" hidden="1">PB_D1346</definedName>
    <definedName name="Google_Sheet_Link_1417513862" hidden="1">PB_D873</definedName>
    <definedName name="Google_Sheet_Link_1417682969" hidden="1">PB_D123</definedName>
    <definedName name="Google_Sheet_Link_1417872552" hidden="1">PB_D199</definedName>
    <definedName name="Google_Sheet_Link_1418396450" hidden="1">PB_D216</definedName>
    <definedName name="Google_Sheet_Link_141841055" hidden="1">PB_D1207</definedName>
    <definedName name="Google_Sheet_Link_1418531311" hidden="1">PB_D870</definedName>
    <definedName name="Google_Sheet_Link_1418790184" hidden="1">PB_D1078</definedName>
    <definedName name="Google_Sheet_Link_1419051788" hidden="1">PB_D87</definedName>
    <definedName name="Google_Sheet_Link_1419109697" hidden="1">PB_D21</definedName>
    <definedName name="Google_Sheet_Link_1419162189" hidden="1">PB_D94</definedName>
    <definedName name="Google_Sheet_Link_1419295495" hidden="1">PB_D155</definedName>
    <definedName name="Google_Sheet_Link_1421327422" hidden="1">PB_D865</definedName>
    <definedName name="Google_Sheet_Link_1421485653" hidden="1">PB_D64</definedName>
    <definedName name="Google_Sheet_Link_1422294206" hidden="1">PB_D857</definedName>
    <definedName name="Google_Sheet_Link_142348345" hidden="1">PB_D1022</definedName>
    <definedName name="Google_Sheet_Link_1423522754" hidden="1">PB_D63</definedName>
    <definedName name="Google_Sheet_Link_1424437811" hidden="1">PB_D1236</definedName>
    <definedName name="Google_Sheet_Link_1424736406" hidden="1">PB_D663</definedName>
    <definedName name="Google_Sheet_Link_1426361368" hidden="1">PB_D160</definedName>
    <definedName name="Google_Sheet_Link_1426445894" hidden="1">PB_D11</definedName>
    <definedName name="Google_Sheet_Link_1427531294" hidden="1">PB_D95</definedName>
    <definedName name="Google_Sheet_Link_1428943677" hidden="1">PB_D1468</definedName>
    <definedName name="Google_Sheet_Link_1428966034" hidden="1">PB_D93</definedName>
    <definedName name="Google_Sheet_Link_1429978257" hidden="1">PB_D1381</definedName>
    <definedName name="Google_Sheet_Link_1430517108" hidden="1">PB_D934</definedName>
    <definedName name="Google_Sheet_Link_143052481" hidden="1">PB_D858</definedName>
    <definedName name="Google_Sheet_Link_143119642" hidden="1">PB_D76</definedName>
    <definedName name="Google_Sheet_Link_1431589216" hidden="1">PB_D829</definedName>
    <definedName name="Google_Sheet_Link_1433481715" hidden="1">PB_D829</definedName>
    <definedName name="Google_Sheet_Link_1433809759" hidden="1">PB_D18</definedName>
    <definedName name="Google_Sheet_Link_1434888068" hidden="1">PB_D865</definedName>
    <definedName name="Google_Sheet_Link_1438437763" hidden="1">PB_D1056</definedName>
    <definedName name="Google_Sheet_Link_1439381232" hidden="1">PB_D311</definedName>
    <definedName name="Google_Sheet_Link_1440141254" hidden="1">PB_D870</definedName>
    <definedName name="Google_Sheet_Link_1441150820" hidden="1">PB_D306</definedName>
    <definedName name="Google_Sheet_Link_1441773930" hidden="1">PB_D40</definedName>
    <definedName name="Google_Sheet_Link_1442435060" hidden="1">PB_D1571</definedName>
    <definedName name="Google_Sheet_Link_1442451175" hidden="1">PB_D411</definedName>
    <definedName name="Google_Sheet_Link_144296059" hidden="1">PB_D879</definedName>
    <definedName name="Google_Sheet_Link_1443026503" hidden="1">PB_D182</definedName>
    <definedName name="Google_Sheet_Link_1443389705" hidden="1">PB_D1495</definedName>
    <definedName name="Google_Sheet_Link_1444262190" hidden="1">PB_D817</definedName>
    <definedName name="Google_Sheet_Link_1444353566" hidden="1">PB_D1196</definedName>
    <definedName name="Google_Sheet_Link_144461343" hidden="1">PB_D358</definedName>
    <definedName name="Google_Sheet_Link_1444828852" hidden="1">PB_D160</definedName>
    <definedName name="Google_Sheet_Link_1446089131" hidden="1">PB_D87</definedName>
    <definedName name="Google_Sheet_Link_1446760108" hidden="1">PB_D91</definedName>
    <definedName name="Google_Sheet_Link_1447276325" hidden="1">PB_D1074</definedName>
    <definedName name="Google_Sheet_Link_1447621221" hidden="1">PB_D870</definedName>
    <definedName name="Google_Sheet_Link_1448896205" hidden="1">PB_D858</definedName>
    <definedName name="Google_Sheet_Link_1450316605" hidden="1">PB_D622</definedName>
    <definedName name="Google_Sheet_Link_1450372854" hidden="1">PB_D287</definedName>
    <definedName name="Google_Sheet_Link_1450590679" hidden="1">PB_D830</definedName>
    <definedName name="Google_Sheet_Link_1452108598" hidden="1">PB_D817</definedName>
    <definedName name="Google_Sheet_Link_145263047" hidden="1">PB_D419</definedName>
    <definedName name="Google_Sheet_Link_1452981177" hidden="1">PB_D1089</definedName>
    <definedName name="Google_Sheet_Link_145471905" hidden="1">PB_D623</definedName>
    <definedName name="Google_Sheet_Link_145488740" hidden="1">PB_D95</definedName>
    <definedName name="Google_Sheet_Link_1455551273" hidden="1">PB_D649A</definedName>
    <definedName name="Google_Sheet_Link_1456199904" hidden="1">PB_D123</definedName>
    <definedName name="Google_Sheet_Link_1456945624" hidden="1">PB_D865</definedName>
    <definedName name="Google_Sheet_Link_1458572192" hidden="1">PB_D1386</definedName>
    <definedName name="Google_Sheet_Link_1460289151" hidden="1">PB_D89</definedName>
    <definedName name="Google_Sheet_Link_1461106277" hidden="1">PB_D858</definedName>
    <definedName name="Google_Sheet_Link_1461504506" hidden="1">PB_D92</definedName>
    <definedName name="Google_Sheet_Link_1462257550" hidden="1">PB_D44</definedName>
    <definedName name="Google_Sheet_Link_1462662201" hidden="1">PB_D959</definedName>
    <definedName name="Google_Sheet_Link_146350961" hidden="1">PB_D952</definedName>
    <definedName name="Google_Sheet_Link_1464259474" hidden="1">PB_D92</definedName>
    <definedName name="Google_Sheet_Link_1464419536" hidden="1">PB_D63</definedName>
    <definedName name="Google_Sheet_Link_1468524872" hidden="1">PB_D853</definedName>
    <definedName name="Google_Sheet_Link_1469406569" hidden="1">PB_D829</definedName>
    <definedName name="Google_Sheet_Link_1470797405" hidden="1">PB_D926</definedName>
    <definedName name="Google_Sheet_Link_1470970423" hidden="1">PB_D1032</definedName>
    <definedName name="Google_Sheet_Link_1471653787" hidden="1">PB_D827</definedName>
    <definedName name="Google_Sheet_Link_147398185" hidden="1">PB_D410</definedName>
    <definedName name="Google_Sheet_Link_1474178938" hidden="1">PB_D64</definedName>
    <definedName name="Google_Sheet_Link_1474557000" hidden="1">PB_D855</definedName>
    <definedName name="Google_Sheet_Link_1475289997" hidden="1">PB_D829</definedName>
    <definedName name="Google_Sheet_Link_1475437220" hidden="1">PB_D1192</definedName>
    <definedName name="Google_Sheet_Link_1476757020" hidden="1">PB_D63</definedName>
    <definedName name="Google_Sheet_Link_1476761702" hidden="1">PB_D1343</definedName>
    <definedName name="Google_Sheet_Link_1476823709" hidden="1">PB_D897</definedName>
    <definedName name="Google_Sheet_Link_1476971670" hidden="1">PB_D1378</definedName>
    <definedName name="Google_Sheet_Link_1477507324" hidden="1">PB_D112</definedName>
    <definedName name="Google_Sheet_Link_1477869451" hidden="1">PB_D1023</definedName>
    <definedName name="Google_Sheet_Link_1478182858" hidden="1">PB_D1174</definedName>
    <definedName name="Google_Sheet_Link_1478516950" hidden="1">PB_D306</definedName>
    <definedName name="Google_Sheet_Link_1479610562" hidden="1">PB_D1050</definedName>
    <definedName name="Google_Sheet_Link_1479936646" hidden="1">PB_D242</definedName>
    <definedName name="Google_Sheet_Link_1480114308" hidden="1">PB_D95</definedName>
    <definedName name="Google_Sheet_Link_1481617782" hidden="1">PB_D235</definedName>
    <definedName name="Google_Sheet_Link_1481998353" hidden="1">PB_D160</definedName>
    <definedName name="Google_Sheet_Link_1482288792" hidden="1">PB_D951</definedName>
    <definedName name="Google_Sheet_Link_1482667359" hidden="1">PB_661</definedName>
    <definedName name="Google_Sheet_Link_1483010896" hidden="1">PB_D899</definedName>
    <definedName name="Google_Sheet_Link_148338123" hidden="1">PB_D865</definedName>
    <definedName name="Google_Sheet_Link_1483450525" hidden="1">PB_D888</definedName>
    <definedName name="Google_Sheet_Link_1483580389" hidden="1">PB_D623</definedName>
    <definedName name="Google_Sheet_Link_1483863551" hidden="1">PB_D106</definedName>
    <definedName name="Google_Sheet_Link_1484677517" hidden="1">PB_D899</definedName>
    <definedName name="Google_Sheet_Link_1486031954" hidden="1">PB_1591</definedName>
    <definedName name="Google_Sheet_Link_148665945" hidden="1">PB_D829</definedName>
    <definedName name="Google_Sheet_Link_1487240735" hidden="1">PB_D622</definedName>
    <definedName name="Google_Sheet_Link_148801631" hidden="1">PB_D1413</definedName>
    <definedName name="Google_Sheet_Link_1488610746" hidden="1">PB_D858</definedName>
    <definedName name="Google_Sheet_Link_1489392569" hidden="1">PB_D603</definedName>
    <definedName name="Google_Sheet_Link_1489720327" hidden="1">PB_D29</definedName>
    <definedName name="Google_Sheet_Link_1490238030" hidden="1">PB_D869</definedName>
    <definedName name="Google_Sheet_Link_1490527259" hidden="1">PB_D570</definedName>
    <definedName name="Google_Sheet_Link_149117333" hidden="1">PB_D1020</definedName>
    <definedName name="Google_Sheet_Link_149160859" hidden="1">PB_D95</definedName>
    <definedName name="Google_Sheet_Link_1492063661" hidden="1">PB_D829</definedName>
    <definedName name="Google_Sheet_Link_1492580839" hidden="1">PB_D829</definedName>
    <definedName name="Google_Sheet_Link_1492986628" hidden="1">PB_D181</definedName>
    <definedName name="Google_Sheet_Link_1493002896" hidden="1">PB_D92</definedName>
    <definedName name="Google_Sheet_Link_1493512984" hidden="1">PB_D1493</definedName>
    <definedName name="Google_Sheet_Link_1493518463" hidden="1">PB_D1128</definedName>
    <definedName name="Google_Sheet_Link_1495819475" hidden="1">PB_D622</definedName>
    <definedName name="Google_Sheet_Link_1496189583" hidden="1">PB_D95</definedName>
    <definedName name="Google_Sheet_Link_1497333902" hidden="1">PB_D829</definedName>
    <definedName name="Google_Sheet_Link_149734255" hidden="1">PB_D864</definedName>
    <definedName name="Google_Sheet_Link_1498770652" hidden="1">PB_D896</definedName>
    <definedName name="Google_Sheet_Link_1498939402" hidden="1">PB_D91</definedName>
    <definedName name="Google_Sheet_Link_1499531178" hidden="1">PB_D832</definedName>
    <definedName name="Google_Sheet_Link_1501207837" hidden="1">PB_D95</definedName>
    <definedName name="Google_Sheet_Link_1501617732" hidden="1">PB_D865</definedName>
    <definedName name="Google_Sheet_Link_1501908664" hidden="1">PB_D437</definedName>
    <definedName name="Google_Sheet_Link_1502437435" hidden="1">PB_D885</definedName>
    <definedName name="Google_Sheet_Link_1503223273" hidden="1">PB_D818</definedName>
    <definedName name="Google_Sheet_Link_1503374951" hidden="1">PB_D123</definedName>
    <definedName name="Google_Sheet_Link_1503589089" hidden="1">PB_D589</definedName>
    <definedName name="Google_Sheet_Link_1504277355" hidden="1">PB_D869</definedName>
    <definedName name="Google_Sheet_Link_1504353970" hidden="1">PB_D349</definedName>
    <definedName name="Google_Sheet_Link_150622435" hidden="1">PB_D615</definedName>
    <definedName name="Google_Sheet_Link_1506493727" hidden="1">PB_D895</definedName>
    <definedName name="Google_Sheet_Link_1507599152" hidden="1">PB_D829</definedName>
    <definedName name="Google_Sheet_Link_1508255754" hidden="1">PB_D95</definedName>
    <definedName name="Google_Sheet_Link_1509405" hidden="1">PB_D123</definedName>
    <definedName name="Google_Sheet_Link_1510623482" hidden="1">PB_D216</definedName>
    <definedName name="Google_Sheet_Link_1511435223" hidden="1">PB_D11</definedName>
    <definedName name="Google_Sheet_Link_1512208073" hidden="1">PB_D106</definedName>
    <definedName name="Google_Sheet_Link_1512304477" hidden="1">PB_D473</definedName>
    <definedName name="Google_Sheet_Link_1512608295" hidden="1">PB_D1508</definedName>
    <definedName name="Google_Sheet_Link_1514045144" hidden="1">PB_D106</definedName>
    <definedName name="Google_Sheet_Link_1515180260" hidden="1">PB_D869</definedName>
    <definedName name="Google_Sheet_Link_1515231717" hidden="1">PB_D1305</definedName>
    <definedName name="Google_Sheet_Link_151580292" hidden="1">PB_D160</definedName>
    <definedName name="Google_Sheet_Link_1516088989" hidden="1">PB_D817</definedName>
    <definedName name="Google_Sheet_Link_1517919664" hidden="1">PB_D1569</definedName>
    <definedName name="Google_Sheet_Link_1518949801" hidden="1">PB_D1388</definedName>
    <definedName name="Google_Sheet_Link_1519278420" hidden="1">PB_D134</definedName>
    <definedName name="Google_Sheet_Link_1519849251" hidden="1">PB_D123</definedName>
    <definedName name="Google_Sheet_Link_1520579674" hidden="1">PB_D123</definedName>
    <definedName name="Google_Sheet_Link_1521327328" hidden="1">PB_D944</definedName>
    <definedName name="Google_Sheet_Link_1521903762" hidden="1">PB_D1084</definedName>
    <definedName name="Google_Sheet_Link_1521938975" hidden="1">PB_D865</definedName>
    <definedName name="Google_Sheet_Link_152211804" hidden="1">PB_D19</definedName>
    <definedName name="Google_Sheet_Link_1522371604" hidden="1">PB_D1258</definedName>
    <definedName name="Google_Sheet_Link_1523069025" hidden="1">PB_D817</definedName>
    <definedName name="Google_Sheet_Link_1523246594" hidden="1">PB_D1326</definedName>
    <definedName name="Google_Sheet_Link_1524147402" hidden="1">PB_D829</definedName>
    <definedName name="Google_Sheet_Link_1524547038" hidden="1">PB_D861</definedName>
    <definedName name="Google_Sheet_Link_1525770317" hidden="1">PB_D820</definedName>
    <definedName name="Google_Sheet_Link_1525909824" hidden="1">PB_D269</definedName>
    <definedName name="Google_Sheet_Link_1527077457" hidden="1">PB_D1078</definedName>
    <definedName name="Google_Sheet_Link_1527499753" hidden="1">PB_D623</definedName>
    <definedName name="Google_Sheet_Link_1527635799" hidden="1">PB_D865</definedName>
    <definedName name="Google_Sheet_Link_1527856159" hidden="1">PB_D410</definedName>
    <definedName name="Google_Sheet_Link_1531315409" hidden="1">PB_D957</definedName>
    <definedName name="Google_Sheet_Link_1532065828" hidden="1">PB_D1020</definedName>
    <definedName name="Google_Sheet_Link_1532849851" hidden="1">PB_D87</definedName>
    <definedName name="Google_Sheet_Link_1533280673" hidden="1">PB_D92</definedName>
    <definedName name="Google_Sheet_Link_1533497439" hidden="1">PB_D96</definedName>
    <definedName name="Google_Sheet_Link_1533747148" hidden="1">PB_D202</definedName>
    <definedName name="Google_Sheet_Link_153433080" hidden="1">PB_D857</definedName>
    <definedName name="Google_Sheet_Link_1534544904" hidden="1">PB_D76</definedName>
    <definedName name="Google_Sheet_Link_153472433" hidden="1">PB_D931</definedName>
    <definedName name="Google_Sheet_Link_1535668834" hidden="1">PB_D16</definedName>
    <definedName name="Google_Sheet_Link_1535670063" hidden="1">PB_D658A</definedName>
    <definedName name="Google_Sheet_Link_1537185164" hidden="1">PB_D581</definedName>
    <definedName name="Google_Sheet_Link_1538421834" hidden="1">PB_D817</definedName>
    <definedName name="Google_Sheet_Link_1538636371" hidden="1">PB_D828</definedName>
    <definedName name="Google_Sheet_Link_1538825417" hidden="1">PB_D1340</definedName>
    <definedName name="Google_Sheet_Link_1539789074" hidden="1">PB_D123</definedName>
    <definedName name="Google_Sheet_Link_1540166134" hidden="1">PB_D1021</definedName>
    <definedName name="Google_Sheet_Link_1540230014" hidden="1">PB_D1178</definedName>
    <definedName name="Google_Sheet_Link_1541006057" hidden="1">PB_D820</definedName>
    <definedName name="Google_Sheet_Link_1541312696" hidden="1">PB_D947</definedName>
    <definedName name="Google_Sheet_Link_1541829347" hidden="1">PB_D1169</definedName>
    <definedName name="Google_Sheet_Link_1542476759" hidden="1">PB_D106</definedName>
    <definedName name="Google_Sheet_Link_1543184273" hidden="1">PB_D931</definedName>
    <definedName name="Google_Sheet_Link_1543726893" hidden="1">PB_D820</definedName>
    <definedName name="Google_Sheet_Link_1544417317" hidden="1">PB_D880</definedName>
    <definedName name="Google_Sheet_Link_1544562107" hidden="1">PB_D950</definedName>
    <definedName name="Google_Sheet_Link_1546434696" hidden="1">PB_D397</definedName>
    <definedName name="Google_Sheet_Link_1547136271" hidden="1">PB_D862</definedName>
    <definedName name="Google_Sheet_Link_1548174266" hidden="1">PB_D19</definedName>
    <definedName name="Google_Sheet_Link_1549115445" hidden="1">PB_D1124</definedName>
    <definedName name="Google_Sheet_Link_1549702574" hidden="1">PB_D432</definedName>
    <definedName name="Google_Sheet_Link_1549890724" hidden="1">PB_D817</definedName>
    <definedName name="Google_Sheet_Link_1551230755" hidden="1">PB_D819</definedName>
    <definedName name="Google_Sheet_Link_1551347471" hidden="1">PB_D818</definedName>
    <definedName name="Google_Sheet_Link_1552680373" hidden="1">PB_D123</definedName>
    <definedName name="Google_Sheet_Link_1552812948" hidden="1">PB_D136</definedName>
    <definedName name="Google_Sheet_Link_1553000572" hidden="1">PB_D181</definedName>
    <definedName name="Google_Sheet_Link_1553414898" hidden="1">PB_D76</definedName>
    <definedName name="Google_Sheet_Link_1553836445" hidden="1">PB_D123</definedName>
    <definedName name="Google_Sheet_Link_1554115933" hidden="1">PB_D865</definedName>
    <definedName name="Google_Sheet_Link_1555606041" hidden="1">PB_D167</definedName>
    <definedName name="Google_Sheet_Link_1556236673" hidden="1">PB_D1064</definedName>
    <definedName name="Google_Sheet_Link_1556342950" hidden="1">PB_D95</definedName>
    <definedName name="Google_Sheet_Link_1557456163" hidden="1">PB_D160</definedName>
    <definedName name="Google_Sheet_Link_1558749433" hidden="1">PB_D106</definedName>
    <definedName name="Google_Sheet_Link_155971160" hidden="1">PB_D858</definedName>
    <definedName name="Google_Sheet_Link_1559854421" hidden="1">PB_D622</definedName>
    <definedName name="Google_Sheet_Link_1560541348" hidden="1">PB_D1413</definedName>
    <definedName name="Google_Sheet_Link_1562267446" hidden="1">PB_D1150</definedName>
    <definedName name="Google_Sheet_Link_1562574168" hidden="1">PB_D818</definedName>
    <definedName name="Google_Sheet_Link_156286481" hidden="1">PB_D1033</definedName>
    <definedName name="Google_Sheet_Link_1563092033" hidden="1">PB_D933</definedName>
    <definedName name="Google_Sheet_Link_1563311495" hidden="1">PB_D820</definedName>
    <definedName name="Google_Sheet_Link_1563449876" hidden="1">PB_D817</definedName>
    <definedName name="Google_Sheet_Link_1563656279" hidden="1">PB_D957</definedName>
    <definedName name="Google_Sheet_Link_1564112036" hidden="1">PB_D1132</definedName>
    <definedName name="Google_Sheet_Link_1565776640" hidden="1">PB_D1025</definedName>
    <definedName name="Google_Sheet_Link_1565951177" hidden="1">PB_D622</definedName>
    <definedName name="Google_Sheet_Link_1567183526" hidden="1">PB_D199</definedName>
    <definedName name="Google_Sheet_Link_1568162677" hidden="1">PB_D1124</definedName>
    <definedName name="Google_Sheet_Link_1568168419" hidden="1">PB_D832</definedName>
    <definedName name="Google_Sheet_Link_1568372777" hidden="1">PB_D92</definedName>
    <definedName name="Google_Sheet_Link_1568546" hidden="1">PB_D92</definedName>
    <definedName name="Google_Sheet_Link_1568698076" hidden="1">PB_D622</definedName>
    <definedName name="Google_Sheet_Link_1569263277" hidden="1">PB_D870</definedName>
    <definedName name="Google_Sheet_Link_156943551" hidden="1">PB_D655A</definedName>
    <definedName name="Google_Sheet_Link_1570030540" hidden="1">PB_D1107</definedName>
    <definedName name="Google_Sheet_Link_1570678065" hidden="1">PB_D91</definedName>
    <definedName name="Google_Sheet_Link_1570679247" hidden="1">PB_D13</definedName>
    <definedName name="Google_Sheet_Link_1570791915" hidden="1">PB_D95</definedName>
    <definedName name="Google_Sheet_Link_1571319354" hidden="1">PB_D78</definedName>
    <definedName name="Google_Sheet_Link_1571498745" hidden="1">PB_D829</definedName>
    <definedName name="Google_Sheet_Link_1571932193" hidden="1">PB_D858</definedName>
    <definedName name="Google_Sheet_Link_1572011246" hidden="1">PB_D511</definedName>
    <definedName name="Google_Sheet_Link_1572496638" hidden="1">PB_D902</definedName>
    <definedName name="Google_Sheet_Link_15725857" hidden="1">PB_D173</definedName>
    <definedName name="Google_Sheet_Link_1574215397" hidden="1">PB_D1051</definedName>
    <definedName name="Google_Sheet_Link_1574795300" hidden="1">PB_D820</definedName>
    <definedName name="Google_Sheet_Link_1576498249" hidden="1">PB_D829</definedName>
    <definedName name="Google_Sheet_Link_1576523375" hidden="1">PB_D858</definedName>
    <definedName name="Google_Sheet_Link_1577487904" hidden="1">PB_D1063</definedName>
    <definedName name="Google_Sheet_Link_1578956451" hidden="1">PB_D91</definedName>
    <definedName name="Google_Sheet_Link_1580565713" hidden="1">PB_D871</definedName>
    <definedName name="Google_Sheet_Link_1582227076" hidden="1">PB_D434</definedName>
    <definedName name="Google_Sheet_Link_1582454101" hidden="1">PB_D87</definedName>
    <definedName name="Google_Sheet_Link_1583519084" hidden="1">PB_D829</definedName>
    <definedName name="Google_Sheet_Link_158425645" hidden="1">PB_D1378</definedName>
    <definedName name="Google_Sheet_Link_1584702812" hidden="1">PB_D21</definedName>
    <definedName name="Google_Sheet_Link_1584987261" hidden="1">PB_D410</definedName>
    <definedName name="Google_Sheet_Link_1585193818" hidden="1">PB_D829</definedName>
    <definedName name="Google_Sheet_Link_1587436578" hidden="1">PB_D428</definedName>
    <definedName name="Google_Sheet_Link_1588065469" hidden="1">PB_D858</definedName>
    <definedName name="Google_Sheet_Link_1588084753" hidden="1">PB_D235</definedName>
    <definedName name="Google_Sheet_Link_1588167956" hidden="1">PB_D829</definedName>
    <definedName name="Google_Sheet_Link_1588351639" hidden="1">PB_D210</definedName>
    <definedName name="Google_Sheet_Link_1589798080" hidden="1">PB_D87</definedName>
    <definedName name="Google_Sheet_Link_1590243801" hidden="1">PB_D603</definedName>
    <definedName name="Google_Sheet_Link_1591546364" hidden="1">PB_D865</definedName>
    <definedName name="Google_Sheet_Link_1592039358" hidden="1">PB_D829</definedName>
    <definedName name="Google_Sheet_Link_1592477423" hidden="1">PB_D154</definedName>
    <definedName name="Google_Sheet_Link_1592582804" hidden="1">PB_D829</definedName>
    <definedName name="Google_Sheet_Link_1592631603" hidden="1">PB_D876</definedName>
    <definedName name="Google_Sheet_Link_1592833368" hidden="1">PB_D401</definedName>
    <definedName name="Google_Sheet_Link_1594344123" hidden="1">PB_D876</definedName>
    <definedName name="Google_Sheet_Link_159435479" hidden="1">PB_D869</definedName>
    <definedName name="Google_Sheet_Link_1594640484" hidden="1">PB_D94</definedName>
    <definedName name="Google_Sheet_Link_1595071939" hidden="1">PB_D622</definedName>
    <definedName name="Google_Sheet_Link_1595775506" hidden="1">PB_D155</definedName>
    <definedName name="Google_Sheet_Link_1595794923" hidden="1">PB_662</definedName>
    <definedName name="Google_Sheet_Link_1597330872" hidden="1">PB_D1371</definedName>
    <definedName name="Google_Sheet_Link_1598472223" hidden="1">PB_D1492</definedName>
    <definedName name="Google_Sheet_Link_1598889082" hidden="1">PB_D1579</definedName>
    <definedName name="Google_Sheet_Link_1601213079" hidden="1">PB_D1583</definedName>
    <definedName name="Google_Sheet_Link_1602210041" hidden="1">PB_D1556</definedName>
    <definedName name="Google_Sheet_Link_1602233303" hidden="1">PB_D829</definedName>
    <definedName name="Google_Sheet_Link_160387887" hidden="1">PB_D106</definedName>
    <definedName name="Google_Sheet_Link_1604307377" hidden="1">PB_D106</definedName>
    <definedName name="Google_Sheet_Link_1604557820" hidden="1">PB_D92</definedName>
    <definedName name="Google_Sheet_Link_1605112778" hidden="1">PB_D870</definedName>
    <definedName name="Google_Sheet_Link_1605979162" hidden="1">PB_D1104</definedName>
    <definedName name="Google_Sheet_Link_1606470539" hidden="1">PB_D1132</definedName>
    <definedName name="Google_Sheet_Link_160694355" hidden="1">PB_D831</definedName>
    <definedName name="Google_Sheet_Link_160699166" hidden="1">PB_D828</definedName>
    <definedName name="Google_Sheet_Link_1607811939" hidden="1">PB_D829</definedName>
    <definedName name="Google_Sheet_Link_1608490035" hidden="1">PB_D829</definedName>
    <definedName name="Google_Sheet_Link_1610002273" hidden="1">PB_D828</definedName>
    <definedName name="Google_Sheet_Link_1610524380" hidden="1">PB_D589</definedName>
    <definedName name="Google_Sheet_Link_1610586110" hidden="1">PB_D79</definedName>
    <definedName name="Google_Sheet_Link_161206015" hidden="1">PB_D968</definedName>
    <definedName name="Google_Sheet_Link_1612721913" hidden="1">PB_D517</definedName>
    <definedName name="Google_Sheet_Link_1613708146" hidden="1">PB_D216</definedName>
    <definedName name="Google_Sheet_Link_1613913774" hidden="1">PB_D160</definedName>
    <definedName name="Google_Sheet_Link_1614564963" hidden="1">PB_D1557</definedName>
    <definedName name="Google_Sheet_Link_1615022008" hidden="1">PB_D623</definedName>
    <definedName name="Google_Sheet_Link_1615959323" hidden="1">PB_D1167</definedName>
    <definedName name="Google_Sheet_Link_1618324042" hidden="1">PB_D1308</definedName>
    <definedName name="Google_Sheet_Link_1618412028" hidden="1">PB_D888</definedName>
    <definedName name="Google_Sheet_Link_1618971230" hidden="1">PB_D44</definedName>
    <definedName name="Google_Sheet_Link_1620305044" hidden="1">PB_D829</definedName>
    <definedName name="Google_Sheet_Link_1620562366" hidden="1">PB_D64</definedName>
    <definedName name="Google_Sheet_Link_1620648835" hidden="1">PB_D95</definedName>
    <definedName name="Google_Sheet_Link_1620778676" hidden="1">PB_D1385</definedName>
    <definedName name="Google_Sheet_Link_1621437451" hidden="1">PB_D623</definedName>
    <definedName name="Google_Sheet_Link_1624736831" hidden="1">PB_D829</definedName>
    <definedName name="Google_Sheet_Link_1624755636" hidden="1">PB_D820</definedName>
    <definedName name="Google_Sheet_Link_1625102017" hidden="1">PB_D895</definedName>
    <definedName name="Google_Sheet_Link_1625113112" hidden="1">PB_D961</definedName>
    <definedName name="Google_Sheet_Link_1626085894" hidden="1">PB_D93</definedName>
    <definedName name="Google_Sheet_Link_1626279479" hidden="1">PB_D76</definedName>
    <definedName name="Google_Sheet_Link_1626811342" hidden="1">PB_D40</definedName>
    <definedName name="Google_Sheet_Link_1627229370" hidden="1">PB_D401</definedName>
    <definedName name="Google_Sheet_Link_1627876126" hidden="1">PB_D412</definedName>
    <definedName name="Google_Sheet_Link_162792108" hidden="1">PB_D1148</definedName>
    <definedName name="Google_Sheet_Link_1629156632" hidden="1">PB_D829</definedName>
    <definedName name="Google_Sheet_Link_1629961893" hidden="1">PB_D877</definedName>
    <definedName name="Google_Sheet_Link_1630938501" hidden="1">PB_D63</definedName>
    <definedName name="Google_Sheet_Link_1631099463" hidden="1">PB_D40</definedName>
    <definedName name="Google_Sheet_Link_1631367814" hidden="1">PB_D829</definedName>
    <definedName name="Google_Sheet_Link_16332715" hidden="1">PB_D1102</definedName>
    <definedName name="Google_Sheet_Link_1635547474" hidden="1">PB_D817</definedName>
    <definedName name="Google_Sheet_Link_1636632093" hidden="1">PB_D91</definedName>
    <definedName name="Google_Sheet_Link_1637414726" hidden="1">PB_D870</definedName>
    <definedName name="Google_Sheet_Link_1637697513" hidden="1">PB_D8</definedName>
    <definedName name="Google_Sheet_Link_1638261437" hidden="1">PB_D1061</definedName>
    <definedName name="Google_Sheet_Link_1638404909" hidden="1">PB_D63</definedName>
    <definedName name="Google_Sheet_Link_1639832307" hidden="1">PB_D95</definedName>
    <definedName name="Google_Sheet_Link_1640127633" hidden="1">PB_D76</definedName>
    <definedName name="Google_Sheet_Link_1641248795" hidden="1">PB_D76</definedName>
    <definedName name="Google_Sheet_Link_1641310950" hidden="1">PB_D645A</definedName>
    <definedName name="Google_Sheet_Link_1642493895" hidden="1">PB_D292</definedName>
    <definedName name="Google_Sheet_Link_164267981" hidden="1">PB_D148</definedName>
    <definedName name="Google_Sheet_Link_1642947675" hidden="1">PB_D858</definedName>
    <definedName name="Google_Sheet_Link_164297352" hidden="1">PB_D419</definedName>
    <definedName name="Google_Sheet_Link_1644157888" hidden="1">PB_D867</definedName>
    <definedName name="Google_Sheet_Link_1644243606" hidden="1">PB_D829</definedName>
    <definedName name="Google_Sheet_Link_1646343101" hidden="1">PB_D1375</definedName>
    <definedName name="Google_Sheet_Link_1646747400" hidden="1">PB_D968</definedName>
    <definedName name="Google_Sheet_Link_1647951131" hidden="1">PB_D904</definedName>
    <definedName name="Google_Sheet_Link_164924053" hidden="1">PB_D554</definedName>
    <definedName name="Google_Sheet_Link_164984759" hidden="1">PB_D869</definedName>
    <definedName name="Google_Sheet_Link_1649856739" hidden="1">PB_D829</definedName>
    <definedName name="Google_Sheet_Link_1650230663" hidden="1">PB_D863</definedName>
    <definedName name="Google_Sheet_Link_165064486" hidden="1">PB_D96</definedName>
    <definedName name="Google_Sheet_Link_1651471047" hidden="1">PB_D311</definedName>
    <definedName name="Google_Sheet_Link_1651953177" hidden="1">PB_D63</definedName>
    <definedName name="Google_Sheet_Link_1652095204" hidden="1">PB_D97</definedName>
    <definedName name="Google_Sheet_Link_1652632059" hidden="1">PB_D91</definedName>
    <definedName name="Google_Sheet_Link_1652954186" hidden="1">PB_D87</definedName>
    <definedName name="Google_Sheet_Link_165352877" hidden="1">PB_D106</definedName>
    <definedName name="Google_Sheet_Link_1654386759" hidden="1">PB_D906</definedName>
    <definedName name="Google_Sheet_Link_1654557832" hidden="1">PB_D77</definedName>
    <definedName name="Google_Sheet_Link_1654596226" hidden="1">PB_D63</definedName>
    <definedName name="Google_Sheet_Link_1655048704" hidden="1">PB_D589</definedName>
    <definedName name="Google_Sheet_Link_1656874254" hidden="1">PB_D1229</definedName>
    <definedName name="Google_Sheet_Link_1657569299" hidden="1">PB_D1421</definedName>
    <definedName name="Google_Sheet_Link_1659304505" hidden="1">PB_D155</definedName>
    <definedName name="Google_Sheet_Link_1659381731" hidden="1">PB_D93</definedName>
    <definedName name="Google_Sheet_Link_1659420132" hidden="1">PB_D63</definedName>
    <definedName name="Google_Sheet_Link_1660454906" hidden="1">PB_D869</definedName>
    <definedName name="Google_Sheet_Link_1660783932" hidden="1">PB_D623</definedName>
    <definedName name="Google_Sheet_Link_166197435" hidden="1">PB_D865</definedName>
    <definedName name="Google_Sheet_Link_1662854466" hidden="1">PB_D95</definedName>
    <definedName name="Google_Sheet_Link_1663076073" hidden="1">PB_D286A</definedName>
    <definedName name="Google_Sheet_Link_1663279124" hidden="1">PB_D432</definedName>
    <definedName name="Google_Sheet_Link_166386181" hidden="1">PB_D829</definedName>
    <definedName name="Google_Sheet_Link_1665013859" hidden="1">PB_D858</definedName>
    <definedName name="Google_Sheet_Link_1665307549" hidden="1">PB_D296</definedName>
    <definedName name="Google_Sheet_Link_1665608910" hidden="1">PB_D91</definedName>
    <definedName name="Google_Sheet_Link_1666006683" hidden="1">PB_D91</definedName>
    <definedName name="Google_Sheet_Link_1666263675" hidden="1">PB_D1082</definedName>
    <definedName name="Google_Sheet_Link_1666424005" hidden="1">PB_D106</definedName>
    <definedName name="Google_Sheet_Link_1666452692" hidden="1">PB_D1494</definedName>
    <definedName name="Google_Sheet_Link_1666481932" hidden="1">PB_D832</definedName>
    <definedName name="Google_Sheet_Link_1666628320" hidden="1">PB_D858</definedName>
    <definedName name="Google_Sheet_Link_1667631278" hidden="1">PB_D918</definedName>
    <definedName name="Google_Sheet_Link_1668549734" hidden="1">PB_D109</definedName>
    <definedName name="Google_Sheet_Link_1668588052" hidden="1">PB_D542</definedName>
    <definedName name="Google_Sheet_Link_1670217105" hidden="1">PB_D96</definedName>
    <definedName name="Google_Sheet_Link_1671097767" hidden="1">PB_D1380</definedName>
    <definedName name="Google_Sheet_Link_1672078201" hidden="1">PB_D1390</definedName>
    <definedName name="Google_Sheet_Link_1672411670" hidden="1">PB_D21</definedName>
    <definedName name="Google_Sheet_Link_1673424317" hidden="1">PB_D114</definedName>
    <definedName name="Google_Sheet_Link_1674778997" hidden="1">PB_D820</definedName>
    <definedName name="Google_Sheet_Link_1675596672" hidden="1">PB_D1306</definedName>
    <definedName name="Google_Sheet_Link_1675683865" hidden="1">PB_D967</definedName>
    <definedName name="Google_Sheet_Link_1676002292" hidden="1">PB_D1094</definedName>
    <definedName name="Google_Sheet_Link_1676468642" hidden="1">PB_D27</definedName>
    <definedName name="Google_Sheet_Link_1677033401" hidden="1">PB_D865</definedName>
    <definedName name="Google_Sheet_Link_1678331" hidden="1">PB_D887</definedName>
    <definedName name="Google_Sheet_Link_1679777937" hidden="1">PB_D820</definedName>
    <definedName name="Google_Sheet_Link_168170253" hidden="1">PB_D869</definedName>
    <definedName name="Google_Sheet_Link_168215861" hidden="1">PB_D871</definedName>
    <definedName name="Google_Sheet_Link_1682196061" hidden="1">PB_D853</definedName>
    <definedName name="Google_Sheet_Link_1682619000" hidden="1">PB_D1110</definedName>
    <definedName name="Google_Sheet_Link_1683014631" hidden="1">PB_D123</definedName>
    <definedName name="Google_Sheet_Link_1683569012" hidden="1">PB_D650A</definedName>
    <definedName name="Google_Sheet_Link_1683926451" hidden="1">PB_D543</definedName>
    <definedName name="Google_Sheet_Link_1684870877" hidden="1">PB_D360</definedName>
    <definedName name="Google_Sheet_Link_1685745869" hidden="1">PB_D869</definedName>
    <definedName name="Google_Sheet_Link_1686632416" hidden="1">PB_D865</definedName>
    <definedName name="Google_Sheet_Link_1687042682" hidden="1">PB_D1085</definedName>
    <definedName name="Google_Sheet_Link_1688304001" hidden="1">PB_D1310</definedName>
    <definedName name="Google_Sheet_Link_1688565808" hidden="1">PB_D865</definedName>
    <definedName name="Google_Sheet_Link_1689719443" hidden="1">PB_D861</definedName>
    <definedName name="Google_Sheet_Link_1690289644" hidden="1">PB_D991</definedName>
    <definedName name="Google_Sheet_Link_1690469084" hidden="1">PB_D63</definedName>
    <definedName name="Google_Sheet_Link_1690832647" hidden="1">PB_D831</definedName>
    <definedName name="Google_Sheet_Link_1690910782" hidden="1">PB_D1090</definedName>
    <definedName name="Google_Sheet_Link_1691268955" hidden="1">PB_D829</definedName>
    <definedName name="Google_Sheet_Link_1691552823" hidden="1">PB_D203</definedName>
    <definedName name="Google_Sheet_Link_1693217711" hidden="1">PB_D91</definedName>
    <definedName name="Google_Sheet_Link_169467983" hidden="1">PB_D410</definedName>
    <definedName name="Google_Sheet_Link_1695427285" hidden="1">PB_D1242</definedName>
    <definedName name="Google_Sheet_Link_169555818" hidden="1">PB_D823</definedName>
    <definedName name="Google_Sheet_Link_1695625663" hidden="1">PB_D829</definedName>
    <definedName name="Google_Sheet_Link_1695946257" hidden="1">PB_D817</definedName>
    <definedName name="Google_Sheet_Link_1696151343" hidden="1">PB_D928</definedName>
    <definedName name="Google_Sheet_Link_1696320065" hidden="1">PB_D1126</definedName>
    <definedName name="Google_Sheet_Link_1696364626" hidden="1">PB_D1060</definedName>
    <definedName name="Google_Sheet_Link_1697814247" hidden="1">PB_D1136</definedName>
    <definedName name="Google_Sheet_Link_1699586800" hidden="1">PB_D820</definedName>
    <definedName name="Google_Sheet_Link_1699699387" hidden="1">PB_D858</definedName>
    <definedName name="Google_Sheet_Link_1700193062" hidden="1">PB_D36</definedName>
    <definedName name="Google_Sheet_Link_1701192513" hidden="1">PB_D292</definedName>
    <definedName name="Google_Sheet_Link_1701220450" hidden="1">PB_D239</definedName>
    <definedName name="Google_Sheet_Link_1701395548" hidden="1">PB_D1525</definedName>
    <definedName name="Google_Sheet_Link_1702289043" hidden="1">PB_D865</definedName>
    <definedName name="Google_Sheet_Link_170239219" hidden="1">PB_D865</definedName>
    <definedName name="Google_Sheet_Link_1702428156" hidden="1">PB_D546</definedName>
    <definedName name="Google_Sheet_Link_1702536982" hidden="1">PB_D829</definedName>
    <definedName name="Google_Sheet_Link_1703079021" hidden="1">PB_D893</definedName>
    <definedName name="Google_Sheet_Link_1703596105" hidden="1">PB_D870</definedName>
    <definedName name="Google_Sheet_Link_1703641522" hidden="1">PB_D818</definedName>
    <definedName name="Google_Sheet_Link_1704544376" hidden="1">PB_D91</definedName>
    <definedName name="Google_Sheet_Link_1704882928" hidden="1">PB_D95</definedName>
    <definedName name="Google_Sheet_Link_1705002870" hidden="1">PB_D106</definedName>
    <definedName name="Google_Sheet_Link_170643284" hidden="1">PB_D1229</definedName>
    <definedName name="Google_Sheet_Link_170693458" hidden="1">PB_D194</definedName>
    <definedName name="Google_Sheet_Link_1709350642" hidden="1">PB_D1036</definedName>
    <definedName name="Google_Sheet_Link_1710654794" hidden="1">PB_D1234</definedName>
    <definedName name="Google_Sheet_Link_1710756069" hidden="1">PB_D952</definedName>
    <definedName name="Google_Sheet_Link_1711657767" hidden="1">PB_D375</definedName>
    <definedName name="Google_Sheet_Link_1712533563" hidden="1">PB_D869</definedName>
    <definedName name="Google_Sheet_Link_1712678532" hidden="1">PB_D64</definedName>
    <definedName name="Google_Sheet_Link_1713072818" hidden="1">PB_D123</definedName>
    <definedName name="Google_Sheet_Link_1713092296" hidden="1">PB_D869</definedName>
    <definedName name="Google_Sheet_Link_1713529599" hidden="1">PB_D123</definedName>
    <definedName name="Google_Sheet_Link_1713592028" hidden="1">PB_D623</definedName>
    <definedName name="Google_Sheet_Link_1715201381" hidden="1">PB_D63</definedName>
    <definedName name="Google_Sheet_Link_1715641783" hidden="1">PB_1593</definedName>
    <definedName name="Google_Sheet_Link_1715686980" hidden="1">PB_D75</definedName>
    <definedName name="Google_Sheet_Link_1716467780" hidden="1">PB_D1571</definedName>
    <definedName name="Google_Sheet_Link_1718541492" hidden="1">PB_D14</definedName>
    <definedName name="Google_Sheet_Link_1718745853" hidden="1">PB_D654A</definedName>
    <definedName name="Google_Sheet_Link_1718898282" hidden="1">PB_D106</definedName>
    <definedName name="Google_Sheet_Link_1720482259" hidden="1">PB_D1104</definedName>
    <definedName name="Google_Sheet_Link_1720814006" hidden="1">PB_D599</definedName>
    <definedName name="Google_Sheet_Link_1723295896" hidden="1">PB_D214</definedName>
    <definedName name="Google_Sheet_Link_172345710" hidden="1">PB_D1305</definedName>
    <definedName name="Google_Sheet_Link_1723597430" hidden="1">PB_D106</definedName>
    <definedName name="Google_Sheet_Link_1723888314" hidden="1">PB_D91</definedName>
    <definedName name="Google_Sheet_Link_1724582998" hidden="1">PB_D623</definedName>
    <definedName name="Google_Sheet_Link_1724598654" hidden="1">PB_D622</definedName>
    <definedName name="Google_Sheet_Link_172479574" hidden="1">PB_D1072</definedName>
    <definedName name="Google_Sheet_Link_1725147869" hidden="1">PB_D866</definedName>
    <definedName name="Google_Sheet_Link_1725885144" hidden="1">PB_D942</definedName>
    <definedName name="Google_Sheet_Link_1726097490" hidden="1">PB_D355</definedName>
    <definedName name="Google_Sheet_Link_172881101" hidden="1">PB_D829</definedName>
    <definedName name="Google_Sheet_Link_1731631984" hidden="1">PB_D865</definedName>
    <definedName name="Google_Sheet_Link_1731642066" hidden="1">PB_D106</definedName>
    <definedName name="Google_Sheet_Link_1731670953" hidden="1">PB_D1330</definedName>
    <definedName name="Google_Sheet_Link_1731688011" hidden="1">PB_D335</definedName>
    <definedName name="Google_Sheet_Link_1732098176" hidden="1">PB_D1579</definedName>
    <definedName name="Google_Sheet_Link_1732154593" hidden="1">PB_D628</definedName>
    <definedName name="Google_Sheet_Link_173259638" hidden="1">PB_D871</definedName>
    <definedName name="Google_Sheet_Link_1732991118" hidden="1">PB_D827</definedName>
    <definedName name="Google_Sheet_Link_1733595542" hidden="1">PB_D1029</definedName>
    <definedName name="Google_Sheet_Link_1734991578" hidden="1">PB_D936</definedName>
    <definedName name="Google_Sheet_Link_1735052099" hidden="1">PB_D831</definedName>
    <definedName name="Google_Sheet_Link_173621779" hidden="1">PB_D16</definedName>
    <definedName name="Google_Sheet_Link_1736592480" hidden="1">PB_D21</definedName>
    <definedName name="Google_Sheet_Link_1736665523" hidden="1">PB_D829</definedName>
    <definedName name="Google_Sheet_Link_173724939" hidden="1">PB_D17</definedName>
    <definedName name="Google_Sheet_Link_1737304356" hidden="1">PB_D401</definedName>
    <definedName name="Google_Sheet_Link_1738395828" hidden="1">PB_D1062</definedName>
    <definedName name="Google_Sheet_Link_1738562685" hidden="1">PB_D1191</definedName>
    <definedName name="Google_Sheet_Link_1741908855" hidden="1">PB_D555</definedName>
    <definedName name="Google_Sheet_Link_1742078755" hidden="1">PB_D557</definedName>
    <definedName name="Google_Sheet_Link_1742369341" hidden="1">PB_D438</definedName>
    <definedName name="Google_Sheet_Link_1744322071" hidden="1">PB_D129</definedName>
    <definedName name="Google_Sheet_Link_1744601817" hidden="1">PB_D869</definedName>
    <definedName name="Google_Sheet_Link_1744890652" hidden="1">PB_D603</definedName>
    <definedName name="Google_Sheet_Link_1745960842" hidden="1">PB_D1434A</definedName>
    <definedName name="Google_Sheet_Link_1746882476" hidden="1">PB_D30</definedName>
    <definedName name="Google_Sheet_Link_1747049600" hidden="1">PB_D96</definedName>
    <definedName name="Google_Sheet_Link_1747201501" hidden="1">PB_D75</definedName>
    <definedName name="Google_Sheet_Link_1747255293" hidden="1">PB_D861</definedName>
    <definedName name="Google_Sheet_Link_1750044706" hidden="1">PB_D252</definedName>
    <definedName name="Google_Sheet_Link_1750166309" hidden="1">PB_D829</definedName>
    <definedName name="Google_Sheet_Link_1750724690" hidden="1">PB_D1117</definedName>
    <definedName name="Google_Sheet_Link_1751762815" hidden="1">PB_D871</definedName>
    <definedName name="Google_Sheet_Link_175293663" hidden="1">PB_D1177</definedName>
    <definedName name="Google_Sheet_Link_1753146912" hidden="1">PB_D216</definedName>
    <definedName name="Google_Sheet_Link_175353845" hidden="1">PB_D1012</definedName>
    <definedName name="Google_Sheet_Link_1754027914" hidden="1">PB_D76</definedName>
    <definedName name="Google_Sheet_Link_175418731" hidden="1">PB_D1058</definedName>
    <definedName name="Google_Sheet_Link_1754352224" hidden="1">PB_D561</definedName>
    <definedName name="Google_Sheet_Link_1754425655" hidden="1">PB_D608</definedName>
    <definedName name="Google_Sheet_Link_1754519030" hidden="1">PB_D818</definedName>
    <definedName name="Google_Sheet_Link_1754598320" hidden="1">PB_D82</definedName>
    <definedName name="Google_Sheet_Link_1756598877" hidden="1">PB_D1511</definedName>
    <definedName name="Google_Sheet_Link_1756840259" hidden="1">PB_D1580</definedName>
    <definedName name="Google_Sheet_Link_1756869723" hidden="1">PB_D172</definedName>
    <definedName name="Google_Sheet_Link_1757686041" hidden="1">PB_D401</definedName>
    <definedName name="Google_Sheet_Link_1758110284" hidden="1">PB_D1309</definedName>
    <definedName name="Google_Sheet_Link_1758455020" hidden="1">PB_D920</definedName>
    <definedName name="Google_Sheet_Link_1759135969" hidden="1">PB_D649A</definedName>
    <definedName name="Google_Sheet_Link_1759263146" hidden="1">PB_D479</definedName>
    <definedName name="Google_Sheet_Link_175951376" hidden="1">PB_D865</definedName>
    <definedName name="Google_Sheet_Link_1760529922" hidden="1">PB_D875</definedName>
    <definedName name="Google_Sheet_Link_1762145650" hidden="1">PB_D401</definedName>
    <definedName name="Google_Sheet_Link_1762221143" hidden="1">PB_D1488</definedName>
    <definedName name="Google_Sheet_Link_1762530563" hidden="1">PB_D869</definedName>
    <definedName name="Google_Sheet_Link_1765020577" hidden="1">PB_D369</definedName>
    <definedName name="Google_Sheet_Link_1766406754" hidden="1">PB_D91</definedName>
    <definedName name="Google_Sheet_Link_1766536144" hidden="1">PB_D1051</definedName>
    <definedName name="Google_Sheet_Link_1767765040" hidden="1">PB_D869</definedName>
    <definedName name="Google_Sheet_Link_1768380563" hidden="1">PB_D603</definedName>
    <definedName name="Google_Sheet_Link_1768459902" hidden="1">PB_D831</definedName>
    <definedName name="Google_Sheet_Link_1769600608" hidden="1">PB_D1338</definedName>
    <definedName name="Google_Sheet_Link_1771610806" hidden="1">PB_D91</definedName>
    <definedName name="Google_Sheet_Link_1771729996" hidden="1">PB_1590</definedName>
    <definedName name="Google_Sheet_Link_1772794368" hidden="1">PB_D820</definedName>
    <definedName name="Google_Sheet_Link_1773281002" hidden="1">PB_D871</definedName>
    <definedName name="Google_Sheet_Link_1773322808" hidden="1">PB_D142</definedName>
    <definedName name="Google_Sheet_Link_1773871240" hidden="1">PB_D859</definedName>
    <definedName name="Google_Sheet_Link_1774330486" hidden="1">PB_D949</definedName>
    <definedName name="Google_Sheet_Link_1774498933" hidden="1">PB_D1053</definedName>
    <definedName name="Google_Sheet_Link_1776859565" hidden="1">PB_D1523</definedName>
    <definedName name="Google_Sheet_Link_1777023440" hidden="1">PB_D868</definedName>
    <definedName name="Google_Sheet_Link_1777225382" hidden="1">PB_D829</definedName>
    <definedName name="Google_Sheet_Link_1777233373" hidden="1">PB_D829</definedName>
    <definedName name="Google_Sheet_Link_1778509818" hidden="1">PB_D1273</definedName>
    <definedName name="Google_Sheet_Link_1779235529" hidden="1">PB_D515</definedName>
    <definedName name="Google_Sheet_Link_1779606751" hidden="1">PB_D829</definedName>
    <definedName name="Google_Sheet_Link_1779661520" hidden="1">PB_D1013</definedName>
    <definedName name="Google_Sheet_Link_1781422300" hidden="1">PB_D870</definedName>
    <definedName name="Google_Sheet_Link_1781758315" hidden="1">PB_D93</definedName>
    <definedName name="Google_Sheet_Link_1781980634" hidden="1">PB_D1260</definedName>
    <definedName name="Google_Sheet_Link_1782428664" hidden="1">PB_D817</definedName>
    <definedName name="Google_Sheet_Link_178277234" hidden="1">PB_D123</definedName>
    <definedName name="Google_Sheet_Link_1782985151" hidden="1">PB_D123</definedName>
    <definedName name="Google_Sheet_Link_1783474871" hidden="1">PB_D865</definedName>
    <definedName name="Google_Sheet_Link_1784033100" hidden="1">PB_D95</definedName>
    <definedName name="Google_Sheet_Link_178419902" hidden="1">PB_D106</definedName>
    <definedName name="Google_Sheet_Link_1784767134" hidden="1">PB_D14</definedName>
    <definedName name="Google_Sheet_Link_1785531775" hidden="1">PB_D870</definedName>
    <definedName name="Google_Sheet_Link_1785981315" hidden="1">PB_D829</definedName>
    <definedName name="Google_Sheet_Link_178633481" hidden="1">PB_D87</definedName>
    <definedName name="Google_Sheet_Link_1787385689" hidden="1">PB_D831</definedName>
    <definedName name="Google_Sheet_Link_1787425935" hidden="1">PB_D829</definedName>
    <definedName name="Google_Sheet_Link_1788061076" hidden="1">PB_D95</definedName>
    <definedName name="Google_Sheet_Link_1788574102" hidden="1">PB_D829</definedName>
    <definedName name="Google_Sheet_Link_1789065205" hidden="1">PB_D106</definedName>
    <definedName name="Google_Sheet_Link_1789726846" hidden="1">PB_D957</definedName>
    <definedName name="Google_Sheet_Link_1791026280" hidden="1">PB_D17</definedName>
    <definedName name="Google_Sheet_Link_1791222019" hidden="1">PB_D1087</definedName>
    <definedName name="Google_Sheet_Link_1791263154" hidden="1">PB_D853</definedName>
    <definedName name="Google_Sheet_Link_1791821934" hidden="1">PB_D574</definedName>
    <definedName name="Google_Sheet_Link_1791908178" hidden="1">PB_D853</definedName>
    <definedName name="Google_Sheet_Link_1791966720" hidden="1">PB_D106</definedName>
    <definedName name="Google_Sheet_Link_1792110686" hidden="1">PB_D21</definedName>
    <definedName name="Google_Sheet_Link_179369295" hidden="1">PB_D829</definedName>
    <definedName name="Google_Sheet_Link_1794879182" hidden="1">PB_D820</definedName>
    <definedName name="Google_Sheet_Link_1794983815" hidden="1">PB_D829</definedName>
    <definedName name="Google_Sheet_Link_1795242255" hidden="1">PB_D1370</definedName>
    <definedName name="Google_Sheet_Link_1795646108" hidden="1">PB_D909</definedName>
    <definedName name="Google_Sheet_Link_1796294613" hidden="1">PB_D939</definedName>
    <definedName name="Google_Sheet_Link_1796930819" hidden="1">PB_D93</definedName>
    <definedName name="Google_Sheet_Link_1798058726" hidden="1">PB_D1369</definedName>
    <definedName name="Google_Sheet_Link_1799209668" hidden="1">PB_D1373</definedName>
    <definedName name="Google_Sheet_Link_1799307820" hidden="1">PB_D11</definedName>
    <definedName name="Google_Sheet_Link_1799333425" hidden="1">PB_D1308</definedName>
    <definedName name="Google_Sheet_Link_1800243176" hidden="1">PB_D622</definedName>
    <definedName name="Google_Sheet_Link_1800504735" hidden="1">PB_D829</definedName>
    <definedName name="Google_Sheet_Link_1801252472" hidden="1">PB_D818</definedName>
    <definedName name="Google_Sheet_Link_1802120522" hidden="1">PB_D1277</definedName>
    <definedName name="Google_Sheet_Link_1803986272" hidden="1">PB_D40</definedName>
    <definedName name="Google_Sheet_Link_1805197396" hidden="1">PB_D865</definedName>
    <definedName name="Google_Sheet_Link_1805788613" hidden="1">PB_D1327</definedName>
    <definedName name="Google_Sheet_Link_180686138" hidden="1">PB_D169</definedName>
    <definedName name="Google_Sheet_Link_1807534934" hidden="1">PB_D1349</definedName>
    <definedName name="Google_Sheet_Link_1807649990" hidden="1">PB_D828</definedName>
    <definedName name="Google_Sheet_Link_1807719837" hidden="1">PB_D831</definedName>
    <definedName name="Google_Sheet_Link_18078930" hidden="1">PB_D863</definedName>
    <definedName name="Google_Sheet_Link_180805223" hidden="1">PB_D1115</definedName>
    <definedName name="Google_Sheet_Link_1808406616" hidden="1">PB_D553</definedName>
    <definedName name="Google_Sheet_Link_1808912671" hidden="1">PB_D106</definedName>
    <definedName name="Google_Sheet_Link_1810257011" hidden="1">PB_D130</definedName>
    <definedName name="Google_Sheet_Link_1810782097" hidden="1">PB_D912</definedName>
    <definedName name="Google_Sheet_Link_1811446406" hidden="1">PB_D865</definedName>
    <definedName name="Google_Sheet_Link_181182011" hidden="1">PB_D305</definedName>
    <definedName name="Google_Sheet_Link_1812686870" hidden="1">PB_D858</definedName>
    <definedName name="Google_Sheet_Link_1812888053" hidden="1">PB_D95</definedName>
    <definedName name="Google_Sheet_Link_1813150983" hidden="1">PB_D106</definedName>
    <definedName name="Google_Sheet_Link_1814681220" hidden="1">PB_D870</definedName>
    <definedName name="Google_Sheet_Link_181532731" hidden="1">PB_D1347</definedName>
    <definedName name="Google_Sheet_Link_1815767943" hidden="1">PB_D87</definedName>
    <definedName name="Google_Sheet_Link_1815882445" hidden="1">PB_D123</definedName>
    <definedName name="Google_Sheet_Link_1816282513" hidden="1">PB_D378</definedName>
    <definedName name="Google_Sheet_Link_1816903783" hidden="1">PB_D829</definedName>
    <definedName name="Google_Sheet_Link_1817076189" hidden="1">PB_D63</definedName>
    <definedName name="Google_Sheet_Link_1817732764" hidden="1">PB_D1484</definedName>
    <definedName name="Google_Sheet_Link_1817815409" hidden="1">PB_D288</definedName>
    <definedName name="Google_Sheet_Link_1818108805" hidden="1">PB_D170</definedName>
    <definedName name="Google_Sheet_Link_1818321765" hidden="1">PB_D829</definedName>
    <definedName name="Google_Sheet_Link_1819700753" hidden="1">PB_D181</definedName>
    <definedName name="Google_Sheet_Link_1820069766" hidden="1">PB_D817</definedName>
    <definedName name="Google_Sheet_Link_1820862693" hidden="1">PB_D1572</definedName>
    <definedName name="Google_Sheet_Link_1820864662" hidden="1">PB_D829</definedName>
    <definedName name="Google_Sheet_Link_1821311380" hidden="1">PB_D93</definedName>
    <definedName name="Google_Sheet_Link_1821644661" hidden="1">PB_D91</definedName>
    <definedName name="Google_Sheet_Link_1822436963" hidden="1">PB_D1483</definedName>
    <definedName name="Google_Sheet_Link_1823103903" hidden="1">PB_D828</definedName>
    <definedName name="Google_Sheet_Link_1823488656" hidden="1">PB_D95</definedName>
    <definedName name="Google_Sheet_Link_1824148164" hidden="1">PB_D21</definedName>
    <definedName name="Google_Sheet_Link_1824613962" hidden="1">PB_D462</definedName>
    <definedName name="Google_Sheet_Link_1826320077" hidden="1">PB_D869</definedName>
    <definedName name="Google_Sheet_Link_1826546046" hidden="1">PB_D1573</definedName>
    <definedName name="Google_Sheet_Link_1826762129" hidden="1">PB_D820</definedName>
    <definedName name="Google_Sheet_Link_1826802918" hidden="1">PB_D593</definedName>
    <definedName name="Google_Sheet_Link_1827058062" hidden="1">PB_D868</definedName>
    <definedName name="Google_Sheet_Link_182741765" hidden="1">PB_D856</definedName>
    <definedName name="Google_Sheet_Link_1827635747" hidden="1">PB_D1257</definedName>
    <definedName name="Google_Sheet_Link_1828558173" hidden="1">PB_D64</definedName>
    <definedName name="Google_Sheet_Link_1828658200" hidden="1">PB_D866</definedName>
    <definedName name="Google_Sheet_Link_183007167" hidden="1">PB_D95</definedName>
    <definedName name="Google_Sheet_Link_1830455771" hidden="1">PB_D550</definedName>
    <definedName name="Google_Sheet_Link_1830635290" hidden="1">PB_D63</definedName>
    <definedName name="Google_Sheet_Link_1830787623" hidden="1">PB_D1097</definedName>
    <definedName name="Google_Sheet_Link_1831102543" hidden="1">PB_D264</definedName>
    <definedName name="Google_Sheet_Link_183145042" hidden="1">PB_D858</definedName>
    <definedName name="Google_Sheet_Link_1831468088" hidden="1">PB_D78</definedName>
    <definedName name="Google_Sheet_Link_1831661171" hidden="1">PB_D1277</definedName>
    <definedName name="Google_Sheet_Link_1832766053" hidden="1">PB_D865</definedName>
    <definedName name="Google_Sheet_Link_18328101" hidden="1">PB_D817</definedName>
    <definedName name="Google_Sheet_Link_18340181" hidden="1">PB_D829</definedName>
    <definedName name="Google_Sheet_Link_1834324319" hidden="1">PB_D105</definedName>
    <definedName name="Google_Sheet_Link_1834510708" hidden="1">PB_D622</definedName>
    <definedName name="Google_Sheet_Link_1836033249" hidden="1">PB_D956</definedName>
    <definedName name="Google_Sheet_Link_1836267255" hidden="1">PB_D820</definedName>
    <definedName name="Google_Sheet_Link_1836397324" hidden="1">PB_D817</definedName>
    <definedName name="Google_Sheet_Link_1836751034" hidden="1">PB_D216</definedName>
    <definedName name="Google_Sheet_Link_1837119053" hidden="1">PB_D853</definedName>
    <definedName name="Google_Sheet_Link_1837471577" hidden="1">PB_D205</definedName>
    <definedName name="Google_Sheet_Link_1837782886" hidden="1">PB_D888</definedName>
    <definedName name="Google_Sheet_Link_1838799941" hidden="1">PB_D828</definedName>
    <definedName name="Google_Sheet_Link_1840021557" hidden="1">PB_D1382</definedName>
    <definedName name="Google_Sheet_Link_1843618320" hidden="1">PB_D865</definedName>
    <definedName name="Google_Sheet_Link_1843930652" hidden="1">PB_D644A</definedName>
    <definedName name="Google_Sheet_Link_1844105329" hidden="1">PB_D876</definedName>
    <definedName name="Google_Sheet_Link_1844526519" hidden="1">PB_D258</definedName>
    <definedName name="Google_Sheet_Link_1846332982" hidden="1">PB_D897</definedName>
    <definedName name="Google_Sheet_Link_1847279663" hidden="1">PB_D871</definedName>
    <definedName name="Google_Sheet_Link_1847966944" hidden="1">PB_D829</definedName>
    <definedName name="Google_Sheet_Link_1849564786" hidden="1">PB_D829</definedName>
    <definedName name="Google_Sheet_Link_1850373451" hidden="1">PB_D897</definedName>
    <definedName name="Google_Sheet_Link_185120827" hidden="1">PB_D622</definedName>
    <definedName name="Google_Sheet_Link_1851482067" hidden="1">PB_D829</definedName>
    <definedName name="Google_Sheet_Link_185196874" hidden="1">PB_D106</definedName>
    <definedName name="Google_Sheet_Link_1852054780" hidden="1">PB_D831</definedName>
    <definedName name="Google_Sheet_Link_1852588796" hidden="1">PB_D123</definedName>
    <definedName name="Google_Sheet_Link_1852870142" hidden="1">PB_D63</definedName>
    <definedName name="Google_Sheet_Link_1853442856" hidden="1">PB_D19</definedName>
    <definedName name="Google_Sheet_Link_1853536349" hidden="1">PB_D930</definedName>
    <definedName name="Google_Sheet_Link_1854577155" hidden="1">PB_D95</definedName>
    <definedName name="Google_Sheet_Link_1856382703" hidden="1">PB_D1259</definedName>
    <definedName name="Google_Sheet_Link_1857273286" hidden="1">PB_D1035</definedName>
    <definedName name="Google_Sheet_Link_1857422992" hidden="1">PB_D884</definedName>
    <definedName name="Google_Sheet_Link_1858524079" hidden="1">PB_D829</definedName>
    <definedName name="Google_Sheet_Link_1860786886" hidden="1">PB_D874</definedName>
    <definedName name="Google_Sheet_Link_1860795937" hidden="1">PB_D623</definedName>
    <definedName name="Google_Sheet_Link_1862656539" hidden="1">PB_D1046</definedName>
    <definedName name="Google_Sheet_Link_1863420792" hidden="1">PB_D64</definedName>
    <definedName name="Google_Sheet_Link_1863688285" hidden="1">PB_D1122</definedName>
    <definedName name="Google_Sheet_Link_186410465" hidden="1">PB_D960</definedName>
    <definedName name="Google_Sheet_Link_186671974" hidden="1">PB_D93</definedName>
    <definedName name="Google_Sheet_Link_186702963" hidden="1">PB_D63</definedName>
    <definedName name="Google_Sheet_Link_186869268" hidden="1">PB_D1083</definedName>
    <definedName name="Google_Sheet_Link_1868993494" hidden="1">PB_D306</definedName>
    <definedName name="Google_Sheet_Link_1869322204" hidden="1">PB_D829</definedName>
    <definedName name="Google_Sheet_Link_1869347957" hidden="1">PB_D373</definedName>
    <definedName name="Google_Sheet_Link_1869691747" hidden="1">PB_D372</definedName>
    <definedName name="Google_Sheet_Link_186969526" hidden="1">PB_D865</definedName>
    <definedName name="Google_Sheet_Link_1871440084" hidden="1">PB_D1362</definedName>
    <definedName name="Google_Sheet_Link_1871462630" hidden="1">PB_D79</definedName>
    <definedName name="Google_Sheet_Link_1873028569" hidden="1">PB_D550</definedName>
    <definedName name="Google_Sheet_Link_1875844890" hidden="1">PB_D645A</definedName>
    <definedName name="Google_Sheet_Link_1877764412" hidden="1">PB_D95</definedName>
    <definedName name="Google_Sheet_Link_1878485594" hidden="1">PB_D865</definedName>
    <definedName name="Google_Sheet_Link_1878591379" hidden="1">PB_D202</definedName>
    <definedName name="Google_Sheet_Link_1878957383" hidden="1">PB_D623</definedName>
    <definedName name="Google_Sheet_Link_1880082164" hidden="1">PB_D1054</definedName>
    <definedName name="Google_Sheet_Link_1880658277" hidden="1">PB_D18</definedName>
    <definedName name="Google_Sheet_Link_1881686728" hidden="1">PB_D1341</definedName>
    <definedName name="Google_Sheet_Link_188228641" hidden="1">PB_D622</definedName>
    <definedName name="Google_Sheet_Link_1882337218" hidden="1">PB_D829</definedName>
    <definedName name="Google_Sheet_Link_1882343633" hidden="1">PB_D77</definedName>
    <definedName name="Google_Sheet_Link_1882940643" hidden="1">PB_D1136</definedName>
    <definedName name="Google_Sheet_Link_1883088821" hidden="1">PB_D953</definedName>
    <definedName name="Google_Sheet_Link_1884490612" hidden="1">PB_D78</definedName>
    <definedName name="Google_Sheet_Link_1884629602" hidden="1">PB_D21</definedName>
    <definedName name="Google_Sheet_Link_1885668999" hidden="1">PB_D829</definedName>
    <definedName name="Google_Sheet_Link_1886607692" hidden="1">PB_D637</definedName>
    <definedName name="Google_Sheet_Link_1886972348" hidden="1">PB_D465</definedName>
    <definedName name="Google_Sheet_Link_1887208074" hidden="1">PB_D160</definedName>
    <definedName name="Google_Sheet_Link_1887743921" hidden="1">PB_D853</definedName>
    <definedName name="Google_Sheet_Link_1887890433" hidden="1">PB_D892</definedName>
    <definedName name="Google_Sheet_Link_1888022233" hidden="1">PB_1441</definedName>
    <definedName name="Google_Sheet_Link_1888091566" hidden="1">PB_D1146</definedName>
    <definedName name="Google_Sheet_Link_188920867" hidden="1">PB_D622</definedName>
    <definedName name="Google_Sheet_Link_1891276516" hidden="1">PB_D21</definedName>
    <definedName name="Google_Sheet_Link_1891513557" hidden="1">PB_D865</definedName>
    <definedName name="Google_Sheet_Link_1892353741" hidden="1">PB_D603</definedName>
    <definedName name="Google_Sheet_Link_1892991923" hidden="1">PB_D1053</definedName>
    <definedName name="Google_Sheet_Link_1894744743" hidden="1">PB_D818</definedName>
    <definedName name="Google_Sheet_Link_1894832462" hidden="1">PB_D76</definedName>
    <definedName name="Google_Sheet_Link_1896351454" hidden="1">PB_D182</definedName>
    <definedName name="Google_Sheet_Link_1896763669" hidden="1">PB_D123</definedName>
    <definedName name="Google_Sheet_Link_1899666178" hidden="1">PB_D878</definedName>
    <definedName name="Google_Sheet_Link_1899916611" hidden="1">PB_D1119</definedName>
    <definedName name="Google_Sheet_Link_190159478" hidden="1">PB_D1336</definedName>
    <definedName name="Google_Sheet_Link_1901696674" hidden="1">PB_D829</definedName>
    <definedName name="Google_Sheet_Link_1903165564" hidden="1">PB_D1195</definedName>
    <definedName name="Google_Sheet_Link_1903373512" hidden="1">PB_D1572</definedName>
    <definedName name="Google_Sheet_Link_1905027088" hidden="1">PB_D1015</definedName>
    <definedName name="Google_Sheet_Link_1905089920" hidden="1">PB_D1192</definedName>
    <definedName name="Google_Sheet_Link_1905194256" hidden="1">PB_D820</definedName>
    <definedName name="Google_Sheet_Link_1905712418" hidden="1">PB_D433</definedName>
    <definedName name="Google_Sheet_Link_1905749313" hidden="1">PB_D91</definedName>
    <definedName name="Google_Sheet_Link_1906206796" hidden="1">PB_D829</definedName>
    <definedName name="Google_Sheet_Link_1906253389" hidden="1">PB_D93</definedName>
    <definedName name="Google_Sheet_Link_190660554" hidden="1">PB_D1202</definedName>
    <definedName name="Google_Sheet_Link_1907221629" hidden="1">PB_D1044</definedName>
    <definedName name="Google_Sheet_Link_1908204864" hidden="1">PB_D1183</definedName>
    <definedName name="Google_Sheet_Link_1908956275" hidden="1">PB_D926</definedName>
    <definedName name="Google_Sheet_Link_1909121023" hidden="1">PB_D1117</definedName>
    <definedName name="Google_Sheet_Link_1909306436" hidden="1">PB_D1125</definedName>
    <definedName name="Google_Sheet_Link_1909731029" hidden="1">PB_D1215</definedName>
    <definedName name="Google_Sheet_Link_1909988070" hidden="1">PB_D1407</definedName>
    <definedName name="Google_Sheet_Link_1910095225" hidden="1">PB_D358</definedName>
    <definedName name="Google_Sheet_Link_1910474449" hidden="1">PB_D831</definedName>
    <definedName name="Google_Sheet_Link_1910658970" hidden="1">PB_D1016</definedName>
    <definedName name="Google_Sheet_Link_1912453204" hidden="1">PB_D63</definedName>
    <definedName name="Google_Sheet_Link_1913417931" hidden="1">PB_D553</definedName>
    <definedName name="Google_Sheet_Link_191503386" hidden="1">PB_D1556</definedName>
    <definedName name="Google_Sheet_Link_1916028359" hidden="1">PB_D957</definedName>
    <definedName name="Google_Sheet_Link_1917540260" hidden="1">PB_D1125</definedName>
    <definedName name="Google_Sheet_Link_1917664596" hidden="1">PB_D63</definedName>
    <definedName name="Google_Sheet_Link_1918313671" hidden="1">PB_D1122</definedName>
    <definedName name="Google_Sheet_Link_1918333819" hidden="1">PB_D560</definedName>
    <definedName name="Google_Sheet_Link_1918882903" hidden="1">PB_D203</definedName>
    <definedName name="Google_Sheet_Link_1919439548" hidden="1">PB_D1524</definedName>
    <definedName name="Google_Sheet_Link_1920264153" hidden="1">PB_D199</definedName>
    <definedName name="Google_Sheet_Link_192032655" hidden="1">PB_D863</definedName>
    <definedName name="Google_Sheet_Link_1920487736" hidden="1">PB_D106</definedName>
    <definedName name="Google_Sheet_Link_1921125" hidden="1">PB_D974</definedName>
    <definedName name="Google_Sheet_Link_1921646167" hidden="1">PB_D1024</definedName>
    <definedName name="Google_Sheet_Link_1921841130" hidden="1">PB_D63</definedName>
    <definedName name="Google_Sheet_Link_192226428" hidden="1">PB_D182</definedName>
    <definedName name="Google_Sheet_Link_1922302536" hidden="1">PB_D1518</definedName>
    <definedName name="Google_Sheet_Link_1922931385" hidden="1">PB_D1506</definedName>
    <definedName name="Google_Sheet_Link_1923898352" hidden="1">PB_D622</definedName>
    <definedName name="Google_Sheet_Link_192425406" hidden="1">PB_D1486</definedName>
    <definedName name="Google_Sheet_Link_1925055217" hidden="1">PB_D829</definedName>
    <definedName name="Google_Sheet_Link_1926444523" hidden="1">PB_D87</definedName>
    <definedName name="Google_Sheet_Link_1926445076" hidden="1">PB_D9</definedName>
    <definedName name="Google_Sheet_Link_1927338960" hidden="1">PB_D399</definedName>
    <definedName name="Google_Sheet_Link_1928560146" hidden="1">PB_D869</definedName>
    <definedName name="Google_Sheet_Link_1929204108" hidden="1">PB_D243</definedName>
    <definedName name="Google_Sheet_Link_1929402557" hidden="1">PB_1436</definedName>
    <definedName name="Google_Sheet_Link_1930609396" hidden="1">PB_D829</definedName>
    <definedName name="Google_Sheet_Link_1931136699" hidden="1">PB_D75</definedName>
    <definedName name="Google_Sheet_Link_1931701342" hidden="1">PB_D1101</definedName>
    <definedName name="Google_Sheet_Link_1931838105" hidden="1">PB_D631</definedName>
    <definedName name="Google_Sheet_Link_1932088920" hidden="1">PB_D1123</definedName>
    <definedName name="Google_Sheet_Link_1932554359" hidden="1">PB_D829</definedName>
    <definedName name="Google_Sheet_Link_1933956851" hidden="1">PB_D410</definedName>
    <definedName name="Google_Sheet_Link_1933971345" hidden="1">PB_D999</definedName>
    <definedName name="Google_Sheet_Link_1934556778" hidden="1">PB_D95</definedName>
    <definedName name="Google_Sheet_Link_1934613766" hidden="1">PB_D829</definedName>
    <definedName name="Google_Sheet_Link_193551074" hidden="1">PB_D890</definedName>
    <definedName name="Google_Sheet_Link_193602167" hidden="1">PB_D829</definedName>
    <definedName name="Google_Sheet_Link_1936442184" hidden="1">PB_D1001</definedName>
    <definedName name="Google_Sheet_Link_1936740874" hidden="1">PB_D623</definedName>
    <definedName name="Google_Sheet_Link_1937254215" hidden="1">PB_D1337</definedName>
    <definedName name="Google_Sheet_Link_1942074645" hidden="1">PB_D902</definedName>
    <definedName name="Google_Sheet_Link_194309705" hidden="1">PB_D855</definedName>
    <definedName name="Google_Sheet_Link_1943117351" hidden="1">PB_D30</definedName>
    <definedName name="Google_Sheet_Link_1943323304" hidden="1">PB_D238</definedName>
    <definedName name="Google_Sheet_Link_1944581157" hidden="1">PB_D921</definedName>
    <definedName name="Google_Sheet_Link_1944973065" hidden="1">PB_D622</definedName>
    <definedName name="Google_Sheet_Link_1947447467" hidden="1">PB_D817</definedName>
    <definedName name="Google_Sheet_Link_1948069893" hidden="1">PB_D643</definedName>
    <definedName name="Google_Sheet_Link_1948480218" hidden="1">PB_D152</definedName>
    <definedName name="Google_Sheet_Link_19496441" hidden="1">PB_D555</definedName>
    <definedName name="Google_Sheet_Link_194965625" hidden="1">PB_D876</definedName>
    <definedName name="Google_Sheet_Link_1949682401" hidden="1">PB_D179</definedName>
    <definedName name="Google_Sheet_Link_1950695472" hidden="1">PB_D427</definedName>
    <definedName name="Google_Sheet_Link_1951116581" hidden="1">PB_D258</definedName>
    <definedName name="Google_Sheet_Link_1951734624" hidden="1">PB_D63</definedName>
    <definedName name="Google_Sheet_Link_195192679" hidden="1">PB_D1564</definedName>
    <definedName name="Google_Sheet_Link_1952142609" hidden="1">PB_D1586</definedName>
    <definedName name="Google_Sheet_Link_1952988087" hidden="1">PB_D106</definedName>
    <definedName name="Google_Sheet_Link_1953552159" hidden="1">PB_D91</definedName>
    <definedName name="Google_Sheet_Link_1953851817" hidden="1">PB_D1345</definedName>
    <definedName name="Google_Sheet_Link_1953907660" hidden="1">PB_D292</definedName>
    <definedName name="Google_Sheet_Link_1955433402" hidden="1">PB_D829</definedName>
    <definedName name="Google_Sheet_Link_1956459065" hidden="1">PB_D623</definedName>
    <definedName name="Google_Sheet_Link_195717996" hidden="1">PB_D1120</definedName>
    <definedName name="Google_Sheet_Link_1957464557" hidden="1">PB_D245</definedName>
    <definedName name="Google_Sheet_Link_1958632877" hidden="1">PB_D562</definedName>
    <definedName name="Google_Sheet_Link_1959017210" hidden="1">PB_D863</definedName>
    <definedName name="Google_Sheet_Link_1959403629" hidden="1">PB_D820</definedName>
    <definedName name="Google_Sheet_Link_1959491214" hidden="1">PB_D865</definedName>
    <definedName name="Google_Sheet_Link_1959922821" hidden="1">PB_D869</definedName>
    <definedName name="Google_Sheet_Link_1960650526" hidden="1">PB_D268</definedName>
    <definedName name="Google_Sheet_Link_1961991836" hidden="1">PB_1445</definedName>
    <definedName name="Google_Sheet_Link_1962066759" hidden="1">PB_D1329</definedName>
    <definedName name="Google_Sheet_Link_1962161635" hidden="1">PB_D649A</definedName>
    <definedName name="Google_Sheet_Link_1963207289" hidden="1">PB_D1094</definedName>
    <definedName name="Google_Sheet_Link_1964370528" hidden="1">PB_D206</definedName>
    <definedName name="Google_Sheet_Link_1964801495" hidden="1">PB_D1334</definedName>
    <definedName name="Google_Sheet_Link_1964870786" hidden="1">PB_D91</definedName>
    <definedName name="Google_Sheet_Link_1965038305" hidden="1">PB_D623</definedName>
    <definedName name="Google_Sheet_Link_1965318862" hidden="1">PB_D623</definedName>
    <definedName name="Google_Sheet_Link_1966813340" hidden="1">PB_D214</definedName>
    <definedName name="Google_Sheet_Link_1966972184" hidden="1">PB_D123</definedName>
    <definedName name="Google_Sheet_Link_1967436725" hidden="1">PB_D273</definedName>
    <definedName name="Google_Sheet_Link_1970914831" hidden="1">PB_D975</definedName>
    <definedName name="Google_Sheet_Link_1972159679" hidden="1">PB_D433</definedName>
    <definedName name="Google_Sheet_Link_1972275862" hidden="1">PB_D1410</definedName>
    <definedName name="Google_Sheet_Link_1973493906" hidden="1">PB_D869</definedName>
    <definedName name="Google_Sheet_Link_1976830789" hidden="1">PB_D369</definedName>
    <definedName name="Google_Sheet_Link_1977157991" hidden="1">PB_D829</definedName>
    <definedName name="Google_Sheet_Link_1978205357" hidden="1">PB_D1576</definedName>
    <definedName name="Google_Sheet_Link_1978591844" hidden="1">PB_D897</definedName>
    <definedName name="Google_Sheet_Link_1979420634" hidden="1">PB_D1566</definedName>
    <definedName name="Google_Sheet_Link_1979579663" hidden="1">PB_D34</definedName>
    <definedName name="Google_Sheet_Link_1981462491" hidden="1">PB_D878</definedName>
    <definedName name="Google_Sheet_Link_1981564131" hidden="1">PB_D935</definedName>
    <definedName name="Google_Sheet_Link_1981956396" hidden="1">PB_D899</definedName>
    <definedName name="Google_Sheet_Link_1982379382" hidden="1">PB_D829</definedName>
    <definedName name="Google_Sheet_Link_1983209051" hidden="1">PB_D861</definedName>
    <definedName name="Google_Sheet_Link_1983726064" hidden="1">PB_D1083</definedName>
    <definedName name="Google_Sheet_Link_1985120352" hidden="1">PB_D869</definedName>
    <definedName name="Google_Sheet_Link_1985393538" hidden="1">PB_D31</definedName>
    <definedName name="Google_Sheet_Link_1985430713" hidden="1">PB_D817</definedName>
    <definedName name="Google_Sheet_Link_1986283253" hidden="1">PB_D412</definedName>
    <definedName name="Google_Sheet_Link_1986544642" hidden="1">PB_D820</definedName>
    <definedName name="Google_Sheet_Link_1987048425" hidden="1">PB_D16</definedName>
    <definedName name="Google_Sheet_Link_1988223824" hidden="1">PB_D1388</definedName>
    <definedName name="Google_Sheet_Link_1988227853" hidden="1">PB_D865</definedName>
    <definedName name="Google_Sheet_Link_1988441061" hidden="1">PB_D1341</definedName>
    <definedName name="Google_Sheet_Link_1992920626" hidden="1">PB_D92</definedName>
    <definedName name="Google_Sheet_Link_1993653944" hidden="1">PB_D199</definedName>
    <definedName name="Google_Sheet_Link_1995637686" hidden="1">PB_D1092</definedName>
    <definedName name="Google_Sheet_Link_1996336996" hidden="1">PB_D123</definedName>
    <definedName name="Google_Sheet_Link_1996515548" hidden="1">PB_D63</definedName>
    <definedName name="Google_Sheet_Link_1996809919" hidden="1">PB_D480</definedName>
    <definedName name="Google_Sheet_Link_1997255342" hidden="1">PB_D869</definedName>
    <definedName name="Google_Sheet_Link_1999244207" hidden="1">PB_D263</definedName>
    <definedName name="Google_Sheet_Link_2002718566" hidden="1">PB_D817</definedName>
    <definedName name="Google_Sheet_Link_2002870994" hidden="1">PB_D1312</definedName>
    <definedName name="Google_Sheet_Link_2003498071" hidden="1">PB_D832</definedName>
    <definedName name="Google_Sheet_Link_2003658236" hidden="1">PB_D831</definedName>
    <definedName name="Google_Sheet_Link_2003929654" hidden="1">PB_D75</definedName>
    <definedName name="Google_Sheet_Link_2004239977" hidden="1">PB_D1046</definedName>
    <definedName name="Google_Sheet_Link_2004312432" hidden="1">PB_D875</definedName>
    <definedName name="Google_Sheet_Link_2004729777" hidden="1">PB_D481</definedName>
    <definedName name="Google_Sheet_Link_2005251609" hidden="1">PB_D829</definedName>
    <definedName name="Google_Sheet_Link_2005509184" hidden="1">PB_D877</definedName>
    <definedName name="Google_Sheet_Link_2007642841" hidden="1">PB_D894</definedName>
    <definedName name="Google_Sheet_Link_2009811104" hidden="1">PB_D1418</definedName>
    <definedName name="Google_Sheet_Link_2012771837" hidden="1">PB_D432</definedName>
    <definedName name="Google_Sheet_Link_2013118281" hidden="1">PB_D872</definedName>
    <definedName name="Google_Sheet_Link_2016182013" hidden="1">PB_D40</definedName>
    <definedName name="Google_Sheet_Link_2016341918" hidden="1">PB_D829</definedName>
    <definedName name="Google_Sheet_Link_2017815049" hidden="1">PB_D95</definedName>
    <definedName name="Google_Sheet_Link_2018098938" hidden="1">PB_D79</definedName>
    <definedName name="Google_Sheet_Link_201833474" hidden="1">PB_D916</definedName>
    <definedName name="Google_Sheet_Link_2019961533" hidden="1">PB_D995</definedName>
    <definedName name="Google_Sheet_Link_202026531" hidden="1">PB_D111</definedName>
    <definedName name="Google_Sheet_Link_2020402162" hidden="1">PB_D982</definedName>
    <definedName name="Google_Sheet_Link_2021439471" hidden="1">PB_D95</definedName>
    <definedName name="Google_Sheet_Link_2021580795" hidden="1">PB_D362</definedName>
    <definedName name="Google_Sheet_Link_2021652783" hidden="1">PB_D77</definedName>
    <definedName name="Google_Sheet_Link_2023268854" hidden="1">PB_D622</definedName>
    <definedName name="Google_Sheet_Link_202398694" hidden="1">PB_D829</definedName>
    <definedName name="Google_Sheet_Link_2024201592" hidden="1">PB_D1077</definedName>
    <definedName name="Google_Sheet_Link_2024618441" hidden="1">PB_D91</definedName>
    <definedName name="Google_Sheet_Link_2026805799" hidden="1">PB_D96</definedName>
    <definedName name="Google_Sheet_Link_2027979589" hidden="1">PB_D1038</definedName>
    <definedName name="Google_Sheet_Link_2028067250" hidden="1">PB_D1033</definedName>
    <definedName name="Google_Sheet_Link_202899939" hidden="1">PB_D890</definedName>
    <definedName name="Google_Sheet_Link_2029315227" hidden="1">PB_D91</definedName>
    <definedName name="Google_Sheet_Link_2029396996" hidden="1">PB_D865</definedName>
    <definedName name="Google_Sheet_Link_2030119381" hidden="1">PB_D1179</definedName>
    <definedName name="Google_Sheet_Link_2030501097" hidden="1">PB_D624</definedName>
    <definedName name="Google_Sheet_Link_2031084695" hidden="1">PB_D996</definedName>
    <definedName name="Google_Sheet_Link_2031291829" hidden="1">PB_D858</definedName>
    <definedName name="Google_Sheet_Link_2031926703" hidden="1">PB_D77</definedName>
    <definedName name="Google_Sheet_Link_2032492675" hidden="1">PB_D182</definedName>
    <definedName name="Google_Sheet_Link_2032836202" hidden="1">PB_D243</definedName>
    <definedName name="Google_Sheet_Link_2034081090" hidden="1">PB_D63</definedName>
    <definedName name="Google_Sheet_Link_2034617446" hidden="1">PB_D550</definedName>
    <definedName name="Google_Sheet_Link_203477996" hidden="1">PB_D95</definedName>
    <definedName name="Google_Sheet_Link_2035232523" hidden="1">PB_D887</definedName>
    <definedName name="Google_Sheet_Link_2036356252" hidden="1">PB_D1508</definedName>
    <definedName name="Google_Sheet_Link_2036651451" hidden="1">PB_D1098</definedName>
    <definedName name="Google_Sheet_Link_2037011401" hidden="1">PB_1592</definedName>
    <definedName name="Google_Sheet_Link_2037273356" hidden="1">PB_D123</definedName>
    <definedName name="Google_Sheet_Link_2038684986" hidden="1">PB_D626</definedName>
    <definedName name="Google_Sheet_Link_2038888936" hidden="1">PB_D1077</definedName>
    <definedName name="Google_Sheet_Link_2039654180" hidden="1">PB_D982</definedName>
    <definedName name="Google_Sheet_Link_2040193588" hidden="1">PB_D102</definedName>
    <definedName name="Google_Sheet_Link_2040211791" hidden="1">PB_D341</definedName>
    <definedName name="Google_Sheet_Link_2040462083" hidden="1">PB_D656A</definedName>
    <definedName name="Google_Sheet_Link_2040480616" hidden="1">PB_D196</definedName>
    <definedName name="Google_Sheet_Link_2040987355" hidden="1">PB_D869</definedName>
    <definedName name="Google_Sheet_Link_204300823" hidden="1">PB_D76</definedName>
    <definedName name="Google_Sheet_Link_2043046039" hidden="1">PB_D829</definedName>
    <definedName name="Google_Sheet_Link_2044033802" hidden="1">PB_D201</definedName>
    <definedName name="Google_Sheet_Link_2044358093" hidden="1">PB_D160</definedName>
    <definedName name="Google_Sheet_Link_2044447959" hidden="1">PB_D1407</definedName>
    <definedName name="Google_Sheet_Link_2044462818" hidden="1">PB_D1055</definedName>
    <definedName name="Google_Sheet_Link_2045340007" hidden="1">PB_D818</definedName>
    <definedName name="Google_Sheet_Link_204722067" hidden="1">PB_D573</definedName>
    <definedName name="Google_Sheet_Link_2047245987" hidden="1">PB_D96</definedName>
    <definedName name="Google_Sheet_Link_2047358197" hidden="1">PB_1589</definedName>
    <definedName name="Google_Sheet_Link_2047384562" hidden="1">PB_D1177</definedName>
    <definedName name="Google_Sheet_Link_2048111776" hidden="1">PB_D870</definedName>
    <definedName name="Google_Sheet_Link_2048543080" hidden="1">PB_D1107</definedName>
    <definedName name="Google_Sheet_Link_2048563517" hidden="1">PB_D203</definedName>
    <definedName name="Google_Sheet_Link_2049294993" hidden="1">PB_1439</definedName>
    <definedName name="Google_Sheet_Link_204975347" hidden="1">PB_D21</definedName>
    <definedName name="Google_Sheet_Link_2049898639" hidden="1">PB_D91</definedName>
    <definedName name="Google_Sheet_Link_205170066" hidden="1">PB_D970</definedName>
    <definedName name="Google_Sheet_Link_2051756398" hidden="1">PB_D19</definedName>
    <definedName name="Google_Sheet_Link_2052635328" hidden="1">PB_D871</definedName>
    <definedName name="Google_Sheet_Link_2053806920" hidden="1">PB_D827</definedName>
    <definedName name="Google_Sheet_Link_2054985214" hidden="1">PB_D1017</definedName>
    <definedName name="Google_Sheet_Link_2055171984" hidden="1">PB_D989</definedName>
    <definedName name="Google_Sheet_Link_2055986481" hidden="1">PB_D95</definedName>
    <definedName name="Google_Sheet_Link_2056142884" hidden="1">PB_D892</definedName>
    <definedName name="Google_Sheet_Link_2057650303" hidden="1">PB_D95</definedName>
    <definedName name="Google_Sheet_Link_2058993884" hidden="1">PB_D1332</definedName>
    <definedName name="Google_Sheet_Link_2059308175" hidden="1">PB_D105</definedName>
    <definedName name="Google_Sheet_Link_2059544604" hidden="1">PB_D123</definedName>
    <definedName name="Google_Sheet_Link_2059735777" hidden="1">PB_D869</definedName>
    <definedName name="Google_Sheet_Link_2060025431" hidden="1">PB_D817</definedName>
    <definedName name="Google_Sheet_Link_2060069419" hidden="1">PB_D819</definedName>
    <definedName name="Google_Sheet_Link_2060540654" hidden="1">PB_D818</definedName>
    <definedName name="Google_Sheet_Link_2061246935" hidden="1">PB_D831</definedName>
    <definedName name="Google_Sheet_Link_2061579323" hidden="1">PB_D453</definedName>
    <definedName name="Google_Sheet_Link_2062025134" hidden="1">PB_D1331</definedName>
    <definedName name="Google_Sheet_Link_2062383434" hidden="1">PB_D192</definedName>
    <definedName name="Google_Sheet_Link_2062741272" hidden="1">PB_D878</definedName>
    <definedName name="Google_Sheet_Link_2063784509" hidden="1">PB_D202</definedName>
    <definedName name="Google_Sheet_Link_2064670940" hidden="1">PB_D123</definedName>
    <definedName name="Google_Sheet_Link_2064824184" hidden="1">PB_D409</definedName>
    <definedName name="Google_Sheet_Link_2065476211" hidden="1">PB_D25</definedName>
    <definedName name="Google_Sheet_Link_2066256558" hidden="1">PB_D432</definedName>
    <definedName name="Google_Sheet_Link_206729363" hidden="1">PB_D603</definedName>
    <definedName name="Google_Sheet_Link_2067861690" hidden="1">PB_D865</definedName>
    <definedName name="Google_Sheet_Link_2068782743" hidden="1">PB_D858</definedName>
    <definedName name="Google_Sheet_Link_2069281801" hidden="1">PB_D93</definedName>
    <definedName name="Google_Sheet_Link_2069523394" hidden="1">PB_D1310</definedName>
    <definedName name="Google_Sheet_Link_2069806070" hidden="1">PB_D1244</definedName>
    <definedName name="Google_Sheet_Link_2070256547" hidden="1">PB_D946</definedName>
    <definedName name="Google_Sheet_Link_2070619375" hidden="1">PB_D834</definedName>
    <definedName name="Google_Sheet_Link_2071717826" hidden="1">PB_D1178</definedName>
    <definedName name="Google_Sheet_Link_2072354212" hidden="1">PB_D623</definedName>
    <definedName name="Google_Sheet_Link_2072598043" hidden="1">PB_D1333</definedName>
    <definedName name="Google_Sheet_Link_2072698772" hidden="1">PB_D927</definedName>
    <definedName name="Google_Sheet_Link_207322530" hidden="1">PB_D831</definedName>
    <definedName name="Google_Sheet_Link_2074917046" hidden="1">PB_D18</definedName>
    <definedName name="Google_Sheet_Link_207703857" hidden="1">PB_D91</definedName>
    <definedName name="Google_Sheet_Link_2077585543" hidden="1">PB_D213</definedName>
    <definedName name="Google_Sheet_Link_2077877135" hidden="1">PB_D329</definedName>
    <definedName name="Google_Sheet_Link_2078095140" hidden="1">PB_D160</definedName>
    <definedName name="Google_Sheet_Link_2078707776" hidden="1">PB_D923</definedName>
    <definedName name="Google_Sheet_Link_2079430215" hidden="1">PB_D648A</definedName>
    <definedName name="Google_Sheet_Link_208006738" hidden="1">PB_D1337</definedName>
    <definedName name="Google_Sheet_Link_2080104587" hidden="1">PB_D1099</definedName>
    <definedName name="Google_Sheet_Link_2081744332" hidden="1">PB_D123</definedName>
    <definedName name="Google_Sheet_Link_2082143463" hidden="1">PB_D831</definedName>
    <definedName name="Google_Sheet_Link_2082424458" hidden="1">PB_D1495</definedName>
    <definedName name="Google_Sheet_Link_2083407183" hidden="1">PB_D29</definedName>
    <definedName name="Google_Sheet_Link_2083582055" hidden="1">PB_D91</definedName>
    <definedName name="Google_Sheet_Link_2083747077" hidden="1">PB_D369</definedName>
    <definedName name="Google_Sheet_Link_2083957685" hidden="1">PB_D78</definedName>
    <definedName name="Google_Sheet_Link_2084257958" hidden="1">PB_D21</definedName>
    <definedName name="Google_Sheet_Link_2084310294" hidden="1">PB_D40</definedName>
    <definedName name="Google_Sheet_Link_2084500951" hidden="1">PB_D622</definedName>
    <definedName name="Google_Sheet_Link_2085616741" hidden="1">PB_D96</definedName>
    <definedName name="Google_Sheet_Link_2085618007" hidden="1">PB_D870</definedName>
    <definedName name="Google_Sheet_Link_2085840885" hidden="1">PB_D87</definedName>
    <definedName name="Google_Sheet_Link_2086698808" hidden="1">PB_D261</definedName>
    <definedName name="Google_Sheet_Link_2086971915" hidden="1">PB_D432</definedName>
    <definedName name="Google_Sheet_Link_2087174836" hidden="1">PB_D92</definedName>
    <definedName name="Google_Sheet_Link_2087871769" hidden="1">PB_D820</definedName>
    <definedName name="Google_Sheet_Link_2088947676" hidden="1">PB_D95</definedName>
    <definedName name="Google_Sheet_Link_2089070847" hidden="1">PB_D817</definedName>
    <definedName name="Google_Sheet_Link_2091792586" hidden="1">PB_D160</definedName>
    <definedName name="Google_Sheet_Link_2092545022" hidden="1">PB_D105</definedName>
    <definedName name="Google_Sheet_Link_2093277084" hidden="1">PB_D827</definedName>
    <definedName name="Google_Sheet_Link_2095147045" hidden="1">PB_D897</definedName>
    <definedName name="Google_Sheet_Link_209541669" hidden="1">PB_D988</definedName>
    <definedName name="Google_Sheet_Link_2095690311" hidden="1">PB_D1244</definedName>
    <definedName name="Google_Sheet_Link_2095799211" hidden="1">PB_D1088</definedName>
    <definedName name="Google_Sheet_Link_2095810860" hidden="1">PB_D123</definedName>
    <definedName name="Google_Sheet_Link_2095950812" hidden="1">PB_D870</definedName>
    <definedName name="Google_Sheet_Link_2096578841" hidden="1">PB_D831</definedName>
    <definedName name="Google_Sheet_Link_2096820677" hidden="1">PB_D369</definedName>
    <definedName name="Google_Sheet_Link_2097023136" hidden="1">PB_D160</definedName>
    <definedName name="Google_Sheet_Link_2098662242" hidden="1">PB_D881</definedName>
    <definedName name="Google_Sheet_Link_2098814394" hidden="1">PB_D96</definedName>
    <definedName name="Google_Sheet_Link_2099999992" hidden="1">PB_D1350</definedName>
    <definedName name="Google_Sheet_Link_2102226745" hidden="1">PB_D827</definedName>
    <definedName name="Google_Sheet_Link_2103306135" hidden="1">PB_D1268</definedName>
    <definedName name="Google_Sheet_Link_2103876002" hidden="1">PB_D818</definedName>
    <definedName name="Google_Sheet_Link_2104595870" hidden="1">PB_D829</definedName>
    <definedName name="Google_Sheet_Link_2105424967" hidden="1">PB_D898</definedName>
    <definedName name="Google_Sheet_Link_2110311161" hidden="1">PB_D828</definedName>
    <definedName name="Google_Sheet_Link_2111657827" hidden="1">PB_D232</definedName>
    <definedName name="Google_Sheet_Link_2112120242" hidden="1">PB_D550</definedName>
    <definedName name="Google_Sheet_Link_2114348973" hidden="1">PB_D649A</definedName>
    <definedName name="Google_Sheet_Link_2114740079" hidden="1">PB_D63</definedName>
    <definedName name="Google_Sheet_Link_2115675532" hidden="1">PB_D78</definedName>
    <definedName name="Google_Sheet_Link_2116182600" hidden="1">PB_D142</definedName>
    <definedName name="Google_Sheet_Link_211793991" hidden="1">PB_D836</definedName>
    <definedName name="Google_Sheet_Link_2119032799" hidden="1">PB_D623</definedName>
    <definedName name="Google_Sheet_Link_2119480451" hidden="1">PB_D160</definedName>
    <definedName name="Google_Sheet_Link_2121391272" hidden="1">PB_D969</definedName>
    <definedName name="Google_Sheet_Link_2122160384" hidden="1">PB_D123</definedName>
    <definedName name="Google_Sheet_Link_2122167229" hidden="1">PB_D142</definedName>
    <definedName name="Google_Sheet_Link_2122257759" hidden="1">PB_D1353</definedName>
    <definedName name="Google_Sheet_Link_2124060373" hidden="1">PB_D91</definedName>
    <definedName name="Google_Sheet_Link_2124427421" hidden="1">PB_D865</definedName>
    <definedName name="Google_Sheet_Link_2124659537" hidden="1">PB_D110</definedName>
    <definedName name="Google_Sheet_Link_2125019775" hidden="1">PB_D829</definedName>
    <definedName name="Google_Sheet_Link_2125120338" hidden="1">PB_D820</definedName>
    <definedName name="Google_Sheet_Link_2125245581" hidden="1">PB_D858</definedName>
    <definedName name="Google_Sheet_Link_21258935" hidden="1">PB_D1004</definedName>
    <definedName name="Google_Sheet_Link_2126889784" hidden="1">PB_D554</definedName>
    <definedName name="Google_Sheet_Link_2127036466" hidden="1">PB_D301</definedName>
    <definedName name="Google_Sheet_Link_2128128123" hidden="1">PB_D1114</definedName>
    <definedName name="Google_Sheet_Link_2128146245" hidden="1">PB_D17</definedName>
    <definedName name="Google_Sheet_Link_21283815" hidden="1">PB_D818</definedName>
    <definedName name="Google_Sheet_Link_2128821784" hidden="1">PB_D410</definedName>
    <definedName name="Google_Sheet_Link_2129240823" hidden="1">PB_D970</definedName>
    <definedName name="Google_Sheet_Link_2130095684" hidden="1">PB_D1409</definedName>
    <definedName name="Google_Sheet_Link_2130227357" hidden="1">PB_D300</definedName>
    <definedName name="Google_Sheet_Link_2130279260" hidden="1">PB_D120</definedName>
    <definedName name="Google_Sheet_Link_2130317521" hidden="1">PB_D829</definedName>
    <definedName name="Google_Sheet_Link_2131084892" hidden="1">PB_D283</definedName>
    <definedName name="Google_Sheet_Link_2132850768" hidden="1">PB_D1071</definedName>
    <definedName name="Google_Sheet_Link_2135674764" hidden="1">PB_D160</definedName>
    <definedName name="Google_Sheet_Link_2135781250" hidden="1">PB_D123</definedName>
    <definedName name="Google_Sheet_Link_2137237318" hidden="1">PB_D93</definedName>
    <definedName name="Google_Sheet_Link_2137450153" hidden="1">PB_D106</definedName>
    <definedName name="Google_Sheet_Link_2137525637" hidden="1">PB_D307</definedName>
    <definedName name="Google_Sheet_Link_2137613052" hidden="1">PB_D622</definedName>
    <definedName name="Google_Sheet_Link_2137771345" hidden="1">PB_D222</definedName>
    <definedName name="Google_Sheet_Link_2138274635" hidden="1">PB_D660A</definedName>
    <definedName name="Google_Sheet_Link_2139067305" hidden="1">PB_D44</definedName>
    <definedName name="Google_Sheet_Link_2141575419" hidden="1">PB_D876</definedName>
    <definedName name="Google_Sheet_Link_2141696651" hidden="1">PB_D106</definedName>
    <definedName name="Google_Sheet_Link_2142076661" hidden="1">PB_D611</definedName>
    <definedName name="Google_Sheet_Link_2143807965" hidden="1">PB_D1203</definedName>
    <definedName name="Google_Sheet_Link_2144363950" hidden="1">PB_D623</definedName>
    <definedName name="Google_Sheet_Link_2145524712" hidden="1">PB_D829</definedName>
    <definedName name="Google_Sheet_Link_214554479" hidden="1">PB_D871</definedName>
    <definedName name="Google_Sheet_Link_2145618474" hidden="1">PB_D829</definedName>
    <definedName name="Google_Sheet_Link_214572249" hidden="1">PB_D1338</definedName>
    <definedName name="Google_Sheet_Link_2146219286" hidden="1">PB_D1427A</definedName>
    <definedName name="Google_Sheet_Link_215746208" hidden="1">PB_D1274</definedName>
    <definedName name="Google_Sheet_Link_215764724" hidden="1">PB_D1311</definedName>
    <definedName name="Google_Sheet_Link_216435081" hidden="1">PB_D870</definedName>
    <definedName name="Google_Sheet_Link_217784342" hidden="1">PB_D21</definedName>
    <definedName name="Google_Sheet_Link_220039155" hidden="1">PB_D866</definedName>
    <definedName name="Google_Sheet_Link_222705936" hidden="1">PB_D21</definedName>
    <definedName name="Google_Sheet_Link_223842154" hidden="1">PB_D1028</definedName>
    <definedName name="Google_Sheet_Link_224271667" hidden="1">PB_D820</definedName>
    <definedName name="Google_Sheet_Link_224275549" hidden="1">PB_D1334</definedName>
    <definedName name="Google_Sheet_Link_224505196" hidden="1">PB_D95</definedName>
    <definedName name="Google_Sheet_Link_22710735" hidden="1">PB_D440</definedName>
    <definedName name="Google_Sheet_Link_227121780" hidden="1">PB_D829</definedName>
    <definedName name="Google_Sheet_Link_227808962" hidden="1">PB_D879</definedName>
    <definedName name="Google_Sheet_Link_227990868" hidden="1">PB_D628</definedName>
    <definedName name="Google_Sheet_Link_229812692" hidden="1">PB_D12</definedName>
    <definedName name="Google_Sheet_Link_230412958" hidden="1">PB_D1017</definedName>
    <definedName name="Google_Sheet_Link_230840355" hidden="1">PB_D865</definedName>
    <definedName name="Google_Sheet_Link_231196310" hidden="1">PB_D181</definedName>
    <definedName name="Google_Sheet_Link_231895554" hidden="1">PB_D252</definedName>
    <definedName name="Google_Sheet_Link_232219117" hidden="1">PB_D1435A</definedName>
    <definedName name="Google_Sheet_Link_233188686" hidden="1">PB_D829</definedName>
    <definedName name="Google_Sheet_Link_234476798" hidden="1">PB_D554</definedName>
    <definedName name="Google_Sheet_Link_236401064" hidden="1">PB_D890</definedName>
    <definedName name="Google_Sheet_Link_236421715" hidden="1">PB_D905</definedName>
    <definedName name="Google_Sheet_Link_237097421" hidden="1">PB_D1027</definedName>
    <definedName name="Google_Sheet_Link_23749197" hidden="1">PB_D21</definedName>
    <definedName name="Google_Sheet_Link_238443116" hidden="1">PB_D1228</definedName>
    <definedName name="Google_Sheet_Link_238551233" hidden="1">PB_D394</definedName>
    <definedName name="Google_Sheet_Link_240097113" hidden="1">PB_D349</definedName>
    <definedName name="Google_Sheet_Link_241414135" hidden="1">PB_D827</definedName>
    <definedName name="Google_Sheet_Link_242008960" hidden="1">PB_D829</definedName>
    <definedName name="Google_Sheet_Link_242077677" hidden="1">PB_D1374</definedName>
    <definedName name="Google_Sheet_Link_243497719" hidden="1">PB_D827</definedName>
    <definedName name="Google_Sheet_Link_243965237" hidden="1">PB_D91</definedName>
    <definedName name="Google_Sheet_Link_244312496" hidden="1">PB_D898</definedName>
    <definedName name="Google_Sheet_Link_244392262" hidden="1">PB_D818</definedName>
    <definedName name="Google_Sheet_Link_244967679" hidden="1">PB_D1415</definedName>
    <definedName name="Google_Sheet_Link_245260857" hidden="1">PB_D419</definedName>
    <definedName name="Google_Sheet_Link_245268056" hidden="1">PB_D865</definedName>
    <definedName name="Google_Sheet_Link_245455114" hidden="1">PB_D865</definedName>
    <definedName name="Google_Sheet_Link_245666804" hidden="1">PB_D829</definedName>
    <definedName name="Google_Sheet_Link_246255223" hidden="1">PB_D181</definedName>
    <definedName name="Google_Sheet_Link_246494821" hidden="1">PB_D182</definedName>
    <definedName name="Google_Sheet_Link_246883296" hidden="1">PB_D155</definedName>
    <definedName name="Google_Sheet_Link_247239797" hidden="1">PB_D865</definedName>
    <definedName name="Google_Sheet_Link_247682976" hidden="1">PB_D1036</definedName>
    <definedName name="Google_Sheet_Link_248846339" hidden="1">PB_D95</definedName>
    <definedName name="Google_Sheet_Link_249366161" hidden="1">PB_D216</definedName>
    <definedName name="Google_Sheet_Link_251584408" hidden="1">PB_D884</definedName>
    <definedName name="Google_Sheet_Link_251606429" hidden="1">PB_D142</definedName>
    <definedName name="Google_Sheet_Link_251934294" hidden="1">PB_D829</definedName>
    <definedName name="Google_Sheet_Link_253183281" hidden="1">PB_D94</definedName>
    <definedName name="Google_Sheet_Link_254070939" hidden="1">PB_D939</definedName>
    <definedName name="Google_Sheet_Link_254263256" hidden="1">PB_D359</definedName>
    <definedName name="Google_Sheet_Link_255592947" hidden="1">PB_D63</definedName>
    <definedName name="Google_Sheet_Link_257698195" hidden="1">PB_D93</definedName>
    <definedName name="Google_Sheet_Link_257714427" hidden="1">PB_D142</definedName>
    <definedName name="Google_Sheet_Link_257754203" hidden="1">PB_D1331</definedName>
    <definedName name="Google_Sheet_Link_257767518" hidden="1">PB_D105</definedName>
    <definedName name="Google_Sheet_Link_25814072" hidden="1">PB_D885</definedName>
    <definedName name="Google_Sheet_Link_258293218" hidden="1">PB_D1067</definedName>
    <definedName name="Google_Sheet_Link_25836517" hidden="1">PB_D865</definedName>
    <definedName name="Google_Sheet_Link_259017062" hidden="1">PB_D818</definedName>
    <definedName name="Google_Sheet_Link_25936024" hidden="1">PB_D21</definedName>
    <definedName name="Google_Sheet_Link_259704192" hidden="1">PB_D21</definedName>
    <definedName name="Google_Sheet_Link_259841207" hidden="1">PB_D860</definedName>
    <definedName name="Google_Sheet_Link_260244055" hidden="1">PB_D818</definedName>
    <definedName name="Google_Sheet_Link_260923260" hidden="1">PB_D123</definedName>
    <definedName name="Google_Sheet_Link_262016562" hidden="1">PB_D818</definedName>
    <definedName name="Google_Sheet_Link_263378855" hidden="1">PB_D935</definedName>
    <definedName name="Google_Sheet_Link_264024953" hidden="1">PB_D21</definedName>
    <definedName name="Google_Sheet_Link_264371691" hidden="1">PB_D1361</definedName>
    <definedName name="Google_Sheet_Link_264686570" hidden="1">PB_D623</definedName>
    <definedName name="Google_Sheet_Link_264724997" hidden="1">PB_D1416A</definedName>
    <definedName name="Google_Sheet_Link_265346715" hidden="1">PB_D63</definedName>
    <definedName name="Google_Sheet_Link_265996224" hidden="1">PB_D173</definedName>
    <definedName name="Google_Sheet_Link_266816260" hidden="1">PB_D871</definedName>
    <definedName name="Google_Sheet_Link_267142382" hidden="1">PB_D831</definedName>
    <definedName name="Google_Sheet_Link_267877785" hidden="1">PB_D91</definedName>
    <definedName name="Google_Sheet_Link_268481995" hidden="1">PB_D1037</definedName>
    <definedName name="Google_Sheet_Link_269837167" hidden="1">PB_D1274</definedName>
    <definedName name="Google_Sheet_Link_270086027" hidden="1">PB_D818</definedName>
    <definedName name="Google_Sheet_Link_271782585" hidden="1">PB_D91</definedName>
    <definedName name="Google_Sheet_Link_272304989" hidden="1">PB_D1306</definedName>
    <definedName name="Google_Sheet_Link_273279249" hidden="1">PB_D1108</definedName>
    <definedName name="Google_Sheet_Link_273397028" hidden="1">PB_D831</definedName>
    <definedName name="Google_Sheet_Link_273513347" hidden="1">PB_D854</definedName>
    <definedName name="Google_Sheet_Link_274073128" hidden="1">PB_D556</definedName>
    <definedName name="Google_Sheet_Link_274228570" hidden="1">PB_D438</definedName>
    <definedName name="Google_Sheet_Link_274234305" hidden="1">PB_D1419</definedName>
    <definedName name="Google_Sheet_Link_274238200" hidden="1">PB_D182</definedName>
    <definedName name="Google_Sheet_Link_27775268" hidden="1">PB_D869</definedName>
    <definedName name="Google_Sheet_Link_278072023" hidden="1">PB_D653A</definedName>
    <definedName name="Google_Sheet_Link_278116639" hidden="1">PB_D870</definedName>
    <definedName name="Google_Sheet_Link_278927136" hidden="1">PB_D160</definedName>
    <definedName name="Google_Sheet_Link_279257366" hidden="1">PB_D1435A</definedName>
    <definedName name="Google_Sheet_Link_280204449" hidden="1">PB_D1352</definedName>
    <definedName name="Google_Sheet_Link_281113875" hidden="1">PB_D1208</definedName>
    <definedName name="Google_Sheet_Link_281239602" hidden="1">PB_D16</definedName>
    <definedName name="Google_Sheet_Link_281354449" hidden="1">PB_D91</definedName>
    <definedName name="Google_Sheet_Link_281698826" hidden="1">PB_D95</definedName>
    <definedName name="Google_Sheet_Link_28234561" hidden="1">PB_D869</definedName>
    <definedName name="Google_Sheet_Link_283248290" hidden="1">PB_D75</definedName>
    <definedName name="Google_Sheet_Link_284831189" hidden="1">PB_D874</definedName>
    <definedName name="Google_Sheet_Link_285000757" hidden="1">PB_D865</definedName>
    <definedName name="Google_Sheet_Link_28527867" hidden="1">PB_D659</definedName>
    <definedName name="Google_Sheet_Link_286787306" hidden="1">PB_D95</definedName>
    <definedName name="Google_Sheet_Link_287208288" hidden="1">PB_D438</definedName>
    <definedName name="Google_Sheet_Link_287547100" hidden="1">PB_D878</definedName>
    <definedName name="Google_Sheet_Link_287641095" hidden="1">PB_D1146</definedName>
    <definedName name="Google_Sheet_Link_287902983" hidden="1">PB_D136</definedName>
    <definedName name="Google_Sheet_Link_288251299" hidden="1">PB_D817</definedName>
    <definedName name="Google_Sheet_Link_288304010" hidden="1">PB_D25</definedName>
    <definedName name="Google_Sheet_Link_289065962" hidden="1">PB_D1169</definedName>
    <definedName name="Google_Sheet_Link_290444008" hidden="1">PB_D1351</definedName>
    <definedName name="Google_Sheet_Link_290663922" hidden="1">PB_D623</definedName>
    <definedName name="Google_Sheet_Link_29108653" hidden="1">PB_D334</definedName>
    <definedName name="Google_Sheet_Link_291443836" hidden="1">PB_D569</definedName>
    <definedName name="Google_Sheet_Link_291446634" hidden="1">PB_D957</definedName>
    <definedName name="Google_Sheet_Link_291668934" hidden="1">PB_D865</definedName>
    <definedName name="Google_Sheet_Link_293843408" hidden="1">PB_D556</definedName>
    <definedName name="Google_Sheet_Link_294082467" hidden="1">PB_D870</definedName>
    <definedName name="Google_Sheet_Link_294174138" hidden="1">PB_D622</definedName>
    <definedName name="Google_Sheet_Link_294568364" hidden="1">PB_D132</definedName>
    <definedName name="Google_Sheet_Link_294658380" hidden="1">PB_D886</definedName>
    <definedName name="Google_Sheet_Link_295080011" hidden="1">PB_D829</definedName>
    <definedName name="Google_Sheet_Link_295307045" hidden="1">PB_D623</definedName>
    <definedName name="Google_Sheet_Link_295532488" hidden="1">PB_D106</definedName>
    <definedName name="Google_Sheet_Link_296248710" hidden="1">PB_D93</definedName>
    <definedName name="Google_Sheet_Link_296493964" hidden="1">PB_D858</definedName>
    <definedName name="Google_Sheet_Link_296857142" hidden="1">PB_D829</definedName>
    <definedName name="Google_Sheet_Link_297621955" hidden="1">PB_D820</definedName>
    <definedName name="Google_Sheet_Link_297921813" hidden="1">PB_D87</definedName>
    <definedName name="Google_Sheet_Link_298320883" hidden="1">PB_D881</definedName>
    <definedName name="Google_Sheet_Link_298623190" hidden="1">PB_D865</definedName>
    <definedName name="Google_Sheet_Link_29908778" hidden="1">PB_D878</definedName>
    <definedName name="Google_Sheet_Link_299810757" hidden="1">PB_D870</definedName>
    <definedName name="Google_Sheet_Link_299820847" hidden="1">PB_D465</definedName>
    <definedName name="Google_Sheet_Link_2999729" hidden="1">PB_1443</definedName>
    <definedName name="Google_Sheet_Link_300583350" hidden="1">PB_D869</definedName>
    <definedName name="Google_Sheet_Link_302035674" hidden="1">PB_D76</definedName>
    <definedName name="Google_Sheet_Link_302477782" hidden="1">PB_D622</definedName>
    <definedName name="Google_Sheet_Link_306567749" hidden="1">PB_D829</definedName>
    <definedName name="Google_Sheet_Link_307604514" hidden="1">PB_D831</definedName>
    <definedName name="Google_Sheet_Link_308084570" hidden="1">PB_D256</definedName>
    <definedName name="Google_Sheet_Link_308594020" hidden="1">PB_D828</definedName>
    <definedName name="Google_Sheet_Link_309068164" hidden="1">PB_D831</definedName>
    <definedName name="Google_Sheet_Link_30946348" hidden="1">PB_D829</definedName>
    <definedName name="Google_Sheet_Link_309631928" hidden="1">PB_D829</definedName>
    <definedName name="Google_Sheet_Link_309968863" hidden="1">PB_D865</definedName>
    <definedName name="Google_Sheet_Link_310106571" hidden="1">PB_D93</definedName>
    <definedName name="Google_Sheet_Link_310139581" hidden="1">PB_D863</definedName>
    <definedName name="Google_Sheet_Link_310154003" hidden="1">PB_D963</definedName>
    <definedName name="Google_Sheet_Link_310928663" hidden="1">PB_D95</definedName>
    <definedName name="Google_Sheet_Link_312441246" hidden="1">PB_D1518</definedName>
    <definedName name="Google_Sheet_Link_313345968" hidden="1">PB_D251</definedName>
    <definedName name="Google_Sheet_Link_313642994" hidden="1">PB_D92</definedName>
    <definedName name="Google_Sheet_Link_315135074" hidden="1">PB_D865</definedName>
    <definedName name="Google_Sheet_Link_315768751" hidden="1">PB_D227</definedName>
    <definedName name="Google_Sheet_Link_315826530" hidden="1">PB_D859</definedName>
    <definedName name="Google_Sheet_Link_3164779" hidden="1">PB_D554</definedName>
    <definedName name="Google_Sheet_Link_316626023" hidden="1">PB_D861</definedName>
    <definedName name="Google_Sheet_Link_317712088" hidden="1">PB_D1003</definedName>
    <definedName name="Google_Sheet_Link_318324884" hidden="1">PB_D869</definedName>
    <definedName name="Google_Sheet_Link_318453800" hidden="1">PB_D871</definedName>
    <definedName name="Google_Sheet_Link_318857396" hidden="1">PB_D880</definedName>
    <definedName name="Google_Sheet_Link_319474920" hidden="1">PB_D190</definedName>
    <definedName name="Google_Sheet_Link_319741689" hidden="1">PB_D617</definedName>
    <definedName name="Google_Sheet_Link_320135991" hidden="1">PB_D831</definedName>
    <definedName name="Google_Sheet_Link_320148912" hidden="1">PB_D861</definedName>
    <definedName name="Google_Sheet_Link_320329361" hidden="1">PB_D995</definedName>
    <definedName name="Google_Sheet_Link_321679336" hidden="1">PB_D112</definedName>
    <definedName name="Google_Sheet_Link_32182829" hidden="1">PB_D398</definedName>
    <definedName name="Google_Sheet_Link_323096502" hidden="1">PB_D182</definedName>
    <definedName name="Google_Sheet_Link_323412637" hidden="1">PB_D1141</definedName>
    <definedName name="Google_Sheet_Link_323909353" hidden="1">PB_D623</definedName>
    <definedName name="Google_Sheet_Link_324405745" hidden="1">PB_D243</definedName>
    <definedName name="Google_Sheet_Link_32483652" hidden="1">PB_D1288</definedName>
    <definedName name="Google_Sheet_Link_324868874" hidden="1">PB_D1138</definedName>
    <definedName name="Google_Sheet_Link_32536661" hidden="1">PB_D869</definedName>
    <definedName name="Google_Sheet_Link_325639396" hidden="1">PB_D829</definedName>
    <definedName name="Google_Sheet_Link_327271878" hidden="1">PB_D1003</definedName>
    <definedName name="Google_Sheet_Link_32929732" hidden="1">PB_D1088</definedName>
    <definedName name="Google_Sheet_Link_329319734" hidden="1">PB_D372</definedName>
    <definedName name="Google_Sheet_Link_329351358" hidden="1">PB_D831</definedName>
    <definedName name="Google_Sheet_Link_330334732" hidden="1">PB_D87</definedName>
    <definedName name="Google_Sheet_Link_331793499" hidden="1">PB_D155</definedName>
    <definedName name="Google_Sheet_Link_332683857" hidden="1">PB_D40</definedName>
    <definedName name="Google_Sheet_Link_332745804" hidden="1">PB_D1584</definedName>
    <definedName name="Google_Sheet_Link_332787674" hidden="1">PB_D622</definedName>
    <definedName name="Google_Sheet_Link_334145739" hidden="1">PB_D943</definedName>
    <definedName name="Google_Sheet_Link_334225460" hidden="1">PB_D1202</definedName>
    <definedName name="Google_Sheet_Link_334741499" hidden="1">PB_D1103</definedName>
    <definedName name="Google_Sheet_Link_334938247" hidden="1">PB_D87</definedName>
    <definedName name="Google_Sheet_Link_335667135" hidden="1">PB_D95</definedName>
    <definedName name="Google_Sheet_Link_335844840" hidden="1">PB_D827</definedName>
    <definedName name="Google_Sheet_Link_336168459" hidden="1">PB_D904</definedName>
    <definedName name="Google_Sheet_Link_336177597" hidden="1">PB_D865</definedName>
    <definedName name="Google_Sheet_Link_336319884" hidden="1">PB_D21</definedName>
    <definedName name="Google_Sheet_Link_336744613" hidden="1">PB_D21</definedName>
    <definedName name="Google_Sheet_Link_337400387" hidden="1">PB_D942</definedName>
    <definedName name="Google_Sheet_Link_337791670" hidden="1">PB_D817</definedName>
    <definedName name="Google_Sheet_Link_339528854" hidden="1">PB_D1103</definedName>
    <definedName name="Google_Sheet_Link_341090310" hidden="1">PB_D64</definedName>
    <definedName name="Google_Sheet_Link_342528965" hidden="1">PB_D613</definedName>
    <definedName name="Google_Sheet_Link_342559790" hidden="1">PB_D1021</definedName>
    <definedName name="Google_Sheet_Link_343493386" hidden="1">PB_D818</definedName>
    <definedName name="Google_Sheet_Link_343807393" hidden="1">PB_D565</definedName>
    <definedName name="Google_Sheet_Link_344031788" hidden="1">PB_D622</definedName>
    <definedName name="Google_Sheet_Link_344554948" hidden="1">PB_D865</definedName>
    <definedName name="Google_Sheet_Link_345989633" hidden="1">PB_D1579</definedName>
    <definedName name="Google_Sheet_Link_346039142" hidden="1">PB_D572</definedName>
    <definedName name="Google_Sheet_Link_346070654" hidden="1">PB_D1174</definedName>
    <definedName name="Google_Sheet_Link_346514140" hidden="1">PB_D872</definedName>
    <definedName name="Google_Sheet_Link_346990388" hidden="1">PB_D1002</definedName>
    <definedName name="Google_Sheet_Link_347577179" hidden="1">PB_D921</definedName>
    <definedName name="Google_Sheet_Link_349289285" hidden="1">PB_D75</definedName>
    <definedName name="Google_Sheet_Link_350223313" hidden="1">PB_D823</definedName>
    <definedName name="Google_Sheet_Link_351231821" hidden="1">PB_D91</definedName>
    <definedName name="Google_Sheet_Link_351756354" hidden="1">PB_D174</definedName>
    <definedName name="Google_Sheet_Link_351848977" hidden="1">PB_D1565</definedName>
    <definedName name="Google_Sheet_Link_353605373" hidden="1">PB_D432</definedName>
    <definedName name="Google_Sheet_Link_354034013" hidden="1">PB_D160</definedName>
    <definedName name="Google_Sheet_Link_354177035" hidden="1">PB_D123</definedName>
    <definedName name="Google_Sheet_Link_355050479" hidden="1">PB_D1351</definedName>
    <definedName name="Google_Sheet_Link_355913275" hidden="1">PB_D827</definedName>
    <definedName name="Google_Sheet_Link_356189624" hidden="1">PB_D829</definedName>
    <definedName name="Google_Sheet_Link_356926232" hidden="1">PB_D820</definedName>
    <definedName name="Google_Sheet_Link_357161491" hidden="1">PB_D863</definedName>
    <definedName name="Google_Sheet_Link_357187591" hidden="1">PB_D91</definedName>
    <definedName name="Google_Sheet_Link_357230260" hidden="1">PB_D22</definedName>
    <definedName name="Google_Sheet_Link_357639405" hidden="1">PB_D8</definedName>
    <definedName name="Google_Sheet_Link_357789397" hidden="1">PB_D818</definedName>
    <definedName name="Google_Sheet_Link_358092867" hidden="1">PB_D90</definedName>
    <definedName name="Google_Sheet_Link_358581935" hidden="1">PB_D91</definedName>
    <definedName name="Google_Sheet_Link_360779016" hidden="1">PB_D1346</definedName>
    <definedName name="Google_Sheet_Link_360888665" hidden="1">PB_D876</definedName>
    <definedName name="Google_Sheet_Link_361852002" hidden="1">PB_D818</definedName>
    <definedName name="Google_Sheet_Link_362695596" hidden="1">PB_D829</definedName>
    <definedName name="Google_Sheet_Link_36423718" hidden="1">PB_D831</definedName>
    <definedName name="Google_Sheet_Link_364361890" hidden="1">PB_D817</definedName>
    <definedName name="Google_Sheet_Link_365027947" hidden="1">PB_D661</definedName>
    <definedName name="Google_Sheet_Link_366600363" hidden="1">PB_D189</definedName>
    <definedName name="Google_Sheet_Link_367329913" hidden="1">PB_D829</definedName>
    <definedName name="Google_Sheet_Link_367960139" hidden="1">PB_D870</definedName>
    <definedName name="Google_Sheet_Link_36956679" hidden="1">PB_D115</definedName>
    <definedName name="Google_Sheet_Link_370339043" hidden="1">PB_D876</definedName>
    <definedName name="Google_Sheet_Link_370798678" hidden="1">PB_D1360</definedName>
    <definedName name="Google_Sheet_Link_371994492" hidden="1">PB_D21</definedName>
    <definedName name="Google_Sheet_Link_372942588" hidden="1">PB_D96</definedName>
    <definedName name="Google_Sheet_Link_374369575" hidden="1">PB_D831</definedName>
    <definedName name="Google_Sheet_Link_374698337" hidden="1">PB_D21</definedName>
    <definedName name="Google_Sheet_Link_37584973" hidden="1">PB_D994</definedName>
    <definedName name="Google_Sheet_Link_376717643" hidden="1">PB_D21</definedName>
    <definedName name="Google_Sheet_Link_37682974" hidden="1">PB_D91</definedName>
    <definedName name="Google_Sheet_Link_377179808" hidden="1">PB_D162</definedName>
    <definedName name="Google_Sheet_Link_377265074" hidden="1">PB_D622</definedName>
    <definedName name="Google_Sheet_Link_377479151" hidden="1">PB_D832</definedName>
    <definedName name="Google_Sheet_Link_378005571" hidden="1">PB_D870</definedName>
    <definedName name="Google_Sheet_Link_380096607" hidden="1">PB_D37</definedName>
    <definedName name="Google_Sheet_Link_380298605" hidden="1">PB_D92</definedName>
    <definedName name="Google_Sheet_Link_380572131" hidden="1">PB_D927</definedName>
    <definedName name="Google_Sheet_Link_381236592" hidden="1">PB_D91</definedName>
    <definedName name="Google_Sheet_Link_381732270" hidden="1">PB_D298A</definedName>
    <definedName name="Google_Sheet_Link_382658314" hidden="1">PB_D113</definedName>
    <definedName name="Google_Sheet_Link_383501860" hidden="1">PB_D87</definedName>
    <definedName name="Google_Sheet_Link_384195025" hidden="1">PB_D829</definedName>
    <definedName name="Google_Sheet_Link_3853624" hidden="1">PB_D77</definedName>
    <definedName name="Google_Sheet_Link_386286564" hidden="1">PB_D95</definedName>
    <definedName name="Google_Sheet_Link_387214118" hidden="1">PB_D410</definedName>
    <definedName name="Google_Sheet_Link_387473811" hidden="1">PB_D76</definedName>
    <definedName name="Google_Sheet_Link_387822164" hidden="1">PB_D829</definedName>
    <definedName name="Google_Sheet_Link_388810389" hidden="1">PB_D865</definedName>
    <definedName name="Google_Sheet_Link_388891752" hidden="1">PB_D177</definedName>
    <definedName name="Google_Sheet_Link_391203586" hidden="1">PB_D95</definedName>
    <definedName name="Google_Sheet_Link_391566937" hidden="1">PB_D865</definedName>
    <definedName name="Google_Sheet_Link_392071850" hidden="1">PB_D818</definedName>
    <definedName name="Google_Sheet_Link_395754511" hidden="1">PB_D856</definedName>
    <definedName name="Google_Sheet_Link_395834980" hidden="1">PB_D21</definedName>
    <definedName name="Google_Sheet_Link_397738216" hidden="1">PB_D8</definedName>
    <definedName name="Google_Sheet_Link_398538288" hidden="1">PB_D897</definedName>
    <definedName name="Google_Sheet_Link_398721616" hidden="1">PB_D1204</definedName>
    <definedName name="Google_Sheet_Link_399943231" hidden="1">PB_D855</definedName>
    <definedName name="Google_Sheet_Link_401336878" hidden="1">PB_D93</definedName>
    <definedName name="Google_Sheet_Link_402096613" hidden="1">PB_D160</definedName>
    <definedName name="Google_Sheet_Link_402344286" hidden="1">PB_D76</definedName>
    <definedName name="Google_Sheet_Link_403753414" hidden="1">PB_D1032</definedName>
    <definedName name="Google_Sheet_Link_406807646" hidden="1">PB_D869</definedName>
    <definedName name="Google_Sheet_Link_406953584" hidden="1">PB_D623</definedName>
    <definedName name="Google_Sheet_Link_407284834" hidden="1">PB_D1113</definedName>
    <definedName name="Google_Sheet_Link_407453785" hidden="1">PB_D1342</definedName>
    <definedName name="Google_Sheet_Link_407510512" hidden="1">PB_D558</definedName>
    <definedName name="Google_Sheet_Link_407892583" hidden="1">PB_D832</definedName>
    <definedName name="Google_Sheet_Link_408548481" hidden="1">PB_D829</definedName>
    <definedName name="Google_Sheet_Link_408644978" hidden="1">PB_D95</definedName>
    <definedName name="Google_Sheet_Link_40978604" hidden="1">PB_D91</definedName>
    <definedName name="Google_Sheet_Link_411457056" hidden="1">PB_D45</definedName>
    <definedName name="Google_Sheet_Link_411673607" hidden="1">PB_D869</definedName>
    <definedName name="Google_Sheet_Link_412924659" hidden="1">PB_D563</definedName>
    <definedName name="Google_Sheet_Link_413230599" hidden="1">PB_D829</definedName>
    <definedName name="Google_Sheet_Link_413332548" hidden="1">PB_D63</definedName>
    <definedName name="Google_Sheet_Link_413522365" hidden="1">PB_D1242</definedName>
    <definedName name="Google_Sheet_Link_414174957" hidden="1">PB_D897</definedName>
    <definedName name="Google_Sheet_Link_41450018" hidden="1">PB_D1525</definedName>
    <definedName name="Google_Sheet_Link_415376220" hidden="1">PB_D1411</definedName>
    <definedName name="Google_Sheet_Link_415474053" hidden="1">PB_D883</definedName>
    <definedName name="Google_Sheet_Link_415550531" hidden="1">PB_D1414</definedName>
    <definedName name="Google_Sheet_Link_41566522" hidden="1">PB_D359</definedName>
    <definedName name="Google_Sheet_Link_415779597" hidden="1">PB_D857</definedName>
    <definedName name="Google_Sheet_Link_4157869" hidden="1">PB_D91</definedName>
    <definedName name="Google_Sheet_Link_41743276" hidden="1">PB_D1313</definedName>
    <definedName name="Google_Sheet_Link_417931397" hidden="1">PB_D1493</definedName>
    <definedName name="Google_Sheet_Link_418356096" hidden="1">PB_D555</definedName>
    <definedName name="Google_Sheet_Link_418547659" hidden="1">PB_D861</definedName>
    <definedName name="Google_Sheet_Link_419908436" hidden="1">PB_D412</definedName>
    <definedName name="Google_Sheet_Link_419983264" hidden="1">PB_D1083</definedName>
    <definedName name="Google_Sheet_Link_422403325" hidden="1">PB_D864</definedName>
    <definedName name="Google_Sheet_Link_423055736" hidden="1">PB_D142</definedName>
    <definedName name="Google_Sheet_Link_423103216" hidden="1">PB_D1195</definedName>
    <definedName name="Google_Sheet_Link_423547272" hidden="1">PB_D123</definedName>
    <definedName name="Google_Sheet_Link_424746051" hidden="1">PB_D1585</definedName>
    <definedName name="Google_Sheet_Link_425171077" hidden="1">PB_D181</definedName>
    <definedName name="Google_Sheet_Link_425303013" hidden="1">PB_D1585</definedName>
    <definedName name="Google_Sheet_Link_426120996" hidden="1">PB_D75</definedName>
    <definedName name="Google_Sheet_Link_426126037" hidden="1">PB_D95</definedName>
    <definedName name="Google_Sheet_Link_42652905" hidden="1">PB_D880</definedName>
    <definedName name="Google_Sheet_Link_426982978" hidden="1">PB_D1097</definedName>
    <definedName name="Google_Sheet_Link_428065694" hidden="1">PB_D1042</definedName>
    <definedName name="Google_Sheet_Link_432606784" hidden="1">PB_D991</definedName>
    <definedName name="Google_Sheet_Link_435194001" hidden="1">PB_D11</definedName>
    <definedName name="Google_Sheet_Link_435329987" hidden="1">PB_D630</definedName>
    <definedName name="Google_Sheet_Link_435651577" hidden="1">PB_D908</definedName>
    <definedName name="Google_Sheet_Link_435902272" hidden="1">PB_D855</definedName>
    <definedName name="Google_Sheet_Link_438288761" hidden="1">PB_D996</definedName>
    <definedName name="Google_Sheet_Link_439200956" hidden="1">PB_D30</definedName>
    <definedName name="Google_Sheet_Link_439884231" hidden="1">PB_D86</definedName>
    <definedName name="Google_Sheet_Link_441239577" hidden="1">PB_D1064</definedName>
    <definedName name="Google_Sheet_Link_441643213" hidden="1">PB_D1166</definedName>
    <definedName name="Google_Sheet_Link_442339658" hidden="1">PB_D623</definedName>
    <definedName name="Google_Sheet_Link_443209478" hidden="1">PB_D1139</definedName>
    <definedName name="Google_Sheet_Link_444433364" hidden="1">PB_D861</definedName>
    <definedName name="Google_Sheet_Link_445321306" hidden="1">PB_D1327</definedName>
    <definedName name="Google_Sheet_Link_445338789" hidden="1">PB_D1208</definedName>
    <definedName name="Google_Sheet_Link_445434475" hidden="1">PB_D1384</definedName>
    <definedName name="Google_Sheet_Link_447982653" hidden="1">PB_D1159</definedName>
    <definedName name="Google_Sheet_Link_449009042" hidden="1">PB_D871</definedName>
    <definedName name="Google_Sheet_Link_449549730" hidden="1">PB_D87</definedName>
    <definedName name="Google_Sheet_Link_449644394" hidden="1">PB_D18</definedName>
    <definedName name="Google_Sheet_Link_450448805" hidden="1">PB_D96</definedName>
    <definedName name="Google_Sheet_Link_451073071" hidden="1">PB_D76</definedName>
    <definedName name="Google_Sheet_Link_451796018" hidden="1">PB_D1135</definedName>
    <definedName name="Google_Sheet_Link_451943738" hidden="1">PB_D1357</definedName>
    <definedName name="Google_Sheet_Link_452515728" hidden="1">PB_D646A</definedName>
    <definedName name="Google_Sheet_Link_453609806" hidden="1">PB_D829</definedName>
    <definedName name="Google_Sheet_Link_453677445" hidden="1">PB_D123</definedName>
    <definedName name="Google_Sheet_Link_454290566" hidden="1">PB_D818</definedName>
    <definedName name="Google_Sheet_Link_454790894" hidden="1">PB_D410</definedName>
    <definedName name="Google_Sheet_Link_455843377" hidden="1">PB_D603</definedName>
    <definedName name="Google_Sheet_Link_456118686" hidden="1">PB_D634</definedName>
    <definedName name="Google_Sheet_Link_456392594" hidden="1">PB_D75</definedName>
    <definedName name="Google_Sheet_Link_456599032" hidden="1">PB_D123</definedName>
    <definedName name="Google_Sheet_Link_458029475" hidden="1">PB_D829</definedName>
    <definedName name="Google_Sheet_Link_458083557" hidden="1">PB_D829</definedName>
    <definedName name="Google_Sheet_Link_458173142" hidden="1">PB_D196</definedName>
    <definedName name="Google_Sheet_Link_458505425" hidden="1">PB_D123</definedName>
    <definedName name="Google_Sheet_Link_459980268" hidden="1">PB_D934</definedName>
    <definedName name="Google_Sheet_Link_460295150" hidden="1">PB_D1086</definedName>
    <definedName name="Google_Sheet_Link_46085567" hidden="1">PB_D906</definedName>
    <definedName name="Google_Sheet_Link_460946849" hidden="1">PB_D91</definedName>
    <definedName name="Google_Sheet_Link_461110005" hidden="1">PB_D829</definedName>
    <definedName name="Google_Sheet_Link_461498618" hidden="1">PB_D1348</definedName>
    <definedName name="Google_Sheet_Link_462562470" hidden="1">PB_D87</definedName>
    <definedName name="Google_Sheet_Link_463232106" hidden="1">PB_D829</definedName>
    <definedName name="Google_Sheet_Link_463702301" hidden="1">PB_D829</definedName>
    <definedName name="Google_Sheet_Link_464087169" hidden="1">PB_D91</definedName>
    <definedName name="Google_Sheet_Link_464936960" hidden="1">PB_D623</definedName>
    <definedName name="Google_Sheet_Link_465118230" hidden="1">PB_D652A</definedName>
    <definedName name="Google_Sheet_Link_4651389" hidden="1">PB_D231</definedName>
    <definedName name="Google_Sheet_Link_465467639" hidden="1">PB_D865</definedName>
    <definedName name="Google_Sheet_Link_465687" hidden="1">PB_1440</definedName>
    <definedName name="Google_Sheet_Link_46610607" hidden="1">PB_D95</definedName>
    <definedName name="Google_Sheet_Link_466116291" hidden="1">PB_D63</definedName>
    <definedName name="Google_Sheet_Link_46634590" hidden="1">PB_D1219</definedName>
    <definedName name="Google_Sheet_Link_466463199" hidden="1">PB_D585</definedName>
    <definedName name="Google_Sheet_Link_466918312" hidden="1">PB_D160</definedName>
    <definedName name="Google_Sheet_Link_467486720" hidden="1">PB_D820</definedName>
    <definedName name="Google_Sheet_Link_467671034" hidden="1">PB_D208</definedName>
    <definedName name="Google_Sheet_Link_467821650" hidden="1">PB_D861</definedName>
    <definedName name="Google_Sheet_Link_468031280" hidden="1">PB_D623</definedName>
    <definedName name="Google_Sheet_Link_468284102" hidden="1">PB_D820</definedName>
    <definedName name="Google_Sheet_Link_468634148" hidden="1">PB_D1419</definedName>
    <definedName name="Google_Sheet_Link_469371968" hidden="1">PB_D147</definedName>
    <definedName name="Google_Sheet_Link_469772536" hidden="1">PB_D107</definedName>
    <definedName name="Google_Sheet_Link_470238614" hidden="1">PB_D657</definedName>
    <definedName name="Google_Sheet_Link_470573340" hidden="1">PB_D123</definedName>
    <definedName name="Google_Sheet_Link_471445374" hidden="1">PB_D557</definedName>
    <definedName name="Google_Sheet_Link_471560188" hidden="1">PB_D329</definedName>
    <definedName name="Google_Sheet_Link_471719564" hidden="1">PB_D206</definedName>
    <definedName name="Google_Sheet_Link_47188404" hidden="1">PB_D93</definedName>
    <definedName name="Google_Sheet_Link_472134458" hidden="1">PB_D17</definedName>
    <definedName name="Google_Sheet_Link_472995586" hidden="1">PB_D870</definedName>
    <definedName name="Google_Sheet_Link_473004450" hidden="1">PB_D21</definedName>
    <definedName name="Google_Sheet_Link_473042468" hidden="1">PB_D623</definedName>
    <definedName name="Google_Sheet_Link_473214101" hidden="1">PB_D869</definedName>
    <definedName name="Google_Sheet_Link_47326441" hidden="1">PB_D63</definedName>
    <definedName name="Google_Sheet_Link_473552324" hidden="1">PB_1446</definedName>
    <definedName name="Google_Sheet_Link_473827131" hidden="1">PB_D77</definedName>
    <definedName name="Google_Sheet_Link_474633624" hidden="1">PB_D16</definedName>
    <definedName name="Google_Sheet_Link_474943733" hidden="1">PB_D622</definedName>
    <definedName name="Google_Sheet_Link_475016343" hidden="1">PB_1442</definedName>
    <definedName name="Google_Sheet_Link_47585607" hidden="1">PB_D93</definedName>
    <definedName name="Google_Sheet_Link_476237090" hidden="1">PB_D1052</definedName>
    <definedName name="Google_Sheet_Link_476826632" hidden="1">PB_D95</definedName>
    <definedName name="Google_Sheet_Link_478824851" hidden="1">PB_D829</definedName>
    <definedName name="Google_Sheet_Link_479518725" hidden="1">PB_D1513</definedName>
    <definedName name="Google_Sheet_Link_479595560" hidden="1">PB_D623</definedName>
    <definedName name="Google_Sheet_Link_479952754" hidden="1">PB_D827</definedName>
    <definedName name="Google_Sheet_Link_48004989" hidden="1">PB_D76</definedName>
    <definedName name="Google_Sheet_Link_480059253" hidden="1">PB_D379</definedName>
    <definedName name="Google_Sheet_Link_481369475" hidden="1">PB_D1228</definedName>
    <definedName name="Google_Sheet_Link_481823697" hidden="1">PB_D1416A</definedName>
    <definedName name="Google_Sheet_Link_481997859" hidden="1">PB_D865</definedName>
    <definedName name="Google_Sheet_Link_482719210" hidden="1">PB_D994</definedName>
    <definedName name="Google_Sheet_Link_482842090" hidden="1">PB_D1026</definedName>
    <definedName name="Google_Sheet_Link_484450699" hidden="1">PB_D1045</definedName>
    <definedName name="Google_Sheet_Link_484502291" hidden="1">PB_D1239</definedName>
    <definedName name="Google_Sheet_Link_4851168" hidden="1">PB_D106</definedName>
    <definedName name="Google_Sheet_Link_48572137" hidden="1">PB_D1154</definedName>
    <definedName name="Google_Sheet_Link_486115340" hidden="1">PB_D1150</definedName>
    <definedName name="Google_Sheet_Link_487780551" hidden="1">PB_D95</definedName>
    <definedName name="Google_Sheet_Link_489403337" hidden="1">PB_D366</definedName>
    <definedName name="Google_Sheet_Link_490045558" hidden="1">PB_D1479</definedName>
    <definedName name="Google_Sheet_Link_490195184" hidden="1">PB_D866</definedName>
    <definedName name="Google_Sheet_Link_490830752" hidden="1">PB_D864</definedName>
    <definedName name="Google_Sheet_Link_491317680" hidden="1">PB_D1523</definedName>
    <definedName name="Google_Sheet_Link_49147169" hidden="1">PB_D142</definedName>
    <definedName name="Google_Sheet_Link_491531555" hidden="1">PB_D959</definedName>
    <definedName name="Google_Sheet_Link_49317852" hidden="1">PB_D1042</definedName>
    <definedName name="Google_Sheet_Link_493237354" hidden="1">PB_D1579</definedName>
    <definedName name="Google_Sheet_Link_493400247" hidden="1">PB_D1420</definedName>
    <definedName name="Google_Sheet_Link_493469241" hidden="1">PB_D96</definedName>
    <definedName name="Google_Sheet_Link_493577545" hidden="1">PB_D832</definedName>
    <definedName name="Google_Sheet_Link_494653585" hidden="1">PB_D992</definedName>
    <definedName name="Google_Sheet_Link_494807922" hidden="1">PB_D817</definedName>
    <definedName name="Google_Sheet_Link_495070617" hidden="1">PB_D890</definedName>
    <definedName name="Google_Sheet_Link_495745973" hidden="1">PB_D872</definedName>
    <definedName name="Google_Sheet_Link_496453984" hidden="1">PB_D1414</definedName>
    <definedName name="Google_Sheet_Link_496669902" hidden="1">PB_D329</definedName>
    <definedName name="Google_Sheet_Link_497376671" hidden="1">PB_D1090</definedName>
    <definedName name="Google_Sheet_Link_498387926" hidden="1">PB_D858</definedName>
    <definedName name="Google_Sheet_Link_498931113" hidden="1">PB_D623</definedName>
    <definedName name="Google_Sheet_Link_499100266" hidden="1">PB_D829</definedName>
    <definedName name="Google_Sheet_Link_499130478" hidden="1">PB_D251</definedName>
    <definedName name="Google_Sheet_Link_499217547" hidden="1">PB_D817</definedName>
    <definedName name="Google_Sheet_Link_499442506" hidden="1">PB_D832</definedName>
    <definedName name="Google_Sheet_Link_50009475" hidden="1">PB_D1073</definedName>
    <definedName name="Google_Sheet_Link_502067065" hidden="1">PB_D887</definedName>
    <definedName name="Google_Sheet_Link_502165653" hidden="1">PB_D91</definedName>
    <definedName name="Google_Sheet_Link_502511944" hidden="1">PB_D123</definedName>
    <definedName name="Google_Sheet_Link_503638293" hidden="1">PB_D40</definedName>
    <definedName name="Google_Sheet_Link_505683229" hidden="1">PB_D155</definedName>
    <definedName name="Google_Sheet_Link_506558803" hidden="1">PB_D63</definedName>
    <definedName name="Google_Sheet_Link_507245469" hidden="1">PB_D1350</definedName>
    <definedName name="Google_Sheet_Link_508273273" hidden="1">PB_D622</definedName>
    <definedName name="Google_Sheet_Link_508913763" hidden="1">PB_D465</definedName>
    <definedName name="Google_Sheet_Link_508957679" hidden="1">PB_D829</definedName>
    <definedName name="Google_Sheet_Link_510174057" hidden="1">PB_D908</definedName>
    <definedName name="Google_Sheet_Link_510868251" hidden="1">PB_D953</definedName>
    <definedName name="Google_Sheet_Link_511809710" hidden="1">PB_D880</definedName>
    <definedName name="Google_Sheet_Link_512346521" hidden="1">PB_D990</definedName>
    <definedName name="Google_Sheet_Link_512354198" hidden="1">PB_D1513</definedName>
    <definedName name="Google_Sheet_Link_515911892" hidden="1">PB_D1116</definedName>
    <definedName name="Google_Sheet_Link_516542338" hidden="1">PB_D869</definedName>
    <definedName name="Google_Sheet_Link_518230179" hidden="1">PB_D44</definedName>
    <definedName name="Google_Sheet_Link_518286203" hidden="1">PB_D1215</definedName>
    <definedName name="Google_Sheet_Link_518751985" hidden="1">PB_D829</definedName>
    <definedName name="Google_Sheet_Link_519122416" hidden="1">PB_D181</definedName>
    <definedName name="Google_Sheet_Link_520135695" hidden="1">PB_D123</definedName>
    <definedName name="Google_Sheet_Link_520174289" hidden="1">PB_D1004</definedName>
    <definedName name="Google_Sheet_Link_52064292" hidden="1">PB_D123</definedName>
    <definedName name="Google_Sheet_Link_522249888" hidden="1">PB_D36</definedName>
    <definedName name="Google_Sheet_Link_523237209" hidden="1">PB_D829</definedName>
    <definedName name="Google_Sheet_Link_523357504" hidden="1">PB_D24</definedName>
    <definedName name="Google_Sheet_Link_523806930" hidden="1">PB_D603</definedName>
    <definedName name="Google_Sheet_Link_524673198" hidden="1">PB_D93</definedName>
    <definedName name="Google_Sheet_Link_524750023" hidden="1">PB_D858</definedName>
    <definedName name="Google_Sheet_Link_525262131" hidden="1">PB_D1015</definedName>
    <definedName name="Google_Sheet_Link_525333431" hidden="1">PB_D8</definedName>
    <definedName name="Google_Sheet_Link_526437459" hidden="1">PB_D820</definedName>
    <definedName name="Google_Sheet_Link_526654294" hidden="1">PB_D1486</definedName>
    <definedName name="Google_Sheet_Link_526880900" hidden="1">PB_D329</definedName>
    <definedName name="Google_Sheet_Link_527284104" hidden="1">PB_D1579</definedName>
    <definedName name="Google_Sheet_Link_527841089" hidden="1">PB_D1179</definedName>
    <definedName name="Google_Sheet_Link_528040809" hidden="1">PB_D829</definedName>
    <definedName name="Google_Sheet_Link_5286100" hidden="1">PB_D1332</definedName>
    <definedName name="Google_Sheet_Link_529616859" hidden="1">PB_D829</definedName>
    <definedName name="Google_Sheet_Link_530066652" hidden="1">PB_D603</definedName>
    <definedName name="Google_Sheet_Link_530625197" hidden="1">PB_D1490</definedName>
    <definedName name="Google_Sheet_Link_530747121" hidden="1">PB_D1085</definedName>
    <definedName name="Google_Sheet_Link_530770041" hidden="1">PB_D829</definedName>
    <definedName name="Google_Sheet_Link_53077704" hidden="1">PB_D75</definedName>
    <definedName name="Google_Sheet_Link_531906528" hidden="1">PB_D106</definedName>
    <definedName name="Google_Sheet_Link_531931451" hidden="1">PB_D559</definedName>
    <definedName name="Google_Sheet_Link_533193801" hidden="1">PB_D1288</definedName>
    <definedName name="Google_Sheet_Link_533907132" hidden="1">PB_D1035</definedName>
    <definedName name="Google_Sheet_Link_534126114" hidden="1">PB_D957</definedName>
    <definedName name="Google_Sheet_Link_534463272" hidden="1">PB_D957</definedName>
    <definedName name="Google_Sheet_Link_53519738" hidden="1">PB_D1059</definedName>
    <definedName name="Google_Sheet_Link_535491987" hidden="1">PB_D160</definedName>
    <definedName name="Google_Sheet_Link_536423161" hidden="1">PB_D29</definedName>
    <definedName name="Google_Sheet_Link_536854964" hidden="1">PB_D1579</definedName>
    <definedName name="Google_Sheet_Link_537013614" hidden="1">PB_D230</definedName>
    <definedName name="Google_Sheet_Link_538798285" hidden="1">PB_D21</definedName>
    <definedName name="Google_Sheet_Link_538910126" hidden="1">PB_D912</definedName>
    <definedName name="Google_Sheet_Link_538950257" hidden="1">PB_D999</definedName>
    <definedName name="Google_Sheet_Link_539239757" hidden="1">PB_D832</definedName>
    <definedName name="Google_Sheet_Link_539750197" hidden="1">PB_D76</definedName>
    <definedName name="Google_Sheet_Link_539993691" hidden="1">PB_D412</definedName>
    <definedName name="Google_Sheet_Link_540088044" hidden="1">PB_D160</definedName>
    <definedName name="Google_Sheet_Link_540995450" hidden="1">PB_D1417</definedName>
    <definedName name="Google_Sheet_Link_541195280" hidden="1">PB_D181</definedName>
    <definedName name="Google_Sheet_Link_541513757" hidden="1">PB_D997</definedName>
    <definedName name="Google_Sheet_Link_541786917" hidden="1">PB_D1519</definedName>
    <definedName name="Google_Sheet_Link_542072035" hidden="1">PB_D106</definedName>
    <definedName name="Google_Sheet_Link_542711930" hidden="1">PB_D829</definedName>
    <definedName name="Google_Sheet_Link_542830551" hidden="1">PB_D306</definedName>
    <definedName name="Google_Sheet_Link_543136975" hidden="1">PB_D1357</definedName>
    <definedName name="Google_Sheet_Link_544101278" hidden="1">PB_D94</definedName>
    <definedName name="Google_Sheet_Link_544139169" hidden="1">PB_D340</definedName>
    <definedName name="Google_Sheet_Link_54445228" hidden="1">PB_D865</definedName>
    <definedName name="Google_Sheet_Link_545040739" hidden="1">PB_D93</definedName>
    <definedName name="Google_Sheet_Link_548845531" hidden="1">PB_D829</definedName>
    <definedName name="Google_Sheet_Link_549903767" hidden="1">PB_D76</definedName>
    <definedName name="Google_Sheet_Link_551021242" hidden="1">PB_D1427A</definedName>
    <definedName name="Google_Sheet_Link_551123375" hidden="1">PB_D909</definedName>
    <definedName name="Google_Sheet_Link_552224349" hidden="1">PB_D832</definedName>
    <definedName name="Google_Sheet_Link_552371256" hidden="1">PB_D123</definedName>
    <definedName name="Google_Sheet_Link_552941826" hidden="1">PB_D91</definedName>
    <definedName name="Google_Sheet_Link_554222777" hidden="1">PB_D243</definedName>
    <definedName name="Google_Sheet_Link_555438166" hidden="1">PB_D817</definedName>
    <definedName name="Google_Sheet_Link_55665700" hidden="1">PB_D1191</definedName>
    <definedName name="Google_Sheet_Link_558352047" hidden="1">PB_D63</definedName>
    <definedName name="Google_Sheet_Link_558541326" hidden="1">PB_D929</definedName>
    <definedName name="Google_Sheet_Link_558853522" hidden="1">PB_D871</definedName>
    <definedName name="Google_Sheet_Link_559019321" hidden="1">PB_D432</definedName>
    <definedName name="Google_Sheet_Link_560603857" hidden="1">PB_D863</definedName>
    <definedName name="Google_Sheet_Link_56083434" hidden="1">PB_D658A</definedName>
    <definedName name="Google_Sheet_Link_561347570" hidden="1">PB_D818</definedName>
    <definedName name="Google_Sheet_Link_562017644" hidden="1">PB_D181</definedName>
    <definedName name="Google_Sheet_Link_56631417" hidden="1">PB_D79</definedName>
    <definedName name="Google_Sheet_Link_567714718" hidden="1">PB_D63</definedName>
    <definedName name="Google_Sheet_Link_56804916" hidden="1">PB_D651A</definedName>
    <definedName name="Google_Sheet_Link_568547854" hidden="1">PB_D909</definedName>
    <definedName name="Google_Sheet_Link_568663860" hidden="1">PB_D1083</definedName>
    <definedName name="Google_Sheet_Link_568700427" hidden="1">PB_D1257</definedName>
    <definedName name="Google_Sheet_Link_569255584" hidden="1">PB_D76</definedName>
    <definedName name="Google_Sheet_Link_56946344" hidden="1">PB_D87</definedName>
    <definedName name="Google_Sheet_Link_571173308" hidden="1">PB_D817</definedName>
    <definedName name="Google_Sheet_Link_572383655" hidden="1">PB_D865</definedName>
    <definedName name="Google_Sheet_Link_573722494" hidden="1">PB_D858</definedName>
    <definedName name="Google_Sheet_Link_573739086" hidden="1">PB_D1071</definedName>
    <definedName name="Google_Sheet_Link_574030436" hidden="1">PB_D123</definedName>
    <definedName name="Google_Sheet_Link_574404169" hidden="1">PB_D858</definedName>
    <definedName name="Google_Sheet_Link_574547092" hidden="1">PB_D230</definedName>
    <definedName name="Google_Sheet_Link_574678899" hidden="1">PB_D890</definedName>
    <definedName name="Google_Sheet_Link_575845604" hidden="1">PB_D886</definedName>
    <definedName name="Google_Sheet_Link_576131567" hidden="1">PB_D106</definedName>
    <definedName name="Google_Sheet_Link_576537789" hidden="1">PB_D1140</definedName>
    <definedName name="Google_Sheet_Link_577744073" hidden="1">PB_D437</definedName>
    <definedName name="Google_Sheet_Link_578412253" hidden="1">PB_D1468</definedName>
    <definedName name="Google_Sheet_Link_578943403" hidden="1">PB_D827</definedName>
    <definedName name="Google_Sheet_Link_580545207" hidden="1">PB_D817</definedName>
    <definedName name="Google_Sheet_Link_580745247" hidden="1">PB_D868</definedName>
    <definedName name="Google_Sheet_Link_58081373" hidden="1">PB_D988</definedName>
    <definedName name="Google_Sheet_Link_581115407" hidden="1">PB_D382</definedName>
    <definedName name="Google_Sheet_Link_581835169" hidden="1">PB_D1467</definedName>
    <definedName name="Google_Sheet_Link_582642161" hidden="1">PB_D91</definedName>
    <definedName name="Google_Sheet_Link_583649175" hidden="1">PB_D869</definedName>
    <definedName name="Google_Sheet_Link_583653506" hidden="1">PB_D1411</definedName>
    <definedName name="Google_Sheet_Link_583915351" hidden="1">PB_D199</definedName>
    <definedName name="Google_Sheet_Link_584345352" hidden="1">PB_D622</definedName>
    <definedName name="Google_Sheet_Link_584389074" hidden="1">PB_D1149</definedName>
    <definedName name="Google_Sheet_Link_584996460" hidden="1">PB_D1570</definedName>
    <definedName name="Google_Sheet_Link_585948899" hidden="1">PB_D967</definedName>
    <definedName name="Google_Sheet_Link_586252536" hidden="1">PB_D87</definedName>
    <definedName name="Google_Sheet_Link_586270210" hidden="1">PB_D63</definedName>
    <definedName name="Google_Sheet_Link_586377387" hidden="1">PB_D905</definedName>
    <definedName name="Google_Sheet_Link_587608420" hidden="1">PB_D828</definedName>
    <definedName name="Google_Sheet_Link_588280618" hidden="1">PB_D829</definedName>
    <definedName name="Google_Sheet_Link_590484365" hidden="1">PB_D64</definedName>
    <definedName name="Google_Sheet_Link_590521736" hidden="1">PB_D944</definedName>
    <definedName name="Google_Sheet_Link_590904722" hidden="1">PB_D865</definedName>
    <definedName name="Google_Sheet_Link_591025377" hidden="1">PB_D106</definedName>
    <definedName name="Google_Sheet_Link_591812198" hidden="1">PB_D1040</definedName>
    <definedName name="Google_Sheet_Link_593823841" hidden="1">PB_D439</definedName>
    <definedName name="Google_Sheet_Link_595394510" hidden="1">PB_D1041</definedName>
    <definedName name="Google_Sheet_Link_596742494" hidden="1">PB_D866</definedName>
    <definedName name="Google_Sheet_Link_597365532" hidden="1">PB_D423</definedName>
    <definedName name="Google_Sheet_Link_598897133" hidden="1">PB_D1149</definedName>
    <definedName name="Google_Sheet_Link_599267153" hidden="1">PB_D622</definedName>
    <definedName name="Google_Sheet_Link_600114734" hidden="1">PB_D898</definedName>
    <definedName name="Google_Sheet_Link_601001513" hidden="1">PB_D1084</definedName>
    <definedName name="Google_Sheet_Link_601027024" hidden="1">PB_D1557</definedName>
    <definedName name="Google_Sheet_Link_601812287" hidden="1">PB_D1022</definedName>
    <definedName name="Google_Sheet_Link_602699944" hidden="1">PB_D43</definedName>
    <definedName name="Google_Sheet_Link_602799645" hidden="1">PB_D95</definedName>
    <definedName name="Google_Sheet_Link_603299299" hidden="1">PB_D1154</definedName>
    <definedName name="Google_Sheet_Link_605188372" hidden="1">PB_D854</definedName>
    <definedName name="Google_Sheet_Link_606238143" hidden="1">PB_D894</definedName>
    <definedName name="Google_Sheet_Link_606270351" hidden="1">PB_D1005</definedName>
    <definedName name="Google_Sheet_Link_60826492" hidden="1">PB_D853</definedName>
    <definedName name="Google_Sheet_Link_608436378" hidden="1">PB_D817</definedName>
    <definedName name="Google_Sheet_Link_612076832" hidden="1">PB_D106</definedName>
    <definedName name="Google_Sheet_Link_612392225" hidden="1">PB_D202</definedName>
    <definedName name="Google_Sheet_Link_612815852" hidden="1">PB_D22</definedName>
    <definedName name="Google_Sheet_Link_613039731" hidden="1">PB_D91</definedName>
    <definedName name="Google_Sheet_Link_613093632" hidden="1">PB_D396</definedName>
    <definedName name="Google_Sheet_Link_613128053" hidden="1">PB_D555</definedName>
    <definedName name="Google_Sheet_Link_614023777" hidden="1">PB_D869</definedName>
    <definedName name="Google_Sheet_Link_614424486" hidden="1">PB_D87</definedName>
    <definedName name="Google_Sheet_Link_614424796" hidden="1">PB_D1582</definedName>
    <definedName name="Google_Sheet_Link_614632745" hidden="1">PB_D1196</definedName>
    <definedName name="Google_Sheet_Link_614879582" hidden="1">PB_D306</definedName>
    <definedName name="Google_Sheet_Link_615036826" hidden="1">PB_D829</definedName>
    <definedName name="Google_Sheet_Link_616075654" hidden="1">PB_D832</definedName>
    <definedName name="Google_Sheet_Link_61741277" hidden="1">PB_D829</definedName>
    <definedName name="Google_Sheet_Link_61997791" hidden="1">PB_D94</definedName>
    <definedName name="Google_Sheet_Link_620749136" hidden="1">PB_D75</definedName>
    <definedName name="Google_Sheet_Link_621256335" hidden="1">PB_D650</definedName>
    <definedName name="Google_Sheet_Link_622195695" hidden="1">PB_D622</definedName>
    <definedName name="Google_Sheet_Link_622327420" hidden="1">PB_D1358</definedName>
    <definedName name="Google_Sheet_Link_623188533" hidden="1">PB_D653A</definedName>
    <definedName name="Google_Sheet_Link_625062315" hidden="1">PB_D281</definedName>
    <definedName name="Google_Sheet_Link_628353169" hidden="1">PB_D554</definedName>
    <definedName name="Google_Sheet_Link_628680426" hidden="1">PB_D865</definedName>
    <definedName name="Google_Sheet_Link_629264206" hidden="1">PB_D831</definedName>
    <definedName name="Google_Sheet_Link_631896988" hidden="1">PB_D30</definedName>
    <definedName name="Google_Sheet_Link_63365358" hidden="1">PB_D212</definedName>
    <definedName name="Google_Sheet_Link_633999041" hidden="1">PB_D865</definedName>
    <definedName name="Google_Sheet_Link_635608607" hidden="1">PB_D216</definedName>
    <definedName name="Google_Sheet_Link_635799809" hidden="1">PB_D820</definedName>
    <definedName name="Google_Sheet_Link_636604576" hidden="1">PB_D329</definedName>
    <definedName name="Google_Sheet_Link_637345850" hidden="1">PB_D861</definedName>
    <definedName name="Google_Sheet_Link_637479045" hidden="1">PB_D1580</definedName>
    <definedName name="Google_Sheet_Link_639959250" hidden="1">PB_D1273</definedName>
    <definedName name="Google_Sheet_Link_641212131" hidden="1">PB_D623</definedName>
    <definedName name="Google_Sheet_Link_642255107" hidden="1">PB_D622</definedName>
    <definedName name="Google_Sheet_Link_642848281" hidden="1">PB_D553</definedName>
    <definedName name="Google_Sheet_Link_642876949" hidden="1">PB_D829</definedName>
    <definedName name="Google_Sheet_Link_643189103" hidden="1">PB_D1415</definedName>
    <definedName name="Google_Sheet_Link_643414076" hidden="1">PB_D829</definedName>
    <definedName name="Google_Sheet_Link_643489931" hidden="1">PB_D142</definedName>
    <definedName name="Google_Sheet_Link_643703837" hidden="1">PB_D589</definedName>
    <definedName name="Google_Sheet_Link_645412522" hidden="1">PB_D1135</definedName>
    <definedName name="Google_Sheet_Link_645798270" hidden="1">PB_D965</definedName>
    <definedName name="Google_Sheet_Link_647320655" hidden="1">PB_D260</definedName>
    <definedName name="Google_Sheet_Link_648104741" hidden="1">PB_D1349</definedName>
    <definedName name="Google_Sheet_Link_648523488" hidden="1">PB_D381</definedName>
    <definedName name="Google_Sheet_Link_648926667" hidden="1">PB_D870</definedName>
    <definedName name="Google_Sheet_Link_649193077" hidden="1">PB_D829</definedName>
    <definedName name="Google_Sheet_Link_649792385" hidden="1">PB_D818</definedName>
    <definedName name="Google_Sheet_Link_650235920" hidden="1">PB_D829</definedName>
    <definedName name="Google_Sheet_Link_650573443" hidden="1">PB_D1258</definedName>
    <definedName name="Google_Sheet_Link_652556502" hidden="1">PB_D29</definedName>
    <definedName name="Google_Sheet_Link_653013239" hidden="1">PB_D1243</definedName>
    <definedName name="Google_Sheet_Link_653521829" hidden="1">PB_D1083</definedName>
    <definedName name="Google_Sheet_Link_654435936" hidden="1">PB_D40</definedName>
    <definedName name="Google_Sheet_Link_655044795" hidden="1">PB_D1483</definedName>
    <definedName name="Google_Sheet_Link_655107600" hidden="1">PB_D202</definedName>
    <definedName name="Google_Sheet_Link_655386656" hidden="1">PB_D18</definedName>
    <definedName name="Google_Sheet_Link_655448354" hidden="1">PB_D623</definedName>
    <definedName name="Google_Sheet_Link_657139527" hidden="1">PB_D97</definedName>
    <definedName name="Google_Sheet_Link_657620816" hidden="1">PB_D202</definedName>
    <definedName name="Google_Sheet_Link_658096055" hidden="1">PB_D92</definedName>
    <definedName name="Google_Sheet_Link_658865227" hidden="1">PB_1445</definedName>
    <definedName name="Google_Sheet_Link_659255129" hidden="1">PB_D1577</definedName>
    <definedName name="Google_Sheet_Link_659946935" hidden="1">PB_D915</definedName>
    <definedName name="Google_Sheet_Link_660115829" hidden="1">PB_D439</definedName>
    <definedName name="Google_Sheet_Link_660194803" hidden="1">PB_D865</definedName>
    <definedName name="Google_Sheet_Link_660840633" hidden="1">PB_D832</definedName>
    <definedName name="Google_Sheet_Link_660994710" hidden="1">PB_D523</definedName>
    <definedName name="Google_Sheet_Link_66127695" hidden="1">PB_D64</definedName>
    <definedName name="Google_Sheet_Link_66152869" hidden="1">PB_D142</definedName>
    <definedName name="Google_Sheet_Link_661964333" hidden="1">PB_D106</definedName>
    <definedName name="Google_Sheet_Link_662207040" hidden="1">PB_D92</definedName>
    <definedName name="Google_Sheet_Link_66296121" hidden="1">PB_D818</definedName>
    <definedName name="Google_Sheet_Link_662999779" hidden="1">PB_D95</definedName>
    <definedName name="Google_Sheet_Link_663961684" hidden="1">PB_D75</definedName>
    <definedName name="Google_Sheet_Link_66398414" hidden="1">PB_D865</definedName>
    <definedName name="Google_Sheet_Link_66423120" hidden="1">PB_D863</definedName>
    <definedName name="Google_Sheet_Link_664953156" hidden="1">PB_D831</definedName>
    <definedName name="Google_Sheet_Link_665173491" hidden="1">PB_D75</definedName>
    <definedName name="Google_Sheet_Link_665402331" hidden="1">PB_D96</definedName>
    <definedName name="Google_Sheet_Link_666319491" hidden="1">PB_D979</definedName>
    <definedName name="Google_Sheet_Link_666696908" hidden="1">PB_D817</definedName>
    <definedName name="Google_Sheet_Link_668119903" hidden="1">PB_D1165</definedName>
    <definedName name="Google_Sheet_Link_668717166" hidden="1">PB_D343</definedName>
    <definedName name="Google_Sheet_Link_669032063" hidden="1">PB_D95</definedName>
    <definedName name="Google_Sheet_Link_66926323" hidden="1">PB_D8</definedName>
    <definedName name="Google_Sheet_Link_669504401" hidden="1">PB_D96</definedName>
    <definedName name="Google_Sheet_Link_669837568" hidden="1">PB_D106</definedName>
    <definedName name="Google_Sheet_Link_670423807" hidden="1">PB_D63</definedName>
    <definedName name="Google_Sheet_Link_670459111" hidden="1">PB_D623</definedName>
    <definedName name="Google_Sheet_Link_672039428" hidden="1">PB_D150</definedName>
    <definedName name="Google_Sheet_Link_673198009" hidden="1">PB_D1328</definedName>
    <definedName name="Google_Sheet_Link_674107023" hidden="1">PB_D1013</definedName>
    <definedName name="Google_Sheet_Link_675282861" hidden="1">PB_D369</definedName>
    <definedName name="Google_Sheet_Link_676827010" hidden="1">PB_D160</definedName>
    <definedName name="Google_Sheet_Link_677188379" hidden="1">PB_D262</definedName>
    <definedName name="Google_Sheet_Link_67787752" hidden="1">PB_D368</definedName>
    <definedName name="Google_Sheet_Link_678097531" hidden="1">PB_D1243</definedName>
    <definedName name="Google_Sheet_Link_6782830" hidden="1">PB_D880</definedName>
    <definedName name="Google_Sheet_Link_680196684" hidden="1">PB_D896</definedName>
    <definedName name="Google_Sheet_Link_681879470" hidden="1">PB_D433</definedName>
    <definedName name="Google_Sheet_Link_682400134" hidden="1">PB_D1371</definedName>
    <definedName name="Google_Sheet_Link_683182084" hidden="1">PB_D818</definedName>
    <definedName name="Google_Sheet_Link_683629206" hidden="1">PB_D75</definedName>
    <definedName name="Google_Sheet_Link_683754598" hidden="1">PB_D604</definedName>
    <definedName name="Google_Sheet_Link_683809778" hidden="1">PB_D9</definedName>
    <definedName name="Google_Sheet_Link_684528566" hidden="1">PB_D829</definedName>
    <definedName name="Google_Sheet_Link_6856656" hidden="1">PB_D893</definedName>
    <definedName name="Google_Sheet_Link_686486383" hidden="1">PB_D30</definedName>
    <definedName name="Google_Sheet_Link_687271113" hidden="1">PB_D869</definedName>
    <definedName name="Google_Sheet_Link_687735871" hidden="1">PB_D43</definedName>
    <definedName name="Google_Sheet_Link_688095961" hidden="1">PB_D113</definedName>
    <definedName name="Google_Sheet_Link_689209369" hidden="1">PB_D123</definedName>
    <definedName name="Google_Sheet_Link_689446062" hidden="1">PB_D160</definedName>
    <definedName name="Google_Sheet_Link_689798129" hidden="1">PB_D1098</definedName>
    <definedName name="Google_Sheet_Link_690835581" hidden="1">PB_1438</definedName>
    <definedName name="Google_Sheet_Link_691835621" hidden="1">PB_D831</definedName>
    <definedName name="Google_Sheet_Link_692074184" hidden="1">PB_D550</definedName>
    <definedName name="Google_Sheet_Link_692769236" hidden="1">PB_D965</definedName>
    <definedName name="Google_Sheet_Link_692774651" hidden="1">PB_D1573</definedName>
    <definedName name="Google_Sheet_Link_694604457" hidden="1">PB_D820</definedName>
    <definedName name="Google_Sheet_Link_695120895" hidden="1">PB_D95</definedName>
    <definedName name="Google_Sheet_Link_695238387" hidden="1">PB_D1197</definedName>
    <definedName name="Google_Sheet_Link_69603012" hidden="1">PB_D516</definedName>
    <definedName name="Google_Sheet_Link_696216567" hidden="1">PB_D867</definedName>
    <definedName name="Google_Sheet_Link_696356112" hidden="1">PB_D1084</definedName>
    <definedName name="Google_Sheet_Link_696737036" hidden="1">PB_D550</definedName>
    <definedName name="Google_Sheet_Link_696998282" hidden="1">PB_D81</definedName>
    <definedName name="Google_Sheet_Link_698230357" hidden="1">PB_D820</definedName>
    <definedName name="Google_Sheet_Link_699141405" hidden="1">PB_D123</definedName>
    <definedName name="Google_Sheet_Link_701255247" hidden="1">PB_D818</definedName>
    <definedName name="Google_Sheet_Link_701267519" hidden="1">PB_D87</definedName>
    <definedName name="Google_Sheet_Link_701269642" hidden="1">PB_D831</definedName>
    <definedName name="Google_Sheet_Link_702422830" hidden="1">PB_D106</definedName>
    <definedName name="Google_Sheet_Link_703409526" hidden="1">PB_D160</definedName>
    <definedName name="Google_Sheet_Link_703497682" hidden="1">PB_D95</definedName>
    <definedName name="Google_Sheet_Link_703574508" hidden="1">PB_D1307</definedName>
    <definedName name="Google_Sheet_Link_703764300" hidden="1">PB_D817</definedName>
    <definedName name="Google_Sheet_Link_704636925" hidden="1">PB_D831</definedName>
    <definedName name="Google_Sheet_Link_705604370" hidden="1">PB_D879</definedName>
    <definedName name="Google_Sheet_Link_705967196" hidden="1">PB_D9</definedName>
    <definedName name="Google_Sheet_Link_706192520" hidden="1">PB_D76</definedName>
    <definedName name="Google_Sheet_Link_706606852" hidden="1">PB_D369</definedName>
    <definedName name="Google_Sheet_Link_707356332" hidden="1">PB_D401</definedName>
    <definedName name="Google_Sheet_Link_708803349" hidden="1">PB_D1165</definedName>
    <definedName name="Google_Sheet_Link_710169798" hidden="1">PB_D623</definedName>
    <definedName name="Google_Sheet_Link_710310248" hidden="1">PB_D865</definedName>
    <definedName name="Google_Sheet_Link_711138271" hidden="1">PB_D251</definedName>
    <definedName name="Google_Sheet_Link_712926198" hidden="1">PB_D142</definedName>
    <definedName name="Google_Sheet_Link_713097601" hidden="1">PB_D1581</definedName>
    <definedName name="Google_Sheet_Link_714434951" hidden="1">PB_D820</definedName>
    <definedName name="Google_Sheet_Link_715135114" hidden="1">PB_D859</definedName>
    <definedName name="Google_Sheet_Link_715156526" hidden="1">PB_D831</definedName>
    <definedName name="Google_Sheet_Link_715524650" hidden="1">PB_D1467</definedName>
    <definedName name="Google_Sheet_Link_71588922" hidden="1">PB_D1041</definedName>
    <definedName name="Google_Sheet_Link_716658714" hidden="1">PB_D97</definedName>
    <definedName name="Google_Sheet_Link_716802278" hidden="1">PB_D1099</definedName>
    <definedName name="Google_Sheet_Link_717021981" hidden="1">PB_D410</definedName>
    <definedName name="Google_Sheet_Link_71723580" hidden="1">PB_D1390</definedName>
    <definedName name="Google_Sheet_Link_717506465" hidden="1">PB_D8</definedName>
    <definedName name="Google_Sheet_Link_720601970" hidden="1">PB_D1072</definedName>
    <definedName name="Google_Sheet_Link_720669598" hidden="1">PB_D556</definedName>
    <definedName name="Google_Sheet_Link_721042750" hidden="1">PB_D869</definedName>
    <definedName name="Google_Sheet_Link_721627148" hidden="1">PB_D1507</definedName>
    <definedName name="Google_Sheet_Link_722322552" hidden="1">PB_D87</definedName>
    <definedName name="Google_Sheet_Link_72326014" hidden="1">PB_D870</definedName>
    <definedName name="Google_Sheet_Link_723382626" hidden="1">PB_D95</definedName>
    <definedName name="Google_Sheet_Link_724736938" hidden="1">PB_D97</definedName>
    <definedName name="Google_Sheet_Link_724879224" hidden="1">PB_D231</definedName>
    <definedName name="Google_Sheet_Link_725377871" hidden="1">PB_D829</definedName>
    <definedName name="Google_Sheet_Link_725588118" hidden="1">PB_D941</definedName>
    <definedName name="Google_Sheet_Link_725629020" hidden="1">PB_D160</definedName>
    <definedName name="Google_Sheet_Link_725826176" hidden="1">PB_D77</definedName>
    <definedName name="Google_Sheet_Link_725903603" hidden="1">PB_D820</definedName>
    <definedName name="Google_Sheet_Link_725912710" hidden="1">PB_D156</definedName>
    <definedName name="Google_Sheet_Link_726525706" hidden="1">PB_D150</definedName>
    <definedName name="Google_Sheet_Link_728683455" hidden="1">PB_D1140</definedName>
    <definedName name="Google_Sheet_Link_729682475" hidden="1">PB_D992</definedName>
    <definedName name="Google_Sheet_Link_729712018" hidden="1">PB_D18</definedName>
    <definedName name="Google_Sheet_Link_729847582" hidden="1">PB_D29</definedName>
    <definedName name="Google_Sheet_Link_730369345" hidden="1">PB_D114</definedName>
    <definedName name="Google_Sheet_Link_731603785" hidden="1">PB_D865</definedName>
    <definedName name="Google_Sheet_Link_73254483" hidden="1">PB_D541</definedName>
    <definedName name="Google_Sheet_Link_733688293" hidden="1">PB_D16</definedName>
    <definedName name="Google_Sheet_Link_734174516" hidden="1">PB_D1511</definedName>
    <definedName name="Google_Sheet_Link_734655417" hidden="1">PB_D482</definedName>
    <definedName name="Google_Sheet_Link_735193810" hidden="1">PB_D1092</definedName>
    <definedName name="Google_Sheet_Link_737731930" hidden="1">PB_D234</definedName>
    <definedName name="Google_Sheet_Link_738435095" hidden="1">PB_D145</definedName>
    <definedName name="Google_Sheet_Link_739756751" hidden="1">PB_D936</definedName>
    <definedName name="Google_Sheet_Link_740044202" hidden="1">PB_D93</definedName>
    <definedName name="Google_Sheet_Link_740056080" hidden="1">PB_D63</definedName>
    <definedName name="Google_Sheet_Link_740271360" hidden="1">PB_D888</definedName>
    <definedName name="Google_Sheet_Link_743153347" hidden="1">PB_D649A</definedName>
    <definedName name="Google_Sheet_Link_744308150" hidden="1">PB_D1091</definedName>
    <definedName name="Google_Sheet_Link_74476372" hidden="1">PB_D419</definedName>
    <definedName name="Google_Sheet_Link_744917453" hidden="1">PB_D870</definedName>
    <definedName name="Google_Sheet_Link_745836038" hidden="1">PB_D1389</definedName>
    <definedName name="Google_Sheet_Link_746188786" hidden="1">PB_D829</definedName>
    <definedName name="Google_Sheet_Link_746586669" hidden="1">PB_D923</definedName>
    <definedName name="Google_Sheet_Link_746935419" hidden="1">PB_D819</definedName>
    <definedName name="Google_Sheet_Link_74887064" hidden="1">PB_D117</definedName>
    <definedName name="Google_Sheet_Link_749608486" hidden="1">PB_D964</definedName>
    <definedName name="Google_Sheet_Link_749809159" hidden="1">PB_D1063</definedName>
    <definedName name="Google_Sheet_Link_75034280" hidden="1">PB_D829</definedName>
    <definedName name="Google_Sheet_Link_750677682" hidden="1">PB_D367</definedName>
    <definedName name="Google_Sheet_Link_750768403" hidden="1">PB_D76</definedName>
    <definedName name="Google_Sheet_Link_753401223" hidden="1">PB_D106</definedName>
    <definedName name="Google_Sheet_Link_753470892" hidden="1">PB_D1067</definedName>
    <definedName name="Google_Sheet_Link_75379700" hidden="1">PB_D410</definedName>
    <definedName name="Google_Sheet_Link_754092164" hidden="1">PB_D642</definedName>
    <definedName name="Google_Sheet_Link_754886350" hidden="1">PB_D95</definedName>
    <definedName name="Google_Sheet_Link_755257300" hidden="1">PB_D123</definedName>
    <definedName name="Google_Sheet_Link_756271146" hidden="1">PB_D1374</definedName>
    <definedName name="Google_Sheet_Link_756758166" hidden="1">PB_D820</definedName>
    <definedName name="Google_Sheet_Link_758009409" hidden="1">PB_D40</definedName>
    <definedName name="Google_Sheet_Link_75898113" hidden="1">PB_D829</definedName>
    <definedName name="Google_Sheet_Link_760841342" hidden="1">PB_D1236</definedName>
    <definedName name="Google_Sheet_Link_760885741" hidden="1">PB_D77</definedName>
    <definedName name="Google_Sheet_Link_761123179" hidden="1">PB_D1496</definedName>
    <definedName name="Google_Sheet_Link_762202008" hidden="1">PB_D824</definedName>
    <definedName name="Google_Sheet_Link_762651801" hidden="1">PB_D818</definedName>
    <definedName name="Google_Sheet_Link_763122209" hidden="1">PB_D829</definedName>
    <definedName name="Google_Sheet_Link_763369369" hidden="1">PB_D829</definedName>
    <definedName name="Google_Sheet_Link_765116849" hidden="1">PB_1432A</definedName>
    <definedName name="Google_Sheet_Link_7651502" hidden="1">PB_D1024</definedName>
    <definedName name="Google_Sheet_Link_766037332" hidden="1">PB_D123</definedName>
    <definedName name="Google_Sheet_Link_766815268" hidden="1">PB_D1344</definedName>
    <definedName name="Google_Sheet_Link_767688217" hidden="1">PB_D870</definedName>
    <definedName name="Google_Sheet_Link_767742092" hidden="1">PB_D870</definedName>
    <definedName name="Google_Sheet_Link_768092276" hidden="1">PB_D1329</definedName>
    <definedName name="Google_Sheet_Link_769045168" hidden="1">PB_D1475</definedName>
    <definedName name="Google_Sheet_Link_76949610" hidden="1">PB_D1421</definedName>
    <definedName name="Google_Sheet_Link_770149110" hidden="1">PB_D827</definedName>
    <definedName name="Google_Sheet_Link_771053415" hidden="1">PB_D95</definedName>
    <definedName name="Google_Sheet_Link_772169751" hidden="1">PB_D864</definedName>
    <definedName name="Google_Sheet_Link_772794079" hidden="1">PB_D8</definedName>
    <definedName name="Google_Sheet_Link_773485297" hidden="1">PB_D869</definedName>
    <definedName name="Google_Sheet_Link_774367907" hidden="1">PB_D829</definedName>
    <definedName name="Google_Sheet_Link_77446715" hidden="1">PB_D662</definedName>
    <definedName name="Google_Sheet_Link_77459667" hidden="1">PB_D827</definedName>
    <definedName name="Google_Sheet_Link_775075680" hidden="1">PB_D876</definedName>
    <definedName name="Google_Sheet_Link_776671878" hidden="1">PB_D870</definedName>
    <definedName name="Google_Sheet_Link_776823718" hidden="1">PB_D553</definedName>
    <definedName name="Google_Sheet_Link_777898467" hidden="1">PB_D873</definedName>
    <definedName name="Google_Sheet_Link_778156046" hidden="1">PB_D96</definedName>
    <definedName name="Google_Sheet_Link_778853430" hidden="1">PB_D658</definedName>
    <definedName name="Google_Sheet_Link_77924161" hidden="1">PB_D977</definedName>
    <definedName name="Google_Sheet_Link_780751920" hidden="1">PB_D87</definedName>
    <definedName name="Google_Sheet_Link_781425258" hidden="1">PB_D1361</definedName>
    <definedName name="Google_Sheet_Link_781513453" hidden="1">PB_D829</definedName>
    <definedName name="Google_Sheet_Link_781737442" hidden="1">PB_D865</definedName>
    <definedName name="Google_Sheet_Link_7817611" hidden="1">PB_D858</definedName>
    <definedName name="Google_Sheet_Link_782041747" hidden="1">PB_D75</definedName>
    <definedName name="Google_Sheet_Link_784706968" hidden="1">PB_D123</definedName>
    <definedName name="Google_Sheet_Link_784959266" hidden="1">PB_D93</definedName>
    <definedName name="Google_Sheet_Link_785912353" hidden="1">PB_D76</definedName>
    <definedName name="Google_Sheet_Link_787895656" hidden="1">PB_D865</definedName>
    <definedName name="Google_Sheet_Link_789521809" hidden="1">PB_D21</definedName>
    <definedName name="Google_Sheet_Link_79120953" hidden="1">PB_D203</definedName>
    <definedName name="Google_Sheet_Link_791734219" hidden="1">PB_D92</definedName>
    <definedName name="Google_Sheet_Link_792813966" hidden="1">PB_D1082</definedName>
    <definedName name="Google_Sheet_Link_792907511" hidden="1">PB_D343</definedName>
    <definedName name="Google_Sheet_Link_793592209" hidden="1">PB_D91</definedName>
    <definedName name="Google_Sheet_Link_79449874" hidden="1">PB_D180</definedName>
    <definedName name="Google_Sheet_Link_795688073" hidden="1">PB_D869</definedName>
    <definedName name="Google_Sheet_Link_796006726" hidden="1">PB_D1578</definedName>
    <definedName name="Google_Sheet_Link_797371550" hidden="1">PB_D76</definedName>
    <definedName name="Google_Sheet_Link_797835065" hidden="1">PB_D1025</definedName>
    <definedName name="Google_Sheet_Link_797951203" hidden="1">PB_D160</definedName>
    <definedName name="Google_Sheet_Link_798797007" hidden="1">PB_D1069</definedName>
    <definedName name="Google_Sheet_Link_799236566" hidden="1">PB_D1138</definedName>
    <definedName name="Google_Sheet_Link_799999300" hidden="1">PB_D95</definedName>
    <definedName name="Google_Sheet_Link_800887266" hidden="1">PB_1588</definedName>
    <definedName name="Google_Sheet_Link_801312501" hidden="1">PB_D182</definedName>
    <definedName name="Google_Sheet_Link_801880941" hidden="1">PB_D876</definedName>
    <definedName name="Google_Sheet_Link_80198557" hidden="1">PB_D829</definedName>
    <definedName name="Google_Sheet_Link_802260602" hidden="1">PB_D63</definedName>
    <definedName name="Google_Sheet_Link_802449047" hidden="1">PB_D1569</definedName>
    <definedName name="Google_Sheet_Link_803335739" hidden="1">PB_D820</definedName>
    <definedName name="Google_Sheet_Link_803881361" hidden="1">PB_D193</definedName>
    <definedName name="Google_Sheet_Link_804808840" hidden="1">PB_D1313</definedName>
    <definedName name="Google_Sheet_Link_804816588" hidden="1">PB_D951</definedName>
    <definedName name="Google_Sheet_Link_805207119" hidden="1">PB_D817</definedName>
    <definedName name="Google_Sheet_Link_806112654" hidden="1">PB_D962</definedName>
    <definedName name="Google_Sheet_Link_806489402" hidden="1">PB_D870</definedName>
    <definedName name="Google_Sheet_Link_807098311" hidden="1">PB_D861</definedName>
    <definedName name="Google_Sheet_Link_807883503" hidden="1">PB_D820</definedName>
    <definedName name="Google_Sheet_Link_809853346" hidden="1">PB_D820</definedName>
    <definedName name="Google_Sheet_Link_811102030" hidden="1">PB_D29</definedName>
    <definedName name="Google_Sheet_Link_81163760" hidden="1">PB_D1109</definedName>
    <definedName name="Google_Sheet_Link_812439659" hidden="1">PB_D829</definedName>
    <definedName name="Google_Sheet_Link_812701795" hidden="1">PB_D857</definedName>
    <definedName name="Google_Sheet_Link_813379541" hidden="1">PB_D860</definedName>
    <definedName name="Google_Sheet_Link_813902414" hidden="1">PB_D950</definedName>
    <definedName name="Google_Sheet_Link_81419683" hidden="1">PB_D869</definedName>
    <definedName name="Google_Sheet_Link_814575299" hidden="1">PB_D21</definedName>
    <definedName name="Google_Sheet_Link_814901843" hidden="1">PB_D1583</definedName>
    <definedName name="Google_Sheet_Link_815882" hidden="1">PB_D1579</definedName>
    <definedName name="Google_Sheet_Link_816440996" hidden="1">PB_D831</definedName>
    <definedName name="Google_Sheet_Link_817061192" hidden="1">PB_D1434A</definedName>
    <definedName name="Google_Sheet_Link_817901580" hidden="1">PB_D861</definedName>
    <definedName name="Google_Sheet_Link_819637371" hidden="1">PB_D258</definedName>
    <definedName name="Google_Sheet_Link_819651574" hidden="1">PB_D1309</definedName>
    <definedName name="Google_Sheet_Link_819935523" hidden="1">PB_D623</definedName>
    <definedName name="Google_Sheet_Link_821011710" hidden="1">PB_D871</definedName>
    <definedName name="Google_Sheet_Link_821284240" hidden="1">PB_D1057</definedName>
    <definedName name="Google_Sheet_Link_822673950" hidden="1">PB_D123</definedName>
    <definedName name="Google_Sheet_Link_823346991" hidden="1">PB_D829</definedName>
    <definedName name="Google_Sheet_Link_823357331" hidden="1">PB_D1068</definedName>
    <definedName name="Google_Sheet_Link_825852036" hidden="1">PB_D870</definedName>
    <definedName name="Google_Sheet_Link_826927808" hidden="1">PB_D94</definedName>
    <definedName name="Google_Sheet_Link_827322089" hidden="1">PB_D1201</definedName>
    <definedName name="Google_Sheet_Link_827692655" hidden="1">PB_D155</definedName>
    <definedName name="Google_Sheet_Link_828044963" hidden="1">PB_D828</definedName>
    <definedName name="Google_Sheet_Link_828367640" hidden="1">PB_D410</definedName>
    <definedName name="Google_Sheet_Link_828414076" hidden="1">PB_D1343</definedName>
    <definedName name="Google_Sheet_Link_828636980" hidden="1">PB_D87</definedName>
    <definedName name="Google_Sheet_Link_82884807" hidden="1">PB_D63</definedName>
    <definedName name="Google_Sheet_Link_829051478" hidden="1">PB_D123</definedName>
    <definedName name="Google_Sheet_Link_831204159" hidden="1">PB_D957</definedName>
    <definedName name="Google_Sheet_Link_833028582" hidden="1">PB_D547</definedName>
    <definedName name="Google_Sheet_Link_833094267" hidden="1">PB_D1581</definedName>
    <definedName name="Google_Sheet_Link_833364037" hidden="1">PB_D1086</definedName>
    <definedName name="Google_Sheet_Link_8351379" hidden="1">PB_D628</definedName>
    <definedName name="Google_Sheet_Link_835202113" hidden="1">PB_D346</definedName>
    <definedName name="Google_Sheet_Link_835236006" hidden="1">PB_D571</definedName>
    <definedName name="Google_Sheet_Link_835783916" hidden="1">PB_D1164</definedName>
    <definedName name="Google_Sheet_Link_837353979" hidden="1">PB_D829</definedName>
    <definedName name="Google_Sheet_Link_83776834" hidden="1">PB_D929</definedName>
    <definedName name="Google_Sheet_Link_8383741" hidden="1">PB_D829</definedName>
    <definedName name="Google_Sheet_Link_839718484" hidden="1">PB_D106</definedName>
    <definedName name="Google_Sheet_Link_839735018" hidden="1">PB_D1259</definedName>
    <definedName name="Google_Sheet_Link_840910200" hidden="1">PB_D554</definedName>
    <definedName name="Google_Sheet_Link_841502822" hidden="1">PB_D91</definedName>
    <definedName name="Google_Sheet_Link_841660758" hidden="1">PB_D421</definedName>
    <definedName name="Google_Sheet_Link_842596010" hidden="1">PB_D115</definedName>
    <definedName name="Google_Sheet_Link_842729108" hidden="1">PB_D153</definedName>
    <definedName name="Google_Sheet_Link_84300531" hidden="1">PB_D869</definedName>
    <definedName name="Google_Sheet_Link_843339717" hidden="1">PB_D123</definedName>
    <definedName name="Google_Sheet_Link_843588890" hidden="1">PB_D216</definedName>
    <definedName name="Google_Sheet_Link_844018794" hidden="1">PB_D869</definedName>
    <definedName name="Google_Sheet_Link_844887436" hidden="1">PB_D865</definedName>
    <definedName name="Google_Sheet_Link_845665171" hidden="1">PB_D217</definedName>
    <definedName name="Google_Sheet_Link_84632583" hidden="1">PB_D858</definedName>
    <definedName name="Google_Sheet_Link_846544735" hidden="1">PB_D76</definedName>
    <definedName name="Google_Sheet_Link_84743708" hidden="1">PB_D920</definedName>
    <definedName name="Google_Sheet_Link_848484106" hidden="1">PB_D859</definedName>
    <definedName name="Google_Sheet_Link_848505323" hidden="1">PB_D820</definedName>
    <definedName name="Google_Sheet_Link_848560633" hidden="1">PB_D1121</definedName>
    <definedName name="Google_Sheet_Link_849037923" hidden="1">PB_D831</definedName>
    <definedName name="Google_Sheet_Link_849735488" hidden="1">PB_D1585</definedName>
    <definedName name="Google_Sheet_Link_850306532" hidden="1">PB_D829</definedName>
    <definedName name="Google_Sheet_Link_850650815" hidden="1">PB_D96</definedName>
    <definedName name="Google_Sheet_Link_851151121" hidden="1">PB_D869</definedName>
    <definedName name="Google_Sheet_Link_851316571" hidden="1">PB_D899</definedName>
    <definedName name="Google_Sheet_Link_852545288" hidden="1">PB_D417</definedName>
    <definedName name="Google_Sheet_Link_852900059" hidden="1">PB_D916</definedName>
    <definedName name="Google_Sheet_Link_853057349" hidden="1">PB_D372</definedName>
    <definedName name="Google_Sheet_Link_853495715" hidden="1">PB_D883</definedName>
    <definedName name="Google_Sheet_Link_854182731" hidden="1">PB_D622</definedName>
    <definedName name="Google_Sheet_Link_854236821" hidden="1">PB_D467</definedName>
    <definedName name="Google_Sheet_Link_854309765" hidden="1">PB_D95</definedName>
    <definedName name="Google_Sheet_Link_854936249" hidden="1">PB_D246</definedName>
    <definedName name="Google_Sheet_Link_857305858" hidden="1">PB_D1386</definedName>
    <definedName name="Google_Sheet_Link_857559790" hidden="1">PB_D375</definedName>
    <definedName name="Google_Sheet_Link_859571473" hidden="1">PB_D160</definedName>
    <definedName name="Google_Sheet_Link_859625896" hidden="1">PB_D875</definedName>
    <definedName name="Google_Sheet_Link_860704592" hidden="1">PB_D91</definedName>
    <definedName name="Google_Sheet_Link_860978568" hidden="1">PB_D1023</definedName>
    <definedName name="Google_Sheet_Link_861795248" hidden="1">PB_D1019</definedName>
    <definedName name="Google_Sheet_Link_862432224" hidden="1">PB_D190</definedName>
    <definedName name="Google_Sheet_Link_864691177" hidden="1">PB_D865</definedName>
    <definedName name="Google_Sheet_Link_864847153" hidden="1">PB_D155</definedName>
    <definedName name="Google_Sheet_Link_864961949" hidden="1">PB_D76</definedName>
    <definedName name="Google_Sheet_Link_865736591" hidden="1">PB_D820</definedName>
    <definedName name="Google_Sheet_Link_867961695" hidden="1">PB_D832</definedName>
    <definedName name="Google_Sheet_Link_868171599" hidden="1">PB_D30</definedName>
    <definedName name="Google_Sheet_Link_868256626" hidden="1">PB_D91</definedName>
    <definedName name="Google_Sheet_Link_869241166" hidden="1">PB_D312</definedName>
    <definedName name="Google_Sheet_Link_870013662" hidden="1">PB_D377</definedName>
    <definedName name="Google_Sheet_Link_870236581" hidden="1">PB_D1379</definedName>
    <definedName name="Google_Sheet_Link_870341348" hidden="1">PB_D997</definedName>
    <definedName name="Google_Sheet_Link_871513771" hidden="1">PB_D172</definedName>
    <definedName name="Google_Sheet_Link_871680977" hidden="1">PB_D64</definedName>
    <definedName name="Google_Sheet_Link_871998548" hidden="1">PB_D603</definedName>
    <definedName name="Google_Sheet_Link_872191174" hidden="1">PB_D91</definedName>
    <definedName name="Google_Sheet_Link_873055144" hidden="1">PB_D106</definedName>
    <definedName name="Google_Sheet_Link_87334523" hidden="1">PB_D829</definedName>
    <definedName name="Google_Sheet_Link_873495716" hidden="1">PB_D820</definedName>
    <definedName name="Google_Sheet_Link_873518629" hidden="1">PB_D1307</definedName>
    <definedName name="Google_Sheet_Link_8735891" hidden="1">PB_D820</definedName>
    <definedName name="Google_Sheet_Link_874604227" hidden="1">PB_D1517</definedName>
    <definedName name="Google_Sheet_Link_876154625" hidden="1">PB_D94</definedName>
    <definedName name="Google_Sheet_Link_876392357" hidden="1">PB_D40</definedName>
    <definedName name="Google_Sheet_Link_876943741" hidden="1">PB_D818</definedName>
    <definedName name="Google_Sheet_Link_877127725" hidden="1">PB_D1260</definedName>
    <definedName name="Google_Sheet_Link_877937678" hidden="1">PB_D361</definedName>
    <definedName name="Google_Sheet_Link_879699958" hidden="1">PB_D888</definedName>
    <definedName name="Google_Sheet_Link_88220783" hidden="1">PB_D1267</definedName>
    <definedName name="Google_Sheet_Link_882253475" hidden="1">PB_D87</definedName>
    <definedName name="Google_Sheet_Link_882751911" hidden="1">PB_D975</definedName>
    <definedName name="Google_Sheet_Link_883166322" hidden="1">PB_D1362</definedName>
    <definedName name="Google_Sheet_Link_885163669" hidden="1">PB_D1055</definedName>
    <definedName name="Google_Sheet_Link_886247407" hidden="1">PB_D1204</definedName>
    <definedName name="Google_Sheet_Link_886306876" hidden="1">PB_D1101</definedName>
    <definedName name="Google_Sheet_Link_886763932" hidden="1">PB_D1487</definedName>
    <definedName name="Google_Sheet_Link_886821974" hidden="1">PB_D1417</definedName>
    <definedName name="Google_Sheet_Link_886826970" hidden="1">PB_D864</definedName>
    <definedName name="Google_Sheet_Link_888342885" hidden="1">PB_D123</definedName>
    <definedName name="Google_Sheet_Link_889166211" hidden="1">PB_D95</definedName>
    <definedName name="Google_Sheet_Link_889542137" hidden="1">PB_D106</definedName>
    <definedName name="Google_Sheet_Link_890136973" hidden="1">PB_D1083</definedName>
    <definedName name="Google_Sheet_Link_890197697" hidden="1">PB_D622</definedName>
    <definedName name="Google_Sheet_Link_890897043" hidden="1">PB_D63</definedName>
    <definedName name="Google_Sheet_Link_890982558" hidden="1">PB_D1096</definedName>
    <definedName name="Google_Sheet_Link_891073651" hidden="1">PB_D410</definedName>
    <definedName name="Google_Sheet_Link_891978613" hidden="1">PB_D351</definedName>
    <definedName name="Google_Sheet_Link_892163121" hidden="1">PB_D836</definedName>
    <definedName name="Google_Sheet_Link_892832403" hidden="1">PB_D1120</definedName>
    <definedName name="Google_Sheet_Link_892981067" hidden="1">PB_D870</definedName>
    <definedName name="Google_Sheet_Link_893767126" hidden="1">PB_D91</definedName>
    <definedName name="Google_Sheet_Link_894204140" hidden="1">PB_D1485</definedName>
    <definedName name="Google_Sheet_Link_895030323" hidden="1">PB_D820</definedName>
    <definedName name="Google_Sheet_Link_895159119" hidden="1">PB_D547</definedName>
    <definedName name="Google_Sheet_Link_895383360" hidden="1">PB_D1030</definedName>
    <definedName name="Google_Sheet_Link_895630132" hidden="1">PB_1444</definedName>
    <definedName name="Google_Sheet_Link_899694503" hidden="1">PB_D954</definedName>
    <definedName name="Google_Sheet_Link_900739772" hidden="1">PB_D404</definedName>
    <definedName name="Google_Sheet_Link_900764411" hidden="1">PB_D338</definedName>
    <definedName name="Google_Sheet_Link_901477341" hidden="1">PB_D553</definedName>
    <definedName name="Google_Sheet_Link_902050278" hidden="1">PB_D829</definedName>
    <definedName name="Google_Sheet_Link_902969355" hidden="1">PB_D647A</definedName>
    <definedName name="Google_Sheet_Link_903176506" hidden="1">PB_D1058</definedName>
    <definedName name="Google_Sheet_Link_903477346" hidden="1">PB_D555</definedName>
    <definedName name="Google_Sheet_Link_905725287" hidden="1">PB_D160</definedName>
    <definedName name="Google_Sheet_Link_908158379" hidden="1">PB_D861</definedName>
    <definedName name="Google_Sheet_Link_909071765" hidden="1">PB_D854</definedName>
    <definedName name="Google_Sheet_Link_90922271" hidden="1">PB_D829</definedName>
    <definedName name="Google_Sheet_Link_909237772" hidden="1">PB_D216</definedName>
    <definedName name="Google_Sheet_Link_910721954" hidden="1">PB_D91</definedName>
    <definedName name="Google_Sheet_Link_910914401" hidden="1">PB_D622</definedName>
    <definedName name="Google_Sheet_Link_911093287" hidden="1">PB_D823</definedName>
    <definedName name="Google_Sheet_Link_911143174" hidden="1">PB_D865</definedName>
    <definedName name="Google_Sheet_Link_912564444" hidden="1">PB_D155</definedName>
    <definedName name="Google_Sheet_Link_912722821" hidden="1">PB_D607</definedName>
    <definedName name="Google_Sheet_Link_912976554" hidden="1">PB_D829</definedName>
    <definedName name="Google_Sheet_Link_91350280" hidden="1">PB_D1091</definedName>
    <definedName name="Google_Sheet_Link_914479969" hidden="1">PB_D865</definedName>
    <definedName name="Google_Sheet_Link_915132294" hidden="1">PB_D623</definedName>
    <definedName name="Google_Sheet_Link_915797190" hidden="1">PB_D820</definedName>
    <definedName name="Google_Sheet_Link_917715824" hidden="1">PB_D216</definedName>
    <definedName name="Google_Sheet_Link_917904962" hidden="1">PB_D829</definedName>
    <definedName name="Google_Sheet_Link_918410937" hidden="1">PB_D1016</definedName>
    <definedName name="Google_Sheet_Link_918625835" hidden="1">PB_D869</definedName>
    <definedName name="Google_Sheet_Link_919688850" hidden="1">PB_D962</definedName>
    <definedName name="Google_Sheet_Link_919726942" hidden="1">PB_D401</definedName>
    <definedName name="Google_Sheet_Link_920768248" hidden="1">PB_D9</definedName>
    <definedName name="Google_Sheet_Link_923899660" hidden="1">PB_D94</definedName>
    <definedName name="Google_Sheet_Link_924441873" hidden="1">PB_D903</definedName>
    <definedName name="Google_Sheet_Link_925173172" hidden="1">PB_D818</definedName>
    <definedName name="Google_Sheet_Link_925419784" hidden="1">PB_D94</definedName>
    <definedName name="Google_Sheet_Link_925735346" hidden="1">PB_D1201</definedName>
    <definedName name="Google_Sheet_Link_926931058" hidden="1">PB_D829</definedName>
    <definedName name="Google_Sheet_Link_927349798" hidden="1">PB_D21</definedName>
    <definedName name="Google_Sheet_Link_927547234" hidden="1">PB_D932</definedName>
    <definedName name="Google_Sheet_Link_927699069" hidden="1">PB_D91</definedName>
    <definedName name="Google_Sheet_Link_928657901" hidden="1">PB_D93</definedName>
    <definedName name="Google_Sheet_Link_930458631" hidden="1">PB_D876</definedName>
    <definedName name="Google_Sheet_Link_930516496" hidden="1">PB_D77</definedName>
    <definedName name="Google_Sheet_Link_931105050" hidden="1">PB_D1578</definedName>
    <definedName name="Google_Sheet_Link_931365954" hidden="1">PB_D861</definedName>
    <definedName name="Google_Sheet_Link_931401295" hidden="1">PB_D63</definedName>
    <definedName name="Google_Sheet_Link_931600522" hidden="1">PB_D78</definedName>
    <definedName name="Google_Sheet_Link_931835171" hidden="1">PB_D818</definedName>
    <definedName name="Google_Sheet_Link_932021796" hidden="1">PB_D866</definedName>
    <definedName name="Google_Sheet_Link_932195525" hidden="1">PB_D1073</definedName>
    <definedName name="Google_Sheet_Link_932921492" hidden="1">PB_D580</definedName>
    <definedName name="Google_Sheet_Link_934148894" hidden="1">PB_D1560</definedName>
    <definedName name="Google_Sheet_Link_934330673" hidden="1">PB_D77</definedName>
    <definedName name="Google_Sheet_Link_934799442" hidden="1">PB_D1031</definedName>
    <definedName name="Google_Sheet_Link_934999778" hidden="1">PB_D400</definedName>
    <definedName name="Google_Sheet_Link_935018013" hidden="1">PB_D91</definedName>
    <definedName name="Google_Sheet_Link_935678855" hidden="1">PB_D409</definedName>
    <definedName name="Google_Sheet_Link_936207193" hidden="1">PB_D329</definedName>
    <definedName name="Google_Sheet_Link_936938398" hidden="1">PB_D829</definedName>
    <definedName name="Google_Sheet_Link_937207427" hidden="1">PB_D1205</definedName>
    <definedName name="Google_Sheet_Link_938508504" hidden="1">PB_D878</definedName>
    <definedName name="Google_Sheet_Link_938596021" hidden="1">PB_D818</definedName>
    <definedName name="Google_Sheet_Link_939773930" hidden="1">PB_D346</definedName>
    <definedName name="Google_Sheet_Link_939988172" hidden="1">PB_D1487</definedName>
    <definedName name="Google_Sheet_Link_94174573" hidden="1">PB_D888</definedName>
    <definedName name="Google_Sheet_Link_942494656" hidden="1">PB_D95</definedName>
    <definedName name="Google_Sheet_Link_942694916" hidden="1">PB_D106</definedName>
    <definedName name="Google_Sheet_Link_94288903" hidden="1">PB_D1109</definedName>
    <definedName name="Google_Sheet_Link_944344362" hidden="1">PB_D64</definedName>
    <definedName name="Google_Sheet_Link_94437866" hidden="1">PB_D78</definedName>
    <definedName name="Google_Sheet_Link_946664592" hidden="1">PB_D870</definedName>
    <definedName name="Google_Sheet_Link_948728809" hidden="1">PB_D1030</definedName>
    <definedName name="Google_Sheet_Link_949714167" hidden="1">PB_D818</definedName>
    <definedName name="Google_Sheet_Link_950149860" hidden="1">PB_D818</definedName>
    <definedName name="Google_Sheet_Link_95069230" hidden="1">PB_D1014</definedName>
    <definedName name="Google_Sheet_Link_952846713" hidden="1">PB_D1183</definedName>
    <definedName name="Google_Sheet_Link_953600545" hidden="1">PB_D142</definedName>
    <definedName name="Google_Sheet_Link_953858976" hidden="1">PB_D1380</definedName>
    <definedName name="Google_Sheet_Link_953876449" hidden="1">PB_D960</definedName>
    <definedName name="Google_Sheet_Link_95538449" hidden="1">PB_D21</definedName>
    <definedName name="Google_Sheet_Link_955484283" hidden="1">PB_D142</definedName>
    <definedName name="Google_Sheet_Link_955552866" hidden="1">PB_D869</definedName>
    <definedName name="Google_Sheet_Link_955878910" hidden="1">PB_D189</definedName>
    <definedName name="Google_Sheet_Link_95626375" hidden="1">PB_D865</definedName>
    <definedName name="Google_Sheet_Link_956556229" hidden="1">PB_D817</definedName>
    <definedName name="Google_Sheet_Link_957548970" hidden="1">PB_D230</definedName>
    <definedName name="Google_Sheet_Link_957958502" hidden="1">PB_D1514</definedName>
    <definedName name="Google_Sheet_Link_959043396" hidden="1">PB_D1068</definedName>
    <definedName name="Google_Sheet_Link_959858352" hidden="1">PB_D21</definedName>
    <definedName name="Google_Sheet_Link_960439763" hidden="1">PB_D623</definedName>
    <definedName name="Google_Sheet_Link_96051164" hidden="1">PB_D869</definedName>
    <definedName name="Google_Sheet_Link_961839429" hidden="1">PB_D75</definedName>
    <definedName name="Google_Sheet_Link_963191208" hidden="1">PB_D829</definedName>
    <definedName name="Google_Sheet_Link_9637907" hidden="1">PB_D64</definedName>
    <definedName name="Google_Sheet_Link_965052421" hidden="1">PB_D95</definedName>
    <definedName name="Google_Sheet_Link_967903303" hidden="1">PB_D21</definedName>
    <definedName name="Google_Sheet_Link_96843130" hidden="1">PB_D106</definedName>
    <definedName name="Google_Sheet_Link_969156237" hidden="1">PB_D92</definedName>
    <definedName name="Google_Sheet_Link_96922477" hidden="1">PB_D892</definedName>
    <definedName name="Google_Sheet_Link_969845526" hidden="1">PB_1442</definedName>
    <definedName name="Google_Sheet_Link_969912741" hidden="1">PB_D1344</definedName>
    <definedName name="Google_Sheet_Link_970566143" hidden="1">PB_D87</definedName>
    <definedName name="Google_Sheet_Link_971031717" hidden="1">PB_D818</definedName>
    <definedName name="Google_Sheet_Link_971178412" hidden="1">PB_D1488</definedName>
    <definedName name="Google_Sheet_Link_9718378" hidden="1">PB_D623</definedName>
    <definedName name="Google_Sheet_Link_972015028" hidden="1">PB_D92</definedName>
    <definedName name="Google_Sheet_Link_973326919" hidden="1">PB_D868</definedName>
    <definedName name="Google_Sheet_Link_973846141" hidden="1">PB_D1069</definedName>
    <definedName name="Google_Sheet_Link_9753036" hidden="1">PB_D106</definedName>
    <definedName name="Google_Sheet_Link_975581552" hidden="1">PB_D1582</definedName>
    <definedName name="Google_Sheet_Link_976469035" hidden="1">PB_D91</definedName>
    <definedName name="Google_Sheet_Link_976556616" hidden="1">PB_D1076</definedName>
    <definedName name="Google_Sheet_Link_977581068" hidden="1">PB_D827</definedName>
    <definedName name="Google_Sheet_Link_977896102" hidden="1">PB_D623</definedName>
    <definedName name="Google_Sheet_Link_978103439" hidden="1">PB_D142</definedName>
    <definedName name="Google_Sheet_Link_978378490" hidden="1">PB_D160</definedName>
    <definedName name="Google_Sheet_Link_978741769" hidden="1">PB_D47</definedName>
    <definedName name="Google_Sheet_Link_979682271" hidden="1">PB_D300</definedName>
    <definedName name="Google_Sheet_Link_979837805" hidden="1">PB_D21</definedName>
    <definedName name="Google_Sheet_Link_981354125" hidden="1">PB_D827</definedName>
    <definedName name="Google_Sheet_Link_983714428" hidden="1">PB_D865</definedName>
    <definedName name="Google_Sheet_Link_984096229" hidden="1">PB_D556</definedName>
    <definedName name="Google_Sheet_Link_984595303" hidden="1">PB_D817</definedName>
    <definedName name="Google_Sheet_Link_987912929" hidden="1">PB_D1164</definedName>
    <definedName name="Google_Sheet_Link_988122311" hidden="1">PB_D96</definedName>
    <definedName name="Google_Sheet_Link_98952882" hidden="1">PB_D1061</definedName>
    <definedName name="Google_Sheet_Link_990141968" hidden="1">PB_D95</definedName>
    <definedName name="Google_Sheet_Link_991026606" hidden="1">PB_D820</definedName>
    <definedName name="Google_Sheet_Link_992358844" hidden="1">PB_D623</definedName>
    <definedName name="Google_Sheet_Link_993046084" hidden="1">PB_D829</definedName>
    <definedName name="Google_Sheet_Link_993161575" hidden="1">PB_D820</definedName>
    <definedName name="Google_Sheet_Link_993769782" hidden="1">PB_D93</definedName>
    <definedName name="Google_Sheet_Link_993844622" hidden="1">PB_D1139</definedName>
    <definedName name="Google_Sheet_Link_994001889" hidden="1">PB_D155</definedName>
    <definedName name="Google_Sheet_Link_994612752" hidden="1">PB_D95</definedName>
    <definedName name="Google_Sheet_Link_994622418" hidden="1">PB_D622</definedName>
    <definedName name="Google_Sheet_Link_995198621" hidden="1">PB_D106</definedName>
    <definedName name="Google_Sheet_Link_995217895" hidden="1">PB_D897</definedName>
    <definedName name="Google_Sheet_Link_99533448" hidden="1">PB_D868</definedName>
    <definedName name="Google_Sheet_Link_995999196" hidden="1">PB_D829</definedName>
    <definedName name="Google_Sheet_Link_996095732" hidden="1">PB_D1358</definedName>
    <definedName name="Google_Sheet_Link_99779551" hidden="1">PB_D829</definedName>
    <definedName name="Google_Sheet_Link_997835086" hidden="1">PB_D1339</definedName>
    <definedName name="Google_Sheet_Link_998166034" hidden="1">PB_D817</definedName>
    <definedName name="Google_Sheet_Link_998626668" hidden="1">PB_D829</definedName>
    <definedName name="Google_Sheet_Link_999605261" hidden="1">PB_D817</definedName>
    <definedName name="Google_Sheet_Link_999847464" hidden="1">PB_D898</definedName>
    <definedName name="GRAVILLA">#REF!</definedName>
    <definedName name="hierro60v">#REF!</definedName>
    <definedName name="HMEN">#REF!</definedName>
    <definedName name="IMP">#REF!</definedName>
    <definedName name="INSUMOS" localSheetId="8">#REF!</definedName>
    <definedName name="INSUMOS">#REF!</definedName>
    <definedName name="INSUMOSTOTAL" localSheetId="8">#REF!</definedName>
    <definedName name="INSUMOSTOTAL">#REF!</definedName>
    <definedName name="ITE001_">#REF!</definedName>
    <definedName name="ITE002_">#REF!</definedName>
    <definedName name="ITE003_">#REF!</definedName>
    <definedName name="ITE004_">#REF!</definedName>
    <definedName name="ITE005_">#REF!</definedName>
    <definedName name="ITE007_">#REF!</definedName>
    <definedName name="ITE008_">#REF!</definedName>
    <definedName name="ITE011_">#REF!</definedName>
    <definedName name="ITE014_">#REF!</definedName>
    <definedName name="ITE015_">#REF!</definedName>
    <definedName name="ITE017_">#REF!</definedName>
    <definedName name="ITE019_">#REF!</definedName>
    <definedName name="ITE020_">#REF!</definedName>
    <definedName name="ITE021_">#REF!</definedName>
    <definedName name="ITE022_">#REF!</definedName>
    <definedName name="ITE025_">#REF!</definedName>
    <definedName name="ITE026_">#REF!</definedName>
    <definedName name="ITE027_">#REF!</definedName>
    <definedName name="ITE028_">#REF!</definedName>
    <definedName name="ITE029_">#REF!</definedName>
    <definedName name="ITE030_">#REF!</definedName>
    <definedName name="ITE031_">#REF!</definedName>
    <definedName name="ITE032_">#REF!</definedName>
    <definedName name="ITE033_">#REF!</definedName>
    <definedName name="ITE034_">#REF!</definedName>
    <definedName name="ITE035_">#REF!</definedName>
    <definedName name="ITE036_">#REF!</definedName>
    <definedName name="ITE038_">#REF!</definedName>
    <definedName name="ITE039_">#REF!</definedName>
    <definedName name="ITE041_">#REF!</definedName>
    <definedName name="ITE042_">#REF!</definedName>
    <definedName name="ITE043_">#REF!</definedName>
    <definedName name="ITE044_">#REF!</definedName>
    <definedName name="ITE045_">#REF!</definedName>
    <definedName name="ITE047_">#REF!</definedName>
    <definedName name="ITE048_">#REF!</definedName>
    <definedName name="ITE049_">#REF!</definedName>
    <definedName name="ITE051_">#REF!</definedName>
    <definedName name="ITE052_">#REF!</definedName>
    <definedName name="ITE053_">#REF!</definedName>
    <definedName name="ITE054_">#REF!</definedName>
    <definedName name="ITE055_">#REF!</definedName>
    <definedName name="ITE056_">#REF!</definedName>
    <definedName name="ITE057_">#REF!</definedName>
    <definedName name="ITE059_">#REF!</definedName>
    <definedName name="ITE060_">#REF!</definedName>
    <definedName name="ITE061_">#REF!</definedName>
    <definedName name="ITE062_">#REF!</definedName>
    <definedName name="ITE063_">#REF!</definedName>
    <definedName name="ITE065_">#REF!</definedName>
    <definedName name="ITE066_">#REF!</definedName>
    <definedName name="ITE067_">#REF!</definedName>
    <definedName name="ITE068_">#REF!</definedName>
    <definedName name="ITE069_">#REF!</definedName>
    <definedName name="ITE070_">#REF!</definedName>
    <definedName name="ITE071_">#REF!</definedName>
    <definedName name="ITE072_">#REF!</definedName>
    <definedName name="ITE074_">#REF!</definedName>
    <definedName name="ITE075_">#REF!</definedName>
    <definedName name="ITE076_">#REF!</definedName>
    <definedName name="ITE077_">#REF!</definedName>
    <definedName name="ITE078_">#REF!</definedName>
    <definedName name="ITE079_">#REF!</definedName>
    <definedName name="ITE080_">#REF!</definedName>
    <definedName name="ITE084_">#REF!</definedName>
    <definedName name="ITE085_">#REF!</definedName>
    <definedName name="ITE087_">#REF!</definedName>
    <definedName name="ITE089_">#REF!</definedName>
    <definedName name="ITE090_">#REF!</definedName>
    <definedName name="ITE092_">#REF!</definedName>
    <definedName name="ITE098_">#REF!</definedName>
    <definedName name="ITE099_">#REF!</definedName>
    <definedName name="ITE100_">#REF!</definedName>
    <definedName name="ITE1000_">#REF!</definedName>
    <definedName name="ITE1001_">#REF!</definedName>
    <definedName name="ITE1002_">#REF!</definedName>
    <definedName name="ITE1003_">#REF!</definedName>
    <definedName name="ITE1004_">#REF!</definedName>
    <definedName name="ITE1005_">#REF!</definedName>
    <definedName name="ITE1006_">#REF!</definedName>
    <definedName name="ITE101_">#REF!</definedName>
    <definedName name="ITE102_">#REF!</definedName>
    <definedName name="ITE103_">#REF!</definedName>
    <definedName name="ITE104_">#REF!</definedName>
    <definedName name="ITE105_">#REF!</definedName>
    <definedName name="ITE106_">#REF!</definedName>
    <definedName name="ITE107_">#REF!</definedName>
    <definedName name="ITE108_">#REF!</definedName>
    <definedName name="ITE109_">#REF!</definedName>
    <definedName name="ITE110_">#REF!</definedName>
    <definedName name="ITE112_">#REF!</definedName>
    <definedName name="ITE113_">#REF!</definedName>
    <definedName name="ITE114_">#REF!</definedName>
    <definedName name="ITE115_">#REF!</definedName>
    <definedName name="ITE117_">#REF!</definedName>
    <definedName name="ITE119_">#REF!</definedName>
    <definedName name="ITE120_">#REF!</definedName>
    <definedName name="ITE121_">#REF!</definedName>
    <definedName name="ITE122_">#REF!</definedName>
    <definedName name="ITE123_">#REF!</definedName>
    <definedName name="ITE130_">#REF!</definedName>
    <definedName name="ITE131_">#REF!</definedName>
    <definedName name="ITE132_">#REF!</definedName>
    <definedName name="ITE133_">#REF!</definedName>
    <definedName name="ITE134_">#REF!</definedName>
    <definedName name="ITE135_">#REF!</definedName>
    <definedName name="ITE136_">#REF!</definedName>
    <definedName name="ITE138_">#REF!</definedName>
    <definedName name="ITE139_">#REF!</definedName>
    <definedName name="ITE140_">#REF!</definedName>
    <definedName name="ITE141_">#REF!</definedName>
    <definedName name="ITE142_">#REF!</definedName>
    <definedName name="ITE143_">#REF!</definedName>
    <definedName name="ITE144_">#REF!</definedName>
    <definedName name="ITE145_">#REF!</definedName>
    <definedName name="ITE146_">#REF!</definedName>
    <definedName name="ITE147_">#REF!</definedName>
    <definedName name="ITE148_">#REF!</definedName>
    <definedName name="ITE149_">#REF!</definedName>
    <definedName name="ITE150_">#REF!</definedName>
    <definedName name="ITE151_">#REF!</definedName>
    <definedName name="ITE152_">#REF!</definedName>
    <definedName name="ITE153_">#REF!</definedName>
    <definedName name="ITE154_">#REF!</definedName>
    <definedName name="ITE155_">#REF!</definedName>
    <definedName name="ITE157_">#REF!</definedName>
    <definedName name="ITE158_">#REF!</definedName>
    <definedName name="ITE159_">#REF!</definedName>
    <definedName name="ITE160_">#REF!</definedName>
    <definedName name="ITE162_">#REF!</definedName>
    <definedName name="ITE162A">#REF!</definedName>
    <definedName name="ITE163_">#REF!</definedName>
    <definedName name="ITE165_">#REF!</definedName>
    <definedName name="ITE166_">#REF!</definedName>
    <definedName name="ITE167_">#REF!</definedName>
    <definedName name="ITE171_">#REF!</definedName>
    <definedName name="ITE172_">#REF!</definedName>
    <definedName name="ITE173_">#REF!</definedName>
    <definedName name="ITE174_">#REF!</definedName>
    <definedName name="ITE175_">#REF!</definedName>
    <definedName name="ITE176_">#REF!</definedName>
    <definedName name="ITE177_">#REF!</definedName>
    <definedName name="ITE178_">#REF!</definedName>
    <definedName name="ITE179_">#REF!</definedName>
    <definedName name="ITE180_">#REF!</definedName>
    <definedName name="ITE181_">#REF!</definedName>
    <definedName name="ITE182_">#REF!</definedName>
    <definedName name="ITE183_">#REF!</definedName>
    <definedName name="ITE184_">#REF!</definedName>
    <definedName name="ITE185_">#REF!</definedName>
    <definedName name="ITE186_">#REF!</definedName>
    <definedName name="ITE187_">#REF!</definedName>
    <definedName name="ITE188_">#REF!</definedName>
    <definedName name="ITE189_">#REF!</definedName>
    <definedName name="ITE190_">#REF!</definedName>
    <definedName name="ITE192_">#REF!</definedName>
    <definedName name="ITE193_">#REF!</definedName>
    <definedName name="ITE194_">#REF!</definedName>
    <definedName name="ITE195_">#REF!</definedName>
    <definedName name="ITE196_">#REF!</definedName>
    <definedName name="ITE198_">#REF!</definedName>
    <definedName name="ITE199_">#REF!</definedName>
    <definedName name="ITE200_">#REF!</definedName>
    <definedName name="ITE201_">#REF!</definedName>
    <definedName name="ITE202_">#REF!</definedName>
    <definedName name="ITE203_">#REF!</definedName>
    <definedName name="ITE204_">#REF!</definedName>
    <definedName name="ITE205_">#REF!</definedName>
    <definedName name="ITE209_">#REF!</definedName>
    <definedName name="ITE210_">#REF!</definedName>
    <definedName name="ITE211_">#REF!</definedName>
    <definedName name="ITE212_">#REF!</definedName>
    <definedName name="ITE213_">#REF!</definedName>
    <definedName name="ITE214_">#REF!</definedName>
    <definedName name="ITE215_">#REF!</definedName>
    <definedName name="ITE216_">#REF!</definedName>
    <definedName name="ITE217_">#REF!</definedName>
    <definedName name="ITE218_">#REF!</definedName>
    <definedName name="ITE219_">#REF!</definedName>
    <definedName name="ITE220_">#REF!</definedName>
    <definedName name="ITE221_">#REF!</definedName>
    <definedName name="ITE222_">#REF!</definedName>
    <definedName name="ITE223_">#REF!</definedName>
    <definedName name="ITE225_">#REF!</definedName>
    <definedName name="ITE227_">#REF!</definedName>
    <definedName name="ITE228_">#REF!</definedName>
    <definedName name="ITE229_">#REF!</definedName>
    <definedName name="ITE230_">#REF!</definedName>
    <definedName name="ITE231_">#REF!</definedName>
    <definedName name="ITE233_">#REF!</definedName>
    <definedName name="ITE234_">#REF!</definedName>
    <definedName name="ITE235_">#REF!</definedName>
    <definedName name="ITE236_">#REF!</definedName>
    <definedName name="ITE239_">#REF!</definedName>
    <definedName name="ITE240_">#REF!</definedName>
    <definedName name="ITE241_">#REF!</definedName>
    <definedName name="ITE242_">#REF!</definedName>
    <definedName name="ITE245_">#REF!</definedName>
    <definedName name="ITE246_">#REF!</definedName>
    <definedName name="ITE247_">#REF!</definedName>
    <definedName name="ITE248_">#REF!</definedName>
    <definedName name="ITE249_">#REF!</definedName>
    <definedName name="ITE250_">#REF!</definedName>
    <definedName name="ITE252_">#REF!</definedName>
    <definedName name="ITE253_">#REF!</definedName>
    <definedName name="ITE254_">#REF!</definedName>
    <definedName name="ITE255_">#REF!</definedName>
    <definedName name="ITE256_">#REF!</definedName>
    <definedName name="ITE257_">#REF!</definedName>
    <definedName name="ITE258_">#REF!</definedName>
    <definedName name="ITE259_">#REF!</definedName>
    <definedName name="ITE260_">#REF!</definedName>
    <definedName name="ITE262_">#REF!</definedName>
    <definedName name="ITE266_">#REF!</definedName>
    <definedName name="ITE269_">#REF!</definedName>
    <definedName name="ITE270_">#REF!</definedName>
    <definedName name="ITE272_">#REF!</definedName>
    <definedName name="ITE273_">#REF!</definedName>
    <definedName name="ITE274_">#REF!</definedName>
    <definedName name="ITE275_">#REF!</definedName>
    <definedName name="ITE280_">#REF!</definedName>
    <definedName name="ITE282_">#REF!</definedName>
    <definedName name="ITE283_">#REF!</definedName>
    <definedName name="ITE284_">#REF!</definedName>
    <definedName name="ITE287_">#REF!</definedName>
    <definedName name="ITE289_">#REF!</definedName>
    <definedName name="ITE294_">#REF!</definedName>
    <definedName name="ITE299_">#REF!</definedName>
    <definedName name="ITE300_">#REF!</definedName>
    <definedName name="ITE301_">#REF!</definedName>
    <definedName name="ITE302_">#REF!</definedName>
    <definedName name="ITE304_">#REF!</definedName>
    <definedName name="ITE309_">#REF!</definedName>
    <definedName name="ITE312_">#REF!</definedName>
    <definedName name="ITE313_">#REF!</definedName>
    <definedName name="ITE314_">#REF!</definedName>
    <definedName name="ITE318_">#REF!</definedName>
    <definedName name="ITE324_">#REF!</definedName>
    <definedName name="ITE326_">#REF!</definedName>
    <definedName name="ITE327_">#REF!</definedName>
    <definedName name="ITE330_">#REF!</definedName>
    <definedName name="ITE331_">#REF!</definedName>
    <definedName name="ITE332_">#REF!</definedName>
    <definedName name="ITE334_">#REF!</definedName>
    <definedName name="ITE336_">#REF!</definedName>
    <definedName name="ITE337_">#REF!</definedName>
    <definedName name="ITE338_">#REF!</definedName>
    <definedName name="ITE339_">#REF!</definedName>
    <definedName name="ITE340_">#REF!</definedName>
    <definedName name="ITE342_">#REF!</definedName>
    <definedName name="ITE343_">#REF!</definedName>
    <definedName name="ITE350_">#REF!</definedName>
    <definedName name="ITE354_">#REF!</definedName>
    <definedName name="ITE363_">#REF!</definedName>
    <definedName name="ITE364_">#REF!</definedName>
    <definedName name="ITE365_">#REF!</definedName>
    <definedName name="ITE369_">#REF!</definedName>
    <definedName name="ITE370_">#REF!</definedName>
    <definedName name="ITE372_">#REF!</definedName>
    <definedName name="ITE374_">#REF!</definedName>
    <definedName name="ITE375_">#REF!</definedName>
    <definedName name="ITE379_">#REF!</definedName>
    <definedName name="ITE380_">#REF!</definedName>
    <definedName name="ITE381_">#REF!</definedName>
    <definedName name="ITE401_">#REF!</definedName>
    <definedName name="ITE402_">#REF!</definedName>
    <definedName name="ITE403_">#REF!</definedName>
    <definedName name="ITE404_">#REF!</definedName>
    <definedName name="ITE405_">#REF!</definedName>
    <definedName name="ITE406_">#REF!</definedName>
    <definedName name="ITE407_">#REF!</definedName>
    <definedName name="ITE408_">#REF!</definedName>
    <definedName name="ITE409_">#REF!</definedName>
    <definedName name="ITE410_">#REF!</definedName>
    <definedName name="ITE411_">#REF!</definedName>
    <definedName name="ITE412_">#REF!</definedName>
    <definedName name="ITE413_">#REF!</definedName>
    <definedName name="ITE414_">#REF!</definedName>
    <definedName name="ITE415_">#REF!</definedName>
    <definedName name="ITE416_">#REF!</definedName>
    <definedName name="ITE420_">#REF!</definedName>
    <definedName name="ITE421_">#REF!</definedName>
    <definedName name="ITE422_">#REF!</definedName>
    <definedName name="ITE424_">#REF!</definedName>
    <definedName name="ITE425_">#REF!</definedName>
    <definedName name="ITE427_">#REF!</definedName>
    <definedName name="ITE428_">#REF!</definedName>
    <definedName name="ITE429_">#REF!</definedName>
    <definedName name="ITE432_">#REF!</definedName>
    <definedName name="ITE434_">#REF!</definedName>
    <definedName name="ITE435_">#REF!</definedName>
    <definedName name="ITE436_">#REF!</definedName>
    <definedName name="ITE442_">#REF!</definedName>
    <definedName name="ITE443_">#REF!</definedName>
    <definedName name="ITE447_">#REF!</definedName>
    <definedName name="ITE448_">#REF!</definedName>
    <definedName name="ITE503_">#REF!</definedName>
    <definedName name="ITE504_">#REF!</definedName>
    <definedName name="ITE505_">#REF!</definedName>
    <definedName name="ITE506_">#REF!</definedName>
    <definedName name="ITE507_">#REF!</definedName>
    <definedName name="ITE508_">#REF!</definedName>
    <definedName name="ITE509_">#REF!</definedName>
    <definedName name="ITE510_">#REF!</definedName>
    <definedName name="ITE511_">#REF!</definedName>
    <definedName name="ITE524_">#REF!</definedName>
    <definedName name="ITE525_">#REF!</definedName>
    <definedName name="ITE526_">#REF!</definedName>
    <definedName name="ITE527_">#REF!</definedName>
    <definedName name="ITE528_">#REF!</definedName>
    <definedName name="ITE529_">#REF!</definedName>
    <definedName name="ITE530_">#REF!</definedName>
    <definedName name="ITE531_">#REF!</definedName>
    <definedName name="ITE532_">#REF!</definedName>
    <definedName name="ITE534_">#REF!</definedName>
    <definedName name="ITE535_">#REF!</definedName>
    <definedName name="ITE536_">#REF!</definedName>
    <definedName name="ITE537_">#REF!</definedName>
    <definedName name="ITE538_">#REF!</definedName>
    <definedName name="ITE539_">#REF!</definedName>
    <definedName name="ITE540_">#REF!</definedName>
    <definedName name="ITE541_">#REF!</definedName>
    <definedName name="ITE542_">#REF!</definedName>
    <definedName name="ITE543_">#REF!</definedName>
    <definedName name="ITE544_">#REF!</definedName>
    <definedName name="ITE545_">#REF!</definedName>
    <definedName name="ITE546_">#REF!</definedName>
    <definedName name="ITE547_">#REF!</definedName>
    <definedName name="ITE548_">#REF!</definedName>
    <definedName name="ITE549_">#REF!</definedName>
    <definedName name="ITE550_">#REF!</definedName>
    <definedName name="ITE551_">#REF!</definedName>
    <definedName name="ITE555_">#REF!</definedName>
    <definedName name="ITE556_">#REF!</definedName>
    <definedName name="ITE557_">#REF!</definedName>
    <definedName name="ITE558_">#REF!</definedName>
    <definedName name="ITE559_">#REF!</definedName>
    <definedName name="ITE560_">#REF!</definedName>
    <definedName name="ITE566_">#REF!</definedName>
    <definedName name="ITE600_">#REF!</definedName>
    <definedName name="ITE601_">#REF!</definedName>
    <definedName name="ITE602_">#REF!</definedName>
    <definedName name="ITE603_">#REF!</definedName>
    <definedName name="ITE604_">#REF!</definedName>
    <definedName name="ITE605_">#REF!</definedName>
    <definedName name="ITE606_">#REF!</definedName>
    <definedName name="ITE609_">#REF!</definedName>
    <definedName name="ITE610_">#REF!</definedName>
    <definedName name="ITE611_">#REF!</definedName>
    <definedName name="ITE612_">#REF!</definedName>
    <definedName name="ITE613_">#REF!</definedName>
    <definedName name="ITE614_">#REF!</definedName>
    <definedName name="ITE615_">#REF!</definedName>
    <definedName name="ITE616_">#REF!</definedName>
    <definedName name="ITE617_">#REF!</definedName>
    <definedName name="ITE618_">#REF!</definedName>
    <definedName name="ITE619_">#REF!</definedName>
    <definedName name="ITE620_">#REF!</definedName>
    <definedName name="ITE621_">#REF!</definedName>
    <definedName name="ITE622_">#REF!</definedName>
    <definedName name="ITE623_">#REF!</definedName>
    <definedName name="ITE624_">#REF!</definedName>
    <definedName name="ITE641_">#REF!</definedName>
    <definedName name="ITE642_">#REF!</definedName>
    <definedName name="ITE643_">#REF!</definedName>
    <definedName name="ITE644_">#REF!</definedName>
    <definedName name="ITE645_">#REF!</definedName>
    <definedName name="ITE646_">#REF!</definedName>
    <definedName name="ITE647_">#REF!</definedName>
    <definedName name="ITE648_">#REF!</definedName>
    <definedName name="ITE649_">#REF!</definedName>
    <definedName name="ITE651_">#REF!</definedName>
    <definedName name="ITE652_">#REF!</definedName>
    <definedName name="ITE653_">#REF!</definedName>
    <definedName name="ITE654_">#REF!</definedName>
    <definedName name="ITE655_">#REF!</definedName>
    <definedName name="ITE656_">#REF!</definedName>
    <definedName name="ITE700_">#REF!</definedName>
    <definedName name="ITE701_">#REF!</definedName>
    <definedName name="ITE702_">#REF!</definedName>
    <definedName name="ITE703_">#REF!</definedName>
    <definedName name="ITE704_">#REF!</definedName>
    <definedName name="ITE705_">#REF!</definedName>
    <definedName name="ITE706_">#REF!</definedName>
    <definedName name="ITE707_">#REF!</definedName>
    <definedName name="ITE708_">#REF!</definedName>
    <definedName name="ITE709A">#REF!</definedName>
    <definedName name="ITE710_">#REF!</definedName>
    <definedName name="ITE711_">#REF!</definedName>
    <definedName name="ITE712_">#REF!</definedName>
    <definedName name="ITE713_">#REF!</definedName>
    <definedName name="ITE714_">#REF!</definedName>
    <definedName name="ITE715_">#REF!</definedName>
    <definedName name="ITE716_">#REF!</definedName>
    <definedName name="ITE717_">#REF!</definedName>
    <definedName name="ITE718_">#REF!</definedName>
    <definedName name="ITE719_">#REF!</definedName>
    <definedName name="ITE720_">#REF!</definedName>
    <definedName name="ITE721_">#REF!</definedName>
    <definedName name="ITE722_">#REF!</definedName>
    <definedName name="ITE723_">#REF!</definedName>
    <definedName name="ITE724_">#REF!</definedName>
    <definedName name="ITE725_">#REF!</definedName>
    <definedName name="ITE726_">#REF!</definedName>
    <definedName name="ITE727_">#REF!</definedName>
    <definedName name="ITE728_">#REF!</definedName>
    <definedName name="ITE729_">#REF!</definedName>
    <definedName name="ITE730_">#REF!</definedName>
    <definedName name="ITE731_">#REF!</definedName>
    <definedName name="ITE732_">#REF!</definedName>
    <definedName name="ITE733_">#REF!</definedName>
    <definedName name="ITE734_">#REF!</definedName>
    <definedName name="ITE735_">#REF!</definedName>
    <definedName name="ITE736_">#REF!</definedName>
    <definedName name="ITE737_">#REF!</definedName>
    <definedName name="ITE738_">#REF!</definedName>
    <definedName name="ITE800_">#REF!</definedName>
    <definedName name="ITE801_">#REF!</definedName>
    <definedName name="ITE803_">#REF!</definedName>
    <definedName name="ITE804_">#REF!</definedName>
    <definedName name="ITE805_">#REF!</definedName>
    <definedName name="ITE808_">#REF!</definedName>
    <definedName name="ITE812_">#REF!</definedName>
    <definedName name="ITE813_">#REF!</definedName>
    <definedName name="ITE817_">#REF!</definedName>
    <definedName name="ITE818_">#REF!</definedName>
    <definedName name="ITE819_">#REF!</definedName>
    <definedName name="ITE820_">#REF!</definedName>
    <definedName name="ITE821_">#REF!</definedName>
    <definedName name="ITE822_">#REF!</definedName>
    <definedName name="ITE823_">#REF!</definedName>
    <definedName name="ITE825_">#REF!</definedName>
    <definedName name="ITE827_">#REF!</definedName>
    <definedName name="ITE828_">#REF!</definedName>
    <definedName name="ITE900_">#REF!</definedName>
    <definedName name="ITE901_">#REF!</definedName>
    <definedName name="ITE902_">#REF!</definedName>
    <definedName name="ITE910_">#REF!</definedName>
    <definedName name="ITE912_">#REF!</definedName>
    <definedName name="ITE913_">#REF!</definedName>
    <definedName name="ITE914_">#REF!</definedName>
    <definedName name="ITE917_">#REF!</definedName>
    <definedName name="ITE919_">#REF!</definedName>
    <definedName name="ITE920_">#REF!</definedName>
    <definedName name="ITE923_">#REF!</definedName>
    <definedName name="ITE924_">#REF!</definedName>
    <definedName name="ITE925_">#REF!</definedName>
    <definedName name="ITE929_">#REF!</definedName>
    <definedName name="ITE930_">#REF!</definedName>
    <definedName name="ITE931_">#REF!</definedName>
    <definedName name="ITE962_">#REF!</definedName>
    <definedName name="ITE963_">#REF!</definedName>
    <definedName name="ITE966_">#REF!</definedName>
    <definedName name="ITE970_">#REF!</definedName>
    <definedName name="ITE971_">#REF!</definedName>
    <definedName name="ITE972_">#REF!</definedName>
    <definedName name="ITE975_">#REF!</definedName>
    <definedName name="ITE976_">#REF!</definedName>
    <definedName name="ITE977_">#REF!</definedName>
    <definedName name="ITE978_">#REF!</definedName>
    <definedName name="ITE979_">#REF!</definedName>
    <definedName name="ITE980_">#REF!</definedName>
    <definedName name="ITE981_">#REF!</definedName>
    <definedName name="ITE984_">#REF!</definedName>
    <definedName name="ITE985_">#REF!</definedName>
    <definedName name="ITE986_">#REF!</definedName>
    <definedName name="ITE987_">#REF!</definedName>
    <definedName name="ITE988_">#REF!</definedName>
    <definedName name="ITE989_">#REF!</definedName>
    <definedName name="ITE990_">#REF!</definedName>
    <definedName name="ITE991_">#REF!</definedName>
    <definedName name="ITE992_">#REF!</definedName>
    <definedName name="ITE993_">#REF!</definedName>
    <definedName name="ITE994_">#REF!</definedName>
    <definedName name="ITE995_">#REF!</definedName>
    <definedName name="ITE996_">#REF!</definedName>
    <definedName name="ITE997_">#REF!</definedName>
    <definedName name="ITE998_">#REF!</definedName>
    <definedName name="ITE999_">#REF!</definedName>
    <definedName name="ITEMS" localSheetId="8">#REF!</definedName>
    <definedName name="ITEMS">#REF!</definedName>
    <definedName name="iva">#REF!</definedName>
    <definedName name="juli">#REF!</definedName>
    <definedName name="Lavamanos">#REF!</definedName>
    <definedName name="LLANTAS">#REF!</definedName>
    <definedName name="llenov">#REF!</definedName>
    <definedName name="LOCALIZACIONV">#REF!</definedName>
    <definedName name="localizamuro">#REF!</definedName>
    <definedName name="MALLA">#REF!</definedName>
    <definedName name="MDC">#REF!</definedName>
    <definedName name="mediciones">#REF!</definedName>
    <definedName name="MEZCLADORA">#REF!</definedName>
    <definedName name="Mobra">[2]MObra!$A$2:$A$19</definedName>
    <definedName name="MOTO">#REF!</definedName>
    <definedName name="motosierra">#REF!</definedName>
    <definedName name="nueve">#REF!</definedName>
    <definedName name="ocho">#REF!</definedName>
    <definedName name="OFI">#REF!</definedName>
    <definedName name="once">#REF!</definedName>
    <definedName name="patricia">#REF!</definedName>
    <definedName name="pavimento">#REF!</definedName>
    <definedName name="PB_1432A">#REF!</definedName>
    <definedName name="PB_1436">#REF!</definedName>
    <definedName name="PB_1437">#REF!</definedName>
    <definedName name="PB_1438">#REF!</definedName>
    <definedName name="PB_1439">#REF!</definedName>
    <definedName name="PB_1440">#REF!</definedName>
    <definedName name="PB_1441">#REF!</definedName>
    <definedName name="PB_1442">#REF!</definedName>
    <definedName name="PB_1443">#REF!</definedName>
    <definedName name="PB_1444">#REF!</definedName>
    <definedName name="PB_1445">#REF!</definedName>
    <definedName name="PB_1446">#REF!</definedName>
    <definedName name="PB_1587">#REF!</definedName>
    <definedName name="PB_1588">#REF!</definedName>
    <definedName name="PB_1589">#REF!</definedName>
    <definedName name="PB_1590">#REF!</definedName>
    <definedName name="PB_1591">#REF!</definedName>
    <definedName name="PB_1592">#REF!</definedName>
    <definedName name="PB_1593">#REF!</definedName>
    <definedName name="PB_1594">#REF!</definedName>
    <definedName name="PB_284">#REF!</definedName>
    <definedName name="PB_661">#REF!</definedName>
    <definedName name="PB_662">#REF!</definedName>
    <definedName name="PB_664">#REF!</definedName>
    <definedName name="PB_D100">#REF!</definedName>
    <definedName name="PB_D1000">#REF!</definedName>
    <definedName name="PB_D1001">#REF!</definedName>
    <definedName name="PB_D1002">#REF!</definedName>
    <definedName name="PB_D1003">#REF!</definedName>
    <definedName name="PB_D1004">#REF!</definedName>
    <definedName name="PB_D1005">#REF!</definedName>
    <definedName name="PB_D1006">#REF!</definedName>
    <definedName name="PB_D1007">#REF!</definedName>
    <definedName name="PB_D1008">#REF!</definedName>
    <definedName name="PB_D1009">#REF!</definedName>
    <definedName name="PB_D101">#REF!</definedName>
    <definedName name="PB_D1010">#REF!</definedName>
    <definedName name="PB_D1011">#REF!</definedName>
    <definedName name="PB_D1012">#REF!</definedName>
    <definedName name="PB_D1013">#REF!</definedName>
    <definedName name="PB_D1014">#REF!</definedName>
    <definedName name="PB_D1015">#REF!</definedName>
    <definedName name="PB_D1016">#REF!</definedName>
    <definedName name="PB_D1017">#REF!</definedName>
    <definedName name="PB_D1018">#REF!</definedName>
    <definedName name="PB_D1019">#REF!</definedName>
    <definedName name="PB_D102">#REF!</definedName>
    <definedName name="PB_D1020">#REF!</definedName>
    <definedName name="PB_D1021">#REF!</definedName>
    <definedName name="PB_D1022">#REF!</definedName>
    <definedName name="PB_D1023">#REF!</definedName>
    <definedName name="PB_D1024">#REF!</definedName>
    <definedName name="PB_D1025">#REF!</definedName>
    <definedName name="PB_D1026">#REF!</definedName>
    <definedName name="PB_D1027">#REF!</definedName>
    <definedName name="PB_D1028">#REF!</definedName>
    <definedName name="PB_D1029">#REF!</definedName>
    <definedName name="PB_D103">#REF!</definedName>
    <definedName name="PB_D1030">#REF!</definedName>
    <definedName name="PB_D1031">#REF!</definedName>
    <definedName name="PB_D1032">#REF!</definedName>
    <definedName name="PB_D1033">#REF!</definedName>
    <definedName name="PB_D1034">#REF!</definedName>
    <definedName name="PB_D1035">#REF!</definedName>
    <definedName name="PB_D1036">#REF!</definedName>
    <definedName name="PB_D1037">#REF!</definedName>
    <definedName name="PB_D1038">#REF!</definedName>
    <definedName name="PB_D1039">#REF!</definedName>
    <definedName name="PB_D104">#REF!</definedName>
    <definedName name="PB_D1040">#REF!</definedName>
    <definedName name="PB_D1041">#REF!</definedName>
    <definedName name="PB_D1042">#REF!</definedName>
    <definedName name="PB_D1043">#REF!</definedName>
    <definedName name="PB_D1044">#REF!</definedName>
    <definedName name="PB_D1045">#REF!</definedName>
    <definedName name="PB_D1046">#REF!</definedName>
    <definedName name="PB_D1047">#REF!</definedName>
    <definedName name="PB_D1048">#REF!</definedName>
    <definedName name="PB_D1049">#REF!</definedName>
    <definedName name="PB_D105">#REF!</definedName>
    <definedName name="PB_D1050">#REF!</definedName>
    <definedName name="PB_D1051">#REF!</definedName>
    <definedName name="PB_D1052">#REF!</definedName>
    <definedName name="PB_D1053">#REF!</definedName>
    <definedName name="PB_D1054">#REF!</definedName>
    <definedName name="PB_D1055">#REF!</definedName>
    <definedName name="PB_D1056">#REF!</definedName>
    <definedName name="PB_D1057">#REF!</definedName>
    <definedName name="PB_D1058">#REF!</definedName>
    <definedName name="PB_D1059">#REF!</definedName>
    <definedName name="PB_D106">#REF!</definedName>
    <definedName name="PB_D1060">#REF!</definedName>
    <definedName name="PB_D1061">#REF!</definedName>
    <definedName name="PB_D1062">#REF!</definedName>
    <definedName name="PB_D1063">#REF!</definedName>
    <definedName name="PB_D1064">#REF!</definedName>
    <definedName name="PB_D1065">#REF!</definedName>
    <definedName name="PB_D1066">#REF!</definedName>
    <definedName name="PB_D1067">#REF!</definedName>
    <definedName name="PB_D1068">#REF!</definedName>
    <definedName name="PB_D1069">#REF!</definedName>
    <definedName name="PB_D107">#REF!</definedName>
    <definedName name="PB_D1070">#REF!</definedName>
    <definedName name="PB_D1071">#REF!</definedName>
    <definedName name="PB_D1072">#REF!</definedName>
    <definedName name="PB_D1073">#REF!</definedName>
    <definedName name="PB_D1074">#REF!</definedName>
    <definedName name="PB_D1075">#REF!</definedName>
    <definedName name="PB_D1076">#REF!</definedName>
    <definedName name="PB_D1077">#REF!</definedName>
    <definedName name="PB_D1078">#REF!</definedName>
    <definedName name="PB_D1079">#REF!</definedName>
    <definedName name="PB_D108">#REF!</definedName>
    <definedName name="PB_D1080">#REF!</definedName>
    <definedName name="PB_D1081">#REF!</definedName>
    <definedName name="PB_D1082">#REF!</definedName>
    <definedName name="PB_D1083">#REF!</definedName>
    <definedName name="PB_D1084">#REF!</definedName>
    <definedName name="PB_D1085">#REF!</definedName>
    <definedName name="PB_D1086">#REF!</definedName>
    <definedName name="PB_D1087">#REF!</definedName>
    <definedName name="PB_D1088">#REF!</definedName>
    <definedName name="PB_D1089">#REF!</definedName>
    <definedName name="PB_D109">#REF!</definedName>
    <definedName name="PB_D1090">#REF!</definedName>
    <definedName name="PB_D1091">#REF!</definedName>
    <definedName name="PB_D1092">#REF!</definedName>
    <definedName name="PB_D1093">#REF!</definedName>
    <definedName name="PB_D1094">#REF!</definedName>
    <definedName name="PB_D1095">#REF!</definedName>
    <definedName name="PB_D1096">#REF!</definedName>
    <definedName name="PB_D1097">#REF!</definedName>
    <definedName name="PB_D1098">#REF!</definedName>
    <definedName name="PB_D1099">#REF!</definedName>
    <definedName name="PB_D11">#REF!</definedName>
    <definedName name="PB_D110">#REF!</definedName>
    <definedName name="PB_D1100">#REF!</definedName>
    <definedName name="PB_D1101">#REF!</definedName>
    <definedName name="PB_D1102">#REF!</definedName>
    <definedName name="PB_D1103">#REF!</definedName>
    <definedName name="PB_D1104">#REF!</definedName>
    <definedName name="PB_D1105">#REF!</definedName>
    <definedName name="PB_D1106">#REF!</definedName>
    <definedName name="PB_D1107">#REF!</definedName>
    <definedName name="PB_D1108">#REF!</definedName>
    <definedName name="PB_D1109">#REF!</definedName>
    <definedName name="PB_D111">#REF!</definedName>
    <definedName name="PB_D1110">#REF!</definedName>
    <definedName name="PB_D1111">#REF!</definedName>
    <definedName name="PB_D1112">#REF!</definedName>
    <definedName name="PB_D1113">#REF!</definedName>
    <definedName name="PB_D1114">#REF!</definedName>
    <definedName name="PB_D1115">#REF!</definedName>
    <definedName name="PB_D1116">#REF!</definedName>
    <definedName name="PB_D1117">#REF!</definedName>
    <definedName name="PB_D1118">#REF!</definedName>
    <definedName name="PB_D1119">#REF!</definedName>
    <definedName name="PB_D112">#REF!</definedName>
    <definedName name="PB_D1120">#REF!</definedName>
    <definedName name="PB_D1121">#REF!</definedName>
    <definedName name="PB_D1122">#REF!</definedName>
    <definedName name="PB_D1123">#REF!</definedName>
    <definedName name="PB_D1124">#REF!</definedName>
    <definedName name="PB_D1125">#REF!</definedName>
    <definedName name="PB_D1126">#REF!</definedName>
    <definedName name="PB_D1127">#REF!</definedName>
    <definedName name="PB_D1128">#REF!</definedName>
    <definedName name="PB_D1129">#REF!</definedName>
    <definedName name="PB_D113">#REF!</definedName>
    <definedName name="PB_D1130">#REF!</definedName>
    <definedName name="PB_D1131">#REF!</definedName>
    <definedName name="PB_D1132">#REF!</definedName>
    <definedName name="PB_D1133">#REF!</definedName>
    <definedName name="PB_D1134">#REF!</definedName>
    <definedName name="PB_D1135">#REF!</definedName>
    <definedName name="PB_D1136">#REF!</definedName>
    <definedName name="PB_D1137">#REF!</definedName>
    <definedName name="PB_D1138">#REF!</definedName>
    <definedName name="PB_D1139">#REF!</definedName>
    <definedName name="PB_D114">#REF!</definedName>
    <definedName name="PB_D1140">#REF!</definedName>
    <definedName name="PB_D1141">#REF!</definedName>
    <definedName name="PB_D1142">#REF!</definedName>
    <definedName name="PB_D1143">#REF!</definedName>
    <definedName name="PB_D1144">#REF!</definedName>
    <definedName name="PB_D1145">#REF!</definedName>
    <definedName name="PB_D1146">#REF!</definedName>
    <definedName name="PB_D1147">#REF!</definedName>
    <definedName name="PB_D1148">#REF!</definedName>
    <definedName name="PB_D1149">#REF!</definedName>
    <definedName name="PB_D115">#REF!</definedName>
    <definedName name="PB_D1150">#REF!</definedName>
    <definedName name="PB_D1151">#REF!</definedName>
    <definedName name="PB_D1152">#REF!</definedName>
    <definedName name="PB_D1153">#REF!</definedName>
    <definedName name="PB_D1154">#REF!</definedName>
    <definedName name="PB_D1155">#REF!</definedName>
    <definedName name="PB_D1156">#REF!</definedName>
    <definedName name="PB_D1157">#REF!</definedName>
    <definedName name="PB_D1158">#REF!</definedName>
    <definedName name="PB_D1159">#REF!</definedName>
    <definedName name="PB_D116">#REF!</definedName>
    <definedName name="PB_D1160">#REF!</definedName>
    <definedName name="PB_D1161">#REF!</definedName>
    <definedName name="PB_D1162">#REF!</definedName>
    <definedName name="PB_D1163">#REF!</definedName>
    <definedName name="PB_D1164">#REF!</definedName>
    <definedName name="PB_D1165">#REF!</definedName>
    <definedName name="PB_D1166">#REF!</definedName>
    <definedName name="PB_D1167">#REF!</definedName>
    <definedName name="PB_D1168">#REF!</definedName>
    <definedName name="PB_D1169">#REF!</definedName>
    <definedName name="PB_D117">#REF!</definedName>
    <definedName name="PB_D1170">#REF!</definedName>
    <definedName name="PB_D1171">#REF!</definedName>
    <definedName name="PB_D1172">#REF!</definedName>
    <definedName name="PB_D1173">#REF!</definedName>
    <definedName name="PB_D1174">#REF!</definedName>
    <definedName name="PB_D1175">#REF!</definedName>
    <definedName name="PB_D1176">#REF!</definedName>
    <definedName name="PB_D1177">#REF!</definedName>
    <definedName name="PB_D1178">#REF!</definedName>
    <definedName name="PB_D1179">#REF!</definedName>
    <definedName name="PB_D118">#REF!</definedName>
    <definedName name="PB_D1180">#REF!</definedName>
    <definedName name="PB_D1181">#REF!</definedName>
    <definedName name="PB_D1182">#REF!</definedName>
    <definedName name="PB_D1183">#REF!</definedName>
    <definedName name="PB_D1184">#REF!</definedName>
    <definedName name="PB_D1185">#REF!</definedName>
    <definedName name="PB_D1186">#REF!</definedName>
    <definedName name="PB_D1187">#REF!</definedName>
    <definedName name="PB_D1188">#REF!</definedName>
    <definedName name="PB_D1189">#REF!</definedName>
    <definedName name="PB_D119">#REF!</definedName>
    <definedName name="PB_D1190">#REF!</definedName>
    <definedName name="PB_D1191">#REF!</definedName>
    <definedName name="PB_D1192">#REF!</definedName>
    <definedName name="PB_D1193">#REF!</definedName>
    <definedName name="PB_D1194">#REF!</definedName>
    <definedName name="PB_D1195">#REF!</definedName>
    <definedName name="PB_D1196">#REF!</definedName>
    <definedName name="PB_D1197">#REF!</definedName>
    <definedName name="PB_D1198">#REF!</definedName>
    <definedName name="PB_D1199">#REF!</definedName>
    <definedName name="PB_D12">#REF!</definedName>
    <definedName name="PB_D120">#REF!</definedName>
    <definedName name="PB_D1200">#REF!</definedName>
    <definedName name="PB_D1201">#REF!</definedName>
    <definedName name="PB_D1202">#REF!</definedName>
    <definedName name="PB_D1203">#REF!</definedName>
    <definedName name="PB_D1204">#REF!</definedName>
    <definedName name="PB_D1205">#REF!</definedName>
    <definedName name="PB_D1206">#REF!</definedName>
    <definedName name="PB_D1207">#REF!</definedName>
    <definedName name="PB_D1208">#REF!</definedName>
    <definedName name="PB_D1209">#REF!</definedName>
    <definedName name="PB_D121">#REF!</definedName>
    <definedName name="PB_D1210">#REF!</definedName>
    <definedName name="PB_D1211">#REF!</definedName>
    <definedName name="PB_D1212">#REF!</definedName>
    <definedName name="PB_D1213">#REF!</definedName>
    <definedName name="PB_D1214">#REF!</definedName>
    <definedName name="PB_D1215">#REF!</definedName>
    <definedName name="PB_D1216">#REF!</definedName>
    <definedName name="PB_D1217">#REF!</definedName>
    <definedName name="PB_D1218">#REF!</definedName>
    <definedName name="PB_D1219">#REF!</definedName>
    <definedName name="PB_D122">#REF!</definedName>
    <definedName name="PB_D1220">#REF!</definedName>
    <definedName name="PB_D1221">#REF!</definedName>
    <definedName name="PB_D1222">#REF!</definedName>
    <definedName name="PB_D1223">#REF!</definedName>
    <definedName name="PB_D1224">#REF!</definedName>
    <definedName name="PB_D1225">#REF!</definedName>
    <definedName name="PB_D1226">#REF!</definedName>
    <definedName name="PB_D1227">#REF!</definedName>
    <definedName name="PB_D1228">#REF!</definedName>
    <definedName name="PB_D1229">#REF!</definedName>
    <definedName name="PB_D123">#REF!</definedName>
    <definedName name="PB_D1230">#REF!</definedName>
    <definedName name="PB_D1231">#REF!</definedName>
    <definedName name="PB_D1232">#REF!</definedName>
    <definedName name="PB_D1233">#REF!</definedName>
    <definedName name="PB_D1234">#REF!</definedName>
    <definedName name="PB_D1235">#REF!</definedName>
    <definedName name="PB_D1236">#REF!</definedName>
    <definedName name="PB_D1237">#REF!</definedName>
    <definedName name="PB_D1238">#REF!</definedName>
    <definedName name="PB_D1239">#REF!</definedName>
    <definedName name="PB_D124">#REF!</definedName>
    <definedName name="PB_D1240">#REF!</definedName>
    <definedName name="PB_D1241">#REF!</definedName>
    <definedName name="PB_D1242">#REF!</definedName>
    <definedName name="PB_D1243">#REF!</definedName>
    <definedName name="PB_D1244">#REF!</definedName>
    <definedName name="PB_D1245">#REF!</definedName>
    <definedName name="PB_D1246">#REF!</definedName>
    <definedName name="PB_D1247">#REF!</definedName>
    <definedName name="PB_D1248">#REF!</definedName>
    <definedName name="PB_D1249">#REF!</definedName>
    <definedName name="PB_D125">#REF!</definedName>
    <definedName name="PB_D1250">#REF!</definedName>
    <definedName name="PB_D1251">#REF!</definedName>
    <definedName name="PB_D1252">#REF!</definedName>
    <definedName name="PB_D1253">#REF!</definedName>
    <definedName name="PB_D1254">#REF!</definedName>
    <definedName name="PB_D1255">#REF!</definedName>
    <definedName name="PB_D1256">#REF!</definedName>
    <definedName name="PB_D1257">#REF!</definedName>
    <definedName name="PB_D1258">#REF!</definedName>
    <definedName name="PB_D1259">#REF!</definedName>
    <definedName name="PB_D126">#REF!</definedName>
    <definedName name="PB_D1260">#REF!</definedName>
    <definedName name="PB_D1261">#REF!</definedName>
    <definedName name="PB_D1262">#REF!</definedName>
    <definedName name="PB_D1263">#REF!</definedName>
    <definedName name="PB_D1264">#REF!</definedName>
    <definedName name="PB_D1265">#REF!</definedName>
    <definedName name="PB_D1266">#REF!</definedName>
    <definedName name="PB_D1267">#REF!</definedName>
    <definedName name="PB_D1268">#REF!</definedName>
    <definedName name="PB_D1269">#REF!</definedName>
    <definedName name="PB_D127">#REF!</definedName>
    <definedName name="PB_D1270">#REF!</definedName>
    <definedName name="PB_D1271">#REF!</definedName>
    <definedName name="PB_D1272">#REF!</definedName>
    <definedName name="PB_D1273">#REF!</definedName>
    <definedName name="PB_D1274">#REF!</definedName>
    <definedName name="PB_D1275">#REF!</definedName>
    <definedName name="PB_D1276">#REF!</definedName>
    <definedName name="PB_D1277">#REF!</definedName>
    <definedName name="PB_D1278">#REF!</definedName>
    <definedName name="PB_D1279">#REF!</definedName>
    <definedName name="PB_D128">#REF!</definedName>
    <definedName name="PB_D1280">#REF!</definedName>
    <definedName name="PB_D1281">#REF!</definedName>
    <definedName name="PB_D1282">#REF!</definedName>
    <definedName name="PB_D1283">#REF!</definedName>
    <definedName name="PB_D1284">#REF!</definedName>
    <definedName name="PB_D1285">#REF!</definedName>
    <definedName name="PB_D1286">#REF!</definedName>
    <definedName name="PB_D1287">#REF!</definedName>
    <definedName name="PB_D1288">#REF!</definedName>
    <definedName name="PB_D1289">#REF!</definedName>
    <definedName name="PB_D129">#REF!</definedName>
    <definedName name="PB_D1290">#REF!</definedName>
    <definedName name="PB_D1291">#REF!</definedName>
    <definedName name="PB_D1292">#REF!</definedName>
    <definedName name="PB_D1293">#REF!</definedName>
    <definedName name="PB_D1294">#REF!</definedName>
    <definedName name="PB_D1295">#REF!</definedName>
    <definedName name="PB_D1296">#REF!</definedName>
    <definedName name="PB_D1297">#REF!</definedName>
    <definedName name="PB_D1298">#REF!</definedName>
    <definedName name="PB_D1299">#REF!</definedName>
    <definedName name="PB_D13">#REF!</definedName>
    <definedName name="PB_D130">#REF!</definedName>
    <definedName name="PB_D1300">#REF!</definedName>
    <definedName name="PB_D1301">#REF!</definedName>
    <definedName name="PB_D1302">#REF!</definedName>
    <definedName name="PB_D1303">#REF!</definedName>
    <definedName name="PB_D1304">#REF!</definedName>
    <definedName name="PB_D1305">#REF!</definedName>
    <definedName name="PB_D1306">#REF!</definedName>
    <definedName name="PB_D1307">#REF!</definedName>
    <definedName name="PB_D1308">#REF!</definedName>
    <definedName name="PB_D1309">#REF!</definedName>
    <definedName name="PB_D131">#REF!</definedName>
    <definedName name="PB_D1310">#REF!</definedName>
    <definedName name="PB_D1311">#REF!</definedName>
    <definedName name="PB_D1312">#REF!</definedName>
    <definedName name="PB_D1313">#REF!</definedName>
    <definedName name="PB_D1314">#REF!</definedName>
    <definedName name="PB_D1315">#REF!</definedName>
    <definedName name="PB_D1316">#REF!</definedName>
    <definedName name="PB_D1317">#REF!</definedName>
    <definedName name="PB_D1318">#REF!</definedName>
    <definedName name="PB_D1319">#REF!</definedName>
    <definedName name="PB_D132">#REF!</definedName>
    <definedName name="PB_D1320">#REF!</definedName>
    <definedName name="PB_D1321">#REF!</definedName>
    <definedName name="PB_D1322">#REF!</definedName>
    <definedName name="PB_D1323">#REF!</definedName>
    <definedName name="PB_D1324">#REF!</definedName>
    <definedName name="PB_D1325">#REF!</definedName>
    <definedName name="PB_D1326">#REF!</definedName>
    <definedName name="PB_D1327">#REF!</definedName>
    <definedName name="PB_D1328">#REF!</definedName>
    <definedName name="PB_D1329">#REF!</definedName>
    <definedName name="PB_D133">#REF!</definedName>
    <definedName name="PB_D1330">#REF!</definedName>
    <definedName name="PB_D1331">#REF!</definedName>
    <definedName name="PB_D1332">#REF!</definedName>
    <definedName name="PB_D1333">#REF!</definedName>
    <definedName name="PB_D1334">#REF!</definedName>
    <definedName name="PB_D1335">#REF!</definedName>
    <definedName name="PB_D1336">#REF!</definedName>
    <definedName name="PB_D1337">#REF!</definedName>
    <definedName name="PB_D1338">#REF!</definedName>
    <definedName name="PB_D1339">#REF!</definedName>
    <definedName name="PB_D134">#REF!</definedName>
    <definedName name="PB_D1340">#REF!</definedName>
    <definedName name="PB_D1341">#REF!</definedName>
    <definedName name="PB_D1342">#REF!</definedName>
    <definedName name="PB_D1343">#REF!</definedName>
    <definedName name="PB_D1344">#REF!</definedName>
    <definedName name="PB_D1345">#REF!</definedName>
    <definedName name="PB_D1346">#REF!</definedName>
    <definedName name="PB_D1347">#REF!</definedName>
    <definedName name="PB_D1348">#REF!</definedName>
    <definedName name="PB_D1349">#REF!</definedName>
    <definedName name="PB_D135">#REF!</definedName>
    <definedName name="PB_D1350">#REF!</definedName>
    <definedName name="PB_D1351">#REF!</definedName>
    <definedName name="PB_D1352">#REF!</definedName>
    <definedName name="PB_D1353">#REF!</definedName>
    <definedName name="PB_D1354">#REF!</definedName>
    <definedName name="PB_D1355">#REF!</definedName>
    <definedName name="PB_D1356">#REF!</definedName>
    <definedName name="PB_D1357">#REF!</definedName>
    <definedName name="PB_D1358">#REF!</definedName>
    <definedName name="PB_D1359">#REF!</definedName>
    <definedName name="PB_D136">#REF!</definedName>
    <definedName name="PB_D1360">#REF!</definedName>
    <definedName name="PB_D1361">#REF!</definedName>
    <definedName name="PB_D1362">#REF!</definedName>
    <definedName name="PB_D1363">#REF!</definedName>
    <definedName name="PB_D1364">#REF!</definedName>
    <definedName name="PB_D1365">#REF!</definedName>
    <definedName name="PB_D1366">#REF!</definedName>
    <definedName name="PB_D1367">#REF!</definedName>
    <definedName name="PB_D1368">#REF!</definedName>
    <definedName name="PB_D1369">#REF!</definedName>
    <definedName name="PB_D137">#REF!</definedName>
    <definedName name="PB_D1370">#REF!</definedName>
    <definedName name="PB_D1371">#REF!</definedName>
    <definedName name="PB_D1372">#REF!</definedName>
    <definedName name="PB_D1373">#REF!</definedName>
    <definedName name="PB_D1374">#REF!</definedName>
    <definedName name="PB_D1375">#REF!</definedName>
    <definedName name="PB_D1376">#REF!</definedName>
    <definedName name="PB_D1377">#REF!</definedName>
    <definedName name="PB_D1378">#REF!</definedName>
    <definedName name="PB_D1379">#REF!</definedName>
    <definedName name="PB_D138">#REF!</definedName>
    <definedName name="PB_D1380">#REF!</definedName>
    <definedName name="PB_D1381">#REF!</definedName>
    <definedName name="PB_D1382">#REF!</definedName>
    <definedName name="PB_D1383">#REF!</definedName>
    <definedName name="PB_D1384">#REF!</definedName>
    <definedName name="PB_D1385">#REF!</definedName>
    <definedName name="PB_D1386">#REF!</definedName>
    <definedName name="PB_D1387">#REF!</definedName>
    <definedName name="PB_D1388">#REF!</definedName>
    <definedName name="PB_D1389">#REF!</definedName>
    <definedName name="PB_D139">#REF!</definedName>
    <definedName name="PB_D1390">#REF!</definedName>
    <definedName name="PB_D1391">#REF!</definedName>
    <definedName name="PB_D1392">#REF!</definedName>
    <definedName name="PB_D1393">#REF!</definedName>
    <definedName name="PB_D1394">#REF!</definedName>
    <definedName name="PB_D1395">#REF!</definedName>
    <definedName name="PB_D1396">#REF!</definedName>
    <definedName name="PB_D1397">#REF!</definedName>
    <definedName name="PB_D1398">#REF!</definedName>
    <definedName name="PB_D1399">#REF!</definedName>
    <definedName name="PB_D14">#REF!</definedName>
    <definedName name="PB_D140">#REF!</definedName>
    <definedName name="PB_D1400">#REF!</definedName>
    <definedName name="PB_D1401">#REF!</definedName>
    <definedName name="PB_D1402">#REF!</definedName>
    <definedName name="PB_D1403">#REF!</definedName>
    <definedName name="PB_D1404">#REF!</definedName>
    <definedName name="PB_D1405">#REF!</definedName>
    <definedName name="PB_D1406">#REF!</definedName>
    <definedName name="PB_D1407">#REF!</definedName>
    <definedName name="PB_D1408">#REF!</definedName>
    <definedName name="PB_D1409">#REF!</definedName>
    <definedName name="PB_D141">#REF!</definedName>
    <definedName name="PB_D1410">#REF!</definedName>
    <definedName name="PB_D1411">#REF!</definedName>
    <definedName name="PB_D1412">#REF!</definedName>
    <definedName name="PB_D1413">#REF!</definedName>
    <definedName name="PB_D1414">#REF!</definedName>
    <definedName name="PB_D1415">#REF!</definedName>
    <definedName name="PB_D1416">#REF!</definedName>
    <definedName name="PB_D1416A">#REF!</definedName>
    <definedName name="PB_D1417">#REF!</definedName>
    <definedName name="PB_D1418">#REF!</definedName>
    <definedName name="PB_D1419">#REF!</definedName>
    <definedName name="PB_D142">#REF!</definedName>
    <definedName name="PB_D1420">#REF!</definedName>
    <definedName name="PB_D1421">#REF!</definedName>
    <definedName name="PB_D1422">#REF!</definedName>
    <definedName name="PB_D1423">#REF!</definedName>
    <definedName name="PB_D1424">#REF!</definedName>
    <definedName name="PB_D1425">#REF!</definedName>
    <definedName name="PB_D1426">#REF!</definedName>
    <definedName name="PB_D1427">#REF!</definedName>
    <definedName name="PB_D1427A">#REF!</definedName>
    <definedName name="PB_D1428">#REF!</definedName>
    <definedName name="PB_D1429">#REF!</definedName>
    <definedName name="PB_D143">#REF!</definedName>
    <definedName name="PB_D1430">#REF!</definedName>
    <definedName name="PB_D1431">#REF!</definedName>
    <definedName name="PB_D1432">#REF!</definedName>
    <definedName name="PB_D1433">#REF!</definedName>
    <definedName name="PB_D1434">#REF!</definedName>
    <definedName name="PB_D1434A">#REF!</definedName>
    <definedName name="PB_D1435">#REF!</definedName>
    <definedName name="PB_D1435A">#REF!</definedName>
    <definedName name="PB_D1436">#REF!</definedName>
    <definedName name="PB_D1437">#REF!</definedName>
    <definedName name="PB_D1438">#REF!</definedName>
    <definedName name="PB_D1439">#REF!</definedName>
    <definedName name="PB_D144">#REF!</definedName>
    <definedName name="PB_D1440">#REF!</definedName>
    <definedName name="PB_D1441">#REF!</definedName>
    <definedName name="PB_D1442">#REF!</definedName>
    <definedName name="PB_D1443">#REF!</definedName>
    <definedName name="PB_D1444">#REF!</definedName>
    <definedName name="PB_D1445">#REF!</definedName>
    <definedName name="PB_D1446">#REF!</definedName>
    <definedName name="PB_D1447">#REF!</definedName>
    <definedName name="PB_D1448">#REF!</definedName>
    <definedName name="PB_D1449">#REF!</definedName>
    <definedName name="PB_D145">#REF!</definedName>
    <definedName name="PB_D1450">#REF!</definedName>
    <definedName name="PB_D1451">#REF!</definedName>
    <definedName name="PB_D1452">#REF!</definedName>
    <definedName name="PB_D1453">#REF!</definedName>
    <definedName name="PB_D1454">#REF!</definedName>
    <definedName name="PB_D1455">#REF!</definedName>
    <definedName name="PB_D1456">#REF!</definedName>
    <definedName name="PB_D1457">#REF!</definedName>
    <definedName name="PB_D1458">#REF!</definedName>
    <definedName name="PB_D1459">#REF!</definedName>
    <definedName name="PB_D146">#REF!</definedName>
    <definedName name="PB_D1460">#REF!</definedName>
    <definedName name="PB_D1461">#REF!</definedName>
    <definedName name="PB_D1462">#REF!</definedName>
    <definedName name="PB_D1463">#REF!</definedName>
    <definedName name="PB_D1464">#REF!</definedName>
    <definedName name="PB_D1465">#REF!</definedName>
    <definedName name="PB_D1466">#REF!</definedName>
    <definedName name="PB_D1467">#REF!</definedName>
    <definedName name="PB_D1468">#REF!</definedName>
    <definedName name="PB_D1469">#REF!</definedName>
    <definedName name="PB_D147">#REF!</definedName>
    <definedName name="PB_D1470">#REF!</definedName>
    <definedName name="PB_D1471">#REF!</definedName>
    <definedName name="PB_D1472">#REF!</definedName>
    <definedName name="PB_D1473">#REF!</definedName>
    <definedName name="PB_D1474">#REF!</definedName>
    <definedName name="PB_D1475">#REF!</definedName>
    <definedName name="PB_D1476">#REF!</definedName>
    <definedName name="PB_D1477">#REF!</definedName>
    <definedName name="PB_D1478">#REF!</definedName>
    <definedName name="PB_D1479">#REF!</definedName>
    <definedName name="PB_D148">#REF!</definedName>
    <definedName name="PB_D1480">#REF!</definedName>
    <definedName name="PB_D1481">#REF!</definedName>
    <definedName name="PB_D1482">#REF!</definedName>
    <definedName name="PB_D1483">#REF!</definedName>
    <definedName name="PB_D1484">#REF!</definedName>
    <definedName name="PB_D1485">#REF!</definedName>
    <definedName name="PB_D1486">#REF!</definedName>
    <definedName name="PB_D1487">#REF!</definedName>
    <definedName name="PB_D1488">#REF!</definedName>
    <definedName name="PB_D1489">#REF!</definedName>
    <definedName name="PB_D149">#REF!</definedName>
    <definedName name="PB_D1490">#REF!</definedName>
    <definedName name="PB_D1491">#REF!</definedName>
    <definedName name="PB_D1492">#REF!</definedName>
    <definedName name="PB_D1493">#REF!</definedName>
    <definedName name="PB_D1494">#REF!</definedName>
    <definedName name="PB_D1495">#REF!</definedName>
    <definedName name="PB_D1496">#REF!</definedName>
    <definedName name="PB_D1497">#REF!</definedName>
    <definedName name="PB_D1498">#REF!</definedName>
    <definedName name="PB_D1499">#REF!</definedName>
    <definedName name="PB_D15">#REF!</definedName>
    <definedName name="PB_D150">#REF!</definedName>
    <definedName name="PB_D1500">#REF!</definedName>
    <definedName name="PB_D1501">#REF!</definedName>
    <definedName name="PB_D1502">#REF!</definedName>
    <definedName name="PB_D1503">#REF!</definedName>
    <definedName name="PB_D1504">#REF!</definedName>
    <definedName name="PB_D1505">#REF!</definedName>
    <definedName name="PB_D1506">#REF!</definedName>
    <definedName name="PB_D1507">#REF!</definedName>
    <definedName name="PB_D1508">#REF!</definedName>
    <definedName name="PB_D1509">#REF!</definedName>
    <definedName name="PB_D151">#REF!</definedName>
    <definedName name="PB_D1510">#REF!</definedName>
    <definedName name="PB_D1511">#REF!</definedName>
    <definedName name="PB_D1512">#REF!</definedName>
    <definedName name="PB_D1513">#REF!</definedName>
    <definedName name="PB_D1514">#REF!</definedName>
    <definedName name="PB_D1515">#REF!</definedName>
    <definedName name="PB_D1516">#REF!</definedName>
    <definedName name="PB_D1517">#REF!</definedName>
    <definedName name="PB_D1518">#REF!</definedName>
    <definedName name="PB_D1519">#REF!</definedName>
    <definedName name="PB_D152">#REF!</definedName>
    <definedName name="PB_D1520">#REF!</definedName>
    <definedName name="PB_D1521">#REF!</definedName>
    <definedName name="PB_D1522">#REF!</definedName>
    <definedName name="PB_D1523">#REF!</definedName>
    <definedName name="PB_D1524">#REF!</definedName>
    <definedName name="PB_D1525">#REF!</definedName>
    <definedName name="PB_D1526">#REF!</definedName>
    <definedName name="PB_D1527">#REF!</definedName>
    <definedName name="PB_D1528">#REF!</definedName>
    <definedName name="PB_D1529">#REF!</definedName>
    <definedName name="PB_D153">#REF!</definedName>
    <definedName name="PB_D1530">#REF!</definedName>
    <definedName name="PB_D1531">#REF!</definedName>
    <definedName name="PB_D1532">#REF!</definedName>
    <definedName name="PB_D1533">#REF!</definedName>
    <definedName name="PB_D1534">#REF!</definedName>
    <definedName name="PB_D1535">#REF!</definedName>
    <definedName name="PB_D1536">#REF!</definedName>
    <definedName name="PB_D1537">#REF!</definedName>
    <definedName name="PB_D1538">#REF!</definedName>
    <definedName name="PB_D1539">#REF!</definedName>
    <definedName name="PB_D154">#REF!</definedName>
    <definedName name="PB_D1540">#REF!</definedName>
    <definedName name="PB_D1541">#REF!</definedName>
    <definedName name="PB_D1542">#REF!</definedName>
    <definedName name="PB_D1543">#REF!</definedName>
    <definedName name="PB_D1544">#REF!</definedName>
    <definedName name="PB_D1545">#REF!</definedName>
    <definedName name="PB_D1546">#REF!</definedName>
    <definedName name="PB_D1547">#REF!</definedName>
    <definedName name="PB_D1548">#REF!</definedName>
    <definedName name="PB_D1549">#REF!</definedName>
    <definedName name="PB_D155">#REF!</definedName>
    <definedName name="PB_D1550">#REF!</definedName>
    <definedName name="PB_D1551">#REF!</definedName>
    <definedName name="PB_D1552">#REF!</definedName>
    <definedName name="PB_D1553">#REF!</definedName>
    <definedName name="PB_D1554">#REF!</definedName>
    <definedName name="PB_D1555">#REF!</definedName>
    <definedName name="PB_D1556">#REF!</definedName>
    <definedName name="PB_D1557">#REF!</definedName>
    <definedName name="PB_D1558">#REF!</definedName>
    <definedName name="PB_D1559">#REF!</definedName>
    <definedName name="PB_D156">#REF!</definedName>
    <definedName name="PB_D1560">#REF!</definedName>
    <definedName name="PB_D1561">#REF!</definedName>
    <definedName name="PB_D1562">#REF!</definedName>
    <definedName name="PB_D1563">#REF!</definedName>
    <definedName name="PB_D1564">#REF!</definedName>
    <definedName name="PB_D1565">#REF!</definedName>
    <definedName name="PB_D1566">#REF!</definedName>
    <definedName name="PB_D1567">#REF!</definedName>
    <definedName name="PB_D1568">#REF!</definedName>
    <definedName name="PB_D1569">#REF!</definedName>
    <definedName name="PB_D157">#REF!</definedName>
    <definedName name="PB_D1570">#REF!</definedName>
    <definedName name="PB_D1571">#REF!</definedName>
    <definedName name="PB_D1572">#REF!</definedName>
    <definedName name="PB_D1573">#REF!</definedName>
    <definedName name="PB_D1574">#REF!</definedName>
    <definedName name="PB_D1575">#REF!</definedName>
    <definedName name="PB_D1576">#REF!</definedName>
    <definedName name="PB_D1577">#REF!</definedName>
    <definedName name="PB_D1578">#REF!</definedName>
    <definedName name="PB_D1579">#REF!</definedName>
    <definedName name="PB_D158">#REF!</definedName>
    <definedName name="PB_D1580">#REF!</definedName>
    <definedName name="PB_D1581">#REF!</definedName>
    <definedName name="PB_D1582">#REF!</definedName>
    <definedName name="PB_D1583">#REF!</definedName>
    <definedName name="PB_D1584">#REF!</definedName>
    <definedName name="PB_D1585">#REF!</definedName>
    <definedName name="PB_D1586">#REF!</definedName>
    <definedName name="PB_D159">#REF!</definedName>
    <definedName name="PB_D16">#REF!</definedName>
    <definedName name="PB_D160">#REF!</definedName>
    <definedName name="PB_D161">#REF!</definedName>
    <definedName name="PB_D162">#REF!</definedName>
    <definedName name="PB_D163">#REF!</definedName>
    <definedName name="PB_D164">#REF!</definedName>
    <definedName name="PB_D165">#REF!</definedName>
    <definedName name="PB_D166">#REF!</definedName>
    <definedName name="PB_D167">#REF!</definedName>
    <definedName name="PB_D168">#REF!</definedName>
    <definedName name="PB_D169">#REF!</definedName>
    <definedName name="PB_D17">#REF!</definedName>
    <definedName name="PB_D170">#REF!</definedName>
    <definedName name="PB_D171">#REF!</definedName>
    <definedName name="PB_D172">#REF!</definedName>
    <definedName name="PB_D173">#REF!</definedName>
    <definedName name="PB_D174">#REF!</definedName>
    <definedName name="PB_D175">#REF!</definedName>
    <definedName name="PB_D176">#REF!</definedName>
    <definedName name="PB_D177">#REF!</definedName>
    <definedName name="PB_D178">#REF!</definedName>
    <definedName name="PB_D179">#REF!</definedName>
    <definedName name="PB_D18">#REF!</definedName>
    <definedName name="PB_D180">#REF!</definedName>
    <definedName name="PB_D181">#REF!</definedName>
    <definedName name="PB_D182">#REF!</definedName>
    <definedName name="PB_D183">#REF!</definedName>
    <definedName name="PB_D184">#REF!</definedName>
    <definedName name="PB_D185">#REF!</definedName>
    <definedName name="PB_D186">#REF!</definedName>
    <definedName name="PB_D187">#REF!</definedName>
    <definedName name="PB_D188">#REF!</definedName>
    <definedName name="PB_D189">#REF!</definedName>
    <definedName name="PB_D19">#REF!</definedName>
    <definedName name="PB_D190">#REF!</definedName>
    <definedName name="PB_D191">#REF!</definedName>
    <definedName name="PB_D192">#REF!</definedName>
    <definedName name="PB_D193">#REF!</definedName>
    <definedName name="PB_D194">#REF!</definedName>
    <definedName name="PB_D195">#REF!</definedName>
    <definedName name="PB_D196">#REF!</definedName>
    <definedName name="PB_D197">#REF!</definedName>
    <definedName name="PB_D198">#REF!</definedName>
    <definedName name="PB_D199">#REF!</definedName>
    <definedName name="PB_D200">#REF!</definedName>
    <definedName name="PB_D201">#REF!</definedName>
    <definedName name="PB_D202">#REF!</definedName>
    <definedName name="PB_D203">#REF!</definedName>
    <definedName name="PB_D204">#REF!</definedName>
    <definedName name="PB_D205">#REF!</definedName>
    <definedName name="PB_D206">#REF!</definedName>
    <definedName name="PB_D207">#REF!</definedName>
    <definedName name="PB_D208">#REF!</definedName>
    <definedName name="PB_D209">#REF!</definedName>
    <definedName name="PB_D21">#REF!</definedName>
    <definedName name="PB_D210">#REF!</definedName>
    <definedName name="PB_D211">#REF!</definedName>
    <definedName name="PB_D212">#REF!</definedName>
    <definedName name="PB_D213">#REF!</definedName>
    <definedName name="PB_D214">#REF!</definedName>
    <definedName name="PB_D215">#REF!</definedName>
    <definedName name="PB_D216">#REF!</definedName>
    <definedName name="PB_D217">#REF!</definedName>
    <definedName name="PB_D218">#REF!</definedName>
    <definedName name="PB_D219">#REF!</definedName>
    <definedName name="PB_D22">#REF!</definedName>
    <definedName name="PB_D220">#REF!</definedName>
    <definedName name="PB_D221">#REF!</definedName>
    <definedName name="PB_D222">#REF!</definedName>
    <definedName name="PB_D223">#REF!</definedName>
    <definedName name="PB_D224">#REF!</definedName>
    <definedName name="PB_D225">#REF!</definedName>
    <definedName name="PB_D226">#REF!</definedName>
    <definedName name="PB_D227">#REF!</definedName>
    <definedName name="PB_D228">#REF!</definedName>
    <definedName name="PB_D229">#REF!</definedName>
    <definedName name="PB_D23">#REF!</definedName>
    <definedName name="PB_D230">#REF!</definedName>
    <definedName name="PB_D231">#REF!</definedName>
    <definedName name="PB_D232">#REF!</definedName>
    <definedName name="PB_D233">#REF!</definedName>
    <definedName name="PB_D234">#REF!</definedName>
    <definedName name="PB_D235">#REF!</definedName>
    <definedName name="PB_D236">#REF!</definedName>
    <definedName name="PB_D237">#REF!</definedName>
    <definedName name="PB_D238">#REF!</definedName>
    <definedName name="PB_D239">#REF!</definedName>
    <definedName name="PB_D24">#REF!</definedName>
    <definedName name="PB_D240">#REF!</definedName>
    <definedName name="PB_D241">#REF!</definedName>
    <definedName name="PB_D242">#REF!</definedName>
    <definedName name="PB_D243">#REF!</definedName>
    <definedName name="PB_D244">#REF!</definedName>
    <definedName name="PB_D245">#REF!</definedName>
    <definedName name="PB_D246">#REF!</definedName>
    <definedName name="PB_D247">#REF!</definedName>
    <definedName name="PB_D248">#REF!</definedName>
    <definedName name="PB_D249">#REF!</definedName>
    <definedName name="PB_D25">#REF!</definedName>
    <definedName name="PB_D250">#REF!</definedName>
    <definedName name="PB_D251">#REF!</definedName>
    <definedName name="PB_D252">#REF!</definedName>
    <definedName name="PB_D253">#REF!</definedName>
    <definedName name="PB_D254">#REF!</definedName>
    <definedName name="PB_D255">#REF!</definedName>
    <definedName name="PB_D256">#REF!</definedName>
    <definedName name="PB_D257">#REF!</definedName>
    <definedName name="PB_D258">#REF!</definedName>
    <definedName name="PB_D259">#REF!</definedName>
    <definedName name="PB_D26">#REF!</definedName>
    <definedName name="PB_D260">#REF!</definedName>
    <definedName name="PB_D261">#REF!</definedName>
    <definedName name="PB_D262">#REF!</definedName>
    <definedName name="PB_D263">#REF!</definedName>
    <definedName name="PB_D264">#REF!</definedName>
    <definedName name="PB_D265">#REF!</definedName>
    <definedName name="PB_D266">#REF!</definedName>
    <definedName name="PB_D267">#REF!</definedName>
    <definedName name="PB_D268">#REF!</definedName>
    <definedName name="PB_D269">#REF!</definedName>
    <definedName name="PB_D27">#REF!</definedName>
    <definedName name="PB_D270">#REF!</definedName>
    <definedName name="PB_D271">#REF!</definedName>
    <definedName name="PB_D272">#REF!</definedName>
    <definedName name="PB_D273">#REF!</definedName>
    <definedName name="PB_D274">#REF!</definedName>
    <definedName name="PB_D275">#REF!</definedName>
    <definedName name="PB_D276">#REF!</definedName>
    <definedName name="PB_D277">#REF!</definedName>
    <definedName name="PB_D278">#REF!</definedName>
    <definedName name="PB_D279">#REF!</definedName>
    <definedName name="PB_D28">#REF!</definedName>
    <definedName name="PB_D280">#REF!</definedName>
    <definedName name="PB_D281">#REF!</definedName>
    <definedName name="PB_D282">#REF!</definedName>
    <definedName name="PB_D283">#REF!</definedName>
    <definedName name="PB_D285">#REF!</definedName>
    <definedName name="PB_D286">#REF!</definedName>
    <definedName name="PB_D286A">#REF!</definedName>
    <definedName name="PB_D287">#REF!</definedName>
    <definedName name="PB_D288">#REF!</definedName>
    <definedName name="PB_D289">#REF!</definedName>
    <definedName name="PB_D29">#REF!</definedName>
    <definedName name="PB_D290">#REF!</definedName>
    <definedName name="PB_D291">#REF!</definedName>
    <definedName name="PB_D292">#REF!</definedName>
    <definedName name="PB_D293">#REF!</definedName>
    <definedName name="PB_D294">#REF!</definedName>
    <definedName name="PB_D295">#REF!</definedName>
    <definedName name="PB_D296">#REF!</definedName>
    <definedName name="PB_D297">#REF!</definedName>
    <definedName name="PB_D298">#REF!</definedName>
    <definedName name="PB_D298A">#REF!</definedName>
    <definedName name="PB_D299">#REF!</definedName>
    <definedName name="PB_D30">#REF!</definedName>
    <definedName name="PB_D300">#REF!</definedName>
    <definedName name="PB_D301">#REF!</definedName>
    <definedName name="PB_D302">#REF!</definedName>
    <definedName name="PB_D303">#REF!</definedName>
    <definedName name="PB_D304">#REF!</definedName>
    <definedName name="PB_D305">#REF!</definedName>
    <definedName name="PB_D306">#REF!</definedName>
    <definedName name="PB_D307">#REF!</definedName>
    <definedName name="PB_D308">#REF!</definedName>
    <definedName name="PB_D309">#REF!</definedName>
    <definedName name="PB_D31">#REF!</definedName>
    <definedName name="PB_D310">#REF!</definedName>
    <definedName name="PB_D311">#REF!</definedName>
    <definedName name="PB_D312">#REF!</definedName>
    <definedName name="PB_D313">#REF!</definedName>
    <definedName name="PB_D314">#REF!</definedName>
    <definedName name="PB_D315">#REF!</definedName>
    <definedName name="PB_D316">#REF!</definedName>
    <definedName name="PB_D317">#REF!</definedName>
    <definedName name="PB_D318">#REF!</definedName>
    <definedName name="PB_D319">#REF!</definedName>
    <definedName name="PB_D32">#REF!</definedName>
    <definedName name="PB_D320">#REF!</definedName>
    <definedName name="PB_D321">#REF!</definedName>
    <definedName name="PB_D322">#REF!</definedName>
    <definedName name="PB_D323">#REF!</definedName>
    <definedName name="PB_D324">#REF!</definedName>
    <definedName name="PB_D325">#REF!</definedName>
    <definedName name="PB_D327">#REF!</definedName>
    <definedName name="PB_D328">#REF!</definedName>
    <definedName name="PB_D329">#REF!</definedName>
    <definedName name="PB_D33">#REF!</definedName>
    <definedName name="PB_D330">#REF!</definedName>
    <definedName name="PB_D331">#REF!</definedName>
    <definedName name="PB_D332">#REF!</definedName>
    <definedName name="PB_D333">#REF!</definedName>
    <definedName name="PB_D334">#REF!</definedName>
    <definedName name="PB_D335">#REF!</definedName>
    <definedName name="PB_D336">#REF!</definedName>
    <definedName name="PB_D337">#REF!</definedName>
    <definedName name="PB_D338">#REF!</definedName>
    <definedName name="PB_D339">#REF!</definedName>
    <definedName name="PB_D34">#REF!</definedName>
    <definedName name="PB_D340">#REF!</definedName>
    <definedName name="PB_D341">#REF!</definedName>
    <definedName name="PB_D342">#REF!</definedName>
    <definedName name="PB_D343">#REF!</definedName>
    <definedName name="PB_D344">#REF!</definedName>
    <definedName name="PB_D345">#REF!</definedName>
    <definedName name="PB_D346">#REF!</definedName>
    <definedName name="PB_D347">#REF!</definedName>
    <definedName name="PB_D348">#REF!</definedName>
    <definedName name="PB_D349">#REF!</definedName>
    <definedName name="PB_D35">#REF!</definedName>
    <definedName name="PB_D350">#REF!</definedName>
    <definedName name="PB_D351">#REF!</definedName>
    <definedName name="PB_D352">#REF!</definedName>
    <definedName name="PB_D353">#REF!</definedName>
    <definedName name="PB_D354">#REF!</definedName>
    <definedName name="PB_D355">#REF!</definedName>
    <definedName name="PB_D356">#REF!</definedName>
    <definedName name="PB_D357">#REF!</definedName>
    <definedName name="PB_D358">#REF!</definedName>
    <definedName name="PB_D359">#REF!</definedName>
    <definedName name="PB_D36">#REF!</definedName>
    <definedName name="PB_D360">#REF!</definedName>
    <definedName name="PB_D361">#REF!</definedName>
    <definedName name="PB_D362">#REF!</definedName>
    <definedName name="PB_D363">#REF!</definedName>
    <definedName name="PB_D364">#REF!</definedName>
    <definedName name="PB_D365">#REF!</definedName>
    <definedName name="PB_D366">#REF!</definedName>
    <definedName name="PB_D367">#REF!</definedName>
    <definedName name="PB_D368">#REF!</definedName>
    <definedName name="PB_D369">#REF!</definedName>
    <definedName name="PB_D37">#REF!</definedName>
    <definedName name="PB_D370">#REF!</definedName>
    <definedName name="PB_D371">#REF!</definedName>
    <definedName name="PB_D372">#REF!</definedName>
    <definedName name="PB_D373">#REF!</definedName>
    <definedName name="PB_D374">#REF!</definedName>
    <definedName name="PB_D375">#REF!</definedName>
    <definedName name="PB_D376">#REF!</definedName>
    <definedName name="PB_D377">#REF!</definedName>
    <definedName name="PB_D378">#REF!</definedName>
    <definedName name="PB_D379">#REF!</definedName>
    <definedName name="PB_D38">#REF!</definedName>
    <definedName name="PB_D380">#REF!</definedName>
    <definedName name="PB_D381">#REF!</definedName>
    <definedName name="PB_D382">#REF!</definedName>
    <definedName name="PB_D383">#REF!</definedName>
    <definedName name="PB_D384">#REF!</definedName>
    <definedName name="PB_D385">#REF!</definedName>
    <definedName name="PB_D386">#REF!</definedName>
    <definedName name="PB_D387">#REF!</definedName>
    <definedName name="PB_D388">#REF!</definedName>
    <definedName name="PB_D389">#REF!</definedName>
    <definedName name="PB_D39">#REF!</definedName>
    <definedName name="PB_D390">#REF!</definedName>
    <definedName name="PB_D391">#REF!</definedName>
    <definedName name="PB_D392">#REF!</definedName>
    <definedName name="PB_D393">#REF!</definedName>
    <definedName name="PB_D394">#REF!</definedName>
    <definedName name="PB_D395">#REF!</definedName>
    <definedName name="PB_D396">#REF!</definedName>
    <definedName name="PB_D397">#REF!</definedName>
    <definedName name="PB_D398">#REF!</definedName>
    <definedName name="PB_D399">#REF!</definedName>
    <definedName name="PB_D40">#REF!</definedName>
    <definedName name="PB_D400">#REF!</definedName>
    <definedName name="PB_D401">#REF!</definedName>
    <definedName name="PB_D402">#REF!</definedName>
    <definedName name="PB_D403">#REF!</definedName>
    <definedName name="PB_D404">#REF!</definedName>
    <definedName name="PB_D405">#REF!</definedName>
    <definedName name="PB_D406">#REF!</definedName>
    <definedName name="PB_D407">#REF!</definedName>
    <definedName name="PB_D408">#REF!</definedName>
    <definedName name="PB_D409">#REF!</definedName>
    <definedName name="PB_D41">#REF!</definedName>
    <definedName name="PB_D410">#REF!</definedName>
    <definedName name="PB_D411">#REF!</definedName>
    <definedName name="PB_D412">#REF!</definedName>
    <definedName name="PB_D413">#REF!</definedName>
    <definedName name="PB_D414">#REF!</definedName>
    <definedName name="PB_D415">#REF!</definedName>
    <definedName name="PB_D416">#REF!</definedName>
    <definedName name="PB_D417">#REF!</definedName>
    <definedName name="PB_D418">#REF!</definedName>
    <definedName name="PB_D419">#REF!</definedName>
    <definedName name="PB_D420">#REF!</definedName>
    <definedName name="PB_D421">#REF!</definedName>
    <definedName name="PB_D422">#REF!</definedName>
    <definedName name="PB_D423">#REF!</definedName>
    <definedName name="PB_D424">#REF!</definedName>
    <definedName name="PB_D425">#REF!</definedName>
    <definedName name="PB_D426">#REF!</definedName>
    <definedName name="PB_D427">#REF!</definedName>
    <definedName name="PB_D428">#REF!</definedName>
    <definedName name="PB_D429">#REF!</definedName>
    <definedName name="PB_D43">#REF!</definedName>
    <definedName name="PB_D430">#REF!</definedName>
    <definedName name="PB_D431">#REF!</definedName>
    <definedName name="PB_D432">#REF!</definedName>
    <definedName name="PB_D433">#REF!</definedName>
    <definedName name="PB_D434">#REF!</definedName>
    <definedName name="PB_D435">#REF!</definedName>
    <definedName name="PB_D436">#REF!</definedName>
    <definedName name="PB_D437">#REF!</definedName>
    <definedName name="PB_D438">#REF!</definedName>
    <definedName name="PB_D439">#REF!</definedName>
    <definedName name="PB_D44">#REF!</definedName>
    <definedName name="PB_D440">#REF!</definedName>
    <definedName name="PB_D441">#REF!</definedName>
    <definedName name="PB_D442">#REF!</definedName>
    <definedName name="PB_D443">#REF!</definedName>
    <definedName name="PB_D444">#REF!</definedName>
    <definedName name="PB_D445">#REF!</definedName>
    <definedName name="PB_D446">#REF!</definedName>
    <definedName name="PB_D447">#REF!</definedName>
    <definedName name="PB_D448">#REF!</definedName>
    <definedName name="PB_D449">#REF!</definedName>
    <definedName name="PB_D45">#REF!</definedName>
    <definedName name="PB_D450">#REF!</definedName>
    <definedName name="PB_D451">#REF!</definedName>
    <definedName name="PB_D452">#REF!</definedName>
    <definedName name="PB_D453">#REF!</definedName>
    <definedName name="PB_D454">#REF!</definedName>
    <definedName name="PB_D455">#REF!</definedName>
    <definedName name="PB_D456">#REF!</definedName>
    <definedName name="PB_D457">#REF!</definedName>
    <definedName name="PB_D458">#REF!</definedName>
    <definedName name="PB_D459">#REF!</definedName>
    <definedName name="PB_D46">#REF!</definedName>
    <definedName name="PB_D460">#REF!</definedName>
    <definedName name="PB_D461">#REF!</definedName>
    <definedName name="PB_D462">#REF!</definedName>
    <definedName name="PB_D463">#REF!</definedName>
    <definedName name="PB_D464">#REF!</definedName>
    <definedName name="PB_D465">#REF!</definedName>
    <definedName name="PB_D466">#REF!</definedName>
    <definedName name="PB_D467">#REF!</definedName>
    <definedName name="PB_D468">#REF!</definedName>
    <definedName name="PB_D469">#REF!</definedName>
    <definedName name="PB_D47">#REF!</definedName>
    <definedName name="PB_D470">#REF!</definedName>
    <definedName name="PB_D471">#REF!</definedName>
    <definedName name="PB_D472">#REF!</definedName>
    <definedName name="PB_D473">#REF!</definedName>
    <definedName name="PB_D474">#REF!</definedName>
    <definedName name="PB_D475">#REF!</definedName>
    <definedName name="PB_D476">#REF!</definedName>
    <definedName name="PB_D477">#REF!</definedName>
    <definedName name="PB_D478">#REF!</definedName>
    <definedName name="PB_D479">#REF!</definedName>
    <definedName name="PB_D480">#REF!</definedName>
    <definedName name="PB_D481">#REF!</definedName>
    <definedName name="PB_D482">#REF!</definedName>
    <definedName name="PB_D483">#REF!</definedName>
    <definedName name="PB_D484">#REF!</definedName>
    <definedName name="PB_D485">#REF!</definedName>
    <definedName name="PB_D486">#REF!</definedName>
    <definedName name="PB_D487">#REF!</definedName>
    <definedName name="PB_D488">#REF!</definedName>
    <definedName name="PB_D489">#REF!</definedName>
    <definedName name="PB_D49">#REF!</definedName>
    <definedName name="PB_D490">#REF!</definedName>
    <definedName name="PB_D491">#REF!</definedName>
    <definedName name="PB_D492">#REF!</definedName>
    <definedName name="PB_D493">#REF!</definedName>
    <definedName name="PB_D494">#REF!</definedName>
    <definedName name="PB_D495">#REF!</definedName>
    <definedName name="PB_D496">#REF!</definedName>
    <definedName name="PB_D497">#REF!</definedName>
    <definedName name="PB_D498">#REF!</definedName>
    <definedName name="PB_D499">#REF!</definedName>
    <definedName name="PB_D50">#REF!</definedName>
    <definedName name="PB_D500">#REF!</definedName>
    <definedName name="PB_D501">#REF!</definedName>
    <definedName name="PB_D502">#REF!</definedName>
    <definedName name="PB_D503">#REF!</definedName>
    <definedName name="PB_D504">#REF!</definedName>
    <definedName name="PB_D505">#REF!</definedName>
    <definedName name="PB_D506">#REF!</definedName>
    <definedName name="PB_D507">#REF!</definedName>
    <definedName name="PB_D508">#REF!</definedName>
    <definedName name="PB_D509">#REF!</definedName>
    <definedName name="PB_D51">#REF!</definedName>
    <definedName name="PB_D510">#REF!</definedName>
    <definedName name="PB_D511">#REF!</definedName>
    <definedName name="PB_D512">#REF!</definedName>
    <definedName name="PB_D513">#REF!</definedName>
    <definedName name="PB_D514">#REF!</definedName>
    <definedName name="PB_D515">#REF!</definedName>
    <definedName name="PB_D516">#REF!</definedName>
    <definedName name="PB_D517">#REF!</definedName>
    <definedName name="PB_D518">#REF!</definedName>
    <definedName name="PB_D519">#REF!</definedName>
    <definedName name="PB_D52">#REF!</definedName>
    <definedName name="PB_D520">#REF!</definedName>
    <definedName name="PB_D521">#REF!</definedName>
    <definedName name="PB_D522">#REF!</definedName>
    <definedName name="PB_D523">#REF!</definedName>
    <definedName name="PB_D524">#REF!</definedName>
    <definedName name="PB_D525">#REF!</definedName>
    <definedName name="PB_D526">#REF!</definedName>
    <definedName name="PB_D527">#REF!</definedName>
    <definedName name="PB_D528">#REF!</definedName>
    <definedName name="PB_D529">#REF!</definedName>
    <definedName name="PB_D53">#REF!</definedName>
    <definedName name="PB_D530">#REF!</definedName>
    <definedName name="PB_D531">#REF!</definedName>
    <definedName name="PB_D532">#REF!</definedName>
    <definedName name="PB_D533">#REF!</definedName>
    <definedName name="PB_D534">#REF!</definedName>
    <definedName name="PB_D535">#REF!</definedName>
    <definedName name="PB_D536">#REF!</definedName>
    <definedName name="PB_D537">#REF!</definedName>
    <definedName name="PB_D538">#REF!</definedName>
    <definedName name="PB_D539">#REF!</definedName>
    <definedName name="PB_D54">#REF!</definedName>
    <definedName name="PB_D540">#REF!</definedName>
    <definedName name="PB_D541">#REF!</definedName>
    <definedName name="PB_D542">#REF!</definedName>
    <definedName name="PB_D543">#REF!</definedName>
    <definedName name="PB_D544">#REF!</definedName>
    <definedName name="PB_D545">#REF!</definedName>
    <definedName name="PB_D546">#REF!</definedName>
    <definedName name="PB_D547">#REF!</definedName>
    <definedName name="PB_D548">#REF!</definedName>
    <definedName name="PB_D549">#REF!</definedName>
    <definedName name="PB_D55">#REF!</definedName>
    <definedName name="PB_D550">#REF!</definedName>
    <definedName name="PB_D551">#REF!</definedName>
    <definedName name="PB_D552">#REF!</definedName>
    <definedName name="PB_D553">#REF!</definedName>
    <definedName name="PB_D554">#REF!</definedName>
    <definedName name="PB_D555">#REF!</definedName>
    <definedName name="PB_D556">#REF!</definedName>
    <definedName name="PB_D557">#REF!</definedName>
    <definedName name="PB_D558">#REF!</definedName>
    <definedName name="PB_D559">#REF!</definedName>
    <definedName name="PB_D56">#REF!</definedName>
    <definedName name="PB_D560">#REF!</definedName>
    <definedName name="PB_D561">#REF!</definedName>
    <definedName name="PB_D562">#REF!</definedName>
    <definedName name="PB_D563">#REF!</definedName>
    <definedName name="PB_D564">#REF!</definedName>
    <definedName name="PB_D565">#REF!</definedName>
    <definedName name="PB_D566">#REF!</definedName>
    <definedName name="PB_D567">#REF!</definedName>
    <definedName name="PB_D568">#REF!</definedName>
    <definedName name="PB_D569">#REF!</definedName>
    <definedName name="PB_D57">#REF!</definedName>
    <definedName name="PB_D570">#REF!</definedName>
    <definedName name="PB_D571">#REF!</definedName>
    <definedName name="PB_D572">#REF!</definedName>
    <definedName name="PB_D573">#REF!</definedName>
    <definedName name="PB_D574">#REF!</definedName>
    <definedName name="PB_D575">#REF!</definedName>
    <definedName name="PB_D576">#REF!</definedName>
    <definedName name="PB_D577">#REF!</definedName>
    <definedName name="PB_D578">#REF!</definedName>
    <definedName name="PB_D579">#REF!</definedName>
    <definedName name="PB_D58">#REF!</definedName>
    <definedName name="PB_D580">#REF!</definedName>
    <definedName name="PB_D581">#REF!</definedName>
    <definedName name="PB_D582">#REF!</definedName>
    <definedName name="PB_D583">#REF!</definedName>
    <definedName name="PB_D584">#REF!</definedName>
    <definedName name="PB_D585">#REF!</definedName>
    <definedName name="PB_D586">#REF!</definedName>
    <definedName name="PB_D587">#REF!</definedName>
    <definedName name="PB_D588">#REF!</definedName>
    <definedName name="PB_D589">#REF!</definedName>
    <definedName name="PB_D59">#REF!</definedName>
    <definedName name="PB_D590">#REF!</definedName>
    <definedName name="PB_D591">#REF!</definedName>
    <definedName name="PB_D592">#REF!</definedName>
    <definedName name="PB_D593">#REF!</definedName>
    <definedName name="PB_D594">#REF!</definedName>
    <definedName name="PB_D595">#REF!</definedName>
    <definedName name="PB_D596">#REF!</definedName>
    <definedName name="PB_D597">#REF!</definedName>
    <definedName name="PB_D598">#REF!</definedName>
    <definedName name="PB_D599">#REF!</definedName>
    <definedName name="PB_D60">#REF!</definedName>
    <definedName name="PB_D600">#REF!</definedName>
    <definedName name="PB_D601">#REF!</definedName>
    <definedName name="PB_D602">#REF!</definedName>
    <definedName name="PB_D603">#REF!</definedName>
    <definedName name="PB_D604">#REF!</definedName>
    <definedName name="PB_D605">#REF!</definedName>
    <definedName name="PB_D606">#REF!</definedName>
    <definedName name="PB_D607">#REF!</definedName>
    <definedName name="PB_D608">#REF!</definedName>
    <definedName name="PB_D609">#REF!</definedName>
    <definedName name="PB_D61">#REF!</definedName>
    <definedName name="PB_D610">#REF!</definedName>
    <definedName name="PB_D611">#REF!</definedName>
    <definedName name="PB_D612">#REF!</definedName>
    <definedName name="PB_D613">#REF!</definedName>
    <definedName name="PB_D614">#REF!</definedName>
    <definedName name="PB_D615">#REF!</definedName>
    <definedName name="PB_D616">#REF!</definedName>
    <definedName name="PB_D617">#REF!</definedName>
    <definedName name="PB_D618">#REF!</definedName>
    <definedName name="PB_D619">#REF!</definedName>
    <definedName name="PB_D62">#REF!</definedName>
    <definedName name="PB_D620">#REF!</definedName>
    <definedName name="PB_D621">#REF!</definedName>
    <definedName name="PB_D622">#REF!</definedName>
    <definedName name="PB_D623">#REF!</definedName>
    <definedName name="PB_D624">#REF!</definedName>
    <definedName name="PB_D625">#REF!</definedName>
    <definedName name="PB_D626">#REF!</definedName>
    <definedName name="PB_D627">#REF!</definedName>
    <definedName name="PB_D628">#REF!</definedName>
    <definedName name="PB_D629">#REF!</definedName>
    <definedName name="PB_D63">#REF!</definedName>
    <definedName name="PB_D630">#REF!</definedName>
    <definedName name="PB_D631">#REF!</definedName>
    <definedName name="PB_D632">#REF!</definedName>
    <definedName name="PB_D633">#REF!</definedName>
    <definedName name="PB_D634">#REF!</definedName>
    <definedName name="PB_D635">#REF!</definedName>
    <definedName name="PB_D636">#REF!</definedName>
    <definedName name="PB_D637">#REF!</definedName>
    <definedName name="PB_D638">#REF!</definedName>
    <definedName name="PB_D639">#REF!</definedName>
    <definedName name="PB_D64">#REF!</definedName>
    <definedName name="PB_D640">#REF!</definedName>
    <definedName name="PB_D641">#REF!</definedName>
    <definedName name="PB_D642">#REF!</definedName>
    <definedName name="PB_D643">#REF!</definedName>
    <definedName name="PB_D644">#REF!</definedName>
    <definedName name="PB_D644A">#REF!</definedName>
    <definedName name="PB_D645">#REF!</definedName>
    <definedName name="PB_D645A">#REF!</definedName>
    <definedName name="PB_D646">#REF!</definedName>
    <definedName name="PB_D646A">#REF!</definedName>
    <definedName name="PB_D647">#REF!</definedName>
    <definedName name="PB_D647A">#REF!</definedName>
    <definedName name="PB_D648">#REF!</definedName>
    <definedName name="PB_D648A">#REF!</definedName>
    <definedName name="PB_D649">#REF!</definedName>
    <definedName name="PB_D649A">#REF!</definedName>
    <definedName name="PB_D65">#REF!</definedName>
    <definedName name="PB_D650">#REF!</definedName>
    <definedName name="PB_D650A">#REF!</definedName>
    <definedName name="PB_D651">#REF!</definedName>
    <definedName name="PB_D651A">#REF!</definedName>
    <definedName name="PB_D652">#REF!</definedName>
    <definedName name="PB_D652A">#REF!</definedName>
    <definedName name="PB_D653">#REF!</definedName>
    <definedName name="PB_D653A">#REF!</definedName>
    <definedName name="PB_D654">#REF!</definedName>
    <definedName name="PB_D654A">#REF!</definedName>
    <definedName name="PB_D655">#REF!</definedName>
    <definedName name="PB_D655A">#REF!</definedName>
    <definedName name="PB_D656">#REF!</definedName>
    <definedName name="PB_D656A">#REF!</definedName>
    <definedName name="PB_D657">#REF!</definedName>
    <definedName name="PB_D657A">#REF!</definedName>
    <definedName name="PB_D658">#REF!</definedName>
    <definedName name="PB_D658A">#REF!</definedName>
    <definedName name="PB_D659">#REF!</definedName>
    <definedName name="PB_D66">#REF!</definedName>
    <definedName name="PB_D660">#REF!</definedName>
    <definedName name="PB_D660A">#REF!</definedName>
    <definedName name="PB_D661">#REF!</definedName>
    <definedName name="PB_D662">#REF!</definedName>
    <definedName name="PB_D663">#REF!</definedName>
    <definedName name="PB_D664">#REF!</definedName>
    <definedName name="PB_D665">#REF!</definedName>
    <definedName name="PB_D666">#REF!</definedName>
    <definedName name="PB_D667">#REF!</definedName>
    <definedName name="PB_D668">#REF!</definedName>
    <definedName name="PB_D669">#REF!</definedName>
    <definedName name="PB_D67">#REF!</definedName>
    <definedName name="PB_D670">#REF!</definedName>
    <definedName name="PB_D671">#REF!</definedName>
    <definedName name="PB_D672">#REF!</definedName>
    <definedName name="PB_D673">#REF!</definedName>
    <definedName name="PB_D68">#REF!</definedName>
    <definedName name="PB_D69">#REF!</definedName>
    <definedName name="PB_D7">#REF!</definedName>
    <definedName name="PB_D70">#REF!</definedName>
    <definedName name="PB_D71">#REF!</definedName>
    <definedName name="PB_D72">#REF!</definedName>
    <definedName name="PB_D73">#REF!</definedName>
    <definedName name="PB_D74">#REF!</definedName>
    <definedName name="PB_D75">#REF!</definedName>
    <definedName name="PB_D76">#REF!</definedName>
    <definedName name="PB_D77">#REF!</definedName>
    <definedName name="PB_D78">#REF!</definedName>
    <definedName name="PB_D79">#REF!</definedName>
    <definedName name="PB_D8">#REF!</definedName>
    <definedName name="PB_D80">#REF!</definedName>
    <definedName name="PB_D803">#REF!</definedName>
    <definedName name="PB_D804">#REF!</definedName>
    <definedName name="PB_D805">#REF!</definedName>
    <definedName name="PB_D806">#REF!</definedName>
    <definedName name="PB_D81">#REF!</definedName>
    <definedName name="PB_D817">#REF!</definedName>
    <definedName name="PB_D818">#REF!</definedName>
    <definedName name="PB_D819">#REF!</definedName>
    <definedName name="PB_D82">#REF!</definedName>
    <definedName name="PB_D820">#REF!</definedName>
    <definedName name="PB_D821">#REF!</definedName>
    <definedName name="PB_D822">#REF!</definedName>
    <definedName name="PB_D823">#REF!</definedName>
    <definedName name="PB_D824">#REF!</definedName>
    <definedName name="PB_D825">#REF!</definedName>
    <definedName name="PB_D826">#REF!</definedName>
    <definedName name="PB_D827">#REF!</definedName>
    <definedName name="PB_D828">#REF!</definedName>
    <definedName name="PB_D829">#REF!</definedName>
    <definedName name="PB_D83">#REF!</definedName>
    <definedName name="PB_D830">#REF!</definedName>
    <definedName name="PB_D831">#REF!</definedName>
    <definedName name="PB_D832">#REF!</definedName>
    <definedName name="PB_D833">#REF!</definedName>
    <definedName name="PB_D834">#REF!</definedName>
    <definedName name="PB_D835">#REF!</definedName>
    <definedName name="PB_D836">#REF!</definedName>
    <definedName name="PB_D837">#REF!</definedName>
    <definedName name="PB_D838">#REF!</definedName>
    <definedName name="PB_D84">#REF!</definedName>
    <definedName name="PB_D85">#REF!</definedName>
    <definedName name="PB_D853">#REF!</definedName>
    <definedName name="PB_D854">#REF!</definedName>
    <definedName name="PB_D855">#REF!</definedName>
    <definedName name="PB_D856">#REF!</definedName>
    <definedName name="PB_D857">#REF!</definedName>
    <definedName name="PB_D858">#REF!</definedName>
    <definedName name="PB_D859">#REF!</definedName>
    <definedName name="PB_D86">#REF!</definedName>
    <definedName name="PB_D860">#REF!</definedName>
    <definedName name="PB_D861">#REF!</definedName>
    <definedName name="PB_D862">#REF!</definedName>
    <definedName name="PB_D863">#REF!</definedName>
    <definedName name="PB_D864">#REF!</definedName>
    <definedName name="PB_D865">#REF!</definedName>
    <definedName name="PB_D866">#REF!</definedName>
    <definedName name="PB_D867">#REF!</definedName>
    <definedName name="PB_D868">#REF!</definedName>
    <definedName name="PB_D869">#REF!</definedName>
    <definedName name="PB_D87">#REF!</definedName>
    <definedName name="PB_D870">#REF!</definedName>
    <definedName name="PB_D871">#REF!</definedName>
    <definedName name="PB_D872">#REF!</definedName>
    <definedName name="PB_D873">#REF!</definedName>
    <definedName name="PB_D874">#REF!</definedName>
    <definedName name="PB_D875">#REF!</definedName>
    <definedName name="PB_D876">#REF!</definedName>
    <definedName name="PB_D877">#REF!</definedName>
    <definedName name="PB_D878">#REF!</definedName>
    <definedName name="PB_D879">#REF!</definedName>
    <definedName name="PB_D88">#REF!</definedName>
    <definedName name="PB_D880">#REF!</definedName>
    <definedName name="PB_D881">#REF!</definedName>
    <definedName name="PB_D882">#REF!</definedName>
    <definedName name="PB_D883">#REF!</definedName>
    <definedName name="PB_D884">#REF!</definedName>
    <definedName name="PB_D885">#REF!</definedName>
    <definedName name="PB_D886">#REF!</definedName>
    <definedName name="PB_D887">#REF!</definedName>
    <definedName name="PB_D888">#REF!</definedName>
    <definedName name="PB_D889">#REF!</definedName>
    <definedName name="PB_D89">#REF!</definedName>
    <definedName name="PB_D890">#REF!</definedName>
    <definedName name="PB_D891">#REF!</definedName>
    <definedName name="PB_D892">#REF!</definedName>
    <definedName name="PB_D893">#REF!</definedName>
    <definedName name="PB_D894">#REF!</definedName>
    <definedName name="PB_D895">#REF!</definedName>
    <definedName name="PB_D896">#REF!</definedName>
    <definedName name="PB_D897">#REF!</definedName>
    <definedName name="PB_D898">#REF!</definedName>
    <definedName name="PB_D899">#REF!</definedName>
    <definedName name="PB_D9">#REF!</definedName>
    <definedName name="PB_D90">#REF!</definedName>
    <definedName name="PB_D900">#REF!</definedName>
    <definedName name="PB_D901">#REF!</definedName>
    <definedName name="PB_D902">#REF!</definedName>
    <definedName name="PB_D903">#REF!</definedName>
    <definedName name="PB_D904">#REF!</definedName>
    <definedName name="PB_D905">#REF!</definedName>
    <definedName name="PB_D906">#REF!</definedName>
    <definedName name="PB_D907">#REF!</definedName>
    <definedName name="PB_D908">#REF!</definedName>
    <definedName name="PB_D909">#REF!</definedName>
    <definedName name="PB_D91">#REF!</definedName>
    <definedName name="PB_D910">#REF!</definedName>
    <definedName name="PB_D911">#REF!</definedName>
    <definedName name="PB_D912">#REF!</definedName>
    <definedName name="PB_D913">#REF!</definedName>
    <definedName name="PB_D914">#REF!</definedName>
    <definedName name="PB_D915">#REF!</definedName>
    <definedName name="PB_D916">#REF!</definedName>
    <definedName name="PB_D917">#REF!</definedName>
    <definedName name="PB_D918">#REF!</definedName>
    <definedName name="PB_D919">#REF!</definedName>
    <definedName name="PB_D92">#REF!</definedName>
    <definedName name="PB_D920">#REF!</definedName>
    <definedName name="PB_D921">#REF!</definedName>
    <definedName name="PB_D922">#REF!</definedName>
    <definedName name="PB_D923">#REF!</definedName>
    <definedName name="PB_D924">#REF!</definedName>
    <definedName name="PB_D925">#REF!</definedName>
    <definedName name="PB_D926">#REF!</definedName>
    <definedName name="PB_D927">#REF!</definedName>
    <definedName name="PB_D928">#REF!</definedName>
    <definedName name="PB_D929">#REF!</definedName>
    <definedName name="PB_D93">#REF!</definedName>
    <definedName name="PB_D930">#REF!</definedName>
    <definedName name="PB_D931">#REF!</definedName>
    <definedName name="PB_D932">#REF!</definedName>
    <definedName name="PB_D933">#REF!</definedName>
    <definedName name="PB_D934">#REF!</definedName>
    <definedName name="PB_D935">#REF!</definedName>
    <definedName name="PB_D936">#REF!</definedName>
    <definedName name="PB_D937">#REF!</definedName>
    <definedName name="PB_D938">#REF!</definedName>
    <definedName name="PB_D939">#REF!</definedName>
    <definedName name="PB_D94">#REF!</definedName>
    <definedName name="PB_D940">#REF!</definedName>
    <definedName name="PB_D941">#REF!</definedName>
    <definedName name="PB_D942">#REF!</definedName>
    <definedName name="PB_D943">#REF!</definedName>
    <definedName name="PB_D944">#REF!</definedName>
    <definedName name="PB_D945">#REF!</definedName>
    <definedName name="PB_D946">#REF!</definedName>
    <definedName name="PB_D947">#REF!</definedName>
    <definedName name="PB_D948">#REF!</definedName>
    <definedName name="PB_D949">#REF!</definedName>
    <definedName name="PB_D95">#REF!</definedName>
    <definedName name="PB_D950">#REF!</definedName>
    <definedName name="PB_D951">#REF!</definedName>
    <definedName name="PB_D952">#REF!</definedName>
    <definedName name="PB_D953">#REF!</definedName>
    <definedName name="PB_D954">#REF!</definedName>
    <definedName name="PB_D955">#REF!</definedName>
    <definedName name="PB_D956">#REF!</definedName>
    <definedName name="PB_D957">#REF!</definedName>
    <definedName name="PB_D958">#REF!</definedName>
    <definedName name="PB_D959">#REF!</definedName>
    <definedName name="PB_D96">#REF!</definedName>
    <definedName name="PB_D960">#REF!</definedName>
    <definedName name="PB_D961">#REF!</definedName>
    <definedName name="PB_D962">#REF!</definedName>
    <definedName name="PB_D963">#REF!</definedName>
    <definedName name="PB_D964">#REF!</definedName>
    <definedName name="PB_D965">#REF!</definedName>
    <definedName name="PB_D966">#REF!</definedName>
    <definedName name="PB_D967">#REF!</definedName>
    <definedName name="PB_D968">#REF!</definedName>
    <definedName name="PB_D969">#REF!</definedName>
    <definedName name="PB_D97">#REF!</definedName>
    <definedName name="PB_D970">#REF!</definedName>
    <definedName name="PB_D971">#REF!</definedName>
    <definedName name="PB_D972">#REF!</definedName>
    <definedName name="PB_D973">#REF!</definedName>
    <definedName name="PB_D974">#REF!</definedName>
    <definedName name="PB_D975">#REF!</definedName>
    <definedName name="PB_D976">#REF!</definedName>
    <definedName name="PB_D977">#REF!</definedName>
    <definedName name="PB_D978">#REF!</definedName>
    <definedName name="PB_D979">#REF!</definedName>
    <definedName name="PB_D98">#REF!</definedName>
    <definedName name="PB_D980">#REF!</definedName>
    <definedName name="PB_D981">#REF!</definedName>
    <definedName name="PB_D982">#REF!</definedName>
    <definedName name="PB_D983">#REF!</definedName>
    <definedName name="PB_D984">#REF!</definedName>
    <definedName name="PB_D985">#REF!</definedName>
    <definedName name="PB_D986">#REF!</definedName>
    <definedName name="PB_D987">#REF!</definedName>
    <definedName name="PB_D988">#REF!</definedName>
    <definedName name="PB_D989">#REF!</definedName>
    <definedName name="PB_D99">#REF!</definedName>
    <definedName name="PB_D990">#REF!</definedName>
    <definedName name="PB_D991">#REF!</definedName>
    <definedName name="PB_D992">#REF!</definedName>
    <definedName name="PB_D993">#REF!</definedName>
    <definedName name="PB_D994">#REF!</definedName>
    <definedName name="PB_D995">#REF!</definedName>
    <definedName name="PB_D996">#REF!</definedName>
    <definedName name="PB_D997">#REF!</definedName>
    <definedName name="PB_D998">#REF!</definedName>
    <definedName name="PB_D999">#REF!</definedName>
    <definedName name="Precio">[2]Precios!$A$2:$A$825</definedName>
    <definedName name="precios">#REF!</definedName>
    <definedName name="pres2">#REF!</definedName>
    <definedName name="PREST">#REF!</definedName>
    <definedName name="PRESUPUESTO" localSheetId="8">#REF!</definedName>
    <definedName name="PRESUPUESTO">#REF!</definedName>
    <definedName name="PROPONE">#REF!</definedName>
    <definedName name="qdefqfqwreqwerqw">#REF!</definedName>
    <definedName name="quince">#REF!</definedName>
    <definedName name="RAJON">#REF!</definedName>
    <definedName name="RECEBO">#REF!</definedName>
    <definedName name="RETIROV">#REF!</definedName>
    <definedName name="RETRO">#REF!</definedName>
    <definedName name="SARDINELV">#REF!</definedName>
    <definedName name="seis">#REF!</definedName>
    <definedName name="siete">#REF!</definedName>
    <definedName name="Slicer_Contact_Type" localSheetId="0">#N/A</definedName>
    <definedName name="Slicer_Contact_Type">#REF!</definedName>
    <definedName name="soladov">#REF!</definedName>
    <definedName name="st">#REF!</definedName>
    <definedName name="SUBBASE">#REF!</definedName>
    <definedName name="tablonx" localSheetId="0">'[3]BASE DE DATOS'!#REF!</definedName>
    <definedName name="tablonx">#REF!</definedName>
    <definedName name="TANQUE">#REF!</definedName>
    <definedName name="TERMINADORA">#REF!</definedName>
    <definedName name="TITULOANALISISUNITARIOS" localSheetId="8">#REF!</definedName>
    <definedName name="TITULOANALISISUNITARIOS">#REF!</definedName>
    <definedName name="TITULOPRESUPUESTO" localSheetId="8">#REF!</definedName>
    <definedName name="TITULOPRESUPUESTO">#REF!</definedName>
    <definedName name="TODOANA" localSheetId="8">#REF!</definedName>
    <definedName name="TODOANA">#REF!</definedName>
    <definedName name="TODOINSU" localSheetId="8">#REF!</definedName>
    <definedName name="TODOINSU">#REF!</definedName>
    <definedName name="TODOITEM" localSheetId="8">#REF!</definedName>
    <definedName name="TODOITEM">#REF!</definedName>
    <definedName name="TOPO">#REF!</definedName>
    <definedName name="Transporte">[2]Transpórte!$A$2:$A$10</definedName>
    <definedName name="trece">#REF!</definedName>
    <definedName name="tres">#REF!</definedName>
    <definedName name="TUBO">#REF!</definedName>
    <definedName name="uno">#REF!</definedName>
    <definedName name="UTIL">#REF!</definedName>
    <definedName name="veinte">#REF!</definedName>
    <definedName name="veinticuatro">#REF!</definedName>
    <definedName name="veintidos">#REF!</definedName>
    <definedName name="veintitres">#REF!</definedName>
    <definedName name="veintiuno">#REF!</definedName>
    <definedName name="VIBRADOR">#REF!</definedName>
    <definedName name="VIBRO">#REF!</definedName>
    <definedName name="VOLQUETA">#REF!</definedName>
    <definedName name="xt">#REF!</definedName>
    <definedName name="xxxx">#REF!</definedName>
    <definedName name="Z">#REF!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37" i="41" l="1"/>
  <c r="D19" i="48"/>
  <c r="G35" i="41"/>
  <c r="G18" i="41"/>
  <c r="G34" i="41" s="1"/>
  <c r="G14" i="41"/>
  <c r="G15" i="41"/>
  <c r="G26" i="41"/>
  <c r="G27" i="41"/>
  <c r="G28" i="41"/>
  <c r="G29" i="41"/>
  <c r="G30" i="41"/>
  <c r="G24" i="41"/>
  <c r="G21" i="41"/>
  <c r="G22" i="41"/>
  <c r="G23" i="41"/>
  <c r="D8" i="50" l="1"/>
  <c r="D9" i="50"/>
  <c r="D10" i="50"/>
  <c r="D7" i="50"/>
  <c r="B3" i="50"/>
  <c r="B20" i="49"/>
  <c r="B21" i="49"/>
  <c r="F25" i="41"/>
  <c r="G25" i="41" s="1"/>
  <c r="B24" i="49" l="1"/>
  <c r="C10" i="50"/>
  <c r="C7" i="50"/>
  <c r="E7" i="50" s="1"/>
  <c r="E10" i="50"/>
  <c r="C9" i="50"/>
  <c r="E9" i="50" s="1"/>
  <c r="C8" i="50"/>
  <c r="E8" i="50" s="1"/>
  <c r="E11" i="50" l="1"/>
  <c r="F13" i="41" l="1"/>
  <c r="G13" i="41" s="1"/>
  <c r="F12" i="41"/>
  <c r="G12" i="41" s="1"/>
  <c r="F214" i="37"/>
  <c r="L214" i="37" s="1"/>
  <c r="E214" i="37"/>
  <c r="F213" i="37"/>
  <c r="K213" i="37" s="1"/>
  <c r="L213" i="37"/>
  <c r="E213" i="37"/>
  <c r="F212" i="37"/>
  <c r="L212" i="37" s="1"/>
  <c r="E212" i="37"/>
  <c r="F211" i="37"/>
  <c r="L211" i="37" s="1"/>
  <c r="E211" i="37"/>
  <c r="F210" i="37"/>
  <c r="L210" i="37" s="1"/>
  <c r="E210" i="37"/>
  <c r="F209" i="37"/>
  <c r="L209" i="37" s="1"/>
  <c r="E209" i="37"/>
  <c r="F208" i="37"/>
  <c r="L208" i="37"/>
  <c r="E208" i="37"/>
  <c r="F207" i="37"/>
  <c r="L207" i="37" s="1"/>
  <c r="E207" i="37"/>
  <c r="F205" i="37"/>
  <c r="L205" i="37" s="1"/>
  <c r="E205" i="37"/>
  <c r="F204" i="37"/>
  <c r="L204" i="37"/>
  <c r="E204" i="37"/>
  <c r="F203" i="37"/>
  <c r="L203" i="37" s="1"/>
  <c r="E203" i="37"/>
  <c r="F202" i="37"/>
  <c r="L202" i="37" s="1"/>
  <c r="E202" i="37"/>
  <c r="H200" i="37"/>
  <c r="F200" i="37"/>
  <c r="L200" i="37" s="1"/>
  <c r="E200" i="37"/>
  <c r="F199" i="37"/>
  <c r="K199" i="37" s="1"/>
  <c r="E199" i="37"/>
  <c r="F198" i="37"/>
  <c r="K198" i="37" s="1"/>
  <c r="E198" i="37"/>
  <c r="F196" i="37"/>
  <c r="L196" i="37" s="1"/>
  <c r="E196" i="37"/>
  <c r="F194" i="37"/>
  <c r="K194" i="37"/>
  <c r="E194" i="37"/>
  <c r="F192" i="37"/>
  <c r="L192" i="37" s="1"/>
  <c r="E192" i="37"/>
  <c r="F191" i="37"/>
  <c r="K191" i="37" s="1"/>
  <c r="E191" i="37"/>
  <c r="F190" i="37"/>
  <c r="L190" i="37"/>
  <c r="E190" i="37"/>
  <c r="F189" i="37"/>
  <c r="K189" i="37"/>
  <c r="E189" i="37"/>
  <c r="F188" i="37"/>
  <c r="K188" i="37" s="1"/>
  <c r="E188" i="37"/>
  <c r="F187" i="37"/>
  <c r="K187" i="37" s="1"/>
  <c r="E187" i="37"/>
  <c r="F186" i="37"/>
  <c r="K186" i="37" s="1"/>
  <c r="E186" i="37"/>
  <c r="F184" i="37"/>
  <c r="L184" i="37" s="1"/>
  <c r="K184" i="37"/>
  <c r="E184" i="37"/>
  <c r="F183" i="37"/>
  <c r="L183" i="37"/>
  <c r="E183" i="37"/>
  <c r="F182" i="37"/>
  <c r="K182" i="37" s="1"/>
  <c r="E182" i="37"/>
  <c r="F180" i="37"/>
  <c r="L180" i="37" s="1"/>
  <c r="E180" i="37"/>
  <c r="F179" i="37"/>
  <c r="K179" i="37" s="1"/>
  <c r="E179" i="37"/>
  <c r="F178" i="37"/>
  <c r="K178" i="37"/>
  <c r="E178" i="37"/>
  <c r="F177" i="37"/>
  <c r="K177" i="37" s="1"/>
  <c r="E177" i="37"/>
  <c r="F176" i="37"/>
  <c r="L176" i="37" s="1"/>
  <c r="E176" i="37"/>
  <c r="F175" i="37"/>
  <c r="K175" i="37"/>
  <c r="E175" i="37"/>
  <c r="F174" i="37"/>
  <c r="L174" i="37"/>
  <c r="E174" i="37"/>
  <c r="F172" i="37"/>
  <c r="K172" i="37" s="1"/>
  <c r="E172" i="37"/>
  <c r="F170" i="37"/>
  <c r="L170" i="37" s="1"/>
  <c r="E170" i="37"/>
  <c r="F169" i="37"/>
  <c r="L169" i="37" s="1"/>
  <c r="E169" i="37"/>
  <c r="F167" i="37"/>
  <c r="L167" i="37" s="1"/>
  <c r="E167" i="37"/>
  <c r="F166" i="37"/>
  <c r="K166" i="37" s="1"/>
  <c r="E166" i="37"/>
  <c r="F165" i="37"/>
  <c r="L165" i="37" s="1"/>
  <c r="E165" i="37"/>
  <c r="F163" i="37"/>
  <c r="K163" i="37"/>
  <c r="E163" i="37"/>
  <c r="F162" i="37"/>
  <c r="L162" i="37"/>
  <c r="E162" i="37"/>
  <c r="F161" i="37"/>
  <c r="K161" i="37" s="1"/>
  <c r="E161" i="37"/>
  <c r="F160" i="37"/>
  <c r="L160" i="37" s="1"/>
  <c r="E160" i="37"/>
  <c r="F159" i="37"/>
  <c r="K159" i="37" s="1"/>
  <c r="E159" i="37"/>
  <c r="F158" i="37"/>
  <c r="L158" i="37" s="1"/>
  <c r="K158" i="37"/>
  <c r="E158" i="37"/>
  <c r="F157" i="37"/>
  <c r="L157" i="37" s="1"/>
  <c r="K157" i="37"/>
  <c r="E157" i="37"/>
  <c r="F156" i="37"/>
  <c r="K156" i="37" s="1"/>
  <c r="L156" i="37"/>
  <c r="E156" i="37"/>
  <c r="F155" i="37"/>
  <c r="L155" i="37" s="1"/>
  <c r="E155" i="37"/>
  <c r="F154" i="37"/>
  <c r="L154" i="37" s="1"/>
  <c r="E154" i="37"/>
  <c r="F153" i="37"/>
  <c r="K153" i="37" s="1"/>
  <c r="E153" i="37"/>
  <c r="F150" i="37"/>
  <c r="L150" i="37"/>
  <c r="E150" i="37"/>
  <c r="F148" i="37"/>
  <c r="L148" i="37" s="1"/>
  <c r="K148" i="37"/>
  <c r="E148" i="37"/>
  <c r="F147" i="37"/>
  <c r="K147" i="37" s="1"/>
  <c r="E147" i="37"/>
  <c r="F146" i="37"/>
  <c r="K146" i="37" s="1"/>
  <c r="E146" i="37"/>
  <c r="F145" i="37"/>
  <c r="L145" i="37" s="1"/>
  <c r="E145" i="37"/>
  <c r="F144" i="37"/>
  <c r="L144" i="37" s="1"/>
  <c r="E144" i="37"/>
  <c r="F143" i="37"/>
  <c r="L143" i="37"/>
  <c r="E143" i="37"/>
  <c r="F142" i="37"/>
  <c r="K142" i="37" s="1"/>
  <c r="E142" i="37"/>
  <c r="F141" i="37"/>
  <c r="L141" i="37" s="1"/>
  <c r="E141" i="37"/>
  <c r="L139" i="37"/>
  <c r="K139" i="37"/>
  <c r="E139" i="37"/>
  <c r="L138" i="37"/>
  <c r="K138" i="37"/>
  <c r="E138" i="37"/>
  <c r="L137" i="37"/>
  <c r="K137" i="37"/>
  <c r="E137" i="37"/>
  <c r="L136" i="37"/>
  <c r="K136" i="37"/>
  <c r="E136" i="37"/>
  <c r="F135" i="37"/>
  <c r="L135" i="37"/>
  <c r="E135" i="37"/>
  <c r="F134" i="37"/>
  <c r="K134" i="37" s="1"/>
  <c r="E134" i="37"/>
  <c r="F133" i="37"/>
  <c r="L133" i="37" s="1"/>
  <c r="K133" i="37"/>
  <c r="E133" i="37"/>
  <c r="F132" i="37"/>
  <c r="K132" i="37"/>
  <c r="E132" i="37"/>
  <c r="F131" i="37"/>
  <c r="L131" i="37" s="1"/>
  <c r="E131" i="37"/>
  <c r="F129" i="37"/>
  <c r="K129" i="37"/>
  <c r="E129" i="37"/>
  <c r="F128" i="37"/>
  <c r="L128" i="37" s="1"/>
  <c r="E128" i="37"/>
  <c r="F127" i="37"/>
  <c r="L127" i="37" s="1"/>
  <c r="E127" i="37"/>
  <c r="F126" i="37"/>
  <c r="L126" i="37"/>
  <c r="E126" i="37"/>
  <c r="F125" i="37"/>
  <c r="K125" i="37" s="1"/>
  <c r="E125" i="37"/>
  <c r="F122" i="37"/>
  <c r="K122" i="37" s="1"/>
  <c r="E122" i="37"/>
  <c r="F121" i="37"/>
  <c r="K121" i="37"/>
  <c r="E121" i="37"/>
  <c r="F115" i="37"/>
  <c r="L115" i="37" s="1"/>
  <c r="E115" i="37"/>
  <c r="F113" i="37"/>
  <c r="K113" i="37"/>
  <c r="E113" i="37"/>
  <c r="F112" i="37"/>
  <c r="L112" i="37" s="1"/>
  <c r="E112" i="37"/>
  <c r="F111" i="37"/>
  <c r="K111" i="37"/>
  <c r="E111" i="37"/>
  <c r="F110" i="37"/>
  <c r="L110" i="37" s="1"/>
  <c r="E110" i="37"/>
  <c r="F109" i="37"/>
  <c r="K109" i="37" s="1"/>
  <c r="E109" i="37"/>
  <c r="F108" i="37"/>
  <c r="L108" i="37" s="1"/>
  <c r="E108" i="37"/>
  <c r="F107" i="37"/>
  <c r="K107" i="37" s="1"/>
  <c r="E107" i="37"/>
  <c r="F104" i="37"/>
  <c r="L104" i="37" s="1"/>
  <c r="E104" i="37"/>
  <c r="F103" i="37"/>
  <c r="K103" i="37"/>
  <c r="E103" i="37"/>
  <c r="F102" i="37"/>
  <c r="L102" i="37" s="1"/>
  <c r="E102" i="37"/>
  <c r="F101" i="37"/>
  <c r="L101" i="37" s="1"/>
  <c r="E101" i="37"/>
  <c r="F100" i="37"/>
  <c r="L100" i="37"/>
  <c r="E100" i="37"/>
  <c r="F99" i="37"/>
  <c r="K99" i="37" s="1"/>
  <c r="E99" i="37"/>
  <c r="F98" i="37"/>
  <c r="L98" i="37" s="1"/>
  <c r="E98" i="37"/>
  <c r="F97" i="37"/>
  <c r="L97" i="37" s="1"/>
  <c r="K97" i="37"/>
  <c r="E97" i="37"/>
  <c r="F95" i="37"/>
  <c r="L95" i="37" s="1"/>
  <c r="E95" i="37"/>
  <c r="F90" i="37"/>
  <c r="K90" i="37" s="1"/>
  <c r="E90" i="37"/>
  <c r="F89" i="37"/>
  <c r="L89" i="37" s="1"/>
  <c r="E89" i="37"/>
  <c r="L88" i="37"/>
  <c r="K88" i="37"/>
  <c r="E88" i="37"/>
  <c r="F86" i="37"/>
  <c r="L86" i="37" s="1"/>
  <c r="E86" i="37"/>
  <c r="F85" i="37"/>
  <c r="L85" i="37"/>
  <c r="E85" i="37"/>
  <c r="L84" i="37"/>
  <c r="K84" i="37"/>
  <c r="E84" i="37"/>
  <c r="L83" i="37"/>
  <c r="K83" i="37"/>
  <c r="F82" i="37"/>
  <c r="K82" i="37"/>
  <c r="E82" i="37"/>
  <c r="F81" i="37"/>
  <c r="L81" i="37" s="1"/>
  <c r="E81" i="37"/>
  <c r="F80" i="37"/>
  <c r="L80" i="37" s="1"/>
  <c r="E80" i="37"/>
  <c r="L78" i="37"/>
  <c r="K78" i="37"/>
  <c r="F77" i="37"/>
  <c r="K77" i="37" s="1"/>
  <c r="E77" i="37"/>
  <c r="F76" i="37"/>
  <c r="L76" i="37"/>
  <c r="E76" i="37"/>
  <c r="F75" i="37"/>
  <c r="K75" i="37" s="1"/>
  <c r="E75" i="37"/>
  <c r="L73" i="37"/>
  <c r="K73" i="37"/>
  <c r="E73" i="37"/>
  <c r="F72" i="37"/>
  <c r="L72" i="37" s="1"/>
  <c r="E72" i="37"/>
  <c r="F71" i="37"/>
  <c r="L71" i="37" s="1"/>
  <c r="E71" i="37"/>
  <c r="F67" i="37"/>
  <c r="L67" i="37" s="1"/>
  <c r="E67" i="37"/>
  <c r="L66" i="37"/>
  <c r="K66" i="37"/>
  <c r="C66" i="37"/>
  <c r="F65" i="37"/>
  <c r="L65" i="37" s="1"/>
  <c r="E65" i="37"/>
  <c r="F64" i="37"/>
  <c r="K64" i="37"/>
  <c r="E64" i="37"/>
  <c r="F63" i="37"/>
  <c r="L63" i="37" s="1"/>
  <c r="E63" i="37"/>
  <c r="L62" i="37"/>
  <c r="K62" i="37"/>
  <c r="E62" i="37"/>
  <c r="F61" i="37"/>
  <c r="K61" i="37" s="1"/>
  <c r="E61" i="37"/>
  <c r="F59" i="37"/>
  <c r="L59" i="37" s="1"/>
  <c r="E59" i="37"/>
  <c r="F58" i="37"/>
  <c r="K58" i="37" s="1"/>
  <c r="E58" i="37"/>
  <c r="F57" i="37"/>
  <c r="K57" i="37"/>
  <c r="E57" i="37"/>
  <c r="F56" i="37"/>
  <c r="L56" i="37" s="1"/>
  <c r="E56" i="37"/>
  <c r="F55" i="37"/>
  <c r="L55" i="37"/>
  <c r="E55" i="37"/>
  <c r="F54" i="37"/>
  <c r="K54" i="37" s="1"/>
  <c r="E54" i="37"/>
  <c r="L53" i="37"/>
  <c r="K53" i="37"/>
  <c r="E53" i="37"/>
  <c r="L52" i="37"/>
  <c r="K52" i="37"/>
  <c r="L51" i="37"/>
  <c r="K51" i="37"/>
  <c r="F50" i="37"/>
  <c r="K50" i="37" s="1"/>
  <c r="E50" i="37"/>
  <c r="F49" i="37"/>
  <c r="K49" i="37" s="1"/>
  <c r="E49" i="37"/>
  <c r="F48" i="37"/>
  <c r="K48" i="37" s="1"/>
  <c r="E48" i="37"/>
  <c r="F47" i="37"/>
  <c r="L47" i="37"/>
  <c r="E47" i="37"/>
  <c r="F46" i="37"/>
  <c r="K46" i="37" s="1"/>
  <c r="E46" i="37"/>
  <c r="L45" i="37"/>
  <c r="K45" i="37"/>
  <c r="E45" i="37"/>
  <c r="F44" i="37"/>
  <c r="K44" i="37" s="1"/>
  <c r="E44" i="37"/>
  <c r="F43" i="37"/>
  <c r="L43" i="37"/>
  <c r="E43" i="37"/>
  <c r="F36" i="37"/>
  <c r="L36" i="37" s="1"/>
  <c r="E36" i="37"/>
  <c r="F35" i="37"/>
  <c r="L35" i="37" s="1"/>
  <c r="E35" i="37"/>
  <c r="C34" i="37"/>
  <c r="L33" i="37"/>
  <c r="K33" i="37"/>
  <c r="L32" i="37"/>
  <c r="K32" i="37"/>
  <c r="F28" i="37"/>
  <c r="L28" i="37" s="1"/>
  <c r="E28" i="37"/>
  <c r="F27" i="37"/>
  <c r="K27" i="37" s="1"/>
  <c r="E27" i="37"/>
  <c r="F26" i="37"/>
  <c r="K26" i="37" s="1"/>
  <c r="L26" i="37"/>
  <c r="E26" i="37"/>
  <c r="F25" i="37"/>
  <c r="K25" i="37" s="1"/>
  <c r="E25" i="37"/>
  <c r="F24" i="37"/>
  <c r="L24" i="37"/>
  <c r="E24" i="37"/>
  <c r="F23" i="37"/>
  <c r="K23" i="37" s="1"/>
  <c r="E23" i="37"/>
  <c r="F22" i="37"/>
  <c r="K22" i="37" s="1"/>
  <c r="E22" i="37"/>
  <c r="L21" i="37"/>
  <c r="K21" i="37"/>
  <c r="E21" i="37"/>
  <c r="L20" i="37"/>
  <c r="K20" i="37"/>
  <c r="L19" i="37"/>
  <c r="K19" i="37"/>
  <c r="L18" i="37"/>
  <c r="K18" i="37"/>
  <c r="L12" i="37"/>
  <c r="K12" i="37"/>
  <c r="E12" i="37"/>
  <c r="F11" i="37"/>
  <c r="L11" i="37" s="1"/>
  <c r="E11" i="37"/>
  <c r="F10" i="37"/>
  <c r="K10" i="37" s="1"/>
  <c r="E10" i="37"/>
  <c r="F9" i="37"/>
  <c r="L9" i="37" s="1"/>
  <c r="E9" i="37"/>
  <c r="L8" i="37"/>
  <c r="K8" i="37"/>
  <c r="L7" i="37"/>
  <c r="K7" i="37"/>
  <c r="E7" i="37"/>
  <c r="F6" i="37"/>
  <c r="K6" i="37" s="1"/>
  <c r="E6" i="37"/>
  <c r="L64" i="37"/>
  <c r="K110" i="37"/>
  <c r="L121" i="37"/>
  <c r="L132" i="37"/>
  <c r="L188" i="37"/>
  <c r="L166" i="37"/>
  <c r="K200" i="37"/>
  <c r="K67" i="37"/>
  <c r="L82" i="37"/>
  <c r="L177" i="37"/>
  <c r="K196" i="37"/>
  <c r="L57" i="37"/>
  <c r="K100" i="37"/>
  <c r="L111" i="37"/>
  <c r="K126" i="37"/>
  <c r="L44" i="37"/>
  <c r="K85" i="37"/>
  <c r="L147" i="37"/>
  <c r="L178" i="37"/>
  <c r="K36" i="37"/>
  <c r="K55" i="37"/>
  <c r="L103" i="37"/>
  <c r="L113" i="37"/>
  <c r="K128" i="37"/>
  <c r="L129" i="37"/>
  <c r="K143" i="37"/>
  <c r="K162" i="37"/>
  <c r="L163" i="37"/>
  <c r="K174" i="37"/>
  <c r="L175" i="37"/>
  <c r="K183" i="37"/>
  <c r="L194" i="37"/>
  <c r="K135" i="37"/>
  <c r="L142" i="37"/>
  <c r="K150" i="37"/>
  <c r="L161" i="37"/>
  <c r="K170" i="37"/>
  <c r="L172" i="37"/>
  <c r="K190" i="37"/>
  <c r="K203" i="37"/>
  <c r="K208" i="37"/>
  <c r="K212" i="37"/>
  <c r="L109" i="37"/>
  <c r="L134" i="37"/>
  <c r="L159" i="37"/>
  <c r="L179" i="37"/>
  <c r="L189" i="37"/>
  <c r="L10" i="37"/>
  <c r="L23" i="37"/>
  <c r="L25" i="37"/>
  <c r="L27" i="37"/>
  <c r="L50" i="37"/>
  <c r="L75" i="37"/>
  <c r="K204" i="37"/>
  <c r="K207" i="37"/>
  <c r="K211" i="37"/>
  <c r="L6" i="37"/>
  <c r="K9" i="37"/>
  <c r="K24" i="37"/>
  <c r="K47" i="37"/>
  <c r="L54" i="37"/>
  <c r="K76" i="37"/>
  <c r="K35" i="37"/>
  <c r="K43" i="37"/>
  <c r="C26" i="29"/>
  <c r="C29" i="29"/>
  <c r="D29" i="29"/>
  <c r="C32" i="29"/>
  <c r="C38" i="29" s="1"/>
  <c r="D38" i="29" s="1"/>
  <c r="C35" i="29"/>
  <c r="C42" i="29"/>
  <c r="C40" i="29"/>
  <c r="C34" i="29"/>
  <c r="D34" i="29"/>
  <c r="E34" i="29" s="1"/>
  <c r="F34" i="29" s="1"/>
  <c r="C47" i="29"/>
  <c r="D47" i="29" s="1"/>
  <c r="E47" i="29" s="1"/>
  <c r="F47" i="29" s="1"/>
  <c r="F57" i="29" s="1"/>
  <c r="C45" i="29"/>
  <c r="D45" i="29" s="1"/>
  <c r="E45" i="29" s="1"/>
  <c r="F45" i="29" s="1"/>
  <c r="C41" i="29"/>
  <c r="D41" i="29"/>
  <c r="E41" i="29" s="1"/>
  <c r="F41" i="29" s="1"/>
  <c r="D42" i="29"/>
  <c r="C27" i="25"/>
  <c r="M23" i="25"/>
  <c r="K23" i="25"/>
  <c r="J23" i="25"/>
  <c r="H23" i="25"/>
  <c r="G23" i="25"/>
  <c r="G21" i="25"/>
  <c r="G19" i="25"/>
  <c r="G17" i="25"/>
  <c r="E16" i="25"/>
  <c r="E15" i="25"/>
  <c r="B14" i="25"/>
  <c r="G13" i="25"/>
  <c r="E12" i="25"/>
  <c r="E11" i="25"/>
  <c r="E10" i="25"/>
  <c r="B10" i="25"/>
  <c r="M21" i="25" s="1"/>
  <c r="B9" i="25"/>
  <c r="L16" i="25"/>
  <c r="G8" i="25"/>
  <c r="B8" i="25"/>
  <c r="K19" i="25" s="1"/>
  <c r="G7" i="25"/>
  <c r="B7" i="25"/>
  <c r="C34" i="25" s="1"/>
  <c r="M6" i="25"/>
  <c r="G6" i="25"/>
  <c r="B6" i="25"/>
  <c r="C30" i="25" s="1"/>
  <c r="K5" i="25"/>
  <c r="G5" i="25"/>
  <c r="B5" i="25"/>
  <c r="C29" i="25" s="1"/>
  <c r="M54" i="7"/>
  <c r="L54" i="7"/>
  <c r="K54" i="7"/>
  <c r="J54" i="7"/>
  <c r="I54" i="7"/>
  <c r="G54" i="7"/>
  <c r="D54" i="7"/>
  <c r="H54" i="7"/>
  <c r="M53" i="7"/>
  <c r="L53" i="7"/>
  <c r="K53" i="7"/>
  <c r="J53" i="7"/>
  <c r="H53" i="7"/>
  <c r="G53" i="7"/>
  <c r="D53" i="7"/>
  <c r="I53" i="7"/>
  <c r="M52" i="7"/>
  <c r="L52" i="7"/>
  <c r="K52" i="7"/>
  <c r="J52" i="7"/>
  <c r="I52" i="7"/>
  <c r="G52" i="7"/>
  <c r="D52" i="7"/>
  <c r="H52" i="7"/>
  <c r="M51" i="7"/>
  <c r="M55" i="7" s="1"/>
  <c r="L51" i="7"/>
  <c r="K51" i="7"/>
  <c r="K55" i="7" s="1"/>
  <c r="J51" i="7"/>
  <c r="I51" i="7"/>
  <c r="G51" i="7"/>
  <c r="D51" i="7"/>
  <c r="H51" i="7"/>
  <c r="M48" i="7"/>
  <c r="L48" i="7"/>
  <c r="K48" i="7"/>
  <c r="J48" i="7"/>
  <c r="I48" i="7"/>
  <c r="I49" i="7" s="1"/>
  <c r="G48" i="7"/>
  <c r="D48" i="7"/>
  <c r="H48" i="7"/>
  <c r="M47" i="7"/>
  <c r="M49" i="7" s="1"/>
  <c r="L47" i="7"/>
  <c r="L49" i="7" s="1"/>
  <c r="K47" i="7"/>
  <c r="J47" i="7"/>
  <c r="H47" i="7"/>
  <c r="H49" i="7" s="1"/>
  <c r="G47" i="7"/>
  <c r="G49" i="7" s="1"/>
  <c r="D47" i="7"/>
  <c r="I47" i="7"/>
  <c r="M45" i="7"/>
  <c r="L45" i="7"/>
  <c r="K45" i="7"/>
  <c r="J45" i="7"/>
  <c r="I45" i="7"/>
  <c r="H45" i="7"/>
  <c r="G45" i="7"/>
  <c r="G41" i="7"/>
  <c r="M40" i="7"/>
  <c r="L40" i="7"/>
  <c r="K40" i="7"/>
  <c r="K41" i="7" s="1"/>
  <c r="J40" i="7"/>
  <c r="I40" i="7"/>
  <c r="E40" i="7"/>
  <c r="H40" i="7" s="1"/>
  <c r="H41" i="7" s="1"/>
  <c r="M39" i="7"/>
  <c r="L39" i="7"/>
  <c r="K39" i="7"/>
  <c r="J39" i="7"/>
  <c r="I39" i="7"/>
  <c r="I41" i="7" s="1"/>
  <c r="E39" i="7"/>
  <c r="H39" i="7" s="1"/>
  <c r="M38" i="7"/>
  <c r="L38" i="7"/>
  <c r="K38" i="7"/>
  <c r="J38" i="7"/>
  <c r="I38" i="7"/>
  <c r="H38" i="7"/>
  <c r="M37" i="7"/>
  <c r="L37" i="7"/>
  <c r="L41" i="7" s="1"/>
  <c r="K37" i="7"/>
  <c r="J37" i="7"/>
  <c r="I37" i="7"/>
  <c r="H37" i="7"/>
  <c r="M34" i="7"/>
  <c r="L34" i="7"/>
  <c r="K34" i="7"/>
  <c r="J34" i="7"/>
  <c r="I34" i="7"/>
  <c r="H34" i="7"/>
  <c r="G34" i="7"/>
  <c r="M33" i="7"/>
  <c r="L33" i="7"/>
  <c r="K33" i="7"/>
  <c r="J33" i="7"/>
  <c r="I33" i="7"/>
  <c r="H33" i="7"/>
  <c r="G33" i="7"/>
  <c r="M32" i="7"/>
  <c r="L32" i="7"/>
  <c r="K32" i="7"/>
  <c r="J32" i="7"/>
  <c r="I32" i="7"/>
  <c r="H32" i="7"/>
  <c r="G32" i="7"/>
  <c r="M31" i="7"/>
  <c r="L31" i="7"/>
  <c r="K31" i="7"/>
  <c r="J31" i="7"/>
  <c r="I31" i="7"/>
  <c r="H31" i="7"/>
  <c r="G31" i="7"/>
  <c r="M30" i="7"/>
  <c r="L30" i="7"/>
  <c r="K30" i="7"/>
  <c r="J30" i="7"/>
  <c r="I30" i="7"/>
  <c r="H30" i="7"/>
  <c r="G30" i="7"/>
  <c r="M29" i="7"/>
  <c r="L29" i="7"/>
  <c r="K29" i="7"/>
  <c r="J29" i="7"/>
  <c r="I29" i="7"/>
  <c r="H29" i="7"/>
  <c r="G29" i="7"/>
  <c r="M28" i="7"/>
  <c r="L28" i="7"/>
  <c r="K28" i="7"/>
  <c r="J28" i="7"/>
  <c r="I28" i="7"/>
  <c r="H28" i="7"/>
  <c r="G28" i="7"/>
  <c r="M27" i="7"/>
  <c r="L27" i="7"/>
  <c r="K27" i="7"/>
  <c r="J27" i="7"/>
  <c r="I27" i="7"/>
  <c r="H27" i="7"/>
  <c r="G27" i="7"/>
  <c r="M26" i="7"/>
  <c r="L26" i="7"/>
  <c r="K26" i="7"/>
  <c r="J26" i="7"/>
  <c r="I26" i="7"/>
  <c r="H26" i="7"/>
  <c r="G26" i="7"/>
  <c r="M25" i="7"/>
  <c r="L25" i="7"/>
  <c r="K25" i="7"/>
  <c r="J25" i="7"/>
  <c r="I25" i="7"/>
  <c r="H25" i="7"/>
  <c r="G25" i="7"/>
  <c r="M24" i="7"/>
  <c r="L24" i="7"/>
  <c r="K24" i="7"/>
  <c r="J24" i="7"/>
  <c r="I24" i="7"/>
  <c r="H24" i="7"/>
  <c r="G24" i="7"/>
  <c r="M23" i="7"/>
  <c r="L23" i="7"/>
  <c r="K23" i="7"/>
  <c r="J23" i="7"/>
  <c r="I23" i="7"/>
  <c r="H23" i="7"/>
  <c r="G23" i="7"/>
  <c r="M22" i="7"/>
  <c r="L22" i="7"/>
  <c r="K22" i="7"/>
  <c r="J22" i="7"/>
  <c r="I22" i="7"/>
  <c r="H22" i="7"/>
  <c r="G22" i="7"/>
  <c r="G35" i="7" s="1"/>
  <c r="G58" i="7" s="1"/>
  <c r="M21" i="7"/>
  <c r="L21" i="7"/>
  <c r="K21" i="7"/>
  <c r="J21" i="7"/>
  <c r="I21" i="7"/>
  <c r="H21" i="7"/>
  <c r="G21" i="7"/>
  <c r="M20" i="7"/>
  <c r="L20" i="7"/>
  <c r="K20" i="7"/>
  <c r="J20" i="7"/>
  <c r="I20" i="7"/>
  <c r="H20" i="7"/>
  <c r="G20" i="7"/>
  <c r="M19" i="7"/>
  <c r="L19" i="7"/>
  <c r="L35" i="7" s="1"/>
  <c r="K19" i="7"/>
  <c r="J19" i="7"/>
  <c r="I19" i="7"/>
  <c r="H19" i="7"/>
  <c r="G19" i="7"/>
  <c r="M16" i="7"/>
  <c r="L16" i="7"/>
  <c r="K16" i="7"/>
  <c r="J16" i="7"/>
  <c r="I16" i="7"/>
  <c r="H16" i="7"/>
  <c r="G16" i="7"/>
  <c r="M15" i="7"/>
  <c r="L15" i="7"/>
  <c r="K15" i="7"/>
  <c r="J15" i="7"/>
  <c r="I15" i="7"/>
  <c r="H15" i="7"/>
  <c r="G15" i="7"/>
  <c r="M14" i="7"/>
  <c r="L14" i="7"/>
  <c r="K14" i="7"/>
  <c r="J14" i="7"/>
  <c r="I14" i="7"/>
  <c r="H14" i="7"/>
  <c r="G14" i="7"/>
  <c r="M13" i="7"/>
  <c r="M17" i="7" s="1"/>
  <c r="L13" i="7"/>
  <c r="K13" i="7"/>
  <c r="J13" i="7"/>
  <c r="I13" i="7"/>
  <c r="H13" i="7"/>
  <c r="G13" i="7"/>
  <c r="M12" i="7"/>
  <c r="L12" i="7"/>
  <c r="K12" i="7"/>
  <c r="J12" i="7"/>
  <c r="I12" i="7"/>
  <c r="H12" i="7"/>
  <c r="G12" i="7"/>
  <c r="G17" i="7" s="1"/>
  <c r="M11" i="7"/>
  <c r="L11" i="7"/>
  <c r="K11" i="7"/>
  <c r="J11" i="7"/>
  <c r="I11" i="7"/>
  <c r="H11" i="7"/>
  <c r="G11" i="7"/>
  <c r="C7" i="1"/>
  <c r="B7" i="1"/>
  <c r="D7" i="1" s="1"/>
  <c r="D6" i="1"/>
  <c r="D5" i="1"/>
  <c r="J5" i="25"/>
  <c r="J6" i="25"/>
  <c r="L17" i="25"/>
  <c r="J41" i="7"/>
  <c r="L5" i="25"/>
  <c r="L7" i="25"/>
  <c r="L21" i="25"/>
  <c r="J49" i="7"/>
  <c r="L6" i="25"/>
  <c r="L8" i="25"/>
  <c r="K49" i="7"/>
  <c r="I55" i="7"/>
  <c r="G55" i="7"/>
  <c r="L55" i="7"/>
  <c r="L19" i="25"/>
  <c r="I5" i="25"/>
  <c r="I6" i="25"/>
  <c r="K8" i="25"/>
  <c r="J11" i="25"/>
  <c r="H13" i="25"/>
  <c r="J16" i="25"/>
  <c r="K17" i="25"/>
  <c r="I19" i="25"/>
  <c r="C28" i="25"/>
  <c r="C35" i="25"/>
  <c r="C40" i="25"/>
  <c r="J13" i="25"/>
  <c r="H21" i="25"/>
  <c r="C31" i="25"/>
  <c r="C36" i="25"/>
  <c r="K6" i="25"/>
  <c r="H8" i="25"/>
  <c r="J12" i="25"/>
  <c r="K13" i="25"/>
  <c r="J15" i="25"/>
  <c r="H17" i="25"/>
  <c r="I21" i="25"/>
  <c r="C32" i="25"/>
  <c r="C37" i="25"/>
  <c r="H5" i="25"/>
  <c r="H6" i="25"/>
  <c r="H7" i="25"/>
  <c r="I8" i="25"/>
  <c r="L13" i="25"/>
  <c r="J17" i="25"/>
  <c r="H19" i="25"/>
  <c r="J21" i="25"/>
  <c r="C33" i="25"/>
  <c r="J55" i="7"/>
  <c r="K10" i="25"/>
  <c r="I12" i="25"/>
  <c r="K12" i="25"/>
  <c r="G12" i="25"/>
  <c r="I15" i="25"/>
  <c r="K15" i="25"/>
  <c r="G15" i="25"/>
  <c r="H17" i="7"/>
  <c r="G44" i="7"/>
  <c r="H55" i="7"/>
  <c r="I35" i="7"/>
  <c r="I11" i="25"/>
  <c r="K11" i="25"/>
  <c r="G11" i="25"/>
  <c r="I16" i="25"/>
  <c r="K16" i="25"/>
  <c r="G16" i="25"/>
  <c r="J7" i="25"/>
  <c r="J8" i="25"/>
  <c r="H11" i="25"/>
  <c r="L11" i="25"/>
  <c r="H12" i="25"/>
  <c r="L12" i="25"/>
  <c r="I13" i="25"/>
  <c r="H15" i="25"/>
  <c r="L15" i="25"/>
  <c r="H16" i="25"/>
  <c r="I17" i="25"/>
  <c r="M17" i="25"/>
  <c r="J19" i="25"/>
  <c r="K21" i="25"/>
  <c r="M12" i="25"/>
  <c r="M11" i="25" l="1"/>
  <c r="M19" i="25"/>
  <c r="M8" i="25"/>
  <c r="K17" i="7"/>
  <c r="L17" i="7"/>
  <c r="L58" i="7" s="1"/>
  <c r="H35" i="7"/>
  <c r="H58" i="7" s="1"/>
  <c r="J35" i="7"/>
  <c r="C43" i="29"/>
  <c r="D43" i="29" s="1"/>
  <c r="C36" i="29"/>
  <c r="D36" i="29" s="1"/>
  <c r="K209" i="37"/>
  <c r="K59" i="37"/>
  <c r="L22" i="37"/>
  <c r="K80" i="37"/>
  <c r="K98" i="37"/>
  <c r="K144" i="37"/>
  <c r="K167" i="37"/>
  <c r="M7" i="25"/>
  <c r="M16" i="25"/>
  <c r="M5" i="25"/>
  <c r="N45" i="7"/>
  <c r="N49" i="7"/>
  <c r="K165" i="37"/>
  <c r="E42" i="29"/>
  <c r="F42" i="29" s="1"/>
  <c r="M15" i="25"/>
  <c r="I17" i="7"/>
  <c r="I58" i="7" s="1"/>
  <c r="L58" i="37"/>
  <c r="K202" i="37"/>
  <c r="L49" i="37"/>
  <c r="K108" i="37"/>
  <c r="K155" i="37"/>
  <c r="K169" i="37"/>
  <c r="C33" i="29"/>
  <c r="D33" i="29" s="1"/>
  <c r="E33" i="29" s="1"/>
  <c r="F33" i="29" s="1"/>
  <c r="C44" i="29"/>
  <c r="D44" i="29" s="1"/>
  <c r="E44" i="29" s="1"/>
  <c r="F44" i="29" s="1"/>
  <c r="F59" i="29" s="1"/>
  <c r="D32" i="29"/>
  <c r="E32" i="29" s="1"/>
  <c r="F32" i="29" s="1"/>
  <c r="F56" i="29" s="1"/>
  <c r="K86" i="37"/>
  <c r="K102" i="37"/>
  <c r="K81" i="37"/>
  <c r="M35" i="7"/>
  <c r="C38" i="25"/>
  <c r="M13" i="25"/>
  <c r="I7" i="25"/>
  <c r="D30" i="25" s="1"/>
  <c r="E30" i="25" s="1"/>
  <c r="C37" i="29"/>
  <c r="D37" i="29" s="1"/>
  <c r="E37" i="29" s="1"/>
  <c r="F37" i="29" s="1"/>
  <c r="C46" i="29"/>
  <c r="D46" i="29" s="1"/>
  <c r="E46" i="29" s="1"/>
  <c r="F46" i="29" s="1"/>
  <c r="L48" i="37"/>
  <c r="L182" i="37"/>
  <c r="K192" i="37"/>
  <c r="K154" i="37"/>
  <c r="L90" i="37"/>
  <c r="K63" i="37"/>
  <c r="K7" i="25"/>
  <c r="K24" i="25" s="1"/>
  <c r="C39" i="29"/>
  <c r="D39" i="29" s="1"/>
  <c r="K71" i="37"/>
  <c r="K28" i="37"/>
  <c r="K95" i="37"/>
  <c r="K115" i="37"/>
  <c r="D34" i="25"/>
  <c r="E34" i="25" s="1"/>
  <c r="D32" i="25"/>
  <c r="E32" i="25" s="1"/>
  <c r="D35" i="25"/>
  <c r="E35" i="25" s="1"/>
  <c r="J10" i="25"/>
  <c r="G10" i="25"/>
  <c r="G24" i="25" s="1"/>
  <c r="H10" i="25"/>
  <c r="D29" i="25" s="1"/>
  <c r="E29" i="25" s="1"/>
  <c r="M10" i="25"/>
  <c r="J24" i="25"/>
  <c r="K35" i="7"/>
  <c r="K58" i="7" s="1"/>
  <c r="F58" i="29"/>
  <c r="D33" i="25"/>
  <c r="E33" i="25" s="1"/>
  <c r="N55" i="7"/>
  <c r="I10" i="25"/>
  <c r="L10" i="25"/>
  <c r="D37" i="25" s="1"/>
  <c r="E37" i="25" s="1"/>
  <c r="J17" i="7"/>
  <c r="J58" i="7"/>
  <c r="M41" i="7"/>
  <c r="M58" i="7" s="1"/>
  <c r="D27" i="25"/>
  <c r="E27" i="25" s="1"/>
  <c r="C39" i="25"/>
  <c r="D40" i="29"/>
  <c r="E40" i="29" s="1"/>
  <c r="F40" i="29" s="1"/>
  <c r="D35" i="29"/>
  <c r="E35" i="29" s="1"/>
  <c r="F35" i="29" s="1"/>
  <c r="E38" i="29"/>
  <c r="F38" i="29" s="1"/>
  <c r="E36" i="29"/>
  <c r="F36" i="29" s="1"/>
  <c r="L125" i="37"/>
  <c r="K65" i="37"/>
  <c r="K205" i="37"/>
  <c r="L107" i="37"/>
  <c r="L146" i="37"/>
  <c r="L187" i="37"/>
  <c r="K101" i="37"/>
  <c r="K104" i="37"/>
  <c r="L122" i="37"/>
  <c r="K127" i="37"/>
  <c r="K145" i="37"/>
  <c r="L186" i="37"/>
  <c r="L198" i="37"/>
  <c r="K214" i="37"/>
  <c r="B25" i="49"/>
  <c r="E43" i="29"/>
  <c r="F43" i="29" s="1"/>
  <c r="F61" i="29" s="1"/>
  <c r="L61" i="37"/>
  <c r="L77" i="37"/>
  <c r="L46" i="37"/>
  <c r="K180" i="37"/>
  <c r="K160" i="37"/>
  <c r="K141" i="37"/>
  <c r="K210" i="37"/>
  <c r="K176" i="37"/>
  <c r="K72" i="37"/>
  <c r="K11" i="37"/>
  <c r="K56" i="37"/>
  <c r="L99" i="37"/>
  <c r="L191" i="37"/>
  <c r="L153" i="37"/>
  <c r="K112" i="37"/>
  <c r="K89" i="37"/>
  <c r="L199" i="37"/>
  <c r="K131" i="37"/>
  <c r="B26" i="49" l="1"/>
  <c r="C26" i="48" s="1"/>
  <c r="D26" i="48" s="1"/>
  <c r="N35" i="7"/>
  <c r="F60" i="29"/>
  <c r="F54" i="29"/>
  <c r="F52" i="29"/>
  <c r="F51" i="29"/>
  <c r="F49" i="29"/>
  <c r="M24" i="25"/>
  <c r="N17" i="7"/>
  <c r="F50" i="29"/>
  <c r="E39" i="29"/>
  <c r="F39" i="29" s="1"/>
  <c r="D39" i="25"/>
  <c r="E39" i="25" s="1"/>
  <c r="F53" i="29"/>
  <c r="F48" i="29"/>
  <c r="I24" i="25"/>
  <c r="F55" i="29"/>
  <c r="N58" i="7"/>
  <c r="C55" i="25"/>
  <c r="C54" i="25"/>
  <c r="L24" i="25"/>
  <c r="N41" i="7"/>
  <c r="D28" i="25"/>
  <c r="E28" i="25" s="1"/>
  <c r="C56" i="25" s="1"/>
  <c r="H24" i="25"/>
  <c r="C44" i="25"/>
  <c r="C45" i="25"/>
  <c r="C43" i="25"/>
  <c r="C50" i="25"/>
  <c r="C49" i="25"/>
  <c r="D40" i="25"/>
  <c r="E40" i="25" s="1"/>
  <c r="D31" i="25"/>
  <c r="E31" i="25" s="1"/>
  <c r="D38" i="25"/>
  <c r="E38" i="25" s="1"/>
  <c r="D36" i="25"/>
  <c r="E36" i="25" s="1"/>
  <c r="C48" i="25" l="1"/>
  <c r="C46" i="25"/>
  <c r="C51" i="25"/>
  <c r="C53" i="25"/>
  <c r="C47" i="25"/>
  <c r="C52" i="25"/>
  <c r="E12" i="50" l="1"/>
  <c r="F12" i="50" s="1"/>
  <c r="D23" i="48" s="1"/>
  <c r="D27" i="48" s="1"/>
  <c r="D29" i="4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5" authorId="0" shapeId="0" xr:uid="{00000000-0006-0000-0100-000001000000}">
      <text>
        <r>
          <rPr>
            <sz val="11"/>
            <color rgb="FF000000"/>
            <rFont val="Calibri"/>
            <family val="2"/>
          </rPr>
          <t>======
ID#AAAADI7Mmro
Patricia    (2019-07-12 20:19:11)
Sobre SM sin ST</t>
        </r>
      </text>
    </comment>
    <comment ref="C6" authorId="0" shapeId="0" xr:uid="{00000000-0006-0000-0100-000002000000}">
      <text>
        <r>
          <rPr>
            <sz val="11"/>
            <color rgb="FF000000"/>
            <rFont val="Calibri"/>
            <family val="2"/>
          </rPr>
          <t>======
ID#AAAADI7MmsU
Patricia    (2019-07-12 20:19:11)
Sobre SM sin ST</t>
        </r>
      </text>
    </comment>
    <comment ref="C7" authorId="0" shapeId="0" xr:uid="{00000000-0006-0000-0100-000003000000}">
      <text>
        <r>
          <rPr>
            <sz val="11"/>
            <color rgb="FF000000"/>
            <rFont val="Calibri"/>
            <family val="2"/>
          </rPr>
          <t>======
ID#AAAADI7Mmrs
Patricia    (2019-07-12 20:19:11)
Sobre SM sin ST</t>
        </r>
      </text>
    </comment>
    <comment ref="C8" authorId="0" shapeId="0" xr:uid="{00000000-0006-0000-0100-000004000000}">
      <text>
        <r>
          <rPr>
            <sz val="11"/>
            <color rgb="FF000000"/>
            <rFont val="Calibri"/>
            <family val="2"/>
          </rPr>
          <t>======
ID#AAAADI7Mmr4
Patricia    (2019-07-12 20:19:11)
Sobre SM sin ST</t>
        </r>
      </text>
    </comment>
    <comment ref="C10" authorId="0" shapeId="0" xr:uid="{00000000-0006-0000-0100-000005000000}">
      <text>
        <r>
          <rPr>
            <sz val="11"/>
            <color rgb="FF000000"/>
            <rFont val="Calibri"/>
            <family val="2"/>
          </rPr>
          <t>======
ID#AAAADI7MmsY
Patricia    (2019-07-12 20:19:11)
Sobre SM+ST</t>
        </r>
      </text>
    </comment>
    <comment ref="C11" authorId="0" shapeId="0" xr:uid="{00000000-0006-0000-0100-000006000000}">
      <text>
        <r>
          <rPr>
            <sz val="11"/>
            <color rgb="FF000000"/>
            <rFont val="Calibri"/>
            <family val="2"/>
          </rPr>
          <t>======
ID#AAAADI7Mmsk
Patricia    (2019-07-12 20:19:11)
Sobre SM sin ST</t>
        </r>
      </text>
    </comment>
    <comment ref="C12" authorId="0" shapeId="0" xr:uid="{00000000-0006-0000-0100-000007000000}">
      <text>
        <r>
          <rPr>
            <sz val="11"/>
            <color rgb="FF000000"/>
            <rFont val="Calibri"/>
            <family val="2"/>
          </rPr>
          <t>======
ID#AAAADI7Mmrw
Patricia    (2019-07-12 20:19:11)
Sobre SM+ST
(3 días/mes)
(36días/año)</t>
        </r>
      </text>
    </comment>
    <comment ref="C13" authorId="0" shapeId="0" xr:uid="{00000000-0006-0000-0100-000008000000}">
      <text>
        <r>
          <rPr>
            <sz val="11"/>
            <color rgb="FF000000"/>
            <rFont val="Calibri"/>
            <family val="2"/>
          </rPr>
          <t>======
ID#AAAADI7Mmso
Patricia    (2019-07-12 20:19:11)
Sobre SM+ST</t>
        </r>
      </text>
    </comment>
    <comment ref="C17" authorId="0" shapeId="0" xr:uid="{00000000-0006-0000-0100-000009000000}">
      <text>
        <r>
          <rPr>
            <sz val="11"/>
            <color rgb="FF000000"/>
            <rFont val="Calibri"/>
            <family val="2"/>
          </rPr>
          <t>======
ID#AAAADI7MmsE
Patricia    (2019-07-12 20:19:11)
Sobre SM sin ST</t>
        </r>
      </text>
    </comment>
    <comment ref="C19" authorId="0" shapeId="0" xr:uid="{00000000-0006-0000-0100-00000A000000}">
      <text>
        <r>
          <rPr>
            <sz val="11"/>
            <color rgb="FF000000"/>
            <rFont val="Calibri"/>
            <family val="2"/>
          </rPr>
          <t>======
ID#AAAADI7Mmrk
Patricia    (2019-07-12 20:19:11)
Sobre SM sin ST</t>
        </r>
      </text>
    </comment>
  </commentList>
</comments>
</file>

<file path=xl/sharedStrings.xml><?xml version="1.0" encoding="utf-8"?>
<sst xmlns="http://schemas.openxmlformats.org/spreadsheetml/2006/main" count="732" uniqueCount="490">
  <si>
    <t>CUADRO DE ÁREAS</t>
  </si>
  <si>
    <t>UN</t>
  </si>
  <si>
    <t>MÓDULO A- 
APÓYO ACADÉMICO</t>
  </si>
  <si>
    <t>MÓDULO B- 
LABORATORIOS</t>
  </si>
  <si>
    <t>TOTAL (M2)</t>
  </si>
  <si>
    <t>PRIMER PISO</t>
  </si>
  <si>
    <t>M</t>
  </si>
  <si>
    <t>SEGUNDO PISO</t>
  </si>
  <si>
    <t>ÁREA TOTAL CONTRUIDA</t>
  </si>
  <si>
    <t>M2</t>
  </si>
  <si>
    <t>DESCRIPCIÓN</t>
  </si>
  <si>
    <t>VR PARCIAL</t>
  </si>
  <si>
    <t>3.3</t>
  </si>
  <si>
    <t>Suministro, figuración, armado y fijación de acero fy = 60.000 psi d&gt;1/4"_vigas de enlace</t>
  </si>
  <si>
    <t>3.7</t>
  </si>
  <si>
    <t>Suministro, figuración, armado y fijación de acero fy = 60.000 psi d&gt;1/4"_pedestales</t>
  </si>
  <si>
    <t>3.9</t>
  </si>
  <si>
    <t>4.2.2</t>
  </si>
  <si>
    <t>Suministro, figuración, armado y fijación de acero fy = 60.000 psi d&gt;1/4"_Escalera</t>
  </si>
  <si>
    <t>4.4.2</t>
  </si>
  <si>
    <t>Suministro, figuración, armado y fijación de acero fy = 60.000 psi d&gt;1/4"_muro_rampas</t>
  </si>
  <si>
    <t>4.5.2</t>
  </si>
  <si>
    <t>MEMORIA DE CANTIDADES DE OBRA 
ESCUELA DE MADERA FACULTAD DE CIENCIAS AGRARIAS Y AGROINDUSTRIA "MÓDULO A"
UNIVERSIDAD TECNOLOGICA DE PEREIRA UTP</t>
  </si>
  <si>
    <t>FECHA: JUNIO DE 2018</t>
  </si>
  <si>
    <t>ITEM</t>
  </si>
  <si>
    <t>DESCRIPCION</t>
  </si>
  <si>
    <t>LONG ( M )</t>
  </si>
  <si>
    <t xml:space="preserve">CANTIDAD </t>
  </si>
  <si>
    <t>N/ELEM</t>
  </si>
  <si>
    <t>PESO ( KG/M)</t>
  </si>
  <si>
    <t>CANTIDAD TOTAL</t>
  </si>
  <si>
    <t>Ø</t>
  </si>
  <si>
    <t>1/4</t>
  </si>
  <si>
    <t>3/8</t>
  </si>
  <si>
    <t>1/2</t>
  </si>
  <si>
    <t>5/8</t>
  </si>
  <si>
    <t>3/4</t>
  </si>
  <si>
    <t>7/8</t>
  </si>
  <si>
    <t>1</t>
  </si>
  <si>
    <t>Z1</t>
  </si>
  <si>
    <t>Z2</t>
  </si>
  <si>
    <t>Z3</t>
  </si>
  <si>
    <t>Total</t>
  </si>
  <si>
    <t>VC1</t>
  </si>
  <si>
    <t>FLEJES</t>
  </si>
  <si>
    <t>VC2</t>
  </si>
  <si>
    <t>VC3</t>
  </si>
  <si>
    <t>VC4</t>
  </si>
  <si>
    <t>VC5</t>
  </si>
  <si>
    <t>Suministro, figuración, armado y fijación de acero fy = 60.000 psi d&gt;1/4"_muro_contención</t>
  </si>
  <si>
    <t>PEDESTAL EST. MADERA</t>
  </si>
  <si>
    <t>LOSA PISO M.E.S 5MM</t>
  </si>
  <si>
    <t>5mm</t>
  </si>
  <si>
    <t>ESCALERAS</t>
  </si>
  <si>
    <t>MURO CONTENCIÓN</t>
  </si>
  <si>
    <t>TOTAL REFUERZO MÓDULO B</t>
  </si>
  <si>
    <t>MODULO C
TALLER DE ASERRADO</t>
  </si>
  <si>
    <r>
      <t>Suministro, figuración, armado y fijación de acero fy = 60.000 psi d&gt;1/4" _</t>
    </r>
    <r>
      <rPr>
        <b/>
        <sz val="10"/>
        <color rgb="FF000000"/>
        <rFont val="Calibri"/>
        <family val="2"/>
      </rPr>
      <t>zapatas</t>
    </r>
  </si>
  <si>
    <t>Cant</t>
  </si>
  <si>
    <t>Cuadrilla A 1 Of + 4 Ay (jornal + prestaciones)</t>
  </si>
  <si>
    <t>VCM</t>
  </si>
  <si>
    <r>
      <t>Malla electrosoldada m-188  φ 5.00 mm c/.15m en ambos sentidos (incluye alambre negro, colocación y traslapo)._</t>
    </r>
    <r>
      <rPr>
        <b/>
        <sz val="10"/>
        <rFont val="Calibri"/>
        <family val="2"/>
      </rPr>
      <t>placa de contrapiso</t>
    </r>
  </si>
  <si>
    <t>Cuadrilla G 1 Of + 2 Ay (jornal + prestaciones)</t>
  </si>
  <si>
    <t>Cuadrilla E 1 Of + 1 Ay (jornal + prestaciones)</t>
  </si>
  <si>
    <t>Cuadrilla C 1 Of + 7 Ay (jornal + prestaciones)</t>
  </si>
  <si>
    <t>Cuadrilla D 2 Of + 4 Ay (jornal + prestaciones)</t>
  </si>
  <si>
    <t xml:space="preserve">ANALISIS DE MANO DE OBRA </t>
  </si>
  <si>
    <t>Ayudante</t>
  </si>
  <si>
    <t>Ayud.Practico</t>
  </si>
  <si>
    <t>Maestro</t>
  </si>
  <si>
    <t>Oficial</t>
  </si>
  <si>
    <t>Soldador</t>
  </si>
  <si>
    <t>Oficial Eléctrico</t>
  </si>
  <si>
    <t>Plomero</t>
  </si>
  <si>
    <t>SALARIO BASE</t>
  </si>
  <si>
    <t>PRESTACIONES</t>
  </si>
  <si>
    <t>Empresa</t>
  </si>
  <si>
    <t>Trabajador</t>
  </si>
  <si>
    <t>SMLV-2019</t>
  </si>
  <si>
    <t>SEGURIDAD SOCIAL</t>
  </si>
  <si>
    <t>SALARIO AY.PRACT.</t>
  </si>
  <si>
    <t>Salud</t>
  </si>
  <si>
    <t>SALARIO MAESTRO</t>
  </si>
  <si>
    <t>Pensión</t>
  </si>
  <si>
    <t>SALARIO OFICIAL</t>
  </si>
  <si>
    <t>Riesgos profesionales</t>
  </si>
  <si>
    <t>SALARIO SOLDADOR</t>
  </si>
  <si>
    <t>Caja de compensación familiar</t>
  </si>
  <si>
    <t>SALARIO OF.ELECT.</t>
  </si>
  <si>
    <t>PRESTACIONES SOCIALES</t>
  </si>
  <si>
    <t>SALARIO PLOMERO</t>
  </si>
  <si>
    <t>Prima</t>
  </si>
  <si>
    <t>SUBSIDIO TRANSP.</t>
  </si>
  <si>
    <t>Vacaciones</t>
  </si>
  <si>
    <t>Cesantías</t>
  </si>
  <si>
    <t>Interés sobre las cesantías</t>
  </si>
  <si>
    <t>SALARIO+SUBSIDIO</t>
  </si>
  <si>
    <t>APORTES PARAFISCALES</t>
  </si>
  <si>
    <t>ICBF</t>
  </si>
  <si>
    <t>Sena</t>
  </si>
  <si>
    <t>FIC (Fondo Industria de la Construcción)</t>
  </si>
  <si>
    <t>DOTACION</t>
  </si>
  <si>
    <t>Dotación personal/mes</t>
  </si>
  <si>
    <t>SEGURIDAD INDUSTRIAL</t>
  </si>
  <si>
    <t>Implementos de seguridad industrial/mes</t>
  </si>
  <si>
    <t>SUBSIDIO DE TRANSPORTE</t>
  </si>
  <si>
    <t>Subsidio de transporte</t>
  </si>
  <si>
    <t>TIPO DE SERVICIO</t>
  </si>
  <si>
    <t>VALOR MES</t>
  </si>
  <si>
    <t>VALOR 
MES + PREST</t>
  </si>
  <si>
    <r>
      <t xml:space="preserve">TOTAL M.O. 
DÍA + PREST
</t>
    </r>
    <r>
      <rPr>
        <b/>
        <sz val="8"/>
        <color rgb="FF000000"/>
        <rFont val="Calibri"/>
        <family val="2"/>
      </rPr>
      <t>(</t>
    </r>
    <r>
      <rPr>
        <b/>
        <sz val="9"/>
        <color rgb="FF000000"/>
        <rFont val="Calibri"/>
        <family val="2"/>
      </rPr>
      <t>24 dias laborados en el mes)</t>
    </r>
  </si>
  <si>
    <t>Ayudante Obra Civil</t>
  </si>
  <si>
    <t>Ayudante practico</t>
  </si>
  <si>
    <t>Ayudante eléctrico</t>
  </si>
  <si>
    <t>Oficial Mamposteria</t>
  </si>
  <si>
    <t>Oficial Muro Seco</t>
  </si>
  <si>
    <t>Oficial Obra Negra</t>
  </si>
  <si>
    <t>Oficial Obra Pisos y Enchapes</t>
  </si>
  <si>
    <t>Oficial Pintura</t>
  </si>
  <si>
    <t>Oficial Revoque</t>
  </si>
  <si>
    <t>CUADRILLAS (Descripción)</t>
  </si>
  <si>
    <t>VALOR  (Día)</t>
  </si>
  <si>
    <t>1 AYUDANTE</t>
  </si>
  <si>
    <t>2 AYUDANTES</t>
  </si>
  <si>
    <t>4 AYUDANTES</t>
  </si>
  <si>
    <t>1 OFICIAL</t>
  </si>
  <si>
    <t>1 OFICIAL + 1 AYUDANTE</t>
  </si>
  <si>
    <t>1 OFICIAL + 2 AYUDANTES</t>
  </si>
  <si>
    <t>1 OFICIAL + 4 AYUDANTES</t>
  </si>
  <si>
    <t>1 OFICIAL + 7 AYUDANTES</t>
  </si>
  <si>
    <t>2 OFICIALES + 4 AYUDANTES</t>
  </si>
  <si>
    <t>2 OFICIALES + 8 AYUDANTES</t>
  </si>
  <si>
    <t>6 OFICIALES + 4 AYUDANTES</t>
  </si>
  <si>
    <t>1 OF.ELECTRIC+ 1 AYUD.ELECTRIC</t>
  </si>
  <si>
    <t>1 OF.ELECTRIC+ 2 AYUD.ELECTRIC</t>
  </si>
  <si>
    <t>1 SOLDADOR+ 1 AYUD.PRACTICO</t>
  </si>
  <si>
    <t>Cuadrilla S (1Sold.+1Ay práctico) (jornal + prestaciones)</t>
  </si>
  <si>
    <t>Comisión topografía (topógrafo + Cadenero 1 + 2 Cadeneros 2)</t>
  </si>
  <si>
    <t>Cuadrilla F 6 Of + 4 Ay (jornal + prestaciones)</t>
  </si>
  <si>
    <t>Cuadrilla H 4 Ay (jornal + prestaciones)</t>
  </si>
  <si>
    <t>Cuadrilla J (1 Of eléctrico+1Ay eléctrico) (jornal + prestaciones)</t>
  </si>
  <si>
    <t>Cuadrilla K (1Of eléctrico+2Ay eléctricos) (jornal + prestaciones)</t>
  </si>
  <si>
    <t>Cuadrilla L 2 Of + 8 Ay (jornal + prestaciones)</t>
  </si>
  <si>
    <t>Cuadrilla M 1 Of + 3 Ay (jornal + prestaciones)</t>
  </si>
  <si>
    <t>Cuadrilla B 1 Min + 2 Ay (jornal + prestaciones)</t>
  </si>
  <si>
    <t>Profesional en salud ocupacional</t>
  </si>
  <si>
    <t>Topógrafo</t>
  </si>
  <si>
    <t>Operador de maquinaria</t>
  </si>
  <si>
    <t>Oficial pintor</t>
  </si>
  <si>
    <t>Oficial eléctrico</t>
  </si>
  <si>
    <t>Minero</t>
  </si>
  <si>
    <t>Maestro de obra</t>
  </si>
  <si>
    <t>Liniero cat 2</t>
  </si>
  <si>
    <t>Liniero cat 1</t>
  </si>
  <si>
    <t>Cadenero 2</t>
  </si>
  <si>
    <t>Cadenero 1</t>
  </si>
  <si>
    <t>Ayudante práctico</t>
  </si>
  <si>
    <t>SALARIO DIA</t>
  </si>
  <si>
    <t>SALARIO + PRESTACIONES</t>
  </si>
  <si>
    <t>PRESTACIONES Y APORTES</t>
  </si>
  <si>
    <t>SALARIO MENSUAL</t>
  </si>
  <si>
    <t>NOMBRE</t>
  </si>
  <si>
    <t>Examenes medicos de ingreso y egreso</t>
  </si>
  <si>
    <t>Dias festivos (18 al año)</t>
  </si>
  <si>
    <t>Comfamiliar</t>
  </si>
  <si>
    <t>I.C.B.F.</t>
  </si>
  <si>
    <t>Aportes FIC</t>
  </si>
  <si>
    <t>OTROS APORTES</t>
  </si>
  <si>
    <t>Certificado trabajo seguro en alturas</t>
  </si>
  <si>
    <t>Aportes régimen contributivo de salud</t>
  </si>
  <si>
    <t>Aporte riesgos profesionales A.R.P.</t>
  </si>
  <si>
    <t>Aportes régimen general de pensiones (I.V.M)</t>
  </si>
  <si>
    <t>Dotación</t>
  </si>
  <si>
    <t>Intereses cesantías</t>
  </si>
  <si>
    <t>PERSONAL TÉCNICO, OPERATIVO
Riesgo Clase V</t>
  </si>
  <si>
    <t>SALARIO &gt; 2 SMMLV</t>
  </si>
  <si>
    <t>SALARIO &lt;= 2 SMMLV</t>
  </si>
  <si>
    <t>Subsidio de Transporte (salario &lt;= 2 SMMLV)</t>
  </si>
  <si>
    <t>Salario Mínimo Mensual Legal Vigente año 2MAT,54917</t>
  </si>
  <si>
    <t>ANÁLISIS MANO DE OBRA</t>
  </si>
  <si>
    <t>Análisis Mano de Obra Gobernación de Risaralda</t>
  </si>
  <si>
    <t>ML</t>
  </si>
  <si>
    <t>UNID</t>
  </si>
  <si>
    <t>SUBTOTAL</t>
  </si>
  <si>
    <t>HERRAMIENTA MENOR</t>
  </si>
  <si>
    <t>UNIVERSIDAD TECNOLOGICA DE PEREIRA</t>
  </si>
  <si>
    <t>LISTADO DE PRECIOS Y MATERIALES ELECTRICOS</t>
  </si>
  <si>
    <t>INICIALES</t>
  </si>
  <si>
    <t>INICIALES *5%</t>
  </si>
  <si>
    <t>INFRAESTRUCTURA</t>
  </si>
  <si>
    <t xml:space="preserve">DETALLES </t>
  </si>
  <si>
    <t>VR UNIT</t>
  </si>
  <si>
    <t>Diferencia</t>
  </si>
  <si>
    <t>AVISO SALIDA</t>
  </si>
  <si>
    <t>CABLE DE COBRE No 10</t>
  </si>
  <si>
    <t>CABLE DE COBRE No 12</t>
  </si>
  <si>
    <t>CABLE DE COBRE No 14</t>
  </si>
  <si>
    <t>CAJA GALVANIZADA 2400</t>
  </si>
  <si>
    <t>CAJA GALVANIZADA 4000</t>
  </si>
  <si>
    <t>CAJA TIPO RAWELL 2X4</t>
  </si>
  <si>
    <t>INTERRUPTOR AUTOMATICO TERMOMAGNETICO T EN CAJA MOLDEADA  DE 3X50-60  A ICC 25 KA</t>
  </si>
  <si>
    <t xml:space="preserve">INTERRUPTOR DOBLE </t>
  </si>
  <si>
    <t>INTERRUPTOR TRIPLE</t>
  </si>
  <si>
    <t>INTERRUPTOR CONMUTABLE</t>
  </si>
  <si>
    <t>INTERRUPTOR TERMOMAGETICO ENCHUFABEL DE 15-50 A</t>
  </si>
  <si>
    <t>INTERRUPTOR TERMOMAGETICO ENCHUFABEL DE 2X20-50 A</t>
  </si>
  <si>
    <t>INTERRUPTOR TERMOMAGETICO ENCHUFABEL DE 3X20-50 A</t>
  </si>
  <si>
    <t>INTERRUPTOR AUTOMATICO TERMOMAGNETICO EN CAJA MOLDEDA  DE 3X 70A ICC 25 KA</t>
  </si>
  <si>
    <t>TRANSFRNCIA MANUAL TIPO SELECTOR DE 50 AMPERIOS</t>
  </si>
  <si>
    <t>BARRA DE COBRE DE  3"X 1/4* 50 CM</t>
  </si>
  <si>
    <t xml:space="preserve">AISLADOR DE BARRA </t>
  </si>
  <si>
    <t xml:space="preserve">INTERUPTOR SENCILLO </t>
  </si>
  <si>
    <t>LUMINARIA  60X60 CALIDA TIPO LED</t>
  </si>
  <si>
    <t>LUMINARIA CILINDRICA LED DE 18 W</t>
  </si>
  <si>
    <t>LUMINARIA DE EMRGENCIA</t>
  </si>
  <si>
    <t>LUMINARIA TIPO IT 100 2X18</t>
  </si>
  <si>
    <t>OTROS ACCESORIOS</t>
  </si>
  <si>
    <t>GL</t>
  </si>
  <si>
    <t>SOLDADURA EXOTERMICA DE 90 gm</t>
  </si>
  <si>
    <t>TERMINAL EMT DIAM 3/4</t>
  </si>
  <si>
    <t>TOMACORRIENTE 2F -220 VOLTIOS 30 A</t>
  </si>
  <si>
    <t>TOMACORRIENTE TRIFASICO 4H 50 AMPERIOS</t>
  </si>
  <si>
    <t>TOMACORRIENTE GFCI 15 A 120 V</t>
  </si>
  <si>
    <t>TOMACORRIENTE GENERAL 15 A 120 V</t>
  </si>
  <si>
    <t>TUBO CONDUIT PVC DIAM 2"</t>
  </si>
  <si>
    <t>TUBO CONDUIT PVC DIAM 3/4</t>
  </si>
  <si>
    <t>TUBO CONDUITO PVC DIAM 1/2</t>
  </si>
  <si>
    <t xml:space="preserve">TUBO EMT DIAM 3/4 </t>
  </si>
  <si>
    <t>TUB EMT DIAM 1"</t>
  </si>
  <si>
    <t>TUBO EMT DIAM 1 1/2</t>
  </si>
  <si>
    <t>TUBO EMT DIAM 2"</t>
  </si>
  <si>
    <t>TUBO EMT DIAM 3"</t>
  </si>
  <si>
    <t>TUBO EMT DIAM 4"</t>
  </si>
  <si>
    <t>PLAFOND DE PLASTICO</t>
  </si>
  <si>
    <t>GEL PARA ARREGL DE TIERRAS</t>
  </si>
  <si>
    <t>BT</t>
  </si>
  <si>
    <t>VARILLA DE COBRE DE 58 X 2,4 M</t>
  </si>
  <si>
    <t>DUCTO ELECTRICO PVC CONDUIT TIPO PESADO DE 4"</t>
  </si>
  <si>
    <t>DUCTO ELECTRICO PVC CONDUIT TIPO PESADO DE 3"</t>
  </si>
  <si>
    <t>DUCTO ELECTRICO PVC CONDUIT TIPO PESADO DE 2"</t>
  </si>
  <si>
    <t>TUBO CONDUIT PVC DIAM 1"</t>
  </si>
  <si>
    <t>TUBO CONDUIT PVC DIAM 1 1/2</t>
  </si>
  <si>
    <t>TAPA DE SEGURIDAD PARA CAMARA DE MEDIA TENSION SEGÚN NORMA EEP</t>
  </si>
  <si>
    <t xml:space="preserve">TAPA DE HACER ALFAJOR </t>
  </si>
  <si>
    <t>CABLE DE COBRE XLPE 15 KV 133% CALIBRE 1/0</t>
  </si>
  <si>
    <t>TERMINL TIPO CODO PARA 15 KV CALIBRE 1/0</t>
  </si>
  <si>
    <t>BARRAJE DE MEDIA TENSION PARA 13, 200 A , CON UNA ENTRADA, UNA SALIDA Y DOS DERIVACIONES</t>
  </si>
  <si>
    <t>CABLE DE COBRE No 2/0 DESNUDO</t>
  </si>
  <si>
    <t>PUNTO DE SOLDADURA EXOTERMICA</t>
  </si>
  <si>
    <t>CORTACIRCUITOS  15 KV 100 A</t>
  </si>
  <si>
    <t xml:space="preserve">CAJA PARA EQUIPO DE MEDIDA EN POSTE ( SEMIDIRECTA) E/T DE 70 AMPERIOS </t>
  </si>
  <si>
    <t>MEDIDOR TRFASICO DE 5 A 220 VILTIOS ELECTRONICO</t>
  </si>
  <si>
    <t>CABLE DE VEHICULO No 12</t>
  </si>
  <si>
    <t>TUBO IMC DIAM 1"</t>
  </si>
  <si>
    <t>TUBO IMC DIAM 2"</t>
  </si>
  <si>
    <t>TUBO IMC DIAM 3"</t>
  </si>
  <si>
    <t>CAPACETE DE 1"</t>
  </si>
  <si>
    <t>CAJA POLICARONATO TIPO MEDIDOR</t>
  </si>
  <si>
    <t>TRASOFRMDORS DE CORRIENTE DE  100 A 5 AMPERIOS</t>
  </si>
  <si>
    <t xml:space="preserve">TABLERO DE TRANSFERENCIA CERTIFICADA POR CONTACTORES BOMBA RED CONTRA INCENDIO </t>
  </si>
  <si>
    <t>SECCIONADOR BAJO CARGA 15 KV  200 AMPERIOS TIPO SF6</t>
  </si>
  <si>
    <t>JUEGO DE EMPLAME TERMINAL PREMOLDEADO PARA 15 KV TIPO INTERIOR</t>
  </si>
  <si>
    <t>CELDA DE REMONTE PARA 15 KV</t>
  </si>
  <si>
    <t>TRANSFORMADRO TIPO SECO DE  400 KVA 13,200VOLTIOS/ 440-257 VOLTIOS BOBINAS PROTEGIDAS CON RESINA TIPO F</t>
  </si>
  <si>
    <t>TRANSFORMADOR  TIPO SECO DE 45 KVA VOLTIOS/ 220-127 VOLTIOS</t>
  </si>
  <si>
    <t>TRANSFORMADOR  TIPO SECO DE 45 KVA VOLTIOS/ 208-120 VOLTIOS</t>
  </si>
  <si>
    <t>CELDA PARA TRASNFORMADOR SECO DE 400-500 KVA 13200/440-127 VOLTIOS</t>
  </si>
  <si>
    <t xml:space="preserve">DPS DE MEDIA TENSION PARA 12 KV- 10 KA </t>
  </si>
  <si>
    <t>CELDA PARA TRANSFORMADOR DE BAJA BAJA  DE 112,5 KVA</t>
  </si>
  <si>
    <t>TABLERO DE PROTECIONES PARA TRAFO DE 112,5 KVA ( AUTOSOPORTADO, 150 AMPERIOS -300 AMPERIOS) BARAJE 5 HILOS 3F +N+T.  VER DIAGRAMA UNIFILAR</t>
  </si>
  <si>
    <t>NO SE NECESITA</t>
  </si>
  <si>
    <t>CABLE DE CBRE No 4/0 CU THHN</t>
  </si>
  <si>
    <t>CABLE DE COBRE No 2/0 THHN</t>
  </si>
  <si>
    <t>CABLE DE COBRE No 1/0 THHN</t>
  </si>
  <si>
    <t>CABLE DE COBRE No 2 THHN</t>
  </si>
  <si>
    <t>CABLE DE COBRE NO 4 THHN</t>
  </si>
  <si>
    <t>CABLE DE COBRE No 6 THHN</t>
  </si>
  <si>
    <t>CABLE DE COBRE No 8 THHN</t>
  </si>
  <si>
    <t>TERMINAL ELECTROPLATEADO</t>
  </si>
  <si>
    <t>CABLE TRENZADO TRIFASICO 4 H CALIBRE 2 ( 3 X35 + 50 mm2)</t>
  </si>
  <si>
    <t>CABLE TRENZADO TRIFASICO 4 H CALIBRE 2/0( 3 X70 + 50 mm2)</t>
  </si>
  <si>
    <t>TABLERO GENERAL DE MEDIDA TIPO SEMIDIRECTA CON TRANSFORMADORES DE  600/5 AMPERIOS TOTALIZADOR DE 600 AMPERIOS</t>
  </si>
  <si>
    <t>TABLERO GENERAL DE BAJA TENSION NIVEL DE 440 VOLTIOS CON TOTALIZADOR DE 500 AMPERIOS REGULABLE  UNA SALIDA DE 400 AMPERIOS REGULABLE Y UNA SALIDA DE 120 AMPERIOS , UNA SALIDA DE 200 AMP Y DOS SALIDAS DE 30 AMP.  TRANSFERENCIA MOTORIZADA DE 120 AMPERIOS A 440 VOLTIOS,  BANCO DE CONDENSADORES  DE 120 kVARES A UN PASO FIJO DE 20 KVARES Y 5 PASOS MOVILES DE 20 KVARES CON ENTRADA ALEATORIA, INCLUYE DPS EN BAJA TENSION A 440 VOLTIOS 40 KA TIPO 1 . VER ESPECIFICACIONES TECNICAS</t>
  </si>
  <si>
    <t>TABLERO GENERAL DE BAJA TENSION  A 208 VOLTIOS  INCLUYE PROTECCION GENERAL DE 100 AMPERIOS REGULABLE CON BARRAJE TRIFASICO DE 4 HILOS MAS BARRA DE PUESTA A TIERRA, INCLUYE 3 SALIDAS DE 50 AMPERIOS , UNA SALIDA DE RESERVA. AUTOSOPORTADO VER ESPECIFICACIONES</t>
  </si>
  <si>
    <t>TABLERO GENERAL DE BAJA TENSION  A 220 VOLTIOS  INCLUYE PROTECCION GENERAL DE 120 AMPERIOS REGULABLE CON BARRAJE TRIFASICO DE 4 HILOS MAS BARRA DE PUESTA A TIERRA, INCLUYE 1 SALIDAS DE 100 AMPERIOS  REGULABLE Y UNA SALIDA DE 80 AMPERIOS, UNA SALIDA DE RESERVA. AUTOSOPORTADO VER ESPECIFICACIONES</t>
  </si>
  <si>
    <t>TABLERO GENERAL DE BAJA TENSION CONTROL DE MOTORES  A 220 VOLTIOS  INCLUYE PROTECCION GENERAL DE 100 AMPERIOS REGULABLE CON BARRAJE TRIFASICO DE 4 HILOS MAS BARRA DE PUESTA A TIERRA, INCLUYE 1 SALIDAS DE 70 AMPERIOS REGULABLE , 8 SALIDAS DE 20 AMPERIOS UNA SALIDA DE RESERVA. AUTOSOPORTADO VER ESPECIFICACIONES</t>
  </si>
  <si>
    <t xml:space="preserve">TABLERO GENERAL DE BAJA TENSION A 440 VOLTIOS CENTRO DE PROTECCION DE MOTORES TASE 440 VOLTIOS. INCLUYE DOS SALIDAS DE 120 AMP REGULABLE, DOS SALIDAS DE 100 AMP REGULABLE, UNA SALIDA DE 70 AMP REGULABLE, UNA SALIDA DE 50 AMP, DOS SALIDAS DE 40 AMP, 5 SALIDAS DE 30 AMP Y SIETE SALIDAS DE 20 AMP, DOS ARRANCADORES SUAVES PARA LOS SIGUIENTES MOTORES: DOS DE 75 HP, UNO DE 60 HP, UNO DE 55HP, UNO DE 40 HP, UNO DE 30 HP, UNO DE 20 HP, UNO DE 19 HP, UNO DE 15 HP, UNO DE 13 HP Y UNO DE 11 HP Y DOS DE 10 HP </t>
  </si>
  <si>
    <t>TABLERO TRIFASICO DE 36 CIRCUITOS ESPACIO PARA TOTALIZADOR</t>
  </si>
  <si>
    <t>TABLERO TRIFASICO DE 30 CIRCUITOS ESPACIO PARA TOTALIZADOR</t>
  </si>
  <si>
    <t>TABLERO TRIFASICO DE 24 CIRCUITOS ESPACIO PARA TOTALIZADOR</t>
  </si>
  <si>
    <t>TABLERO TRIFASICO DE 18 CIRCUITOS ESPACIO PARA TOTALIZADOR</t>
  </si>
  <si>
    <t>TABLERO TRIFASICO DE 12 CIRCUITOS ESPACIO PARA TOTALIZADOR</t>
  </si>
  <si>
    <t xml:space="preserve">TABERO TRIFILAR DE 12 CIRCUITOS CON PUERTA Y CHAP </t>
  </si>
  <si>
    <t xml:space="preserve">PERCHA GALVANIZADDA DE  1 PUESTO </t>
  </si>
  <si>
    <t>CINTA DE ACERO DE 5/8</t>
  </si>
  <si>
    <t>HEBILLA DE ACERO DE 5/8</t>
  </si>
  <si>
    <t>VARILLA DE ANCLAJE DE 1.5 M X 8</t>
  </si>
  <si>
    <t>ZAPATA DE CONCRETO</t>
  </si>
  <si>
    <t>ARANDELA CUADRADA DDE 4X4x 1(4</t>
  </si>
  <si>
    <t>GARDACABOS</t>
  </si>
  <si>
    <t>AISLADOR TENSOR DE 2 1/2</t>
  </si>
  <si>
    <t>CABLE DE RETENIDDA DE 1/4 A.R</t>
  </si>
  <si>
    <t>COLLARIN CIEGO DE 5 A 6</t>
  </si>
  <si>
    <t>PRENSAHILOS</t>
  </si>
  <si>
    <t>POSTE DE 9X510 M.KG</t>
  </si>
  <si>
    <t>SENSOR DE HUMO DIRECCIONABLE</t>
  </si>
  <si>
    <t>SENSOR DE CALOR DE AUMENTO DE TEMPERATURA  DIRECCIONABLE</t>
  </si>
  <si>
    <t>ESTACION MANUAL DE ALARMA DIRECCIONABLE</t>
  </si>
  <si>
    <t>ESTACION AUDIOVISUAL DIRECCIONABLE</t>
  </si>
  <si>
    <t>MODULO DE AISLAMIENTO DIRECCIONABLE</t>
  </si>
  <si>
    <t>PANEL CONTROL DE INCENDIOS DIRECCIONABLE</t>
  </si>
  <si>
    <t>MODULO SENSOR DE FLUJO</t>
  </si>
  <si>
    <t>MODULO SALIDA RELE CONTROL ASCENSOR</t>
  </si>
  <si>
    <t>MODULO MONITOREO VALVULA SUPERVIZADA</t>
  </si>
  <si>
    <t>SENSOR DE HUMO DIRECCIONABLE CON BASE SONORA</t>
  </si>
  <si>
    <t xml:space="preserve">CABLE INCENDIO 2X16 ROJO FPLR </t>
  </si>
  <si>
    <t>JACK RJ 45 CAT 6A</t>
  </si>
  <si>
    <t>CABLE UTP CAT 6A</t>
  </si>
  <si>
    <t>FACEPLATE DOBLE</t>
  </si>
  <si>
    <t>CABLE COAXIAL</t>
  </si>
  <si>
    <t>SALIDA TELEVISION</t>
  </si>
  <si>
    <t>CAJA DE PASO COMUNICACIONES 40 CM</t>
  </si>
  <si>
    <t xml:space="preserve">RACK AEREO DE SOBREPONER </t>
  </si>
  <si>
    <t>PATCH PANEL DE24 PUESTOS AMP</t>
  </si>
  <si>
    <t>PATCH PANEL DE48 PUESTOS AMP</t>
  </si>
  <si>
    <t>ORGANADOR VERTICAL</t>
  </si>
  <si>
    <t>ORGANIZADOR HORIZONTAL</t>
  </si>
  <si>
    <t>PATCH CORD DE 3 PIES UTP CAT A</t>
  </si>
  <si>
    <t>PATCH CORD D 5 PIES UTP CAT 6A</t>
  </si>
  <si>
    <t>PLANTA ELECTRICA 150 KW 40-254 INC CABNA INSONORA</t>
  </si>
  <si>
    <t>CABINA INSONORA</t>
  </si>
  <si>
    <t>TUBERIA ESCAPE</t>
  </si>
  <si>
    <t>LUMINARIA UFO LED 100W 5000K REF VELHB 80DW65AD</t>
  </si>
  <si>
    <t>LUMINARIA HERMETICA TUBO LED  IP65 2X22 W  4000 KREF CHASIS VELCH 2X 117 T8G5.65</t>
  </si>
  <si>
    <t>TUBO DE 22 E VELT 8 22W.80CW</t>
  </si>
  <si>
    <t>LUMINARIA CORAL LENS 60 CM 6LED-LINE 9W</t>
  </si>
  <si>
    <t>LUMINARIA TIPO PIAÑA</t>
  </si>
  <si>
    <t xml:space="preserve">PANEL LED 18W VELSQP18W.80NW INCRUSTAR </t>
  </si>
  <si>
    <t>LUMINARIA PANELD LED ULTRA SLIM 45 w 30x120  6000 k  REF VELPN 45W 30X120M .80D</t>
  </si>
  <si>
    <t>LUMINARIA PANEL LED ULTRA SLIM 36 W 60X60 6000 K REF VELPNO36W60X60.80D</t>
  </si>
  <si>
    <t xml:space="preserve">CABLE DE FIBRA OPTICA MONOMODO 12 HILOS </t>
  </si>
  <si>
    <t>RIEL METALICO PARA FIJACION DE TUBERIAS</t>
  </si>
  <si>
    <t>VARILLA ROSCADA DE 1/4 X 1M GALVANIZADA EN CALIENTE</t>
  </si>
  <si>
    <t>BANDEJA CABLOFIL 54X400X 3 MTS</t>
  </si>
  <si>
    <t>NVR NVR302-16S-P16 16-CH, 2 SATA 1U, 16 POE</t>
  </si>
  <si>
    <t>CAM IPC322LR3-VSPF28-C MINID 2M IR30M 2.8MM IP66</t>
  </si>
  <si>
    <t>CAM 2122LR3-PF40M-D MINIB 2MPX IR30M 4MM IP66 H267</t>
  </si>
  <si>
    <t>DISCO DURO WD10PURX WD PURPLE 1TB</t>
  </si>
  <si>
    <t>ARUBA 2930M 48G POE+ 1 -SLOT SWITCH</t>
  </si>
  <si>
    <t>ARUBA X372 54VDC 1050W POWER SUPPLY</t>
  </si>
  <si>
    <t>ABA INCLUDER: POWER CORD - US LOCALIZATION</t>
  </si>
  <si>
    <t>ARUBA 2930 2 PORT STACKING MODULE</t>
  </si>
  <si>
    <t>ARUBA 3810M/2930M 4SFP+ MAC SEC MODULE</t>
  </si>
  <si>
    <t>ARUBA 2920/2930M 1.0 M STACKING CABLE</t>
  </si>
  <si>
    <t>ARUBA AW-K12-1 ARIWAVE K-12 BUNDLE 1 DEVICE LICENSE E-LTU (INCLUDES 1 YEAR FC SUPPORT)</t>
  </si>
  <si>
    <t>ARUBA 3Y FC 24X7 AW K12 1 DEV SVC (FOR JW605AAE)</t>
  </si>
  <si>
    <t>FACULTAD DE CIENCIAS AGRARIAS Y AGROINDUSTRIA</t>
  </si>
  <si>
    <t xml:space="preserve">OFICINA DE PLANEACION UTP </t>
  </si>
  <si>
    <t>PLAZO DE EJECUCION :</t>
  </si>
  <si>
    <t>MESES</t>
  </si>
  <si>
    <t>PERSONAL</t>
  </si>
  <si>
    <t>ACTIVIDAD/NIVEL EDUCATIVO</t>
  </si>
  <si>
    <t>VR UNITARIO</t>
  </si>
  <si>
    <t>DEDICACIÓN</t>
  </si>
  <si>
    <t>DURACION</t>
  </si>
  <si>
    <t>1.  PERSONAL PROFESIONAL</t>
  </si>
  <si>
    <t>Dirección de interventoría</t>
  </si>
  <si>
    <t>mes</t>
  </si>
  <si>
    <t>Ingeniero civil o arquitecto</t>
  </si>
  <si>
    <t xml:space="preserve">mes </t>
  </si>
  <si>
    <t>Supervisor SST</t>
  </si>
  <si>
    <t>FACTOR MULTIPLICADOR</t>
  </si>
  <si>
    <t xml:space="preserve">                TOTAL PERSONAL</t>
  </si>
  <si>
    <t>2.  COSTOS DIRECTOS REEMBOLSABLES</t>
  </si>
  <si>
    <t>Comisión de Topografía incluye equipo de Topografía</t>
  </si>
  <si>
    <t>S.F.</t>
  </si>
  <si>
    <t>Laboratorio para ensayos de suelos y materiales incluye personal profesional e informes</t>
  </si>
  <si>
    <t>Uso de Computador y programas</t>
  </si>
  <si>
    <t>Comunicaciones (teléfono, celular, fax, internet, etc.)</t>
  </si>
  <si>
    <t>Elementos de consumo</t>
  </si>
  <si>
    <t>Und</t>
  </si>
  <si>
    <t xml:space="preserve">                TOTAL COSTOS DIRECTOS REEMBOLSABLES</t>
  </si>
  <si>
    <t>SUBTOTAL VALOR INTERVENTORIA</t>
  </si>
  <si>
    <t>I.V.A</t>
  </si>
  <si>
    <t>VALOR TOTAL CONSULTORÍA</t>
  </si>
  <si>
    <t>Residente de interventoría</t>
  </si>
  <si>
    <t>OTROS COSTOS</t>
  </si>
  <si>
    <t>HONORARIOS</t>
  </si>
  <si>
    <t>OFICINA DE PLANEACIÓN</t>
  </si>
  <si>
    <t>ORDINAL</t>
  </si>
  <si>
    <t>VALOR CORRESPONDIENTE</t>
  </si>
  <si>
    <t>PORCENTAJE</t>
  </si>
  <si>
    <t>1.</t>
  </si>
  <si>
    <t>Costos Básicos personal</t>
  </si>
  <si>
    <t>1.1</t>
  </si>
  <si>
    <t>Valor Base de Sueldo</t>
  </si>
  <si>
    <t xml:space="preserve">1,2. </t>
  </si>
  <si>
    <t>Prestaciones Sociales</t>
  </si>
  <si>
    <t>1,2,1</t>
  </si>
  <si>
    <t>Cesantias</t>
  </si>
  <si>
    <t>1,2,2</t>
  </si>
  <si>
    <t>Intereses sobre las cesantias</t>
  </si>
  <si>
    <t>1,2,3</t>
  </si>
  <si>
    <t>1,2,4</t>
  </si>
  <si>
    <t>Prima anual</t>
  </si>
  <si>
    <t>1,2,5</t>
  </si>
  <si>
    <t>Caja de compensación</t>
  </si>
  <si>
    <t>1,2,6</t>
  </si>
  <si>
    <t>1,2,7</t>
  </si>
  <si>
    <t>1,2,8</t>
  </si>
  <si>
    <t>Aportes al sistema de salud (EPS)</t>
  </si>
  <si>
    <t>1,2,9</t>
  </si>
  <si>
    <t>Aportes al sistema de pension</t>
  </si>
  <si>
    <t>2.</t>
  </si>
  <si>
    <t>3.</t>
  </si>
  <si>
    <t>4.</t>
  </si>
  <si>
    <t>6.</t>
  </si>
  <si>
    <t>Aporte al sistema de riesgo Personal en Obra</t>
  </si>
  <si>
    <t>OFICINA</t>
  </si>
  <si>
    <t>2. Servicios públicos</t>
  </si>
  <si>
    <t>3.  Papelería y útiles de oficina</t>
  </si>
  <si>
    <t>4. Fotocopias</t>
  </si>
  <si>
    <t>TOTAL COSTOS DE OPERACIÓN POR MES</t>
  </si>
  <si>
    <t>TIEMPO DEL CONTRATO EN MESES</t>
  </si>
  <si>
    <t xml:space="preserve">TOTAL COSTOS DE OPERACIÓN </t>
  </si>
  <si>
    <t>COSTOS DIRECTOS DE PERSONAL</t>
  </si>
  <si>
    <t>PORCENTAJE SOBRE COSTOS DIRECTOS DE PERSONAL</t>
  </si>
  <si>
    <t>Dias pagados no trabajados (dominicales y festivos)</t>
  </si>
  <si>
    <t>Poliza</t>
  </si>
  <si>
    <t>Costos directos operación ( sostenimiento en el mercado)</t>
  </si>
  <si>
    <t>Legalización y operación</t>
  </si>
  <si>
    <t xml:space="preserve">Subtotal costos </t>
  </si>
  <si>
    <t>Costos legalización y Operación</t>
  </si>
  <si>
    <t>Costos costos de personal</t>
  </si>
  <si>
    <t xml:space="preserve">1.  Alquiler de oficina y  muebles </t>
  </si>
  <si>
    <t>5. Servicios médicos</t>
  </si>
  <si>
    <t>6.  Mantenimiento de oficinas</t>
  </si>
  <si>
    <t>15. Costos de personal oficina</t>
  </si>
  <si>
    <t>%</t>
  </si>
  <si>
    <t>Ploteo planos.</t>
  </si>
  <si>
    <t>Elementos de seguridad industrial y bioseguridad ( arnés y tapabocas)</t>
  </si>
  <si>
    <t>ANALISIS DE LOS COSTOS DE OPERACIÓN</t>
  </si>
  <si>
    <t>7. Asociaciones profesionales</t>
  </si>
  <si>
    <t>8. Documentación técnica</t>
  </si>
  <si>
    <t>9. Equipos computo y  Software</t>
  </si>
  <si>
    <t>10. Representación y promoción</t>
  </si>
  <si>
    <t>11. Preparación y edición de propuestas</t>
  </si>
  <si>
    <t>12. Depreciación</t>
  </si>
  <si>
    <t>13. Asesoria contable y jurídica</t>
  </si>
  <si>
    <t>Profesional para  seguimiento manejo ambiental</t>
  </si>
  <si>
    <t xml:space="preserve">Profesional para SGSST </t>
  </si>
  <si>
    <t>Administrador medioambiental o ingeniero ambiental</t>
  </si>
  <si>
    <t>Edición informes, Papelería, fotocopias.</t>
  </si>
  <si>
    <t>Asesoría especializada ( estructura, hidráulica , suelos, eléctrica) según necesidad_ Previa aprobación</t>
  </si>
  <si>
    <t>Vr. Unitario</t>
  </si>
  <si>
    <t xml:space="preserve">Proporción </t>
  </si>
  <si>
    <t>Cantidad</t>
  </si>
  <si>
    <t>Vr. Parcial</t>
  </si>
  <si>
    <t>Valor asumido de interventoría</t>
  </si>
  <si>
    <t>dias del año</t>
  </si>
  <si>
    <t>Plazo del contrato en días</t>
  </si>
  <si>
    <t>valores para sendero</t>
  </si>
  <si>
    <t>TIPO DE GARANTÍA</t>
  </si>
  <si>
    <t>% a garantizar en la UTP</t>
  </si>
  <si>
    <t>tiempo a garantizar en días</t>
  </si>
  <si>
    <t>valor a garantizar</t>
  </si>
  <si>
    <t>costo de la poliza</t>
  </si>
  <si>
    <t>Factor</t>
  </si>
  <si>
    <t>Calidad</t>
  </si>
  <si>
    <t>1*( dias a asegurar/360)</t>
  </si>
  <si>
    <t xml:space="preserve">Cumplimiento </t>
  </si>
  <si>
    <t>Salarios y prestaciones</t>
  </si>
  <si>
    <t>Responsabilidad Civil extracontractual</t>
  </si>
  <si>
    <t>costo polizas</t>
  </si>
  <si>
    <t>Porcentaje del costo del contrato %</t>
  </si>
  <si>
    <t>PORCENTAJE DEL CONTRATO EN COSTO OPERATIVO ( se asumen 5 contratos simultáneos)</t>
  </si>
  <si>
    <t>Gastos bancarios y costos financieros</t>
  </si>
  <si>
    <t>I.C.A</t>
  </si>
  <si>
    <t>Estampilla pro universidad</t>
  </si>
  <si>
    <t>Mobiliario para adecuar campamento ( Hasta)</t>
  </si>
  <si>
    <t>% de (4)</t>
  </si>
  <si>
    <t>FECHA: XXXX  DE 2022</t>
  </si>
  <si>
    <t>SMMLV 2022</t>
  </si>
  <si>
    <t>SUMA G21…G30</t>
  </si>
  <si>
    <t>SUMA G12…G15</t>
  </si>
  <si>
    <t>SUMA   G34+G35</t>
  </si>
  <si>
    <t>SUMA   G31+G18</t>
  </si>
  <si>
    <t>G16 incrementado por F17</t>
  </si>
  <si>
    <t>Interventoría Técnica, Administrativa, Financiera, Jurídica y Ambiental para la construcción del sendero peatonal cubierto primera etapa - Portería D a Edificio 1B - Universidad Tecnológica de Pereira</t>
  </si>
  <si>
    <t>Ingeniero o Arquitecto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</si>
</sst>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4">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 #,##0_-;\-&quot;$&quot;\ * #,##0_-;_-&quot;$&quot;\ * &quot;-&quot;_-;_-@_-"/>
    <numFmt numFmtId="165" formatCode="_(&quot;$&quot;\ * #,##0_);_(&quot;$&quot;\ * \(#,##0\);_(&quot;$&quot;\ * &quot;-&quot;_);_(@_)"/>
    <numFmt numFmtId="166" formatCode="_(&quot;$&quot;\ * #,##0.00_);_(&quot;$&quot;\ * \(#,##0.00\);_(&quot;$&quot;\ * &quot;-&quot;??_);_(@_)"/>
    <numFmt numFmtId="167" formatCode="_(* #,##0.00_);_(* \(#,##0.00\);_(* &quot;-&quot;??_);_(@_)"/>
    <numFmt numFmtId="168" formatCode="_ &quot;$&quot;\ * #,##0.00_ ;_ &quot;$&quot;\ * \-#,##0.00_ ;_ &quot;$&quot;\ * &quot;-&quot;??_ ;_ @_ "/>
    <numFmt numFmtId="169" formatCode="_ * #,##0.00_ ;_ * \-#,##0.00_ ;_ * &quot;-&quot;??_ ;_ @_ "/>
    <numFmt numFmtId="170" formatCode="0.0%"/>
    <numFmt numFmtId="171" formatCode="#,##0_ ;\-#,##0\ "/>
    <numFmt numFmtId="172" formatCode="_ &quot;$&quot;\ * #,##0_ ;_ &quot;$&quot;\ * \-#,##0_ ;_ &quot;$&quot;\ * &quot;-&quot;??_ ;_ @_ "/>
    <numFmt numFmtId="173" formatCode="_-* #,##0.00\ _€_-;\-* #,##0.00\ _€_-;_-* &quot;-&quot;??\ _€_-;_-@_-"/>
    <numFmt numFmtId="174" formatCode="_-* #,##0.000\ _€_-;\-* #,##0.000\ _€_-;_-* &quot;-&quot;??\ _€_-;_-@_-"/>
    <numFmt numFmtId="175" formatCode="#,##0.000"/>
    <numFmt numFmtId="176" formatCode="_(* #.##0.00_);_(* \(#.##0.00\);_(* &quot;-&quot;??_);_(@_)"/>
    <numFmt numFmtId="177" formatCode="_-* #,##0.00\ &quot;Pts&quot;_-;\-* #,##0.00\ &quot;Pts&quot;_-;_-* &quot;-&quot;??\ &quot;Pts&quot;_-;_-@_-"/>
    <numFmt numFmtId="178" formatCode="_-* #,##0.00\ &quot;€&quot;_-;\-* #,##0.00\ &quot;€&quot;_-;_-* &quot;-&quot;??\ &quot;€&quot;_-;_-@_-"/>
    <numFmt numFmtId="179" formatCode="_-[$$-83E]* #,##0_ ;_-[$$-83E]* \-#,##0\ ;_-[$$-83E]* &quot;-&quot;_ ;_-@_ "/>
    <numFmt numFmtId="180" formatCode="_ [$€-2]\ * #,##0.00_ ;_ [$€-2]\ * \-#,##0.00_ ;_ [$€-2]\ * &quot;-&quot;??_ "/>
    <numFmt numFmtId="181" formatCode="#,##0.000_);\(#,##0.000\)"/>
    <numFmt numFmtId="182" formatCode="_-* #,##0.00\ _$_-;\-* #,##0.00\ _$_-;_-* &quot;-&quot;??\ _$_-;_-@_-"/>
    <numFmt numFmtId="183" formatCode="&quot;$&quot;\ #,##0"/>
    <numFmt numFmtId="184" formatCode="_-* #,##0.0\ _€_-;\-* #,##0.0\ _€_-;_-* &quot;-&quot;??\ _€_-;_-@_-"/>
    <numFmt numFmtId="185" formatCode="&quot;$&quot;\ #,##0.00"/>
    <numFmt numFmtId="186" formatCode="_-* #,##0\ _$_-;\-* #,##0\ _$_-;_-* &quot;-&quot;??\ _$_-;_-@_-"/>
    <numFmt numFmtId="187" formatCode="_-[$$-1409]* #,##0_-;\-[$$-1409]* #,##0_-;_-[$$-1409]* &quot;-&quot;_-;_-@_-"/>
    <numFmt numFmtId="188" formatCode="&quot;$&quot;#,##0"/>
    <numFmt numFmtId="189" formatCode="#,##0.0000"/>
    <numFmt numFmtId="190" formatCode="0.000%"/>
    <numFmt numFmtId="191" formatCode="_(&quot;$&quot;* #,##0.00_);_(&quot;$&quot;* \(#,##0.00\);_(&quot;$&quot;* &quot;-&quot;??_);_(@_)"/>
    <numFmt numFmtId="192" formatCode="&quot;$&quot;#,##0;[Red]&quot;$&quot;#,##0"/>
    <numFmt numFmtId="193" formatCode="_ * #,##0_ ;_ * \-#,##0_ ;_ * &quot;-&quot;??_ ;_ @_ "/>
  </numFmts>
  <fonts count="66">
    <font>
      <sz val="11"/>
      <color rgb="FF000000"/>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rgb="FF000000"/>
      <name val="Calibri"/>
      <family val="2"/>
    </font>
    <font>
      <b/>
      <sz val="12"/>
      <color rgb="FF000000"/>
      <name val="Calibri"/>
      <family val="2"/>
    </font>
    <font>
      <sz val="11"/>
      <name val="Calibri"/>
      <family val="2"/>
    </font>
    <font>
      <b/>
      <sz val="10"/>
      <color rgb="FF000000"/>
      <name val="Calibri"/>
      <family val="2"/>
    </font>
    <font>
      <b/>
      <sz val="12"/>
      <name val="Calibri"/>
      <family val="2"/>
    </font>
    <font>
      <sz val="10"/>
      <color rgb="FFFF0000"/>
      <name val="Calibri"/>
      <family val="2"/>
    </font>
    <font>
      <sz val="10"/>
      <name val="Calibri"/>
      <family val="2"/>
    </font>
    <font>
      <sz val="10"/>
      <color rgb="FF000000"/>
      <name val="Calibri"/>
      <family val="2"/>
    </font>
    <font>
      <b/>
      <sz val="10"/>
      <name val="Calibri"/>
      <family val="2"/>
    </font>
    <font>
      <sz val="10"/>
      <name val="Arial"/>
      <family val="2"/>
    </font>
    <font>
      <b/>
      <sz val="9"/>
      <color rgb="FF000000"/>
      <name val="Calibri"/>
      <family val="2"/>
    </font>
    <font>
      <b/>
      <sz val="10"/>
      <color rgb="FFFFFFFF"/>
      <name val="Calibri"/>
      <family val="2"/>
    </font>
    <font>
      <sz val="10"/>
      <color rgb="FFC00000"/>
      <name val="Calibri"/>
      <family val="2"/>
    </font>
    <font>
      <b/>
      <sz val="8"/>
      <color rgb="FF000000"/>
      <name val="Calibri"/>
      <family val="2"/>
    </font>
    <font>
      <sz val="9"/>
      <color theme="1"/>
      <name val="Arial"/>
      <family val="2"/>
    </font>
    <font>
      <sz val="10"/>
      <color indexed="8"/>
      <name val="Arial"/>
      <family val="2"/>
    </font>
    <font>
      <sz val="12"/>
      <color indexed="8"/>
      <name val="Arial"/>
      <family val="2"/>
    </font>
    <font>
      <sz val="12"/>
      <name val="Arial"/>
      <family val="2"/>
    </font>
    <font>
      <sz val="12"/>
      <color indexed="9"/>
      <name val="Arial"/>
      <family val="2"/>
    </font>
    <font>
      <sz val="10"/>
      <name val="Arial"/>
      <family val="2"/>
    </font>
    <font>
      <b/>
      <sz val="14"/>
      <name val="Arial"/>
      <family val="2"/>
    </font>
    <font>
      <b/>
      <sz val="12"/>
      <name val="Arial"/>
      <family val="2"/>
    </font>
    <font>
      <b/>
      <sz val="9"/>
      <name val="Arial"/>
      <family val="2"/>
    </font>
    <font>
      <b/>
      <sz val="9"/>
      <color indexed="9"/>
      <name val="Arial"/>
      <family val="2"/>
    </font>
    <font>
      <sz val="20"/>
      <color indexed="8"/>
      <name val="Arial Black"/>
      <family val="2"/>
    </font>
    <font>
      <b/>
      <sz val="18"/>
      <color indexed="8"/>
      <name val="Arial"/>
      <family val="2"/>
    </font>
    <font>
      <sz val="9"/>
      <color indexed="8"/>
      <name val="Arial"/>
      <family val="2"/>
    </font>
    <font>
      <sz val="11"/>
      <color theme="0"/>
      <name val="Arial"/>
      <family val="2"/>
    </font>
    <font>
      <sz val="28"/>
      <color theme="0"/>
      <name val="Arial Black"/>
      <family val="2"/>
    </font>
    <font>
      <b/>
      <sz val="10"/>
      <color theme="4" tint="0.39994506668294322"/>
      <name val="Arial"/>
      <family val="2"/>
    </font>
    <font>
      <sz val="11"/>
      <color rgb="FF000000"/>
      <name val="Calibri"/>
      <family val="2"/>
    </font>
    <font>
      <sz val="11"/>
      <color rgb="FF000000"/>
      <name val="Calibri"/>
      <family val="2"/>
    </font>
    <font>
      <sz val="10"/>
      <color indexed="8"/>
      <name val="MS Sans Serif"/>
      <family val="2"/>
    </font>
    <font>
      <sz val="12"/>
      <color theme="1"/>
      <name val="Calibri"/>
      <family val="2"/>
      <charset val="134"/>
      <scheme val="minor"/>
    </font>
    <font>
      <sz val="11"/>
      <color indexed="8"/>
      <name val="Calibri"/>
      <family val="2"/>
    </font>
    <font>
      <b/>
      <sz val="9"/>
      <color indexed="8"/>
      <name val="Arial"/>
      <family val="2"/>
    </font>
    <font>
      <sz val="10"/>
      <name val="Courier"/>
      <family val="3"/>
    </font>
    <font>
      <sz val="12"/>
      <color theme="1"/>
      <name val="Calibri"/>
      <family val="2"/>
      <scheme val="minor"/>
    </font>
    <font>
      <sz val="10"/>
      <name val="Helv"/>
      <charset val="204"/>
    </font>
    <font>
      <sz val="11"/>
      <color indexed="8"/>
      <name val="Arial"/>
      <family val="2"/>
    </font>
    <font>
      <sz val="12"/>
      <color theme="1"/>
      <name val="Arial Narrow"/>
      <family val="2"/>
    </font>
    <font>
      <b/>
      <sz val="11"/>
      <color theme="1"/>
      <name val="Arial"/>
      <family val="2"/>
    </font>
    <font>
      <sz val="10"/>
      <color rgb="FF000000"/>
      <name val="Calibri"/>
      <family val="2"/>
      <scheme val="minor"/>
    </font>
    <font>
      <b/>
      <sz val="14"/>
      <color theme="1"/>
      <name val="Calibri"/>
      <family val="2"/>
      <scheme val="minor"/>
    </font>
    <font>
      <sz val="14"/>
      <color theme="1"/>
      <name val="Calibri"/>
      <family val="2"/>
      <scheme val="minor"/>
    </font>
    <font>
      <b/>
      <sz val="12"/>
      <color theme="1"/>
      <name val="Arial"/>
      <family val="2"/>
    </font>
    <font>
      <sz val="10"/>
      <name val="Arial"/>
      <family val="2"/>
    </font>
    <font>
      <b/>
      <sz val="10"/>
      <name val="Arial"/>
      <family val="2"/>
    </font>
    <font>
      <b/>
      <sz val="11"/>
      <name val="Arial"/>
      <family val="2"/>
    </font>
    <font>
      <b/>
      <sz val="9"/>
      <name val="Tahoma"/>
      <family val="2"/>
    </font>
    <font>
      <sz val="9"/>
      <color rgb="FFFF0000"/>
      <name val="Tahoma"/>
      <family val="2"/>
    </font>
    <font>
      <sz val="9"/>
      <name val="Tahoma"/>
      <family val="2"/>
    </font>
    <font>
      <sz val="9"/>
      <color rgb="FF3366FF"/>
      <name val="Tahoma"/>
      <family val="2"/>
    </font>
    <font>
      <b/>
      <sz val="9"/>
      <color rgb="FF3366FF"/>
      <name val="Tahoma"/>
      <family val="2"/>
    </font>
    <font>
      <sz val="8"/>
      <color rgb="FF000000"/>
      <name val="Arial"/>
      <family val="2"/>
    </font>
    <font>
      <sz val="8"/>
      <name val="Calibri"/>
      <family val="2"/>
    </font>
    <font>
      <sz val="14"/>
      <name val="Arial"/>
      <family val="2"/>
    </font>
    <font>
      <b/>
      <sz val="16"/>
      <name val="Arial"/>
      <family val="2"/>
    </font>
    <font>
      <sz val="11"/>
      <color rgb="FF000000"/>
      <name val="Arial"/>
      <family val="2"/>
    </font>
    <font>
      <b/>
      <sz val="11"/>
      <color rgb="FF000000"/>
      <name val="Arial"/>
      <family val="2"/>
    </font>
  </fonts>
  <fills count="31">
    <fill>
      <patternFill patternType="none"/>
    </fill>
    <fill>
      <patternFill patternType="gray125"/>
    </fill>
    <fill>
      <patternFill patternType="solid">
        <fgColor rgb="FFD8D8D8"/>
        <bgColor rgb="FFD8D8D8"/>
      </patternFill>
    </fill>
    <fill>
      <patternFill patternType="solid">
        <fgColor rgb="FFFFFF00"/>
        <bgColor rgb="FFFFFF00"/>
      </patternFill>
    </fill>
    <fill>
      <patternFill patternType="solid">
        <fgColor rgb="FFBFBFBF"/>
        <bgColor rgb="FFBFBFBF"/>
      </patternFill>
    </fill>
    <fill>
      <patternFill patternType="solid">
        <fgColor rgb="FFFFFFFF"/>
        <bgColor rgb="FFFFFFFF"/>
      </patternFill>
    </fill>
    <fill>
      <patternFill patternType="solid">
        <fgColor rgb="FFE7E6E6"/>
        <bgColor rgb="FFE7E6E6"/>
      </patternFill>
    </fill>
    <fill>
      <patternFill patternType="solid">
        <fgColor rgb="FF00B0F0"/>
        <bgColor rgb="FF00B0F0"/>
      </patternFill>
    </fill>
    <fill>
      <patternFill patternType="solid">
        <fgColor rgb="FFC5E0B3"/>
        <bgColor rgb="FFC5E0B3"/>
      </patternFill>
    </fill>
    <fill>
      <patternFill patternType="solid">
        <fgColor rgb="FFB4C6E7"/>
        <bgColor rgb="FFB4C6E7"/>
      </patternFill>
    </fill>
    <fill>
      <patternFill patternType="solid">
        <fgColor rgb="FF92D050"/>
        <bgColor rgb="FF92D050"/>
      </patternFill>
    </fill>
    <fill>
      <patternFill patternType="solid">
        <fgColor rgb="FFFFC000"/>
        <bgColor rgb="FFFFC000"/>
      </patternFill>
    </fill>
    <fill>
      <patternFill patternType="solid">
        <fgColor rgb="FFC39BE1"/>
        <bgColor rgb="FFC39BE1"/>
      </patternFill>
    </fill>
    <fill>
      <patternFill patternType="solid">
        <fgColor rgb="FFCC3300"/>
        <bgColor rgb="FFCC3300"/>
      </patternFill>
    </fill>
    <fill>
      <patternFill patternType="solid">
        <fgColor indexed="13"/>
        <bgColor indexed="64"/>
      </patternFill>
    </fill>
    <fill>
      <patternFill patternType="solid">
        <fgColor indexed="8"/>
        <bgColor indexed="64"/>
      </patternFill>
    </fill>
    <fill>
      <patternFill patternType="solid">
        <fgColor indexed="9"/>
        <bgColor indexed="64"/>
      </patternFill>
    </fill>
    <fill>
      <patternFill patternType="solid">
        <fgColor indexed="17"/>
        <bgColor indexed="64"/>
      </patternFill>
    </fill>
    <fill>
      <patternFill patternType="solid">
        <fgColor theme="6"/>
      </patternFill>
    </fill>
    <fill>
      <patternFill patternType="solid">
        <fgColor theme="7"/>
      </patternFill>
    </fill>
    <fill>
      <patternFill patternType="solid">
        <fgColor theme="1" tint="0.24994659260841701"/>
        <bgColor indexed="64"/>
      </patternFill>
    </fill>
    <fill>
      <patternFill patternType="solid">
        <fgColor theme="0"/>
        <bgColor indexed="64"/>
      </patternFill>
    </fill>
    <fill>
      <patternFill patternType="solid">
        <fgColor rgb="FFFFFFCC"/>
      </patternFill>
    </fill>
    <fill>
      <patternFill patternType="solid">
        <fgColor rgb="FF00B050"/>
        <bgColor indexed="64"/>
      </patternFill>
    </fill>
    <fill>
      <patternFill patternType="solid">
        <fgColor indexed="22"/>
        <bgColor indexed="64"/>
      </patternFill>
    </fill>
    <fill>
      <patternFill patternType="solid">
        <fgColor rgb="FFCCFFCC"/>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rgb="FFFFFF00"/>
        <bgColor indexed="64"/>
      </patternFill>
    </fill>
    <fill>
      <patternFill patternType="solid">
        <fgColor theme="2"/>
        <bgColor indexed="64"/>
      </patternFill>
    </fill>
    <fill>
      <patternFill patternType="solid">
        <fgColor theme="2" tint="-0.249977111117893"/>
        <bgColor indexed="64"/>
      </patternFill>
    </fill>
  </fills>
  <borders count="87">
    <border>
      <left/>
      <right/>
      <top/>
      <bottom/>
      <diagonal/>
    </border>
    <border>
      <left style="medium">
        <color rgb="FF000000"/>
      </left>
      <right/>
      <top style="medium">
        <color rgb="FF000000"/>
      </top>
      <bottom style="medium">
        <color rgb="FF000000"/>
      </bottom>
      <diagonal/>
    </border>
    <border>
      <left/>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right style="thin">
        <color rgb="FF000000"/>
      </right>
      <top style="medium">
        <color rgb="FF000000"/>
      </top>
      <bottom style="medium">
        <color rgb="FF000000"/>
      </bottom>
      <diagonal/>
    </border>
    <border>
      <left/>
      <right/>
      <top/>
      <bottom/>
      <diagonal/>
    </border>
    <border>
      <left style="thin">
        <color auto="1"/>
      </left>
      <right style="medium">
        <color auto="1"/>
      </right>
      <top/>
      <bottom style="medium">
        <color auto="1"/>
      </bottom>
      <diagonal/>
    </border>
    <border>
      <left style="medium">
        <color auto="1"/>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diagonal/>
    </border>
    <border>
      <left style="thin">
        <color auto="1"/>
      </left>
      <right style="thin">
        <color auto="1"/>
      </right>
      <top/>
      <bottom/>
      <diagonal/>
    </border>
    <border>
      <left style="thick">
        <color auto="1"/>
      </left>
      <right/>
      <top/>
      <bottom/>
      <diagonal/>
    </border>
    <border>
      <left style="thin">
        <color rgb="FFB2B2B2"/>
      </left>
      <right style="thin">
        <color rgb="FFB2B2B2"/>
      </right>
      <top style="thin">
        <color rgb="FFB2B2B2"/>
      </top>
      <bottom style="thin">
        <color rgb="FFB2B2B2"/>
      </bottom>
      <diagonal/>
    </border>
    <border>
      <left style="hair">
        <color indexed="8"/>
      </left>
      <right style="hair">
        <color indexed="8"/>
      </right>
      <top style="hair">
        <color indexed="8"/>
      </top>
      <bottom style="hair">
        <color indexed="8"/>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medium">
        <color auto="1"/>
      </right>
      <top style="hair">
        <color auto="1"/>
      </top>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auto="1"/>
      </right>
      <top style="thin">
        <color auto="1"/>
      </top>
      <bottom style="thin">
        <color auto="1"/>
      </bottom>
      <diagonal/>
    </border>
    <border>
      <left style="medium">
        <color indexed="64"/>
      </left>
      <right style="thin">
        <color indexed="64"/>
      </right>
      <top style="thin">
        <color auto="1"/>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right/>
      <top/>
      <bottom style="thin">
        <color auto="1"/>
      </bottom>
      <diagonal/>
    </border>
    <border>
      <left/>
      <right style="thin">
        <color auto="1"/>
      </right>
      <top style="thin">
        <color auto="1"/>
      </top>
      <bottom style="thin">
        <color auto="1"/>
      </bottom>
      <diagonal/>
    </border>
    <border>
      <left style="thin">
        <color indexed="64"/>
      </left>
      <right style="thin">
        <color indexed="64"/>
      </right>
      <top style="medium">
        <color indexed="64"/>
      </top>
      <bottom style="thin">
        <color indexed="64"/>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auto="1"/>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s>
  <cellStyleXfs count="205">
    <xf numFmtId="0" fontId="0" fillId="0" borderId="0"/>
    <xf numFmtId="0" fontId="20" fillId="0" borderId="29">
      <alignment vertical="center"/>
    </xf>
    <xf numFmtId="9" fontId="25" fillId="0" borderId="29" applyFont="0" applyFill="0" applyBorder="0" applyAlignment="0" applyProtection="0"/>
    <xf numFmtId="0" fontId="25" fillId="0" borderId="29"/>
    <xf numFmtId="0" fontId="25" fillId="0" borderId="29" applyFont="0" applyFill="0" applyBorder="0" applyAlignment="0" applyProtection="0"/>
    <xf numFmtId="0" fontId="33" fillId="18" borderId="29" applyNumberFormat="0" applyBorder="0" applyAlignment="0" applyProtection="0"/>
    <xf numFmtId="0" fontId="33" fillId="19" borderId="29" applyNumberFormat="0" applyBorder="0" applyAlignment="0" applyProtection="0"/>
    <xf numFmtId="0" fontId="20" fillId="0" borderId="29" applyNumberFormat="0" applyFill="0" applyBorder="0" applyAlignment="0" applyProtection="0"/>
    <xf numFmtId="0" fontId="20" fillId="0" borderId="29" applyNumberFormat="0" applyFill="0" applyBorder="0" applyAlignment="0" applyProtection="0">
      <alignment vertical="center"/>
    </xf>
    <xf numFmtId="173" fontId="32" fillId="0" borderId="29" applyFont="0" applyFill="0" applyBorder="0" applyAlignment="0" applyProtection="0"/>
    <xf numFmtId="0" fontId="25" fillId="0" borderId="29"/>
    <xf numFmtId="9" fontId="32" fillId="0" borderId="29" applyFont="0" applyFill="0" applyBorder="0" applyAlignment="0" applyProtection="0"/>
    <xf numFmtId="0" fontId="34" fillId="20" borderId="29" applyNumberFormat="0" applyBorder="0" applyAlignment="0" applyProtection="0"/>
    <xf numFmtId="0" fontId="35" fillId="0" borderId="29" applyNumberFormat="0" applyFill="0" applyBorder="0" applyAlignment="0" applyProtection="0"/>
    <xf numFmtId="43" fontId="25" fillId="0" borderId="29" applyFont="0" applyFill="0" applyBorder="0" applyAlignment="0" applyProtection="0"/>
    <xf numFmtId="41" fontId="20" fillId="0" borderId="29" applyFont="0" applyFill="0" applyBorder="0" applyAlignment="0" applyProtection="0"/>
    <xf numFmtId="174" fontId="32" fillId="0" borderId="29" applyFont="0" applyFill="0" applyBorder="0" applyAlignment="0" applyProtection="0"/>
    <xf numFmtId="0" fontId="5" fillId="0" borderId="29"/>
    <xf numFmtId="42" fontId="20" fillId="0" borderId="29" applyFont="0" applyFill="0" applyBorder="0" applyAlignment="0" applyProtection="0"/>
    <xf numFmtId="0" fontId="20" fillId="0" borderId="29">
      <alignment vertical="center"/>
    </xf>
    <xf numFmtId="9" fontId="32" fillId="0" borderId="29" applyFont="0" applyFill="0" applyBorder="0" applyAlignment="0" applyProtection="0"/>
    <xf numFmtId="173" fontId="32" fillId="0" borderId="29" applyFont="0" applyFill="0" applyBorder="0" applyAlignment="0" applyProtection="0"/>
    <xf numFmtId="41" fontId="20" fillId="0" borderId="29" applyFont="0" applyFill="0" applyBorder="0" applyAlignment="0" applyProtection="0"/>
    <xf numFmtId="41" fontId="20" fillId="0" borderId="29" applyFont="0" applyFill="0" applyBorder="0" applyAlignment="0" applyProtection="0"/>
    <xf numFmtId="42" fontId="20" fillId="0" borderId="29" applyFont="0" applyFill="0" applyBorder="0" applyAlignment="0" applyProtection="0"/>
    <xf numFmtId="42" fontId="20" fillId="0" borderId="29" applyFont="0" applyFill="0" applyBorder="0" applyAlignment="0" applyProtection="0"/>
    <xf numFmtId="0" fontId="37" fillId="0" borderId="29"/>
    <xf numFmtId="0" fontId="15" fillId="0" borderId="29" applyFont="0" applyFill="0" applyBorder="0" applyAlignment="0" applyProtection="0"/>
    <xf numFmtId="9" fontId="15" fillId="0" borderId="29" applyFont="0" applyFill="0" applyBorder="0" applyAlignment="0" applyProtection="0"/>
    <xf numFmtId="0" fontId="15" fillId="0" borderId="29"/>
    <xf numFmtId="0" fontId="15" fillId="0" borderId="29" applyFont="0" applyFill="0" applyBorder="0" applyAlignment="0" applyProtection="0"/>
    <xf numFmtId="0" fontId="15" fillId="0" borderId="29" applyFont="0" applyFill="0" applyBorder="0" applyAlignment="0" applyProtection="0"/>
    <xf numFmtId="0" fontId="15" fillId="0" borderId="29"/>
    <xf numFmtId="0" fontId="15" fillId="0" borderId="29" applyFont="0" applyFill="0" applyBorder="0" applyAlignment="0" applyProtection="0"/>
    <xf numFmtId="9" fontId="15" fillId="0" borderId="29" applyFont="0" applyFill="0" applyBorder="0" applyAlignment="0" applyProtection="0"/>
    <xf numFmtId="0" fontId="15" fillId="0" borderId="29" applyFont="0" applyFill="0" applyBorder="0" applyAlignment="0" applyProtection="0"/>
    <xf numFmtId="0" fontId="15" fillId="0" borderId="29"/>
    <xf numFmtId="0" fontId="15" fillId="0" borderId="29" applyFont="0" applyFill="0" applyBorder="0" applyAlignment="0" applyProtection="0"/>
    <xf numFmtId="0" fontId="37" fillId="0" borderId="29"/>
    <xf numFmtId="43" fontId="15" fillId="0" borderId="29" applyFont="0" applyFill="0" applyBorder="0" applyAlignment="0" applyProtection="0"/>
    <xf numFmtId="41" fontId="20" fillId="0" borderId="29" applyFont="0" applyFill="0" applyBorder="0" applyAlignment="0" applyProtection="0"/>
    <xf numFmtId="0" fontId="15" fillId="0" borderId="29"/>
    <xf numFmtId="0" fontId="4" fillId="0" borderId="29"/>
    <xf numFmtId="42" fontId="20" fillId="0" borderId="29" applyFont="0" applyFill="0" applyBorder="0" applyAlignment="0" applyProtection="0"/>
    <xf numFmtId="0" fontId="15" fillId="0" borderId="29"/>
    <xf numFmtId="9" fontId="15" fillId="0" borderId="29" applyFont="0" applyFill="0" applyBorder="0" applyAlignment="0" applyProtection="0"/>
    <xf numFmtId="44" fontId="36" fillId="0" borderId="29" applyFont="0" applyFill="0" applyBorder="0" applyAlignment="0" applyProtection="0"/>
    <xf numFmtId="41" fontId="20" fillId="0" borderId="29" applyFont="0" applyFill="0" applyBorder="0" applyAlignment="0" applyProtection="0"/>
    <xf numFmtId="41" fontId="20" fillId="0" borderId="29" applyFont="0" applyFill="0" applyBorder="0" applyAlignment="0" applyProtection="0"/>
    <xf numFmtId="42" fontId="20" fillId="0" borderId="29" applyFont="0" applyFill="0" applyBorder="0" applyAlignment="0" applyProtection="0"/>
    <xf numFmtId="42" fontId="20" fillId="0" borderId="29" applyFont="0" applyFill="0" applyBorder="0" applyAlignment="0" applyProtection="0"/>
    <xf numFmtId="0" fontId="37" fillId="0" borderId="29"/>
    <xf numFmtId="43" fontId="15" fillId="0" borderId="29" applyFont="0" applyFill="0" applyBorder="0" applyAlignment="0" applyProtection="0"/>
    <xf numFmtId="41" fontId="20" fillId="0" borderId="29" applyFont="0" applyFill="0" applyBorder="0" applyAlignment="0" applyProtection="0"/>
    <xf numFmtId="0" fontId="15" fillId="0" borderId="29"/>
    <xf numFmtId="0" fontId="4" fillId="0" borderId="29"/>
    <xf numFmtId="42" fontId="20" fillId="0" borderId="29" applyFont="0" applyFill="0" applyBorder="0" applyAlignment="0" applyProtection="0"/>
    <xf numFmtId="0" fontId="15" fillId="0" borderId="29"/>
    <xf numFmtId="9" fontId="15" fillId="0" borderId="29" applyFont="0" applyFill="0" applyBorder="0" applyAlignment="0" applyProtection="0"/>
    <xf numFmtId="44" fontId="36" fillId="0" borderId="29" applyFont="0" applyFill="0" applyBorder="0" applyAlignment="0" applyProtection="0"/>
    <xf numFmtId="41" fontId="20" fillId="0" borderId="29" applyFont="0" applyFill="0" applyBorder="0" applyAlignment="0" applyProtection="0"/>
    <xf numFmtId="41" fontId="20" fillId="0" borderId="29" applyFont="0" applyFill="0" applyBorder="0" applyAlignment="0" applyProtection="0"/>
    <xf numFmtId="42" fontId="20" fillId="0" borderId="29" applyFont="0" applyFill="0" applyBorder="0" applyAlignment="0" applyProtection="0"/>
    <xf numFmtId="42" fontId="20" fillId="0" borderId="29" applyFont="0" applyFill="0" applyBorder="0" applyAlignment="0" applyProtection="0"/>
    <xf numFmtId="0" fontId="37" fillId="0" borderId="29"/>
    <xf numFmtId="43" fontId="15" fillId="0" borderId="29" applyFont="0" applyFill="0" applyBorder="0" applyAlignment="0" applyProtection="0"/>
    <xf numFmtId="41" fontId="20" fillId="0" borderId="29" applyFont="0" applyFill="0" applyBorder="0" applyAlignment="0" applyProtection="0"/>
    <xf numFmtId="0" fontId="15" fillId="0" borderId="29"/>
    <xf numFmtId="0" fontId="4" fillId="0" borderId="29"/>
    <xf numFmtId="42" fontId="20" fillId="0" borderId="29" applyFont="0" applyFill="0" applyBorder="0" applyAlignment="0" applyProtection="0"/>
    <xf numFmtId="0" fontId="15" fillId="0" borderId="29"/>
    <xf numFmtId="9" fontId="15" fillId="0" borderId="29" applyFont="0" applyFill="0" applyBorder="0" applyAlignment="0" applyProtection="0"/>
    <xf numFmtId="44" fontId="36" fillId="0" borderId="29" applyFont="0" applyFill="0" applyBorder="0" applyAlignment="0" applyProtection="0"/>
    <xf numFmtId="41" fontId="20" fillId="0" borderId="29" applyFont="0" applyFill="0" applyBorder="0" applyAlignment="0" applyProtection="0"/>
    <xf numFmtId="41" fontId="20" fillId="0" borderId="29" applyFont="0" applyFill="0" applyBorder="0" applyAlignment="0" applyProtection="0"/>
    <xf numFmtId="42" fontId="20" fillId="0" borderId="29" applyFont="0" applyFill="0" applyBorder="0" applyAlignment="0" applyProtection="0"/>
    <xf numFmtId="42" fontId="20" fillId="0" borderId="29" applyFont="0" applyFill="0" applyBorder="0" applyAlignment="0" applyProtection="0"/>
    <xf numFmtId="0" fontId="37" fillId="0" borderId="29"/>
    <xf numFmtId="43" fontId="15" fillId="0" borderId="29" applyFont="0" applyFill="0" applyBorder="0" applyAlignment="0" applyProtection="0"/>
    <xf numFmtId="41" fontId="20" fillId="0" borderId="29" applyFont="0" applyFill="0" applyBorder="0" applyAlignment="0" applyProtection="0"/>
    <xf numFmtId="0" fontId="15" fillId="0" borderId="29"/>
    <xf numFmtId="0" fontId="4" fillId="0" borderId="29"/>
    <xf numFmtId="42" fontId="20" fillId="0" borderId="29" applyFont="0" applyFill="0" applyBorder="0" applyAlignment="0" applyProtection="0"/>
    <xf numFmtId="0" fontId="15" fillId="0" borderId="29"/>
    <xf numFmtId="9" fontId="15" fillId="0" borderId="29" applyFont="0" applyFill="0" applyBorder="0" applyAlignment="0" applyProtection="0"/>
    <xf numFmtId="44" fontId="36" fillId="0" borderId="29" applyFont="0" applyFill="0" applyBorder="0" applyAlignment="0" applyProtection="0"/>
    <xf numFmtId="41" fontId="20" fillId="0" borderId="29" applyFont="0" applyFill="0" applyBorder="0" applyAlignment="0" applyProtection="0"/>
    <xf numFmtId="41" fontId="20" fillId="0" borderId="29" applyFont="0" applyFill="0" applyBorder="0" applyAlignment="0" applyProtection="0"/>
    <xf numFmtId="42" fontId="20" fillId="0" borderId="29" applyFont="0" applyFill="0" applyBorder="0" applyAlignment="0" applyProtection="0"/>
    <xf numFmtId="42" fontId="20" fillId="0" borderId="29" applyFont="0" applyFill="0" applyBorder="0" applyAlignment="0" applyProtection="0"/>
    <xf numFmtId="0" fontId="37" fillId="0" borderId="29"/>
    <xf numFmtId="43" fontId="15" fillId="0" borderId="29" applyFont="0" applyFill="0" applyBorder="0" applyAlignment="0" applyProtection="0"/>
    <xf numFmtId="41" fontId="20" fillId="0" borderId="29" applyFont="0" applyFill="0" applyBorder="0" applyAlignment="0" applyProtection="0"/>
    <xf numFmtId="0" fontId="15" fillId="0" borderId="29" applyFont="0" applyFill="0" applyBorder="0" applyAlignment="0" applyProtection="0"/>
    <xf numFmtId="0" fontId="4" fillId="0" borderId="29"/>
    <xf numFmtId="42" fontId="20" fillId="0" borderId="29" applyFont="0" applyFill="0" applyBorder="0" applyAlignment="0" applyProtection="0"/>
    <xf numFmtId="0" fontId="15" fillId="0" borderId="29"/>
    <xf numFmtId="9" fontId="15" fillId="0" borderId="29" applyFont="0" applyFill="0" applyBorder="0" applyAlignment="0" applyProtection="0"/>
    <xf numFmtId="44" fontId="36" fillId="0" borderId="29" applyFont="0" applyFill="0" applyBorder="0" applyAlignment="0" applyProtection="0"/>
    <xf numFmtId="0" fontId="15" fillId="0" borderId="29"/>
    <xf numFmtId="41" fontId="20" fillId="0" borderId="29" applyFont="0" applyFill="0" applyBorder="0" applyAlignment="0" applyProtection="0"/>
    <xf numFmtId="41" fontId="20" fillId="0" borderId="29" applyFont="0" applyFill="0" applyBorder="0" applyAlignment="0" applyProtection="0"/>
    <xf numFmtId="42" fontId="20" fillId="0" borderId="29" applyFont="0" applyFill="0" applyBorder="0" applyAlignment="0" applyProtection="0"/>
    <xf numFmtId="42" fontId="20" fillId="0" borderId="29" applyFont="0" applyFill="0" applyBorder="0" applyAlignment="0" applyProtection="0"/>
    <xf numFmtId="43" fontId="15" fillId="0" borderId="29" applyFont="0" applyFill="0" applyBorder="0" applyAlignment="0" applyProtection="0"/>
    <xf numFmtId="41" fontId="20" fillId="0" borderId="29" applyFont="0" applyFill="0" applyBorder="0" applyAlignment="0" applyProtection="0"/>
    <xf numFmtId="0" fontId="37" fillId="0" borderId="29"/>
    <xf numFmtId="0" fontId="4" fillId="0" borderId="29"/>
    <xf numFmtId="42" fontId="20" fillId="0" borderId="29" applyFont="0" applyFill="0" applyBorder="0" applyAlignment="0" applyProtection="0"/>
    <xf numFmtId="44" fontId="36" fillId="0" borderId="29" applyFont="0" applyFill="0" applyBorder="0" applyAlignment="0" applyProtection="0"/>
    <xf numFmtId="41" fontId="20" fillId="0" borderId="29" applyFont="0" applyFill="0" applyBorder="0" applyAlignment="0" applyProtection="0"/>
    <xf numFmtId="41" fontId="20" fillId="0" borderId="29" applyFont="0" applyFill="0" applyBorder="0" applyAlignment="0" applyProtection="0"/>
    <xf numFmtId="42" fontId="20" fillId="0" borderId="29" applyFont="0" applyFill="0" applyBorder="0" applyAlignment="0" applyProtection="0"/>
    <xf numFmtId="42" fontId="20" fillId="0" borderId="29" applyFont="0" applyFill="0" applyBorder="0" applyAlignment="0" applyProtection="0"/>
    <xf numFmtId="0" fontId="15" fillId="0" borderId="29"/>
    <xf numFmtId="43" fontId="15" fillId="0" borderId="29" applyFont="0" applyFill="0" applyBorder="0" applyAlignment="0" applyProtection="0"/>
    <xf numFmtId="41" fontId="20" fillId="0" borderId="29" applyFont="0" applyFill="0" applyBorder="0" applyAlignment="0" applyProtection="0"/>
    <xf numFmtId="0" fontId="4" fillId="0" borderId="29"/>
    <xf numFmtId="42" fontId="20" fillId="0" borderId="29" applyFont="0" applyFill="0" applyBorder="0" applyAlignment="0" applyProtection="0"/>
    <xf numFmtId="44" fontId="36" fillId="0" borderId="29" applyFont="0" applyFill="0" applyBorder="0" applyAlignment="0" applyProtection="0"/>
    <xf numFmtId="41" fontId="20" fillId="0" borderId="29" applyFont="0" applyFill="0" applyBorder="0" applyAlignment="0" applyProtection="0"/>
    <xf numFmtId="41" fontId="20" fillId="0" borderId="29" applyFont="0" applyFill="0" applyBorder="0" applyAlignment="0" applyProtection="0"/>
    <xf numFmtId="42" fontId="20" fillId="0" borderId="29" applyFont="0" applyFill="0" applyBorder="0" applyAlignment="0" applyProtection="0"/>
    <xf numFmtId="42" fontId="20" fillId="0" borderId="29" applyFont="0" applyFill="0" applyBorder="0" applyAlignment="0" applyProtection="0"/>
    <xf numFmtId="0" fontId="4" fillId="0" borderId="29"/>
    <xf numFmtId="44" fontId="4" fillId="0" borderId="29" applyFont="0" applyFill="0" applyBorder="0" applyAlignment="0" applyProtection="0"/>
    <xf numFmtId="0" fontId="38" fillId="0" borderId="29"/>
    <xf numFmtId="43" fontId="23" fillId="0" borderId="29" applyFont="0" applyFill="0" applyBorder="0" applyAlignment="0" applyProtection="0"/>
    <xf numFmtId="43" fontId="4" fillId="0" borderId="29" applyFont="0" applyFill="0" applyBorder="0" applyAlignment="0" applyProtection="0"/>
    <xf numFmtId="0" fontId="39" fillId="0" borderId="29"/>
    <xf numFmtId="168" fontId="15" fillId="0" borderId="29" applyFont="0" applyFill="0" applyBorder="0" applyAlignment="0" applyProtection="0"/>
    <xf numFmtId="9" fontId="4" fillId="0" borderId="29" applyFont="0" applyFill="0" applyBorder="0" applyAlignment="0" applyProtection="0"/>
    <xf numFmtId="41" fontId="4" fillId="0" borderId="29" applyFont="0" applyFill="0" applyBorder="0" applyAlignment="0" applyProtection="0"/>
    <xf numFmtId="0" fontId="39" fillId="0" borderId="29"/>
    <xf numFmtId="9" fontId="39" fillId="0" borderId="29" applyFont="0" applyFill="0" applyBorder="0" applyAlignment="0" applyProtection="0"/>
    <xf numFmtId="0" fontId="15" fillId="0" borderId="29"/>
    <xf numFmtId="0" fontId="40" fillId="0" borderId="29"/>
    <xf numFmtId="43" fontId="4" fillId="0" borderId="29" applyFont="0" applyFill="0" applyBorder="0" applyAlignment="0" applyProtection="0"/>
    <xf numFmtId="0" fontId="15" fillId="0" borderId="29"/>
    <xf numFmtId="169" fontId="15" fillId="0" borderId="29" applyFont="0" applyFill="0" applyBorder="0" applyAlignment="0" applyProtection="0"/>
    <xf numFmtId="9" fontId="15" fillId="0" borderId="29" applyFont="0" applyFill="0" applyBorder="0" applyAlignment="0" applyProtection="0"/>
    <xf numFmtId="173" fontId="32" fillId="0" borderId="29" applyFont="0" applyFill="0" applyBorder="0" applyAlignment="0" applyProtection="0"/>
    <xf numFmtId="42" fontId="20" fillId="0" borderId="29" applyFont="0" applyFill="0" applyBorder="0" applyAlignment="0" applyProtection="0"/>
    <xf numFmtId="176" fontId="15" fillId="0" borderId="29" applyFont="0" applyFill="0" applyBorder="0" applyAlignment="0" applyProtection="0"/>
    <xf numFmtId="0" fontId="15" fillId="0" borderId="29"/>
    <xf numFmtId="43" fontId="4" fillId="0" borderId="29" applyFont="0" applyFill="0" applyBorder="0" applyAlignment="0" applyProtection="0"/>
    <xf numFmtId="177" fontId="15" fillId="0" borderId="29" applyFont="0" applyFill="0" applyBorder="0" applyAlignment="0" applyProtection="0"/>
    <xf numFmtId="0" fontId="15" fillId="0" borderId="29"/>
    <xf numFmtId="39" fontId="42" fillId="0" borderId="29"/>
    <xf numFmtId="0" fontId="4" fillId="0" borderId="29"/>
    <xf numFmtId="178" fontId="4" fillId="0" borderId="29" applyFont="0" applyFill="0" applyBorder="0" applyAlignment="0" applyProtection="0"/>
    <xf numFmtId="0" fontId="15" fillId="0" borderId="29"/>
    <xf numFmtId="9" fontId="15" fillId="0" borderId="29" applyFont="0" applyFill="0" applyBorder="0" applyAlignment="0" applyProtection="0"/>
    <xf numFmtId="179" fontId="15" fillId="0" borderId="29" applyFont="0" applyFill="0" applyBorder="0" applyAlignment="0" applyProtection="0"/>
    <xf numFmtId="0" fontId="43" fillId="0" borderId="29"/>
    <xf numFmtId="41" fontId="43" fillId="0" borderId="29" applyFont="0" applyFill="0" applyBorder="0" applyAlignment="0" applyProtection="0"/>
    <xf numFmtId="43" fontId="43" fillId="0" borderId="29" applyFont="0" applyFill="0" applyBorder="0" applyAlignment="0" applyProtection="0"/>
    <xf numFmtId="9" fontId="4" fillId="0" borderId="29" applyFont="0" applyFill="0" applyBorder="0" applyAlignment="0" applyProtection="0"/>
    <xf numFmtId="0" fontId="43" fillId="0" borderId="29"/>
    <xf numFmtId="9" fontId="43" fillId="0" borderId="29" applyFont="0" applyFill="0" applyBorder="0" applyAlignment="0" applyProtection="0"/>
    <xf numFmtId="43" fontId="15" fillId="0" borderId="29" applyFont="0" applyFill="0" applyBorder="0" applyAlignment="0" applyProtection="0"/>
    <xf numFmtId="0" fontId="44" fillId="0" borderId="29"/>
    <xf numFmtId="180" fontId="15" fillId="0" borderId="29" applyFont="0" applyFill="0" applyBorder="0" applyAlignment="0" applyProtection="0"/>
    <xf numFmtId="0" fontId="45" fillId="0" borderId="37" applyProtection="0">
      <alignment horizontal="left" wrapText="1"/>
    </xf>
    <xf numFmtId="0" fontId="40" fillId="0" borderId="29" applyFont="0" applyFill="0" applyBorder="0" applyAlignment="0" applyProtection="0"/>
    <xf numFmtId="43" fontId="4" fillId="0" borderId="29" applyFont="0" applyFill="0" applyBorder="0" applyAlignment="0" applyProtection="0"/>
    <xf numFmtId="166" fontId="38" fillId="0" borderId="29" applyFont="0" applyFill="0" applyBorder="0" applyAlignment="0" applyProtection="0"/>
    <xf numFmtId="175" fontId="15" fillId="0" borderId="29" applyFont="0" applyFill="0" applyBorder="0" applyAlignment="0" applyProtection="0"/>
    <xf numFmtId="181" fontId="15" fillId="0" borderId="29" applyFont="0" applyFill="0" applyBorder="0" applyAlignment="0" applyProtection="0"/>
    <xf numFmtId="166" fontId="4" fillId="0" borderId="29" applyFont="0" applyFill="0" applyBorder="0" applyAlignment="0" applyProtection="0"/>
    <xf numFmtId="166" fontId="41" fillId="0" borderId="29" applyFont="0" applyFill="0" applyBorder="0" applyAlignment="0" applyProtection="0"/>
    <xf numFmtId="0" fontId="15" fillId="0" borderId="29"/>
    <xf numFmtId="0" fontId="15" fillId="0" borderId="29"/>
    <xf numFmtId="0" fontId="4" fillId="0" borderId="29"/>
    <xf numFmtId="0" fontId="15" fillId="0" borderId="29"/>
    <xf numFmtId="0" fontId="15" fillId="0" borderId="29"/>
    <xf numFmtId="0" fontId="46" fillId="0" borderId="29"/>
    <xf numFmtId="0" fontId="4" fillId="0" borderId="29"/>
    <xf numFmtId="0" fontId="46" fillId="0" borderId="29"/>
    <xf numFmtId="0" fontId="4" fillId="0" borderId="29"/>
    <xf numFmtId="0" fontId="15" fillId="0" borderId="29"/>
    <xf numFmtId="0" fontId="4" fillId="22" borderId="36" applyNumberFormat="0" applyFont="0" applyAlignment="0" applyProtection="0"/>
    <xf numFmtId="0" fontId="38" fillId="0" borderId="29"/>
    <xf numFmtId="166" fontId="38" fillId="0" borderId="29" applyFont="0" applyFill="0" applyBorder="0" applyAlignment="0" applyProtection="0"/>
    <xf numFmtId="166" fontId="4" fillId="0" borderId="29" applyFont="0" applyFill="0" applyBorder="0" applyAlignment="0" applyProtection="0"/>
    <xf numFmtId="166" fontId="41" fillId="0" borderId="29" applyFont="0" applyFill="0" applyBorder="0" applyAlignment="0" applyProtection="0"/>
    <xf numFmtId="0" fontId="39" fillId="0" borderId="29"/>
    <xf numFmtId="166" fontId="20" fillId="0" borderId="29" applyFont="0" applyFill="0" applyBorder="0" applyAlignment="0" applyProtection="0"/>
    <xf numFmtId="9" fontId="39" fillId="0" borderId="29" applyFont="0" applyFill="0" applyBorder="0" applyAlignment="0" applyProtection="0"/>
    <xf numFmtId="182" fontId="15" fillId="0" borderId="29"/>
    <xf numFmtId="0" fontId="3" fillId="0" borderId="29"/>
    <xf numFmtId="9" fontId="3" fillId="0" borderId="29" applyFont="0" applyFill="0" applyBorder="0" applyAlignment="0" applyProtection="0"/>
    <xf numFmtId="167" fontId="3" fillId="0" borderId="29" applyFont="0" applyFill="0" applyBorder="0" applyAlignment="0" applyProtection="0"/>
    <xf numFmtId="0" fontId="2" fillId="0" borderId="29"/>
    <xf numFmtId="44" fontId="2" fillId="0" borderId="29" applyFont="0" applyFill="0" applyBorder="0" applyAlignment="0" applyProtection="0"/>
    <xf numFmtId="9" fontId="2" fillId="0" borderId="29" applyFont="0" applyFill="0" applyBorder="0" applyAlignment="0" applyProtection="0"/>
    <xf numFmtId="164" fontId="2" fillId="0" borderId="29" applyFont="0" applyFill="0" applyBorder="0" applyAlignment="0" applyProtection="0"/>
    <xf numFmtId="0" fontId="1" fillId="0" borderId="29"/>
    <xf numFmtId="167" fontId="1" fillId="0" borderId="29" applyFont="0" applyFill="0" applyBorder="0" applyAlignment="0" applyProtection="0"/>
    <xf numFmtId="41" fontId="1" fillId="0" borderId="29" applyFont="0" applyFill="0" applyBorder="0" applyAlignment="0" applyProtection="0"/>
    <xf numFmtId="9" fontId="36" fillId="0" borderId="29" applyFont="0" applyFill="0" applyBorder="0" applyAlignment="0" applyProtection="0"/>
    <xf numFmtId="0" fontId="52" fillId="0" borderId="29"/>
    <xf numFmtId="9" fontId="52" fillId="0" borderId="29" applyFont="0" applyFill="0" applyBorder="0" applyAlignment="0" applyProtection="0"/>
    <xf numFmtId="187" fontId="15" fillId="0" borderId="29"/>
    <xf numFmtId="167" fontId="15" fillId="0" borderId="29" applyFont="0" applyFill="0" applyBorder="0" applyAlignment="0" applyProtection="0"/>
  </cellStyleXfs>
  <cellXfs count="447">
    <xf numFmtId="0" fontId="0" fillId="0" borderId="0" xfId="0" applyFont="1" applyAlignment="1"/>
    <xf numFmtId="0" fontId="0" fillId="0" borderId="0" xfId="0" applyFont="1"/>
    <xf numFmtId="0" fontId="6" fillId="0" borderId="3" xfId="0" applyFont="1" applyBorder="1" applyAlignment="1">
      <alignment vertical="center"/>
    </xf>
    <xf numFmtId="0" fontId="6" fillId="0" borderId="3" xfId="0" applyFont="1" applyBorder="1" applyAlignment="1">
      <alignment horizontal="center" vertical="center" wrapText="1"/>
    </xf>
    <xf numFmtId="0" fontId="0" fillId="0" borderId="3" xfId="0" applyFont="1" applyBorder="1"/>
    <xf numFmtId="2" fontId="6" fillId="0" borderId="3" xfId="0" applyNumberFormat="1" applyFont="1" applyBorder="1"/>
    <xf numFmtId="2" fontId="0" fillId="0" borderId="3" xfId="0" applyNumberFormat="1" applyFont="1" applyBorder="1" applyAlignment="1">
      <alignment horizontal="center"/>
    </xf>
    <xf numFmtId="0" fontId="12" fillId="0" borderId="3" xfId="0" applyFont="1" applyBorder="1" applyAlignment="1">
      <alignment horizontal="left" vertical="center" wrapText="1"/>
    </xf>
    <xf numFmtId="0" fontId="14" fillId="2" borderId="3" xfId="0" applyFont="1" applyFill="1" applyBorder="1" applyAlignment="1">
      <alignment horizontal="center" vertical="center"/>
    </xf>
    <xf numFmtId="16" fontId="14" fillId="2" borderId="3" xfId="0" quotePrefix="1" applyNumberFormat="1" applyFont="1" applyFill="1" applyBorder="1" applyAlignment="1">
      <alignment horizontal="center" vertical="center"/>
    </xf>
    <xf numFmtId="0" fontId="14" fillId="2" borderId="3" xfId="0" quotePrefix="1" applyFont="1" applyFill="1" applyBorder="1" applyAlignment="1">
      <alignment horizontal="center" vertical="center"/>
    </xf>
    <xf numFmtId="0" fontId="13" fillId="0" borderId="9" xfId="0" applyFont="1" applyBorder="1" applyAlignment="1">
      <alignment horizontal="left" vertical="top" wrapText="1"/>
    </xf>
    <xf numFmtId="0" fontId="6" fillId="0" borderId="7" xfId="0" applyFont="1" applyBorder="1" applyAlignment="1">
      <alignment horizontal="left" vertical="center" wrapText="1"/>
    </xf>
    <xf numFmtId="0" fontId="0" fillId="0" borderId="9" xfId="0" applyFont="1" applyBorder="1" applyAlignment="1">
      <alignment horizontal="center" vertical="center"/>
    </xf>
    <xf numFmtId="0" fontId="0" fillId="0" borderId="9" xfId="0" applyFont="1" applyBorder="1"/>
    <xf numFmtId="0" fontId="0" fillId="0" borderId="9" xfId="0" applyFont="1" applyBorder="1" applyAlignment="1">
      <alignment horizontal="center"/>
    </xf>
    <xf numFmtId="16" fontId="14" fillId="0" borderId="3" xfId="0" quotePrefix="1" applyNumberFormat="1" applyFont="1" applyBorder="1" applyAlignment="1">
      <alignment horizontal="center" vertical="center"/>
    </xf>
    <xf numFmtId="0" fontId="0" fillId="0" borderId="3" xfId="0" applyFont="1" applyBorder="1" applyAlignment="1">
      <alignment horizontal="center" vertical="center" wrapText="1"/>
    </xf>
    <xf numFmtId="0" fontId="0" fillId="0" borderId="3" xfId="0" applyFont="1" applyBorder="1" applyAlignment="1">
      <alignment horizontal="center"/>
    </xf>
    <xf numFmtId="0" fontId="6" fillId="0" borderId="7" xfId="0" applyFont="1" applyBorder="1" applyAlignment="1">
      <alignment wrapText="1"/>
    </xf>
    <xf numFmtId="0" fontId="14" fillId="0" borderId="9" xfId="0" quotePrefix="1" applyFont="1" applyBorder="1" applyAlignment="1">
      <alignment horizontal="center" vertical="center"/>
    </xf>
    <xf numFmtId="0" fontId="0" fillId="0" borderId="3" xfId="0" applyFont="1" applyBorder="1" applyAlignment="1">
      <alignment horizontal="center" vertical="center"/>
    </xf>
    <xf numFmtId="0" fontId="14" fillId="0" borderId="3" xfId="0" quotePrefix="1" applyFont="1" applyBorder="1" applyAlignment="1">
      <alignment horizontal="center" vertical="center"/>
    </xf>
    <xf numFmtId="0" fontId="6" fillId="0" borderId="3" xfId="0" applyFont="1" applyBorder="1" applyAlignment="1">
      <alignment horizontal="left" vertical="center" wrapText="1"/>
    </xf>
    <xf numFmtId="0" fontId="14" fillId="0" borderId="3" xfId="0" applyFont="1" applyBorder="1" applyAlignment="1">
      <alignment horizontal="center" vertical="center"/>
    </xf>
    <xf numFmtId="0" fontId="6" fillId="0" borderId="3" xfId="0" applyFont="1" applyBorder="1" applyAlignment="1">
      <alignment horizontal="center"/>
    </xf>
    <xf numFmtId="0" fontId="6" fillId="0" borderId="3" xfId="0" applyFont="1" applyBorder="1" applyAlignment="1">
      <alignment wrapText="1"/>
    </xf>
    <xf numFmtId="0" fontId="13" fillId="0" borderId="3" xfId="0" applyFont="1" applyBorder="1" applyAlignment="1">
      <alignment horizontal="left" vertical="top" wrapText="1"/>
    </xf>
    <xf numFmtId="0" fontId="6" fillId="0" borderId="7" xfId="0" applyFont="1" applyBorder="1"/>
    <xf numFmtId="2" fontId="0" fillId="0" borderId="0" xfId="0" applyNumberFormat="1" applyFont="1"/>
    <xf numFmtId="0" fontId="0" fillId="0" borderId="3" xfId="0" applyFont="1" applyBorder="1" applyAlignment="1">
      <alignment horizontal="left" vertical="center" wrapText="1"/>
    </xf>
    <xf numFmtId="0" fontId="6" fillId="0" borderId="3" xfId="0" applyFont="1" applyBorder="1"/>
    <xf numFmtId="16" fontId="14" fillId="0" borderId="3" xfId="0" applyNumberFormat="1" applyFont="1" applyBorder="1" applyAlignment="1">
      <alignment horizontal="center" vertical="center"/>
    </xf>
    <xf numFmtId="0" fontId="14" fillId="0" borderId="7" xfId="0" quotePrefix="1" applyFont="1" applyBorder="1" applyAlignment="1">
      <alignment horizontal="center" vertical="center"/>
    </xf>
    <xf numFmtId="0" fontId="12" fillId="0" borderId="3" xfId="0" applyFont="1" applyBorder="1" applyAlignment="1">
      <alignment horizontal="left" wrapText="1"/>
    </xf>
    <xf numFmtId="0" fontId="14" fillId="0" borderId="0" xfId="0" quotePrefix="1" applyFont="1" applyAlignment="1">
      <alignment horizontal="center" vertical="center"/>
    </xf>
    <xf numFmtId="0" fontId="0" fillId="0" borderId="6" xfId="0" applyFont="1" applyBorder="1"/>
    <xf numFmtId="0" fontId="6" fillId="0" borderId="9" xfId="0" applyFont="1" applyBorder="1"/>
    <xf numFmtId="0" fontId="0" fillId="0" borderId="3" xfId="0" applyFont="1" applyBorder="1" applyAlignment="1">
      <alignment vertical="center"/>
    </xf>
    <xf numFmtId="0" fontId="0" fillId="0" borderId="3" xfId="0" applyFont="1" applyBorder="1" applyAlignment="1">
      <alignment horizontal="left" vertical="center"/>
    </xf>
    <xf numFmtId="0" fontId="6" fillId="7" borderId="21" xfId="0" applyFont="1" applyFill="1" applyBorder="1"/>
    <xf numFmtId="0" fontId="0" fillId="7" borderId="21" xfId="0" applyFont="1" applyFill="1" applyBorder="1"/>
    <xf numFmtId="2" fontId="6" fillId="7" borderId="3" xfId="0" applyNumberFormat="1" applyFont="1" applyFill="1" applyBorder="1"/>
    <xf numFmtId="2" fontId="6" fillId="0" borderId="13" xfId="0" applyNumberFormat="1" applyFont="1" applyBorder="1"/>
    <xf numFmtId="0" fontId="0" fillId="0" borderId="6" xfId="0" applyFont="1" applyBorder="1" applyAlignment="1">
      <alignment horizontal="left" vertical="center"/>
    </xf>
    <xf numFmtId="2" fontId="0" fillId="0" borderId="3" xfId="0" applyNumberFormat="1" applyFont="1" applyBorder="1" applyAlignment="1">
      <alignment vertical="center"/>
    </xf>
    <xf numFmtId="2" fontId="0" fillId="0" borderId="3" xfId="0" applyNumberFormat="1" applyFont="1" applyBorder="1" applyAlignment="1">
      <alignment horizontal="center" vertical="center"/>
    </xf>
    <xf numFmtId="0" fontId="14" fillId="0" borderId="9" xfId="0" applyFont="1" applyBorder="1" applyAlignment="1">
      <alignment horizontal="center" vertical="center"/>
    </xf>
    <xf numFmtId="0" fontId="0" fillId="0" borderId="9" xfId="0" applyFont="1" applyBorder="1" applyAlignment="1">
      <alignment horizontal="center" vertical="center" wrapText="1"/>
    </xf>
    <xf numFmtId="0" fontId="6" fillId="0" borderId="13" xfId="0" applyFont="1" applyBorder="1"/>
    <xf numFmtId="49" fontId="12" fillId="0" borderId="14" xfId="0" applyNumberFormat="1" applyFont="1" applyBorder="1" applyAlignment="1">
      <alignment horizontal="center" vertical="top" wrapText="1"/>
    </xf>
    <xf numFmtId="0" fontId="12" fillId="0" borderId="9" xfId="0" applyFont="1" applyBorder="1" applyAlignment="1">
      <alignment horizontal="left" vertical="top" wrapText="1"/>
    </xf>
    <xf numFmtId="0" fontId="6" fillId="0" borderId="9" xfId="0" applyFont="1" applyBorder="1" applyAlignment="1">
      <alignment horizontal="left" vertical="center" wrapText="1"/>
    </xf>
    <xf numFmtId="2" fontId="6" fillId="0" borderId="3" xfId="0" applyNumberFormat="1" applyFont="1" applyBorder="1" applyAlignment="1">
      <alignment horizontal="center"/>
    </xf>
    <xf numFmtId="0" fontId="13" fillId="0" borderId="3" xfId="0" applyFont="1" applyBorder="1"/>
    <xf numFmtId="0" fontId="6" fillId="8" borderId="5" xfId="0" applyFont="1" applyFill="1" applyBorder="1"/>
    <xf numFmtId="0" fontId="9" fillId="9" borderId="4" xfId="0" applyFont="1" applyFill="1" applyBorder="1" applyAlignment="1">
      <alignment horizontal="center" vertical="center"/>
    </xf>
    <xf numFmtId="0" fontId="9" fillId="10" borderId="4" xfId="0" applyFont="1" applyFill="1" applyBorder="1" applyAlignment="1">
      <alignment horizontal="center" vertical="center"/>
    </xf>
    <xf numFmtId="0" fontId="9" fillId="4" borderId="4" xfId="0" applyFont="1" applyFill="1" applyBorder="1" applyAlignment="1">
      <alignment horizontal="center" vertical="center"/>
    </xf>
    <xf numFmtId="0" fontId="9" fillId="3" borderId="4" xfId="0" applyFont="1" applyFill="1" applyBorder="1" applyAlignment="1">
      <alignment horizontal="center" vertical="center"/>
    </xf>
    <xf numFmtId="0" fontId="9" fillId="11" borderId="4" xfId="0" applyFont="1" applyFill="1" applyBorder="1" applyAlignment="1">
      <alignment horizontal="center" vertical="center"/>
    </xf>
    <xf numFmtId="0" fontId="9" fillId="12" borderId="4" xfId="0" applyFont="1" applyFill="1" applyBorder="1" applyAlignment="1">
      <alignment horizontal="center" vertical="center"/>
    </xf>
    <xf numFmtId="0" fontId="6" fillId="0" borderId="3" xfId="0" applyFont="1" applyBorder="1" applyAlignment="1">
      <alignment horizontal="center" vertical="center"/>
    </xf>
    <xf numFmtId="0" fontId="9" fillId="0" borderId="6" xfId="0" applyFont="1" applyBorder="1" applyAlignment="1">
      <alignment horizontal="center" vertical="center"/>
    </xf>
    <xf numFmtId="0" fontId="9" fillId="0" borderId="23" xfId="0" applyFont="1" applyBorder="1" applyAlignment="1">
      <alignment horizontal="center" vertical="center"/>
    </xf>
    <xf numFmtId="0" fontId="16" fillId="0" borderId="3" xfId="0" applyFont="1" applyBorder="1" applyAlignment="1">
      <alignment horizontal="center" vertical="center"/>
    </xf>
    <xf numFmtId="0" fontId="16" fillId="0" borderId="10" xfId="0" applyFont="1" applyBorder="1" applyAlignment="1">
      <alignment horizontal="center" vertical="center"/>
    </xf>
    <xf numFmtId="0" fontId="16" fillId="0" borderId="0" xfId="0" applyFont="1" applyAlignment="1">
      <alignment horizontal="left"/>
    </xf>
    <xf numFmtId="166" fontId="17" fillId="13" borderId="24" xfId="0" applyNumberFormat="1" applyFont="1" applyFill="1" applyBorder="1" applyAlignment="1">
      <alignment vertical="center"/>
    </xf>
    <xf numFmtId="0" fontId="9" fillId="6" borderId="24" xfId="0" applyFont="1" applyFill="1" applyBorder="1"/>
    <xf numFmtId="0" fontId="9" fillId="6" borderId="15" xfId="0" applyFont="1" applyFill="1" applyBorder="1"/>
    <xf numFmtId="10" fontId="11" fillId="6" borderId="15" xfId="0" applyNumberFormat="1" applyFont="1" applyFill="1" applyBorder="1"/>
    <xf numFmtId="9" fontId="12" fillId="6" borderId="15" xfId="0" applyNumberFormat="1" applyFont="1" applyFill="1" applyBorder="1"/>
    <xf numFmtId="166" fontId="13" fillId="6" borderId="3" xfId="0" applyNumberFormat="1" applyFont="1" applyFill="1" applyBorder="1"/>
    <xf numFmtId="166" fontId="13" fillId="6" borderId="16" xfId="0" applyNumberFormat="1" applyFont="1" applyFill="1" applyBorder="1"/>
    <xf numFmtId="166" fontId="0" fillId="10" borderId="5" xfId="0" applyNumberFormat="1" applyFont="1" applyFill="1" applyBorder="1"/>
    <xf numFmtId="170" fontId="12" fillId="0" borderId="9" xfId="0" applyNumberFormat="1" applyFont="1" applyBorder="1"/>
    <xf numFmtId="9" fontId="12" fillId="0" borderId="18" xfId="0" applyNumberFormat="1" applyFont="1" applyBorder="1"/>
    <xf numFmtId="166" fontId="13" fillId="0" borderId="3" xfId="0" applyNumberFormat="1" applyFont="1" applyBorder="1"/>
    <xf numFmtId="166" fontId="13" fillId="0" borderId="17" xfId="0" applyNumberFormat="1" applyFont="1" applyBorder="1"/>
    <xf numFmtId="166" fontId="13" fillId="4" borderId="3" xfId="0" applyNumberFormat="1" applyFont="1" applyFill="1" applyBorder="1" applyAlignment="1">
      <alignment vertical="center"/>
    </xf>
    <xf numFmtId="10" fontId="11" fillId="0" borderId="3" xfId="0" applyNumberFormat="1" applyFont="1" applyBorder="1"/>
    <xf numFmtId="9" fontId="12" fillId="0" borderId="11" xfId="0" applyNumberFormat="1" applyFont="1" applyBorder="1"/>
    <xf numFmtId="166" fontId="13" fillId="0" borderId="13" xfId="0" applyNumberFormat="1" applyFont="1" applyBorder="1"/>
    <xf numFmtId="166" fontId="13" fillId="3" borderId="3" xfId="0" applyNumberFormat="1" applyFont="1" applyFill="1" applyBorder="1" applyAlignment="1">
      <alignment vertical="center"/>
    </xf>
    <xf numFmtId="166" fontId="13" fillId="11" borderId="3" xfId="0" applyNumberFormat="1" applyFont="1" applyFill="1" applyBorder="1" applyAlignment="1">
      <alignment vertical="center"/>
    </xf>
    <xf numFmtId="10" fontId="12" fillId="0" borderId="3" xfId="0" applyNumberFormat="1" applyFont="1" applyBorder="1"/>
    <xf numFmtId="166" fontId="13" fillId="7" borderId="5" xfId="0" applyNumberFormat="1" applyFont="1" applyFill="1" applyBorder="1"/>
    <xf numFmtId="0" fontId="16" fillId="0" borderId="0" xfId="0" applyFont="1" applyAlignment="1">
      <alignment horizontal="left" vertical="center"/>
    </xf>
    <xf numFmtId="166" fontId="13" fillId="12" borderId="3" xfId="0" applyNumberFormat="1" applyFont="1" applyFill="1" applyBorder="1" applyAlignment="1">
      <alignment vertical="center"/>
    </xf>
    <xf numFmtId="166" fontId="11" fillId="0" borderId="3" xfId="0" applyNumberFormat="1" applyFont="1" applyBorder="1"/>
    <xf numFmtId="166" fontId="11" fillId="0" borderId="13" xfId="0" applyNumberFormat="1" applyFont="1" applyBorder="1"/>
    <xf numFmtId="0" fontId="16" fillId="0" borderId="0" xfId="0" applyFont="1" applyAlignment="1">
      <alignment horizontal="left" wrapText="1"/>
    </xf>
    <xf numFmtId="166" fontId="6" fillId="0" borderId="0" xfId="0" applyNumberFormat="1" applyFont="1"/>
    <xf numFmtId="0" fontId="13" fillId="0" borderId="11" xfId="0" applyFont="1" applyBorder="1"/>
    <xf numFmtId="166" fontId="13" fillId="0" borderId="3" xfId="0" applyNumberFormat="1" applyFont="1" applyBorder="1" applyAlignment="1">
      <alignment vertical="center"/>
    </xf>
    <xf numFmtId="166" fontId="12" fillId="0" borderId="3" xfId="0" applyNumberFormat="1" applyFont="1" applyBorder="1"/>
    <xf numFmtId="0" fontId="13" fillId="0" borderId="0" xfId="0" applyFont="1"/>
    <xf numFmtId="9" fontId="12" fillId="0" borderId="0" xfId="0" applyNumberFormat="1" applyFont="1" applyAlignment="1">
      <alignment horizontal="right"/>
    </xf>
    <xf numFmtId="165" fontId="6" fillId="10" borderId="25" xfId="0" applyNumberFormat="1" applyFont="1" applyFill="1" applyBorder="1"/>
    <xf numFmtId="165" fontId="6" fillId="10" borderId="26" xfId="0" applyNumberFormat="1" applyFont="1" applyFill="1" applyBorder="1"/>
    <xf numFmtId="165" fontId="6" fillId="10" borderId="27" xfId="0" applyNumberFormat="1" applyFont="1" applyFill="1" applyBorder="1"/>
    <xf numFmtId="166" fontId="0" fillId="0" borderId="0" xfId="0" applyNumberFormat="1" applyFont="1"/>
    <xf numFmtId="0" fontId="6" fillId="0" borderId="1" xfId="0" applyFont="1" applyBorder="1" applyAlignment="1">
      <alignment horizontal="left" vertical="center"/>
    </xf>
    <xf numFmtId="0" fontId="6" fillId="0" borderId="28" xfId="0" applyFont="1" applyBorder="1" applyAlignment="1">
      <alignment horizontal="center" vertical="center"/>
    </xf>
    <xf numFmtId="0" fontId="6" fillId="0" borderId="22" xfId="0" applyFont="1" applyBorder="1" applyAlignment="1">
      <alignment horizontal="center" vertical="center"/>
    </xf>
    <xf numFmtId="0" fontId="6" fillId="0" borderId="22" xfId="0" applyFont="1" applyBorder="1" applyAlignment="1">
      <alignment horizontal="center" vertical="center" wrapText="1"/>
    </xf>
    <xf numFmtId="0" fontId="6" fillId="5" borderId="8" xfId="0" applyFont="1" applyFill="1" applyBorder="1" applyAlignment="1">
      <alignment horizontal="center" vertical="center" wrapText="1"/>
    </xf>
    <xf numFmtId="0" fontId="6" fillId="0" borderId="0" xfId="0" applyFont="1" applyAlignment="1">
      <alignment horizontal="center" vertical="center"/>
    </xf>
    <xf numFmtId="0" fontId="0" fillId="0" borderId="18" xfId="0" applyFont="1" applyBorder="1" applyAlignment="1">
      <alignment vertical="center"/>
    </xf>
    <xf numFmtId="0" fontId="0" fillId="0" borderId="17" xfId="0" applyFont="1" applyBorder="1" applyAlignment="1">
      <alignment vertical="center"/>
    </xf>
    <xf numFmtId="166" fontId="13" fillId="0" borderId="9" xfId="0" applyNumberFormat="1" applyFont="1" applyBorder="1" applyAlignment="1">
      <alignment vertical="center"/>
    </xf>
    <xf numFmtId="166" fontId="18" fillId="0" borderId="9" xfId="0" applyNumberFormat="1" applyFont="1" applyBorder="1" applyAlignment="1">
      <alignment vertical="center"/>
    </xf>
    <xf numFmtId="0" fontId="0" fillId="0" borderId="11" xfId="0" applyFont="1" applyBorder="1" applyAlignment="1">
      <alignment horizontal="left" vertical="center"/>
    </xf>
    <xf numFmtId="0" fontId="0" fillId="0" borderId="13" xfId="0" applyFont="1" applyBorder="1" applyAlignment="1">
      <alignment horizontal="left" vertical="center"/>
    </xf>
    <xf numFmtId="166" fontId="18" fillId="0" borderId="3" xfId="0" applyNumberFormat="1" applyFont="1" applyBorder="1" applyAlignment="1">
      <alignment vertical="center"/>
    </xf>
    <xf numFmtId="166" fontId="0" fillId="0" borderId="0" xfId="0" applyNumberFormat="1" applyFont="1" applyAlignment="1">
      <alignment vertical="center"/>
    </xf>
    <xf numFmtId="0" fontId="6" fillId="0" borderId="3" xfId="0" applyFont="1" applyBorder="1" applyAlignment="1">
      <alignment horizontal="left" vertical="center"/>
    </xf>
    <xf numFmtId="0" fontId="0" fillId="0" borderId="18" xfId="0" applyFont="1" applyBorder="1" applyAlignment="1">
      <alignment horizontal="left" vertical="center"/>
    </xf>
    <xf numFmtId="0" fontId="0" fillId="0" borderId="17" xfId="0" applyFont="1" applyBorder="1" applyAlignment="1">
      <alignment horizontal="left" vertical="center"/>
    </xf>
    <xf numFmtId="166" fontId="13" fillId="0" borderId="6" xfId="0" applyNumberFormat="1" applyFont="1" applyBorder="1" applyAlignment="1">
      <alignment vertical="center"/>
    </xf>
    <xf numFmtId="0" fontId="20" fillId="0" borderId="29" xfId="1" applyFill="1">
      <alignment vertical="center"/>
    </xf>
    <xf numFmtId="0" fontId="20" fillId="0" borderId="29" xfId="1" applyFill="1" applyAlignment="1">
      <alignment horizontal="center" vertical="center"/>
    </xf>
    <xf numFmtId="0" fontId="21" fillId="0" borderId="29" xfId="1" applyFont="1" applyFill="1">
      <alignment vertical="center"/>
    </xf>
    <xf numFmtId="0" fontId="21" fillId="0" borderId="29" xfId="1" applyFont="1" applyFill="1" applyAlignment="1">
      <alignment horizontal="center" vertical="center"/>
    </xf>
    <xf numFmtId="0" fontId="21" fillId="0" borderId="29" xfId="1" applyFont="1">
      <alignment vertical="center"/>
    </xf>
    <xf numFmtId="0" fontId="21" fillId="0" borderId="29" xfId="1" applyFont="1" applyAlignment="1">
      <alignment horizontal="center" vertical="center"/>
    </xf>
    <xf numFmtId="3" fontId="22" fillId="0" borderId="29" xfId="1" applyNumberFormat="1" applyFont="1" applyFill="1">
      <alignment vertical="center"/>
    </xf>
    <xf numFmtId="0" fontId="22" fillId="0" borderId="29" xfId="1" applyFont="1" applyFill="1">
      <alignment vertical="center"/>
    </xf>
    <xf numFmtId="3" fontId="22" fillId="14" borderId="29" xfId="1" applyNumberFormat="1" applyFont="1" applyFill="1">
      <alignment vertical="center"/>
    </xf>
    <xf numFmtId="171" fontId="22" fillId="0" borderId="29" xfId="1" applyNumberFormat="1" applyFont="1" applyFill="1">
      <alignment vertical="center"/>
    </xf>
    <xf numFmtId="171" fontId="22" fillId="0" borderId="29" xfId="1" applyNumberFormat="1" applyFont="1" applyFill="1" applyAlignment="1">
      <alignment horizontal="right" vertical="center"/>
    </xf>
    <xf numFmtId="0" fontId="23" fillId="0" borderId="29" xfId="1" applyFont="1" applyBorder="1" applyAlignment="1">
      <alignment vertical="center"/>
    </xf>
    <xf numFmtId="171" fontId="22" fillId="14" borderId="29" xfId="1" applyNumberFormat="1" applyFont="1" applyFill="1">
      <alignment vertical="center"/>
    </xf>
    <xf numFmtId="0" fontId="24" fillId="15" borderId="29" xfId="1" applyFont="1" applyFill="1" applyAlignment="1">
      <alignment horizontal="center" vertical="center" wrapText="1"/>
    </xf>
    <xf numFmtId="0" fontId="24" fillId="15" borderId="29" xfId="1" applyFont="1" applyFill="1" applyAlignment="1">
      <alignment horizontal="center" vertical="center"/>
    </xf>
    <xf numFmtId="172" fontId="21" fillId="0" borderId="29" xfId="1" applyNumberFormat="1" applyFont="1" applyFill="1">
      <alignment vertical="center"/>
    </xf>
    <xf numFmtId="10" fontId="26" fillId="0" borderId="30" xfId="2" applyNumberFormat="1" applyFont="1" applyFill="1" applyBorder="1"/>
    <xf numFmtId="10" fontId="26" fillId="0" borderId="31" xfId="2" applyNumberFormat="1" applyFont="1" applyFill="1" applyBorder="1"/>
    <xf numFmtId="0" fontId="23" fillId="0" borderId="29" xfId="3" applyFont="1" applyFill="1" applyBorder="1"/>
    <xf numFmtId="10" fontId="23" fillId="0" borderId="32" xfId="2" applyNumberFormat="1" applyFont="1" applyFill="1" applyBorder="1"/>
    <xf numFmtId="0" fontId="23" fillId="0" borderId="32" xfId="3" applyFont="1" applyFill="1" applyBorder="1" applyAlignment="1">
      <alignment horizontal="left" indent="1"/>
    </xf>
    <xf numFmtId="0" fontId="27" fillId="0" borderId="32" xfId="3" applyFont="1" applyFill="1" applyBorder="1"/>
    <xf numFmtId="172" fontId="20" fillId="0" borderId="29" xfId="1" applyNumberFormat="1" applyFill="1">
      <alignment vertical="center"/>
    </xf>
    <xf numFmtId="0" fontId="23" fillId="0" borderId="32" xfId="3" applyFont="1" applyFill="1" applyBorder="1"/>
    <xf numFmtId="0" fontId="28" fillId="0" borderId="33" xfId="3" applyFont="1" applyFill="1" applyBorder="1" applyAlignment="1">
      <alignment horizontal="center" vertical="center" wrapText="1"/>
    </xf>
    <xf numFmtId="0" fontId="28" fillId="0" borderId="33" xfId="3" applyFont="1" applyFill="1" applyBorder="1" applyAlignment="1">
      <alignment horizontal="centerContinuous" vertical="center"/>
    </xf>
    <xf numFmtId="172" fontId="27" fillId="0" borderId="29" xfId="4" applyNumberFormat="1" applyFont="1"/>
    <xf numFmtId="0" fontId="23" fillId="0" borderId="29" xfId="3" applyFont="1"/>
    <xf numFmtId="172" fontId="27" fillId="14" borderId="29" xfId="4" applyNumberFormat="1" applyFont="1" applyFill="1"/>
    <xf numFmtId="0" fontId="20" fillId="0" borderId="29" xfId="1">
      <alignment vertical="center"/>
    </xf>
    <xf numFmtId="0" fontId="29" fillId="0" borderId="29" xfId="1" applyFont="1" applyFill="1" applyAlignment="1">
      <alignment horizontal="center" vertical="center"/>
    </xf>
    <xf numFmtId="0" fontId="27" fillId="0" borderId="29" xfId="1" applyFont="1" applyFill="1" applyAlignment="1">
      <alignment horizontal="left" vertical="center"/>
    </xf>
    <xf numFmtId="0" fontId="20" fillId="0" borderId="29" xfId="1" applyFont="1">
      <alignment vertical="center"/>
    </xf>
    <xf numFmtId="0" fontId="50" fillId="0" borderId="29" xfId="193" applyFont="1"/>
    <xf numFmtId="0" fontId="50" fillId="0" borderId="41" xfId="193" applyFont="1" applyBorder="1" applyAlignment="1">
      <alignment wrapText="1"/>
    </xf>
    <xf numFmtId="0" fontId="50" fillId="0" borderId="42" xfId="193" applyFont="1" applyBorder="1" applyAlignment="1">
      <alignment horizontal="center"/>
    </xf>
    <xf numFmtId="44" fontId="50" fillId="0" borderId="42" xfId="194" applyFont="1" applyBorder="1"/>
    <xf numFmtId="173" fontId="50" fillId="0" borderId="42" xfId="193" applyNumberFormat="1" applyFont="1" applyBorder="1"/>
    <xf numFmtId="173" fontId="50" fillId="0" borderId="43" xfId="193" applyNumberFormat="1" applyFont="1" applyBorder="1"/>
    <xf numFmtId="44" fontId="49" fillId="0" borderId="42" xfId="194" applyFont="1" applyBorder="1" applyAlignment="1">
      <alignment horizontal="center"/>
    </xf>
    <xf numFmtId="0" fontId="49" fillId="0" borderId="41" xfId="193" applyFont="1" applyBorder="1" applyAlignment="1">
      <alignment wrapText="1"/>
    </xf>
    <xf numFmtId="0" fontId="49" fillId="0" borderId="42" xfId="193" applyFont="1" applyBorder="1" applyAlignment="1">
      <alignment horizontal="center"/>
    </xf>
    <xf numFmtId="44" fontId="49" fillId="0" borderId="42" xfId="194" applyFont="1" applyBorder="1"/>
    <xf numFmtId="44" fontId="50" fillId="23" borderId="42" xfId="194" applyFont="1" applyFill="1" applyBorder="1"/>
    <xf numFmtId="9" fontId="50" fillId="0" borderId="29" xfId="195" applyFont="1"/>
    <xf numFmtId="43" fontId="50" fillId="0" borderId="29" xfId="193" applyNumberFormat="1" applyFont="1"/>
    <xf numFmtId="44" fontId="50" fillId="0" borderId="42" xfId="194" applyFont="1" applyFill="1" applyBorder="1"/>
    <xf numFmtId="0" fontId="50" fillId="0" borderId="41" xfId="193" applyFont="1" applyFill="1" applyBorder="1" applyAlignment="1">
      <alignment wrapText="1"/>
    </xf>
    <xf numFmtId="0" fontId="50" fillId="0" borderId="42" xfId="193" applyFont="1" applyFill="1" applyBorder="1" applyAlignment="1">
      <alignment horizontal="center"/>
    </xf>
    <xf numFmtId="173" fontId="50" fillId="0" borderId="42" xfId="193" applyNumberFormat="1" applyFont="1" applyFill="1" applyBorder="1"/>
    <xf numFmtId="173" fontId="50" fillId="0" borderId="43" xfId="193" applyNumberFormat="1" applyFont="1" applyFill="1" applyBorder="1"/>
    <xf numFmtId="0" fontId="50" fillId="0" borderId="29" xfId="193" applyFont="1" applyFill="1"/>
    <xf numFmtId="184" fontId="50" fillId="0" borderId="42" xfId="193" applyNumberFormat="1" applyFont="1" applyFill="1" applyBorder="1"/>
    <xf numFmtId="44" fontId="50" fillId="23" borderId="42" xfId="194" applyFont="1" applyFill="1" applyBorder="1" applyAlignment="1">
      <alignment vertical="center"/>
    </xf>
    <xf numFmtId="44" fontId="50" fillId="0" borderId="42" xfId="194" applyFont="1" applyBorder="1" applyAlignment="1">
      <alignment vertical="center"/>
    </xf>
    <xf numFmtId="173" fontId="50" fillId="0" borderId="42" xfId="193" applyNumberFormat="1" applyFont="1" applyBorder="1" applyAlignment="1">
      <alignment vertical="center"/>
    </xf>
    <xf numFmtId="173" fontId="50" fillId="0" borderId="43" xfId="193" applyNumberFormat="1" applyFont="1" applyBorder="1" applyAlignment="1">
      <alignment vertical="center"/>
    </xf>
    <xf numFmtId="9" fontId="50" fillId="0" borderId="29" xfId="195" applyFont="1" applyAlignment="1">
      <alignment vertical="center"/>
    </xf>
    <xf numFmtId="44" fontId="50" fillId="0" borderId="42" xfId="194" applyFont="1" applyFill="1" applyBorder="1" applyAlignment="1">
      <alignment vertical="center"/>
    </xf>
    <xf numFmtId="173" fontId="50" fillId="0" borderId="42" xfId="193" applyNumberFormat="1" applyFont="1" applyFill="1" applyBorder="1" applyAlignment="1">
      <alignment vertical="center"/>
    </xf>
    <xf numFmtId="173" fontId="50" fillId="0" borderId="43" xfId="193" applyNumberFormat="1" applyFont="1" applyFill="1" applyBorder="1" applyAlignment="1">
      <alignment vertical="center"/>
    </xf>
    <xf numFmtId="173" fontId="50" fillId="0" borderId="29" xfId="193" applyNumberFormat="1" applyFont="1"/>
    <xf numFmtId="49" fontId="50" fillId="0" borderId="41" xfId="193" applyNumberFormat="1" applyFont="1" applyFill="1" applyBorder="1" applyAlignment="1">
      <alignment wrapText="1"/>
    </xf>
    <xf numFmtId="0" fontId="50" fillId="0" borderId="44" xfId="193" applyFont="1" applyBorder="1" applyAlignment="1">
      <alignment wrapText="1"/>
    </xf>
    <xf numFmtId="0" fontId="50" fillId="0" borderId="45" xfId="193" applyFont="1" applyBorder="1" applyAlignment="1">
      <alignment horizontal="center"/>
    </xf>
    <xf numFmtId="44" fontId="50" fillId="0" borderId="45" xfId="194" applyFont="1" applyFill="1" applyBorder="1"/>
    <xf numFmtId="173" fontId="50" fillId="0" borderId="45" xfId="193" applyNumberFormat="1" applyFont="1" applyFill="1" applyBorder="1"/>
    <xf numFmtId="173" fontId="50" fillId="0" borderId="46" xfId="193" applyNumberFormat="1" applyFont="1" applyFill="1" applyBorder="1"/>
    <xf numFmtId="0" fontId="48" fillId="0" borderId="29" xfId="193" applyFont="1"/>
    <xf numFmtId="44" fontId="50" fillId="23" borderId="45" xfId="194" applyFont="1" applyFill="1" applyBorder="1"/>
    <xf numFmtId="0" fontId="50" fillId="0" borderId="47" xfId="193" applyFont="1" applyBorder="1" applyAlignment="1">
      <alignment wrapText="1"/>
    </xf>
    <xf numFmtId="0" fontId="50" fillId="0" borderId="48" xfId="193" applyFont="1" applyBorder="1" applyAlignment="1">
      <alignment horizontal="center"/>
    </xf>
    <xf numFmtId="44" fontId="50" fillId="0" borderId="48" xfId="194" applyFont="1" applyBorder="1"/>
    <xf numFmtId="173" fontId="50" fillId="0" borderId="48" xfId="193" applyNumberFormat="1" applyFont="1" applyBorder="1"/>
    <xf numFmtId="173" fontId="50" fillId="0" borderId="49" xfId="193" applyNumberFormat="1" applyFont="1" applyBorder="1"/>
    <xf numFmtId="0" fontId="50" fillId="0" borderId="29" xfId="193" applyFont="1" applyAlignment="1">
      <alignment wrapText="1"/>
    </xf>
    <xf numFmtId="0" fontId="50" fillId="0" borderId="29" xfId="193" applyFont="1" applyAlignment="1">
      <alignment horizontal="center"/>
    </xf>
    <xf numFmtId="44" fontId="50" fillId="0" borderId="29" xfId="194" applyFont="1"/>
    <xf numFmtId="0" fontId="0" fillId="0" borderId="0" xfId="0" applyFont="1" applyAlignment="1">
      <alignment vertical="center"/>
    </xf>
    <xf numFmtId="2" fontId="6" fillId="0" borderId="3" xfId="0" applyNumberFormat="1" applyFont="1" applyBorder="1" applyAlignment="1">
      <alignment vertical="center"/>
    </xf>
    <xf numFmtId="2" fontId="7" fillId="0" borderId="3" xfId="0" applyNumberFormat="1" applyFont="1" applyBorder="1" applyAlignment="1">
      <alignment vertical="center"/>
    </xf>
    <xf numFmtId="0" fontId="23" fillId="0" borderId="29" xfId="171" applyFont="1" applyAlignment="1">
      <alignment vertical="center"/>
    </xf>
    <xf numFmtId="0" fontId="23" fillId="0" borderId="29" xfId="171" applyFont="1" applyBorder="1" applyAlignment="1">
      <alignment vertical="center"/>
    </xf>
    <xf numFmtId="0" fontId="27" fillId="0" borderId="29" xfId="171" applyFont="1" applyBorder="1" applyAlignment="1">
      <alignment horizontal="left" vertical="center"/>
    </xf>
    <xf numFmtId="0" fontId="27" fillId="0" borderId="29" xfId="171" applyFont="1" applyAlignment="1">
      <alignment vertical="center"/>
    </xf>
    <xf numFmtId="0" fontId="23" fillId="0" borderId="29" xfId="126" applyFont="1" applyAlignment="1">
      <alignment vertical="center"/>
    </xf>
    <xf numFmtId="0" fontId="23" fillId="0" borderId="29" xfId="171" applyFont="1" applyFill="1" applyBorder="1" applyAlignment="1">
      <alignment vertical="center"/>
    </xf>
    <xf numFmtId="0" fontId="23" fillId="0" borderId="29" xfId="171" applyFont="1" applyBorder="1" applyAlignment="1">
      <alignment horizontal="center" vertical="center"/>
    </xf>
    <xf numFmtId="0" fontId="23" fillId="0" borderId="29" xfId="171" applyFont="1" applyBorder="1" applyAlignment="1">
      <alignment horizontal="center" vertical="center" wrapText="1"/>
    </xf>
    <xf numFmtId="182" fontId="27" fillId="0" borderId="29" xfId="189" applyFont="1" applyBorder="1" applyAlignment="1">
      <alignment horizontal="center" vertical="center"/>
    </xf>
    <xf numFmtId="182" fontId="23" fillId="0" borderId="29" xfId="189" applyFont="1" applyBorder="1" applyAlignment="1">
      <alignment vertical="center"/>
    </xf>
    <xf numFmtId="183" fontId="23" fillId="0" borderId="63" xfId="189" applyNumberFormat="1" applyFont="1" applyBorder="1" applyAlignment="1">
      <alignment vertical="center"/>
    </xf>
    <xf numFmtId="182" fontId="23" fillId="0" borderId="59" xfId="189" applyFont="1" applyBorder="1" applyAlignment="1">
      <alignment vertical="center"/>
    </xf>
    <xf numFmtId="182" fontId="27" fillId="0" borderId="59" xfId="189" applyFont="1" applyFill="1" applyBorder="1" applyAlignment="1">
      <alignment vertical="center"/>
    </xf>
    <xf numFmtId="183" fontId="23" fillId="0" borderId="31" xfId="189" applyNumberFormat="1" applyFont="1" applyBorder="1" applyAlignment="1">
      <alignment vertical="center"/>
    </xf>
    <xf numFmtId="186" fontId="23" fillId="0" borderId="29" xfId="189" applyNumberFormat="1" applyFont="1" applyBorder="1" applyAlignment="1">
      <alignment vertical="center"/>
    </xf>
    <xf numFmtId="185" fontId="23" fillId="0" borderId="29" xfId="189" applyNumberFormat="1" applyFont="1" applyBorder="1" applyAlignment="1">
      <alignment vertical="center"/>
    </xf>
    <xf numFmtId="0" fontId="27" fillId="0" borderId="55" xfId="171" applyFont="1" applyBorder="1" applyAlignment="1">
      <alignment horizontal="left" vertical="center"/>
    </xf>
    <xf numFmtId="183" fontId="27" fillId="0" borderId="55" xfId="189" applyNumberFormat="1" applyFont="1" applyFill="1" applyBorder="1" applyAlignment="1">
      <alignment horizontal="right" vertical="center"/>
    </xf>
    <xf numFmtId="182" fontId="23" fillId="0" borderId="54" xfId="189" applyFont="1" applyBorder="1" applyAlignment="1">
      <alignment vertical="center"/>
    </xf>
    <xf numFmtId="182" fontId="23" fillId="0" borderId="55" xfId="189" applyFont="1" applyBorder="1" applyAlignment="1">
      <alignment vertical="center"/>
    </xf>
    <xf numFmtId="183" fontId="23" fillId="0" borderId="51" xfId="189" applyNumberFormat="1" applyFont="1" applyBorder="1" applyAlignment="1">
      <alignment vertical="center"/>
    </xf>
    <xf numFmtId="183" fontId="26" fillId="0" borderId="57" xfId="189" applyNumberFormat="1" applyFont="1" applyFill="1" applyBorder="1" applyAlignment="1">
      <alignment vertical="center"/>
    </xf>
    <xf numFmtId="182" fontId="27" fillId="0" borderId="56" xfId="189" applyFont="1" applyBorder="1" applyAlignment="1">
      <alignment vertical="center"/>
    </xf>
    <xf numFmtId="0" fontId="23" fillId="0" borderId="29" xfId="171" applyFont="1" applyBorder="1" applyAlignment="1">
      <alignment horizontal="right" vertical="center"/>
    </xf>
    <xf numFmtId="9" fontId="27" fillId="0" borderId="29" xfId="140" applyFont="1" applyBorder="1" applyAlignment="1">
      <alignment horizontal="right" vertical="center"/>
    </xf>
    <xf numFmtId="182" fontId="27" fillId="0" borderId="29" xfId="189" applyFont="1" applyBorder="1" applyAlignment="1">
      <alignment horizontal="right" vertical="center"/>
    </xf>
    <xf numFmtId="183" fontId="23" fillId="0" borderId="29" xfId="171" applyNumberFormat="1" applyFont="1" applyAlignment="1">
      <alignment vertical="center"/>
    </xf>
    <xf numFmtId="0" fontId="27" fillId="0" borderId="29" xfId="171" applyFont="1" applyBorder="1" applyAlignment="1">
      <alignment horizontal="center" vertical="center" wrapText="1"/>
    </xf>
    <xf numFmtId="0" fontId="27" fillId="0" borderId="59" xfId="171" applyFont="1" applyBorder="1" applyAlignment="1">
      <alignment vertical="center"/>
    </xf>
    <xf numFmtId="188" fontId="47" fillId="0" borderId="32" xfId="186" applyNumberFormat="1" applyFont="1" applyBorder="1" applyAlignment="1">
      <alignment horizontal="center" vertical="center"/>
    </xf>
    <xf numFmtId="0" fontId="28" fillId="0" borderId="61" xfId="171" applyFont="1" applyFill="1" applyBorder="1" applyAlignment="1">
      <alignment horizontal="center" vertical="center"/>
    </xf>
    <xf numFmtId="0" fontId="28" fillId="0" borderId="62" xfId="171" applyFont="1" applyFill="1" applyBorder="1" applyAlignment="1">
      <alignment horizontal="center" vertical="center"/>
    </xf>
    <xf numFmtId="0" fontId="23" fillId="0" borderId="54" xfId="171" applyFont="1" applyBorder="1" applyAlignment="1">
      <alignment vertical="center"/>
    </xf>
    <xf numFmtId="0" fontId="23" fillId="0" borderId="55" xfId="171" applyFont="1" applyBorder="1" applyAlignment="1">
      <alignment vertical="center"/>
    </xf>
    <xf numFmtId="0" fontId="23" fillId="0" borderId="56" xfId="126" applyFont="1" applyBorder="1" applyAlignment="1">
      <alignment vertical="center"/>
    </xf>
    <xf numFmtId="191" fontId="55" fillId="0" borderId="0" xfId="0" applyNumberFormat="1" applyFont="1" applyAlignment="1">
      <alignment horizontal="center" vertical="center"/>
    </xf>
    <xf numFmtId="192" fontId="55" fillId="0" borderId="0" xfId="0" applyNumberFormat="1" applyFont="1" applyAlignment="1">
      <alignment horizontal="center" vertical="center"/>
    </xf>
    <xf numFmtId="192" fontId="55" fillId="0" borderId="29" xfId="0" applyNumberFormat="1" applyFont="1" applyBorder="1" applyAlignment="1">
      <alignment horizontal="center" vertical="center"/>
    </xf>
    <xf numFmtId="192" fontId="56" fillId="0" borderId="56" xfId="0" applyNumberFormat="1" applyFont="1" applyBorder="1" applyAlignment="1">
      <alignment vertical="center"/>
    </xf>
    <xf numFmtId="0" fontId="57" fillId="0" borderId="64" xfId="0" applyFont="1" applyBorder="1" applyAlignment="1">
      <alignment vertical="center"/>
    </xf>
    <xf numFmtId="192" fontId="56" fillId="0" borderId="68" xfId="0" applyNumberFormat="1" applyFont="1" applyBorder="1" applyAlignment="1">
      <alignment vertical="center"/>
    </xf>
    <xf numFmtId="0" fontId="55" fillId="0" borderId="69" xfId="0" applyFont="1" applyBorder="1" applyAlignment="1">
      <alignment horizontal="left" vertical="center"/>
    </xf>
    <xf numFmtId="192" fontId="55" fillId="0" borderId="70" xfId="0" applyNumberFormat="1" applyFont="1" applyBorder="1" applyAlignment="1">
      <alignment horizontal="center" vertical="center"/>
    </xf>
    <xf numFmtId="0" fontId="57" fillId="0" borderId="64" xfId="0" applyFont="1" applyBorder="1" applyAlignment="1">
      <alignment horizontal="left" vertical="center"/>
    </xf>
    <xf numFmtId="167" fontId="58" fillId="0" borderId="67" xfId="204" applyFont="1" applyBorder="1" applyAlignment="1">
      <alignment vertical="center"/>
    </xf>
    <xf numFmtId="9" fontId="57" fillId="0" borderId="68" xfId="152" applyFont="1" applyBorder="1" applyAlignment="1">
      <alignment vertical="center"/>
    </xf>
    <xf numFmtId="9" fontId="57" fillId="0" borderId="56" xfId="152" applyFont="1" applyBorder="1" applyAlignment="1">
      <alignment vertical="center"/>
    </xf>
    <xf numFmtId="0" fontId="57" fillId="0" borderId="0" xfId="0" applyFont="1" applyAlignment="1">
      <alignment horizontal="left" vertical="center"/>
    </xf>
    <xf numFmtId="192" fontId="57" fillId="0" borderId="57" xfId="0" applyNumberFormat="1" applyFont="1" applyBorder="1" applyAlignment="1">
      <alignment horizontal="left" vertical="center"/>
    </xf>
    <xf numFmtId="192" fontId="57" fillId="0" borderId="56" xfId="0" applyNumberFormat="1" applyFont="1" applyBorder="1" applyAlignment="1">
      <alignment horizontal="left" vertical="center"/>
    </xf>
    <xf numFmtId="0" fontId="57" fillId="0" borderId="71" xfId="0" applyFont="1" applyBorder="1" applyAlignment="1">
      <alignment horizontal="left" vertical="center"/>
    </xf>
    <xf numFmtId="192" fontId="57" fillId="0" borderId="72" xfId="0" applyNumberFormat="1" applyFont="1" applyBorder="1" applyAlignment="1">
      <alignment horizontal="right" vertical="center"/>
    </xf>
    <xf numFmtId="192" fontId="57" fillId="0" borderId="56" xfId="0" applyNumberFormat="1" applyFont="1" applyBorder="1" applyAlignment="1">
      <alignment horizontal="right" vertical="center"/>
    </xf>
    <xf numFmtId="0" fontId="57" fillId="0" borderId="73" xfId="0" applyFont="1" applyBorder="1" applyAlignment="1">
      <alignment horizontal="left" vertical="center"/>
    </xf>
    <xf numFmtId="192" fontId="59" fillId="0" borderId="74" xfId="0" applyNumberFormat="1" applyFont="1" applyBorder="1" applyAlignment="1">
      <alignment horizontal="right" vertical="center"/>
    </xf>
    <xf numFmtId="192" fontId="55" fillId="0" borderId="56" xfId="0" applyNumberFormat="1" applyFont="1" applyBorder="1" applyAlignment="1">
      <alignment horizontal="right" vertical="center"/>
    </xf>
    <xf numFmtId="0" fontId="55" fillId="0" borderId="58" xfId="0" applyFont="1" applyBorder="1" applyAlignment="1">
      <alignment horizontal="left" vertical="center"/>
    </xf>
    <xf numFmtId="10" fontId="57" fillId="25" borderId="62" xfId="140" applyNumberFormat="1" applyFont="1" applyFill="1" applyBorder="1" applyAlignment="1">
      <alignment vertical="center"/>
    </xf>
    <xf numFmtId="191" fontId="55" fillId="0" borderId="0" xfId="0" applyNumberFormat="1" applyFont="1" applyAlignment="1">
      <alignment vertical="center"/>
    </xf>
    <xf numFmtId="192" fontId="57" fillId="0" borderId="66" xfId="0" applyNumberFormat="1" applyFont="1" applyBorder="1" applyAlignment="1">
      <alignment vertical="center"/>
    </xf>
    <xf numFmtId="192" fontId="57" fillId="0" borderId="67" xfId="0" applyNumberFormat="1" applyFont="1" applyBorder="1" applyAlignment="1">
      <alignment vertical="center"/>
    </xf>
    <xf numFmtId="0" fontId="60" fillId="0" borderId="32" xfId="0" applyFont="1" applyBorder="1" applyAlignment="1">
      <alignment horizontal="center" vertical="center"/>
    </xf>
    <xf numFmtId="0" fontId="60" fillId="0" borderId="32" xfId="0" applyFont="1" applyBorder="1" applyAlignment="1">
      <alignment horizontal="center" vertical="center" wrapText="1"/>
    </xf>
    <xf numFmtId="189" fontId="60" fillId="0" borderId="32" xfId="0" applyNumberFormat="1" applyFont="1" applyBorder="1" applyAlignment="1">
      <alignment horizontal="center" vertical="center"/>
    </xf>
    <xf numFmtId="185" fontId="23" fillId="0" borderId="29" xfId="171" applyNumberFormat="1" applyFont="1" applyAlignment="1">
      <alignment vertical="center"/>
    </xf>
    <xf numFmtId="182" fontId="23" fillId="0" borderId="32" xfId="189" applyFont="1" applyBorder="1" applyAlignment="1">
      <alignment horizontal="center" vertical="center"/>
    </xf>
    <xf numFmtId="182" fontId="23" fillId="0" borderId="32" xfId="189" applyFont="1" applyBorder="1" applyAlignment="1">
      <alignment horizontal="center" vertical="center" wrapText="1"/>
    </xf>
    <xf numFmtId="183" fontId="23" fillId="21" borderId="32" xfId="189" applyNumberFormat="1" applyFont="1" applyFill="1" applyBorder="1" applyAlignment="1">
      <alignment vertical="center"/>
    </xf>
    <xf numFmtId="192" fontId="57" fillId="0" borderId="67" xfId="0" applyNumberFormat="1" applyFont="1" applyFill="1" applyBorder="1" applyAlignment="1">
      <alignment vertical="center"/>
    </xf>
    <xf numFmtId="0" fontId="57" fillId="0" borderId="65" xfId="0" applyFont="1" applyBorder="1" applyAlignment="1">
      <alignment vertical="top" wrapText="1"/>
    </xf>
    <xf numFmtId="0" fontId="27" fillId="27" borderId="29" xfId="171" applyFont="1" applyFill="1" applyAlignment="1">
      <alignment horizontal="center" vertical="center"/>
    </xf>
    <xf numFmtId="173" fontId="23" fillId="0" borderId="29" xfId="21" applyFont="1" applyAlignment="1">
      <alignment vertical="center"/>
    </xf>
    <xf numFmtId="43" fontId="23" fillId="0" borderId="29" xfId="171" applyNumberFormat="1" applyFont="1" applyAlignment="1">
      <alignment vertical="center"/>
    </xf>
    <xf numFmtId="173" fontId="23" fillId="0" borderId="29" xfId="21" applyNumberFormat="1" applyFont="1" applyAlignment="1">
      <alignment vertical="center"/>
    </xf>
    <xf numFmtId="4" fontId="23" fillId="21" borderId="32" xfId="189" applyNumberFormat="1" applyFont="1" applyFill="1" applyBorder="1" applyAlignment="1">
      <alignment vertical="center"/>
    </xf>
    <xf numFmtId="4" fontId="23" fillId="0" borderId="32" xfId="189" applyNumberFormat="1" applyFont="1" applyBorder="1" applyAlignment="1">
      <alignment vertical="center"/>
    </xf>
    <xf numFmtId="0" fontId="0" fillId="0" borderId="0" xfId="0" applyFont="1" applyAlignment="1">
      <alignment vertical="center"/>
    </xf>
    <xf numFmtId="0" fontId="0" fillId="0" borderId="0" xfId="0" applyAlignment="1">
      <alignment vertical="center"/>
    </xf>
    <xf numFmtId="193" fontId="0" fillId="0" borderId="29" xfId="139" applyNumberFormat="1" applyFont="1" applyAlignment="1">
      <alignment vertical="center"/>
    </xf>
    <xf numFmtId="0" fontId="0" fillId="0" borderId="0" xfId="0" applyAlignment="1">
      <alignment vertical="center" wrapText="1"/>
    </xf>
    <xf numFmtId="0" fontId="0" fillId="0" borderId="62" xfId="0" applyBorder="1" applyAlignment="1">
      <alignment vertical="center" wrapText="1"/>
    </xf>
    <xf numFmtId="0" fontId="0" fillId="0" borderId="62" xfId="0" applyBorder="1" applyAlignment="1">
      <alignment vertical="center"/>
    </xf>
    <xf numFmtId="9" fontId="0" fillId="0" borderId="62" xfId="0" applyNumberFormat="1" applyBorder="1" applyAlignment="1">
      <alignment vertical="center"/>
    </xf>
    <xf numFmtId="0" fontId="0" fillId="26" borderId="62" xfId="0" applyFill="1" applyBorder="1" applyAlignment="1">
      <alignment vertical="center" wrapText="1"/>
    </xf>
    <xf numFmtId="193" fontId="0" fillId="0" borderId="62" xfId="0" applyNumberFormat="1" applyBorder="1" applyAlignment="1">
      <alignment vertical="center" wrapText="1"/>
    </xf>
    <xf numFmtId="9" fontId="0" fillId="26" borderId="62" xfId="0" applyNumberFormat="1" applyFill="1" applyBorder="1" applyAlignment="1">
      <alignment vertical="center"/>
    </xf>
    <xf numFmtId="0" fontId="0" fillId="0" borderId="32" xfId="0" applyBorder="1" applyAlignment="1">
      <alignment vertical="center" wrapText="1"/>
    </xf>
    <xf numFmtId="0" fontId="0" fillId="0" borderId="32" xfId="0" applyBorder="1" applyAlignment="1">
      <alignment vertical="center"/>
    </xf>
    <xf numFmtId="193" fontId="0" fillId="0" borderId="32" xfId="0" applyNumberFormat="1" applyBorder="1" applyAlignment="1">
      <alignment vertical="center"/>
    </xf>
    <xf numFmtId="0" fontId="0" fillId="28" borderId="0" xfId="0" applyFill="1" applyAlignment="1">
      <alignment vertical="center"/>
    </xf>
    <xf numFmtId="0" fontId="0" fillId="0" borderId="62" xfId="0" applyBorder="1" applyAlignment="1">
      <alignment horizontal="center" vertical="center" wrapText="1"/>
    </xf>
    <xf numFmtId="0" fontId="0" fillId="0" borderId="78" xfId="0" applyBorder="1" applyAlignment="1">
      <alignment vertical="center" wrapText="1"/>
    </xf>
    <xf numFmtId="0" fontId="0" fillId="0" borderId="78" xfId="0" applyBorder="1" applyAlignment="1">
      <alignment vertical="center"/>
    </xf>
    <xf numFmtId="0" fontId="6" fillId="0" borderId="0" xfId="0" applyFont="1" applyAlignment="1">
      <alignment vertical="center"/>
    </xf>
    <xf numFmtId="182" fontId="23" fillId="0" borderId="32" xfId="189" applyFont="1" applyBorder="1" applyAlignment="1">
      <alignment vertical="center"/>
    </xf>
    <xf numFmtId="1" fontId="23" fillId="0" borderId="32" xfId="189" applyNumberFormat="1" applyFont="1" applyBorder="1" applyAlignment="1">
      <alignment horizontal="center" vertical="center"/>
    </xf>
    <xf numFmtId="183" fontId="23" fillId="0" borderId="67" xfId="189" applyNumberFormat="1" applyFont="1" applyBorder="1" applyAlignment="1">
      <alignment vertical="center"/>
    </xf>
    <xf numFmtId="182" fontId="23" fillId="0" borderId="32" xfId="189" applyFont="1" applyFill="1" applyBorder="1" applyAlignment="1">
      <alignment horizontal="center" vertical="center"/>
    </xf>
    <xf numFmtId="182" fontId="23" fillId="0" borderId="32" xfId="189" applyFont="1" applyFill="1" applyBorder="1" applyAlignment="1">
      <alignment vertical="center"/>
    </xf>
    <xf numFmtId="182" fontId="23" fillId="0" borderId="79" xfId="189" applyFont="1" applyBorder="1" applyAlignment="1">
      <alignment horizontal="center" vertical="center"/>
    </xf>
    <xf numFmtId="183" fontId="23" fillId="21" borderId="79" xfId="189" applyNumberFormat="1" applyFont="1" applyFill="1" applyBorder="1" applyAlignment="1">
      <alignment vertical="center"/>
    </xf>
    <xf numFmtId="182" fontId="23" fillId="0" borderId="79" xfId="189" applyFont="1" applyBorder="1" applyAlignment="1">
      <alignment vertical="center"/>
    </xf>
    <xf numFmtId="1" fontId="23" fillId="0" borderId="79" xfId="189" applyNumberFormat="1" applyFont="1" applyBorder="1" applyAlignment="1">
      <alignment horizontal="center" vertical="center"/>
    </xf>
    <xf numFmtId="183" fontId="23" fillId="0" borderId="68" xfId="189" applyNumberFormat="1" applyFont="1" applyBorder="1" applyAlignment="1">
      <alignment vertical="center"/>
    </xf>
    <xf numFmtId="182" fontId="23" fillId="0" borderId="32" xfId="189" applyFont="1" applyBorder="1" applyAlignment="1">
      <alignment horizontal="left" vertical="center" wrapText="1"/>
    </xf>
    <xf numFmtId="182" fontId="23" fillId="0" borderId="64" xfId="189" applyFont="1" applyBorder="1" applyAlignment="1">
      <alignment vertical="center" wrapText="1"/>
    </xf>
    <xf numFmtId="182" fontId="23" fillId="0" borderId="32" xfId="189" applyFont="1" applyFill="1" applyBorder="1" applyAlignment="1">
      <alignment horizontal="left" vertical="center" wrapText="1"/>
    </xf>
    <xf numFmtId="182" fontId="23" fillId="0" borderId="65" xfId="189" applyFont="1" applyBorder="1" applyAlignment="1">
      <alignment vertical="center" wrapText="1"/>
    </xf>
    <xf numFmtId="182" fontId="23" fillId="0" borderId="79" xfId="189" applyFont="1" applyBorder="1" applyAlignment="1">
      <alignment horizontal="left" vertical="center" wrapText="1"/>
    </xf>
    <xf numFmtId="182" fontId="23" fillId="0" borderId="82" xfId="189" applyFont="1" applyBorder="1" applyAlignment="1">
      <alignment horizontal="center" vertical="center"/>
    </xf>
    <xf numFmtId="183" fontId="23" fillId="21" borderId="83" xfId="189" applyNumberFormat="1" applyFont="1" applyFill="1" applyBorder="1" applyAlignment="1">
      <alignment vertical="center"/>
    </xf>
    <xf numFmtId="4" fontId="23" fillId="0" borderId="83" xfId="189" applyNumberFormat="1" applyFont="1" applyBorder="1" applyAlignment="1">
      <alignment vertical="center"/>
    </xf>
    <xf numFmtId="183" fontId="23" fillId="0" borderId="84" xfId="189" applyNumberFormat="1" applyFont="1" applyBorder="1" applyAlignment="1">
      <alignment vertical="center"/>
    </xf>
    <xf numFmtId="4" fontId="23" fillId="0" borderId="79" xfId="189" applyNumberFormat="1" applyFont="1" applyBorder="1" applyAlignment="1">
      <alignment vertical="center"/>
    </xf>
    <xf numFmtId="182" fontId="23" fillId="0" borderId="69" xfId="189" applyFont="1" applyBorder="1" applyAlignment="1">
      <alignment vertical="center" wrapText="1"/>
    </xf>
    <xf numFmtId="182" fontId="23" fillId="0" borderId="77" xfId="189" applyFont="1" applyBorder="1" applyAlignment="1">
      <alignment horizontal="left" vertical="center" wrapText="1"/>
    </xf>
    <xf numFmtId="182" fontId="23" fillId="0" borderId="77" xfId="189" applyFont="1" applyBorder="1" applyAlignment="1">
      <alignment horizontal="center" vertical="center"/>
    </xf>
    <xf numFmtId="183" fontId="23" fillId="21" borderId="77" xfId="189" applyNumberFormat="1" applyFont="1" applyFill="1" applyBorder="1" applyAlignment="1">
      <alignment vertical="center"/>
    </xf>
    <xf numFmtId="182" fontId="23" fillId="0" borderId="77" xfId="189" applyFont="1" applyBorder="1" applyAlignment="1">
      <alignment vertical="center"/>
    </xf>
    <xf numFmtId="1" fontId="23" fillId="0" borderId="77" xfId="189" applyNumberFormat="1" applyFont="1" applyBorder="1" applyAlignment="1">
      <alignment horizontal="center" vertical="center"/>
    </xf>
    <xf numFmtId="183" fontId="23" fillId="0" borderId="66" xfId="189" applyNumberFormat="1" applyFont="1" applyBorder="1" applyAlignment="1">
      <alignment vertical="center"/>
    </xf>
    <xf numFmtId="4" fontId="23" fillId="0" borderId="77" xfId="189" applyNumberFormat="1" applyFont="1" applyBorder="1" applyAlignment="1">
      <alignment vertical="center"/>
    </xf>
    <xf numFmtId="182" fontId="62" fillId="0" borderId="58" xfId="189" applyFont="1" applyBorder="1" applyAlignment="1">
      <alignment vertical="center"/>
    </xf>
    <xf numFmtId="182" fontId="27" fillId="29" borderId="68" xfId="189" applyFont="1" applyFill="1" applyBorder="1" applyAlignment="1">
      <alignment vertical="center"/>
    </xf>
    <xf numFmtId="182" fontId="27" fillId="29" borderId="52" xfId="189" applyFont="1" applyFill="1" applyBorder="1" applyAlignment="1">
      <alignment vertical="center"/>
    </xf>
    <xf numFmtId="182" fontId="23" fillId="29" borderId="53" xfId="189" applyFont="1" applyFill="1" applyBorder="1" applyAlignment="1">
      <alignment vertical="center"/>
    </xf>
    <xf numFmtId="185" fontId="23" fillId="29" borderId="50" xfId="189" applyNumberFormat="1" applyFont="1" applyFill="1" applyBorder="1" applyAlignment="1">
      <alignment vertical="center"/>
    </xf>
    <xf numFmtId="182" fontId="27" fillId="29" borderId="52" xfId="189" applyFont="1" applyFill="1" applyBorder="1" applyAlignment="1">
      <alignment horizontal="left" vertical="center"/>
    </xf>
    <xf numFmtId="182" fontId="27" fillId="29" borderId="80" xfId="189" applyFont="1" applyFill="1" applyBorder="1" applyAlignment="1">
      <alignment horizontal="center" vertical="center"/>
    </xf>
    <xf numFmtId="186" fontId="27" fillId="29" borderId="80" xfId="189" applyNumberFormat="1" applyFont="1" applyFill="1" applyBorder="1" applyAlignment="1">
      <alignment horizontal="center" vertical="center"/>
    </xf>
    <xf numFmtId="185" fontId="27" fillId="29" borderId="81" xfId="189" applyNumberFormat="1" applyFont="1" applyFill="1" applyBorder="1" applyAlignment="1">
      <alignment horizontal="center" vertical="center"/>
    </xf>
    <xf numFmtId="183" fontId="27" fillId="30" borderId="62" xfId="189" applyNumberFormat="1" applyFont="1" applyFill="1" applyBorder="1" applyAlignment="1">
      <alignment horizontal="right" vertical="center"/>
    </xf>
    <xf numFmtId="183" fontId="63" fillId="30" borderId="50" xfId="189" applyNumberFormat="1" applyFont="1" applyFill="1" applyBorder="1" applyAlignment="1">
      <alignment vertical="center"/>
    </xf>
    <xf numFmtId="0" fontId="23" fillId="0" borderId="29" xfId="171" applyFont="1" applyAlignment="1">
      <alignment horizontal="right" vertical="center"/>
    </xf>
    <xf numFmtId="183" fontId="23" fillId="0" borderId="29" xfId="189" applyNumberFormat="1" applyFont="1" applyBorder="1" applyAlignment="1">
      <alignment horizontal="right" vertical="center"/>
    </xf>
    <xf numFmtId="0" fontId="23" fillId="0" borderId="29" xfId="126" applyFont="1" applyAlignment="1">
      <alignment horizontal="right" vertical="center"/>
    </xf>
    <xf numFmtId="183" fontId="23" fillId="0" borderId="29" xfId="189" applyNumberFormat="1" applyFont="1" applyFill="1" applyBorder="1" applyAlignment="1">
      <alignment horizontal="right" vertical="center"/>
    </xf>
    <xf numFmtId="0" fontId="23" fillId="0" borderId="29" xfId="171" applyFont="1" applyFill="1" applyBorder="1" applyAlignment="1">
      <alignment horizontal="right" vertical="center"/>
    </xf>
    <xf numFmtId="164" fontId="23" fillId="0" borderId="29" xfId="196" applyFont="1" applyAlignment="1">
      <alignment horizontal="right" vertical="center"/>
    </xf>
    <xf numFmtId="0" fontId="23" fillId="0" borderId="29" xfId="0" applyFont="1" applyBorder="1" applyAlignment="1">
      <alignment horizontal="right" vertical="center"/>
    </xf>
    <xf numFmtId="0" fontId="64" fillId="0" borderId="0" xfId="0" applyFont="1" applyAlignment="1">
      <alignment vertical="center"/>
    </xf>
    <xf numFmtId="189" fontId="64" fillId="0" borderId="0" xfId="0" applyNumberFormat="1" applyFont="1" applyAlignment="1">
      <alignment vertical="center"/>
    </xf>
    <xf numFmtId="0" fontId="53" fillId="0" borderId="0" xfId="0" applyFont="1" applyAlignment="1">
      <alignment horizontal="center" vertical="center"/>
    </xf>
    <xf numFmtId="0" fontId="64" fillId="0" borderId="32" xfId="0" applyFont="1" applyBorder="1" applyAlignment="1">
      <alignment vertical="center"/>
    </xf>
    <xf numFmtId="0" fontId="54" fillId="0" borderId="32" xfId="0" applyFont="1" applyBorder="1" applyAlignment="1">
      <alignment vertical="center"/>
    </xf>
    <xf numFmtId="0" fontId="64" fillId="0" borderId="32" xfId="0" applyFont="1" applyBorder="1" applyAlignment="1">
      <alignment horizontal="center" vertical="center"/>
    </xf>
    <xf numFmtId="189" fontId="64" fillId="0" borderId="32" xfId="0" applyNumberFormat="1" applyFont="1" applyBorder="1" applyAlignment="1">
      <alignment vertical="center"/>
    </xf>
    <xf numFmtId="0" fontId="27" fillId="0" borderId="32" xfId="0" applyFont="1" applyBorder="1" applyAlignment="1">
      <alignment vertical="center"/>
    </xf>
    <xf numFmtId="189" fontId="64" fillId="0" borderId="32" xfId="0" applyNumberFormat="1" applyFont="1" applyBorder="1" applyAlignment="1">
      <alignment horizontal="center" vertical="center"/>
    </xf>
    <xf numFmtId="0" fontId="64" fillId="0" borderId="32" xfId="0" applyFont="1" applyBorder="1" applyAlignment="1">
      <alignment vertical="center" wrapText="1"/>
    </xf>
    <xf numFmtId="189" fontId="64" fillId="0" borderId="32" xfId="21" applyNumberFormat="1" applyFont="1" applyBorder="1" applyAlignment="1">
      <alignment horizontal="center" vertical="center"/>
    </xf>
    <xf numFmtId="9" fontId="64" fillId="0" borderId="32" xfId="0" applyNumberFormat="1" applyFont="1" applyBorder="1" applyAlignment="1">
      <alignment horizontal="center" vertical="center"/>
    </xf>
    <xf numFmtId="2" fontId="64" fillId="0" borderId="32" xfId="0" applyNumberFormat="1" applyFont="1" applyBorder="1" applyAlignment="1">
      <alignment vertical="center"/>
    </xf>
    <xf numFmtId="190" fontId="64" fillId="0" borderId="32" xfId="0" applyNumberFormat="1" applyFont="1" applyBorder="1" applyAlignment="1">
      <alignment horizontal="center" vertical="center"/>
    </xf>
    <xf numFmtId="0" fontId="64" fillId="0" borderId="32" xfId="0" applyFont="1" applyBorder="1" applyAlignment="1">
      <alignment horizontal="left" vertical="center"/>
    </xf>
    <xf numFmtId="189" fontId="53" fillId="0" borderId="32" xfId="0" applyNumberFormat="1" applyFont="1" applyBorder="1" applyAlignment="1">
      <alignment vertical="center"/>
    </xf>
    <xf numFmtId="0" fontId="15" fillId="0" borderId="32" xfId="0" applyFont="1" applyBorder="1" applyAlignment="1">
      <alignment vertical="center"/>
    </xf>
    <xf numFmtId="10" fontId="64" fillId="0" borderId="32" xfId="0" applyNumberFormat="1" applyFont="1" applyBorder="1" applyAlignment="1">
      <alignment vertical="center"/>
    </xf>
    <xf numFmtId="0" fontId="15" fillId="0" borderId="32" xfId="0" applyFont="1" applyBorder="1" applyAlignment="1">
      <alignment vertical="center" wrapText="1"/>
    </xf>
    <xf numFmtId="10" fontId="64" fillId="0" borderId="32" xfId="0" applyNumberFormat="1" applyFont="1" applyBorder="1" applyAlignment="1">
      <alignment horizontal="center" vertical="center"/>
    </xf>
    <xf numFmtId="0" fontId="15" fillId="0" borderId="32" xfId="0" applyFont="1" applyBorder="1" applyAlignment="1">
      <alignment horizontal="center" vertical="center" wrapText="1"/>
    </xf>
    <xf numFmtId="0" fontId="64" fillId="0" borderId="32" xfId="0" applyFont="1" applyBorder="1" applyAlignment="1">
      <alignment horizontal="center" vertical="center" wrapText="1"/>
    </xf>
    <xf numFmtId="0" fontId="65" fillId="0" borderId="32" xfId="0" applyFont="1" applyBorder="1" applyAlignment="1">
      <alignment vertical="center"/>
    </xf>
    <xf numFmtId="0" fontId="65" fillId="0" borderId="32" xfId="0" applyFont="1" applyBorder="1" applyAlignment="1">
      <alignment horizontal="center" vertical="center"/>
    </xf>
    <xf numFmtId="189" fontId="65" fillId="0" borderId="32" xfId="0" applyNumberFormat="1" applyFont="1" applyBorder="1" applyAlignment="1">
      <alignment vertical="center"/>
    </xf>
    <xf numFmtId="0" fontId="65" fillId="0" borderId="0" xfId="0" applyFont="1" applyAlignment="1">
      <alignment vertical="center"/>
    </xf>
    <xf numFmtId="0" fontId="23" fillId="0" borderId="32" xfId="0" applyFont="1" applyBorder="1" applyAlignment="1">
      <alignment vertical="center"/>
    </xf>
    <xf numFmtId="0" fontId="27" fillId="0" borderId="33" xfId="3" applyFont="1" applyFill="1" applyBorder="1" applyAlignment="1">
      <alignment horizontal="center" vertical="center"/>
    </xf>
    <xf numFmtId="0" fontId="27" fillId="0" borderId="34" xfId="3" applyFont="1" applyFill="1" applyBorder="1" applyAlignment="1">
      <alignment horizontal="center" vertical="center"/>
    </xf>
    <xf numFmtId="0" fontId="30" fillId="17" borderId="29" xfId="1" applyFont="1" applyFill="1" applyBorder="1" applyAlignment="1">
      <alignment horizontal="center" vertical="center"/>
    </xf>
    <xf numFmtId="0" fontId="20" fillId="16" borderId="29" xfId="1" applyFill="1" applyBorder="1" applyAlignment="1">
      <alignment horizontal="center" vertical="center"/>
    </xf>
    <xf numFmtId="0" fontId="31" fillId="15" borderId="35" xfId="1" applyFont="1" applyFill="1" applyBorder="1" applyAlignment="1">
      <alignment horizontal="center" vertical="center"/>
    </xf>
    <xf numFmtId="0" fontId="31" fillId="15" borderId="29" xfId="1" applyFont="1" applyFill="1" applyBorder="1" applyAlignment="1">
      <alignment horizontal="center" vertical="center"/>
    </xf>
    <xf numFmtId="0" fontId="20" fillId="15" borderId="35" xfId="1" applyFill="1" applyBorder="1" applyAlignment="1">
      <alignment horizontal="center" vertical="center"/>
    </xf>
    <xf numFmtId="0" fontId="20" fillId="15" borderId="29" xfId="1" applyFill="1" applyBorder="1" applyAlignment="1">
      <alignment horizontal="center" vertical="center"/>
    </xf>
    <xf numFmtId="0" fontId="13" fillId="0" borderId="11" xfId="0" applyFont="1" applyBorder="1" applyAlignment="1">
      <alignment horizontal="left" wrapText="1"/>
    </xf>
    <xf numFmtId="0" fontId="8" fillId="0" borderId="13" xfId="0" applyFont="1" applyBorder="1"/>
    <xf numFmtId="0" fontId="13" fillId="0" borderId="11" xfId="0" applyFont="1" applyBorder="1" applyAlignment="1">
      <alignment horizontal="left"/>
    </xf>
    <xf numFmtId="0" fontId="16" fillId="0" borderId="11" xfId="0" applyFont="1" applyBorder="1" applyAlignment="1">
      <alignment horizontal="center" vertical="center"/>
    </xf>
    <xf numFmtId="0" fontId="6" fillId="0" borderId="0" xfId="0" applyFont="1" applyAlignment="1">
      <alignment horizontal="center" vertical="center"/>
    </xf>
    <xf numFmtId="0" fontId="0" fillId="0" borderId="0" xfId="0" applyFont="1" applyAlignment="1">
      <alignment vertical="center"/>
    </xf>
    <xf numFmtId="182" fontId="23" fillId="0" borderId="64" xfId="189" applyFont="1" applyBorder="1" applyAlignment="1">
      <alignment vertical="center" wrapText="1"/>
    </xf>
    <xf numFmtId="182" fontId="23" fillId="0" borderId="32" xfId="189" applyFont="1" applyBorder="1" applyAlignment="1">
      <alignment vertical="center" wrapText="1"/>
    </xf>
    <xf numFmtId="0" fontId="27" fillId="30" borderId="52" xfId="171" applyFont="1" applyFill="1" applyBorder="1" applyAlignment="1">
      <alignment horizontal="center" vertical="center"/>
    </xf>
    <xf numFmtId="0" fontId="27" fillId="30" borderId="53" xfId="171" applyFont="1" applyFill="1" applyBorder="1" applyAlignment="1">
      <alignment horizontal="center" vertical="center"/>
    </xf>
    <xf numFmtId="0" fontId="51" fillId="0" borderId="56" xfId="171" applyFont="1" applyBorder="1" applyAlignment="1">
      <alignment horizontal="center" vertical="center"/>
    </xf>
    <xf numFmtId="0" fontId="51" fillId="0" borderId="29" xfId="171" applyFont="1" applyBorder="1" applyAlignment="1">
      <alignment horizontal="center" vertical="center"/>
    </xf>
    <xf numFmtId="182" fontId="63" fillId="30" borderId="52" xfId="189" applyFont="1" applyFill="1" applyBorder="1" applyAlignment="1">
      <alignment horizontal="center" vertical="center"/>
    </xf>
    <xf numFmtId="182" fontId="63" fillId="30" borderId="53" xfId="189" applyFont="1" applyFill="1" applyBorder="1" applyAlignment="1">
      <alignment horizontal="center" vertical="center"/>
    </xf>
    <xf numFmtId="182" fontId="23" fillId="0" borderId="65" xfId="189" applyFont="1" applyBorder="1" applyAlignment="1">
      <alignment vertical="center" wrapText="1"/>
    </xf>
    <xf numFmtId="182" fontId="23" fillId="0" borderId="79" xfId="189" applyFont="1" applyBorder="1" applyAlignment="1">
      <alignment vertical="center" wrapText="1"/>
    </xf>
    <xf numFmtId="0" fontId="27" fillId="0" borderId="54" xfId="171" applyFont="1" applyBorder="1" applyAlignment="1">
      <alignment horizontal="center" vertical="center"/>
    </xf>
    <xf numFmtId="0" fontId="27" fillId="0" borderId="55" xfId="171" applyFont="1" applyBorder="1" applyAlignment="1">
      <alignment horizontal="center" vertical="center"/>
    </xf>
    <xf numFmtId="0" fontId="27" fillId="0" borderId="56" xfId="171" applyFont="1" applyBorder="1" applyAlignment="1">
      <alignment horizontal="center" vertical="center"/>
    </xf>
    <xf numFmtId="0" fontId="27" fillId="0" borderId="29" xfId="171" applyFont="1" applyBorder="1" applyAlignment="1">
      <alignment horizontal="center" vertical="center"/>
    </xf>
    <xf numFmtId="0" fontId="27" fillId="0" borderId="58" xfId="171" applyFont="1" applyBorder="1" applyAlignment="1">
      <alignment horizontal="center" vertical="center"/>
    </xf>
    <xf numFmtId="0" fontId="27" fillId="0" borderId="59" xfId="171" applyFont="1" applyBorder="1" applyAlignment="1">
      <alignment horizontal="center" vertical="center"/>
    </xf>
    <xf numFmtId="0" fontId="27" fillId="0" borderId="54" xfId="171" applyFont="1" applyBorder="1" applyAlignment="1">
      <alignment horizontal="center" vertical="center" wrapText="1"/>
    </xf>
    <xf numFmtId="0" fontId="27" fillId="0" borderId="55" xfId="171" applyFont="1" applyBorder="1" applyAlignment="1">
      <alignment horizontal="center" vertical="center" wrapText="1"/>
    </xf>
    <xf numFmtId="0" fontId="27" fillId="0" borderId="51" xfId="171" applyFont="1" applyBorder="1" applyAlignment="1">
      <alignment horizontal="center" vertical="center" wrapText="1"/>
    </xf>
    <xf numFmtId="0" fontId="27" fillId="0" borderId="56" xfId="171" applyFont="1" applyBorder="1" applyAlignment="1">
      <alignment horizontal="center" vertical="center" wrapText="1"/>
    </xf>
    <xf numFmtId="0" fontId="27" fillId="0" borderId="29" xfId="171" applyFont="1" applyBorder="1" applyAlignment="1">
      <alignment horizontal="center" vertical="center" wrapText="1"/>
    </xf>
    <xf numFmtId="0" fontId="27" fillId="0" borderId="57" xfId="171" applyFont="1" applyBorder="1" applyAlignment="1">
      <alignment horizontal="center" vertical="center" wrapText="1"/>
    </xf>
    <xf numFmtId="0" fontId="27" fillId="0" borderId="58" xfId="171" applyFont="1" applyBorder="1" applyAlignment="1">
      <alignment horizontal="center" vertical="center" wrapText="1"/>
    </xf>
    <xf numFmtId="0" fontId="27" fillId="0" borderId="59" xfId="171" applyFont="1" applyBorder="1" applyAlignment="1">
      <alignment horizontal="center" vertical="center" wrapText="1"/>
    </xf>
    <xf numFmtId="0" fontId="27" fillId="0" borderId="60" xfId="171" applyFont="1" applyBorder="1" applyAlignment="1">
      <alignment horizontal="center" vertical="center" wrapText="1"/>
    </xf>
    <xf numFmtId="182" fontId="23" fillId="0" borderId="54" xfId="189" applyFont="1" applyBorder="1" applyAlignment="1">
      <alignment horizontal="center" vertical="center"/>
    </xf>
    <xf numFmtId="182" fontId="23" fillId="0" borderId="55" xfId="189" applyFont="1" applyBorder="1" applyAlignment="1">
      <alignment horizontal="center" vertical="center"/>
    </xf>
    <xf numFmtId="0" fontId="27" fillId="30" borderId="50" xfId="171" applyFont="1" applyFill="1" applyBorder="1" applyAlignment="1">
      <alignment horizontal="center" vertical="center"/>
    </xf>
    <xf numFmtId="182" fontId="23" fillId="0" borderId="69" xfId="189" applyFont="1" applyBorder="1" applyAlignment="1">
      <alignment vertical="center" wrapText="1"/>
    </xf>
    <xf numFmtId="182" fontId="23" fillId="0" borderId="77" xfId="189" applyFont="1" applyBorder="1" applyAlignment="1">
      <alignment vertical="center" wrapText="1"/>
    </xf>
    <xf numFmtId="182" fontId="23" fillId="0" borderId="85" xfId="189" applyFont="1" applyBorder="1" applyAlignment="1">
      <alignment vertical="center" wrapText="1"/>
    </xf>
    <xf numFmtId="182" fontId="23" fillId="0" borderId="86" xfId="189" applyFont="1" applyBorder="1" applyAlignment="1">
      <alignment vertical="center" wrapText="1"/>
    </xf>
    <xf numFmtId="182" fontId="23" fillId="0" borderId="85" xfId="189" applyFont="1" applyBorder="1" applyAlignment="1">
      <alignment horizontal="left" vertical="center" wrapText="1"/>
    </xf>
    <xf numFmtId="182" fontId="23" fillId="0" borderId="76" xfId="189" applyFont="1" applyBorder="1" applyAlignment="1">
      <alignment horizontal="left" vertical="center" wrapText="1"/>
    </xf>
    <xf numFmtId="0" fontId="53" fillId="0" borderId="0" xfId="0" applyFont="1" applyAlignment="1">
      <alignment horizontal="center" vertical="center"/>
    </xf>
    <xf numFmtId="0" fontId="27" fillId="0" borderId="32" xfId="0" applyFont="1" applyBorder="1" applyAlignment="1">
      <alignment vertical="center"/>
    </xf>
    <xf numFmtId="0" fontId="53" fillId="0" borderId="75" xfId="0" applyFont="1" applyBorder="1" applyAlignment="1">
      <alignment horizontal="center" vertical="center"/>
    </xf>
    <xf numFmtId="191" fontId="55" fillId="24" borderId="52" xfId="0" applyNumberFormat="1" applyFont="1" applyFill="1" applyBorder="1" applyAlignment="1">
      <alignment horizontal="center" vertical="center"/>
    </xf>
    <xf numFmtId="191" fontId="55" fillId="24" borderId="50" xfId="0" applyNumberFormat="1" applyFont="1" applyFill="1" applyBorder="1" applyAlignment="1">
      <alignment horizontal="center" vertical="center"/>
    </xf>
    <xf numFmtId="191" fontId="55" fillId="0" borderId="0" xfId="0" applyNumberFormat="1" applyFont="1" applyAlignment="1">
      <alignment horizontal="center" vertical="center"/>
    </xf>
    <xf numFmtId="0" fontId="14" fillId="2" borderId="11" xfId="0" applyFont="1" applyFill="1" applyBorder="1" applyAlignment="1">
      <alignment horizontal="center" vertical="center"/>
    </xf>
    <xf numFmtId="0" fontId="8" fillId="0" borderId="12" xfId="0" applyFont="1" applyBorder="1"/>
    <xf numFmtId="0" fontId="14" fillId="2" borderId="6" xfId="0" applyFont="1" applyFill="1" applyBorder="1" applyAlignment="1">
      <alignment horizontal="center" vertical="center" wrapText="1"/>
    </xf>
    <xf numFmtId="0" fontId="8" fillId="0" borderId="7" xfId="0" applyFont="1" applyBorder="1"/>
    <xf numFmtId="0" fontId="8" fillId="0" borderId="9" xfId="0" applyFont="1" applyBorder="1"/>
    <xf numFmtId="0" fontId="9" fillId="2" borderId="1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0" borderId="19" xfId="0" applyFont="1" applyBorder="1"/>
    <xf numFmtId="0" fontId="8" fillId="0" borderId="20" xfId="0" applyFont="1" applyBorder="1"/>
    <xf numFmtId="0" fontId="7" fillId="0" borderId="2" xfId="0" applyFont="1" applyBorder="1" applyAlignment="1">
      <alignment horizontal="center" vertical="center" wrapText="1"/>
    </xf>
    <xf numFmtId="0" fontId="8" fillId="0" borderId="2" xfId="0" applyFont="1" applyBorder="1"/>
    <xf numFmtId="0" fontId="14" fillId="2" borderId="6" xfId="0" applyFont="1" applyFill="1" applyBorder="1" applyAlignment="1">
      <alignment horizontal="center" vertical="center"/>
    </xf>
    <xf numFmtId="0" fontId="10" fillId="2" borderId="6" xfId="0" applyFont="1" applyFill="1" applyBorder="1" applyAlignment="1">
      <alignment horizontal="center" vertical="center"/>
    </xf>
    <xf numFmtId="0" fontId="7" fillId="2" borderId="6" xfId="0" applyFont="1" applyFill="1" applyBorder="1" applyAlignment="1">
      <alignment horizontal="center" vertical="center" wrapText="1"/>
    </xf>
    <xf numFmtId="0" fontId="0" fillId="0" borderId="6" xfId="0" applyFont="1" applyBorder="1" applyAlignment="1">
      <alignment horizontal="left" vertical="top" wrapText="1"/>
    </xf>
    <xf numFmtId="49" fontId="12" fillId="0" borderId="6" xfId="0" applyNumberFormat="1" applyFont="1" applyBorder="1" applyAlignment="1">
      <alignment horizontal="center" vertical="top" wrapText="1"/>
    </xf>
    <xf numFmtId="49" fontId="13" fillId="0" borderId="6" xfId="0" applyNumberFormat="1" applyFont="1" applyBorder="1" applyAlignment="1">
      <alignment horizontal="center" vertical="top" wrapText="1"/>
    </xf>
    <xf numFmtId="0" fontId="0" fillId="5" borderId="6" xfId="0" applyFont="1" applyFill="1" applyBorder="1" applyAlignment="1">
      <alignment horizontal="left" vertical="top" wrapText="1"/>
    </xf>
    <xf numFmtId="0" fontId="49" fillId="0" borderId="38" xfId="193" applyFont="1" applyBorder="1" applyAlignment="1">
      <alignment horizontal="center" wrapText="1"/>
    </xf>
    <xf numFmtId="0" fontId="49" fillId="0" borderId="39" xfId="193" applyFont="1" applyBorder="1" applyAlignment="1">
      <alignment horizontal="center" wrapText="1"/>
    </xf>
    <xf numFmtId="0" fontId="49" fillId="0" borderId="40" xfId="193" applyFont="1" applyBorder="1" applyAlignment="1">
      <alignment horizontal="center" wrapText="1"/>
    </xf>
    <xf numFmtId="0" fontId="49" fillId="0" borderId="41" xfId="193" applyFont="1" applyBorder="1" applyAlignment="1">
      <alignment horizontal="center" wrapText="1"/>
    </xf>
    <xf numFmtId="0" fontId="49" fillId="0" borderId="42" xfId="193" applyFont="1" applyBorder="1" applyAlignment="1">
      <alignment horizontal="center" wrapText="1"/>
    </xf>
    <xf numFmtId="0" fontId="49" fillId="0" borderId="43" xfId="193" applyFont="1" applyBorder="1" applyAlignment="1">
      <alignment horizontal="center" wrapText="1"/>
    </xf>
  </cellXfs>
  <cellStyles count="205">
    <cellStyle name="0,0_x000d__x000a_NA_x000d__x000a_" xfId="160" xr:uid="{00000000-0005-0000-0000-000000000000}"/>
    <cellStyle name="Encabezado 1 2" xfId="12" xr:uid="{00000000-0005-0000-0000-000001000000}"/>
    <cellStyle name="Énfasis3 2" xfId="5" xr:uid="{00000000-0005-0000-0000-000002000000}"/>
    <cellStyle name="Énfasis4 2" xfId="6" xr:uid="{00000000-0005-0000-0000-000003000000}"/>
    <cellStyle name="Estilo 1" xfId="161" xr:uid="{00000000-0005-0000-0000-000004000000}"/>
    <cellStyle name="Euro" xfId="162" xr:uid="{00000000-0005-0000-0000-000005000000}"/>
    <cellStyle name="formato venta descripcion" xfId="163" xr:uid="{00000000-0005-0000-0000-000006000000}"/>
    <cellStyle name="Hipervínculo" xfId="7" builtinId="8" customBuiltin="1"/>
    <cellStyle name="Hipervínculo visitado" xfId="8" builtinId="9" customBuiltin="1"/>
    <cellStyle name="Millares" xfId="21" xr:uid="{00000000-0005-0000-0000-000009000000}"/>
    <cellStyle name="Millares [0]" xfId="22" xr:uid="{00000000-0005-0000-0000-00000A000000}"/>
    <cellStyle name="Millares [0] 10" xfId="120" xr:uid="{00000000-0005-0000-0000-00000B000000}"/>
    <cellStyle name="Millares [0] 11" xfId="199" xr:uid="{00000000-0005-0000-0000-00000C000000}"/>
    <cellStyle name="Millares [0] 2" xfId="23" xr:uid="{00000000-0005-0000-0000-00000D000000}"/>
    <cellStyle name="Millares [0] 2 2" xfId="48" xr:uid="{00000000-0005-0000-0000-00000E000000}"/>
    <cellStyle name="Millares [0] 2 3" xfId="61" xr:uid="{00000000-0005-0000-0000-00000F000000}"/>
    <cellStyle name="Millares [0] 2 4" xfId="74" xr:uid="{00000000-0005-0000-0000-000010000000}"/>
    <cellStyle name="Millares [0] 2 5" xfId="87" xr:uid="{00000000-0005-0000-0000-000011000000}"/>
    <cellStyle name="Millares [0] 2 6" xfId="101" xr:uid="{00000000-0005-0000-0000-000012000000}"/>
    <cellStyle name="Millares [0] 2 7" xfId="111" xr:uid="{00000000-0005-0000-0000-000013000000}"/>
    <cellStyle name="Millares [0] 2 8" xfId="121" xr:uid="{00000000-0005-0000-0000-000014000000}"/>
    <cellStyle name="Millares [0] 2 9" xfId="132" xr:uid="{00000000-0005-0000-0000-000015000000}"/>
    <cellStyle name="Millares [0] 3" xfId="15" xr:uid="{00000000-0005-0000-0000-000016000000}"/>
    <cellStyle name="Millares [0] 3 2" xfId="40" xr:uid="{00000000-0005-0000-0000-000017000000}"/>
    <cellStyle name="Millares [0] 3 3" xfId="53" xr:uid="{00000000-0005-0000-0000-000018000000}"/>
    <cellStyle name="Millares [0] 3 4" xfId="66" xr:uid="{00000000-0005-0000-0000-000019000000}"/>
    <cellStyle name="Millares [0] 3 5" xfId="79" xr:uid="{00000000-0005-0000-0000-00001A000000}"/>
    <cellStyle name="Millares [0] 3 6" xfId="92" xr:uid="{00000000-0005-0000-0000-00001B000000}"/>
    <cellStyle name="Millares [0] 3 7" xfId="105" xr:uid="{00000000-0005-0000-0000-00001C000000}"/>
    <cellStyle name="Millares [0] 3 8" xfId="116" xr:uid="{00000000-0005-0000-0000-00001D000000}"/>
    <cellStyle name="Millares [0] 3 9" xfId="155" xr:uid="{00000000-0005-0000-0000-00001E000000}"/>
    <cellStyle name="Millares [0] 4" xfId="47" xr:uid="{00000000-0005-0000-0000-00001F000000}"/>
    <cellStyle name="Millares [0] 5" xfId="60" xr:uid="{00000000-0005-0000-0000-000020000000}"/>
    <cellStyle name="Millares [0] 6" xfId="73" xr:uid="{00000000-0005-0000-0000-000021000000}"/>
    <cellStyle name="Millares [0] 7" xfId="86" xr:uid="{00000000-0005-0000-0000-000022000000}"/>
    <cellStyle name="Millares [0] 8" xfId="100" xr:uid="{00000000-0005-0000-0000-000023000000}"/>
    <cellStyle name="Millares [0] 9" xfId="110" xr:uid="{00000000-0005-0000-0000-000024000000}"/>
    <cellStyle name="Millares 10" xfId="164" xr:uid="{00000000-0005-0000-0000-000025000000}"/>
    <cellStyle name="Millares 2" xfId="16" xr:uid="{00000000-0005-0000-0000-000026000000}"/>
    <cellStyle name="Millares 2 2" xfId="165" xr:uid="{00000000-0005-0000-0000-000027000000}"/>
    <cellStyle name="Millares 2 3" xfId="145" xr:uid="{00000000-0005-0000-0000-000028000000}"/>
    <cellStyle name="Millares 2 4" xfId="137" xr:uid="{00000000-0005-0000-0000-000029000000}"/>
    <cellStyle name="Millares 3" xfId="14" xr:uid="{00000000-0005-0000-0000-00002A000000}"/>
    <cellStyle name="Millares 3 10" xfId="115" xr:uid="{00000000-0005-0000-0000-00002B000000}"/>
    <cellStyle name="Millares 3 11" xfId="127" xr:uid="{00000000-0005-0000-0000-00002C000000}"/>
    <cellStyle name="Millares 3 2" xfId="143" xr:uid="{00000000-0005-0000-0000-00002D000000}"/>
    <cellStyle name="Millares 3 3" xfId="156" xr:uid="{00000000-0005-0000-0000-00002E000000}"/>
    <cellStyle name="Millares 3 4" xfId="39" xr:uid="{00000000-0005-0000-0000-00002F000000}"/>
    <cellStyle name="Millares 3 5" xfId="52" xr:uid="{00000000-0005-0000-0000-000030000000}"/>
    <cellStyle name="Millares 3 6" xfId="65" xr:uid="{00000000-0005-0000-0000-000031000000}"/>
    <cellStyle name="Millares 3 7" xfId="78" xr:uid="{00000000-0005-0000-0000-000032000000}"/>
    <cellStyle name="Millares 3 8" xfId="91" xr:uid="{00000000-0005-0000-0000-000033000000}"/>
    <cellStyle name="Millares 3 9" xfId="104" xr:uid="{00000000-0005-0000-0000-000034000000}"/>
    <cellStyle name="Millares 4" xfId="9" xr:uid="{00000000-0005-0000-0000-000035000000}"/>
    <cellStyle name="Millares 4 2" xfId="139" xr:uid="{00000000-0005-0000-0000-000036000000}"/>
    <cellStyle name="Millares 5" xfId="141" xr:uid="{00000000-0005-0000-0000-000037000000}"/>
    <cellStyle name="Millares 6" xfId="128" xr:uid="{00000000-0005-0000-0000-000038000000}"/>
    <cellStyle name="Millares 7" xfId="192" xr:uid="{00000000-0005-0000-0000-000039000000}"/>
    <cellStyle name="Millares 8" xfId="198" xr:uid="{00000000-0005-0000-0000-00003A000000}"/>
    <cellStyle name="Millares_Costos Interventoria BELMONTE" xfId="189" xr:uid="{00000000-0005-0000-0000-00003B000000}"/>
    <cellStyle name="Millares_Factor Multiplicador" xfId="204" xr:uid="{6DE85A41-C0B7-4043-9DA4-A9B554198748}"/>
    <cellStyle name="Moneda [0]" xfId="24" xr:uid="{00000000-0005-0000-0000-00003D000000}"/>
    <cellStyle name="Moneda [0] 10" xfId="122" xr:uid="{00000000-0005-0000-0000-00003E000000}"/>
    <cellStyle name="Moneda [0] 11" xfId="196" xr:uid="{00000000-0005-0000-0000-00003F000000}"/>
    <cellStyle name="Moneda [0] 2" xfId="25" xr:uid="{00000000-0005-0000-0000-000040000000}"/>
    <cellStyle name="Moneda [0] 2 2" xfId="50" xr:uid="{00000000-0005-0000-0000-000041000000}"/>
    <cellStyle name="Moneda [0] 2 3" xfId="63" xr:uid="{00000000-0005-0000-0000-000042000000}"/>
    <cellStyle name="Moneda [0] 2 4" xfId="76" xr:uid="{00000000-0005-0000-0000-000043000000}"/>
    <cellStyle name="Moneda [0] 2 5" xfId="89" xr:uid="{00000000-0005-0000-0000-000044000000}"/>
    <cellStyle name="Moneda [0] 2 6" xfId="103" xr:uid="{00000000-0005-0000-0000-000045000000}"/>
    <cellStyle name="Moneda [0] 2 7" xfId="113" xr:uid="{00000000-0005-0000-0000-000046000000}"/>
    <cellStyle name="Moneda [0] 2 8" xfId="123" xr:uid="{00000000-0005-0000-0000-000047000000}"/>
    <cellStyle name="Moneda [0] 2 9" xfId="142" xr:uid="{00000000-0005-0000-0000-000048000000}"/>
    <cellStyle name="Moneda [0] 3" xfId="18" xr:uid="{00000000-0005-0000-0000-000049000000}"/>
    <cellStyle name="Moneda [0] 3 2" xfId="43" xr:uid="{00000000-0005-0000-0000-00004A000000}"/>
    <cellStyle name="Moneda [0] 3 3" xfId="56" xr:uid="{00000000-0005-0000-0000-00004B000000}"/>
    <cellStyle name="Moneda [0] 3 4" xfId="69" xr:uid="{00000000-0005-0000-0000-00004C000000}"/>
    <cellStyle name="Moneda [0] 3 5" xfId="82" xr:uid="{00000000-0005-0000-0000-00004D000000}"/>
    <cellStyle name="Moneda [0] 3 6" xfId="95" xr:uid="{00000000-0005-0000-0000-00004E000000}"/>
    <cellStyle name="Moneda [0] 3 7" xfId="108" xr:uid="{00000000-0005-0000-0000-00004F000000}"/>
    <cellStyle name="Moneda [0] 3 8" xfId="118" xr:uid="{00000000-0005-0000-0000-000050000000}"/>
    <cellStyle name="Moneda [0] 4" xfId="49" xr:uid="{00000000-0005-0000-0000-000051000000}"/>
    <cellStyle name="Moneda [0] 5" xfId="62" xr:uid="{00000000-0005-0000-0000-000052000000}"/>
    <cellStyle name="Moneda [0] 6" xfId="75" xr:uid="{00000000-0005-0000-0000-000053000000}"/>
    <cellStyle name="Moneda [0] 7" xfId="88" xr:uid="{00000000-0005-0000-0000-000054000000}"/>
    <cellStyle name="Moneda [0] 8" xfId="102" xr:uid="{00000000-0005-0000-0000-000055000000}"/>
    <cellStyle name="Moneda [0] 9" xfId="112" xr:uid="{00000000-0005-0000-0000-000056000000}"/>
    <cellStyle name="Moneda 10" xfId="85" xr:uid="{00000000-0005-0000-0000-000057000000}"/>
    <cellStyle name="Moneda 11" xfId="98" xr:uid="{00000000-0005-0000-0000-000058000000}"/>
    <cellStyle name="Moneda 12" xfId="109" xr:uid="{00000000-0005-0000-0000-000059000000}"/>
    <cellStyle name="Moneda 13" xfId="119" xr:uid="{00000000-0005-0000-0000-00005A000000}"/>
    <cellStyle name="Moneda 14" xfId="125" xr:uid="{00000000-0005-0000-0000-00005B000000}"/>
    <cellStyle name="Moneda 15" xfId="194" xr:uid="{00000000-0005-0000-0000-00005C000000}"/>
    <cellStyle name="Moneda 2" xfId="150" xr:uid="{00000000-0005-0000-0000-00005D000000}"/>
    <cellStyle name="Moneda 2 2" xfId="146" xr:uid="{00000000-0005-0000-0000-00005E000000}"/>
    <cellStyle name="Moneda 2 3" xfId="166" xr:uid="{00000000-0005-0000-0000-00005F000000}"/>
    <cellStyle name="Moneda 2 3 2" xfId="183" xr:uid="{00000000-0005-0000-0000-000060000000}"/>
    <cellStyle name="Moneda 2 4" xfId="130" xr:uid="{00000000-0005-0000-0000-000061000000}"/>
    <cellStyle name="Moneda 2 53" xfId="167" xr:uid="{00000000-0005-0000-0000-000062000000}"/>
    <cellStyle name="Moneda 3" xfId="4" xr:uid="{00000000-0005-0000-0000-000063000000}"/>
    <cellStyle name="Moneda 3 10" xfId="168" xr:uid="{00000000-0005-0000-0000-000064000000}"/>
    <cellStyle name="Moneda 3 2" xfId="169" xr:uid="{00000000-0005-0000-0000-000065000000}"/>
    <cellStyle name="Moneda 3 2 2" xfId="184" xr:uid="{00000000-0005-0000-0000-000066000000}"/>
    <cellStyle name="Moneda 3 3" xfId="30" xr:uid="{00000000-0005-0000-0000-000067000000}"/>
    <cellStyle name="Moneda 3 4" xfId="27" xr:uid="{00000000-0005-0000-0000-000068000000}"/>
    <cellStyle name="Moneda 3 5" xfId="37" xr:uid="{00000000-0005-0000-0000-000069000000}"/>
    <cellStyle name="Moneda 3 6" xfId="31" xr:uid="{00000000-0005-0000-0000-00006A000000}"/>
    <cellStyle name="Moneda 3 7" xfId="35" xr:uid="{00000000-0005-0000-0000-00006B000000}"/>
    <cellStyle name="Moneda 3 8" xfId="33" xr:uid="{00000000-0005-0000-0000-00006C000000}"/>
    <cellStyle name="Moneda 3 9" xfId="93" xr:uid="{00000000-0005-0000-0000-00006D000000}"/>
    <cellStyle name="Moneda 4" xfId="170" xr:uid="{00000000-0005-0000-0000-00006E000000}"/>
    <cellStyle name="Moneda 4 2" xfId="185" xr:uid="{00000000-0005-0000-0000-00006F000000}"/>
    <cellStyle name="Moneda 5" xfId="153" xr:uid="{00000000-0005-0000-0000-000070000000}"/>
    <cellStyle name="Moneda 6" xfId="187" xr:uid="{00000000-0005-0000-0000-000071000000}"/>
    <cellStyle name="Moneda 7" xfId="46" xr:uid="{00000000-0005-0000-0000-000072000000}"/>
    <cellStyle name="Moneda 8" xfId="59" xr:uid="{00000000-0005-0000-0000-000073000000}"/>
    <cellStyle name="Moneda 9" xfId="72" xr:uid="{00000000-0005-0000-0000-000074000000}"/>
    <cellStyle name="Normal" xfId="0" builtinId="0"/>
    <cellStyle name="Normal 10" xfId="133" xr:uid="{00000000-0005-0000-0000-000077000000}"/>
    <cellStyle name="Normal 10 2" xfId="158" xr:uid="{00000000-0005-0000-0000-000078000000}"/>
    <cellStyle name="Normal 11" xfId="26" xr:uid="{00000000-0005-0000-0000-000079000000}"/>
    <cellStyle name="Normal 12" xfId="38" xr:uid="{00000000-0005-0000-0000-00007A000000}"/>
    <cellStyle name="Normal 13" xfId="51" xr:uid="{00000000-0005-0000-0000-00007B000000}"/>
    <cellStyle name="Normal 14" xfId="64" xr:uid="{00000000-0005-0000-0000-00007C000000}"/>
    <cellStyle name="Normal 15" xfId="77" xr:uid="{00000000-0005-0000-0000-00007D000000}"/>
    <cellStyle name="Normal 16" xfId="90" xr:uid="{00000000-0005-0000-0000-00007E000000}"/>
    <cellStyle name="Normal 17" xfId="106" xr:uid="{00000000-0005-0000-0000-00007F000000}"/>
    <cellStyle name="Normal 18" xfId="124" xr:uid="{00000000-0005-0000-0000-000080000000}"/>
    <cellStyle name="Normal 19" xfId="190" xr:uid="{00000000-0005-0000-0000-000081000000}"/>
    <cellStyle name="Normal 2" xfId="1" xr:uid="{00000000-0005-0000-0000-000082000000}"/>
    <cellStyle name="Normal 2 10" xfId="171" xr:uid="{00000000-0005-0000-0000-000083000000}"/>
    <cellStyle name="Normal 2 13" xfId="172" xr:uid="{00000000-0005-0000-0000-000084000000}"/>
    <cellStyle name="Normal 2 2" xfId="19" xr:uid="{00000000-0005-0000-0000-000085000000}"/>
    <cellStyle name="Normal 2 2 2" xfId="138" xr:uid="{00000000-0005-0000-0000-000086000000}"/>
    <cellStyle name="Normal 2 2 3" xfId="136" xr:uid="{00000000-0005-0000-0000-000087000000}"/>
    <cellStyle name="Normal 2 3" xfId="17" xr:uid="{00000000-0005-0000-0000-000088000000}"/>
    <cellStyle name="Normal 2 3 2" xfId="42" xr:uid="{00000000-0005-0000-0000-000089000000}"/>
    <cellStyle name="Normal 2 3 3" xfId="55" xr:uid="{00000000-0005-0000-0000-00008A000000}"/>
    <cellStyle name="Normal 2 3 4" xfId="68" xr:uid="{00000000-0005-0000-0000-00008B000000}"/>
    <cellStyle name="Normal 2 3 5" xfId="81" xr:uid="{00000000-0005-0000-0000-00008C000000}"/>
    <cellStyle name="Normal 2 3 6" xfId="94" xr:uid="{00000000-0005-0000-0000-00008D000000}"/>
    <cellStyle name="Normal 2 3 7" xfId="107" xr:uid="{00000000-0005-0000-0000-00008E000000}"/>
    <cellStyle name="Normal 2 3 8" xfId="117" xr:uid="{00000000-0005-0000-0000-00008F000000}"/>
    <cellStyle name="Normal 2 3 9" xfId="173" xr:uid="{00000000-0005-0000-0000-000090000000}"/>
    <cellStyle name="Normal 2 4" xfId="149" xr:uid="{00000000-0005-0000-0000-000091000000}"/>
    <cellStyle name="Normal 2 7" xfId="174" xr:uid="{00000000-0005-0000-0000-000092000000}"/>
    <cellStyle name="Normal 2 9" xfId="175" xr:uid="{00000000-0005-0000-0000-000093000000}"/>
    <cellStyle name="Normal 20" xfId="193" xr:uid="{00000000-0005-0000-0000-000094000000}"/>
    <cellStyle name="Normal 21" xfId="197" xr:uid="{00000000-0005-0000-0000-000095000000}"/>
    <cellStyle name="Normal 22" xfId="201" xr:uid="{00000000-0005-0000-0000-000096000000}"/>
    <cellStyle name="Normal 3" xfId="126" xr:uid="{00000000-0005-0000-0000-000097000000}"/>
    <cellStyle name="Normal 3 2" xfId="151" xr:uid="{00000000-0005-0000-0000-000098000000}"/>
    <cellStyle name="Normal 3 2 2" xfId="182" xr:uid="{00000000-0005-0000-0000-000099000000}"/>
    <cellStyle name="Normal 3 3" xfId="154" xr:uid="{00000000-0005-0000-0000-00009A000000}"/>
    <cellStyle name="Normal 30" xfId="176" xr:uid="{00000000-0005-0000-0000-00009B000000}"/>
    <cellStyle name="Normal 4" xfId="3" xr:uid="{00000000-0005-0000-0000-00009C000000}"/>
    <cellStyle name="Normal 4 10" xfId="177" xr:uid="{00000000-0005-0000-0000-00009D000000}"/>
    <cellStyle name="Normal 4 2" xfId="148" xr:uid="{00000000-0005-0000-0000-00009E000000}"/>
    <cellStyle name="Normal 4 3" xfId="29" xr:uid="{00000000-0005-0000-0000-00009F000000}"/>
    <cellStyle name="Normal 4 4" xfId="44" xr:uid="{00000000-0005-0000-0000-0000A0000000}"/>
    <cellStyle name="Normal 4 5" xfId="57" xr:uid="{00000000-0005-0000-0000-0000A1000000}"/>
    <cellStyle name="Normal 4 5 2" xfId="147" xr:uid="{00000000-0005-0000-0000-0000A2000000}"/>
    <cellStyle name="Normal 4 6" xfId="70" xr:uid="{00000000-0005-0000-0000-0000A3000000}"/>
    <cellStyle name="Normal 4 7" xfId="83" xr:uid="{00000000-0005-0000-0000-0000A4000000}"/>
    <cellStyle name="Normal 4 8" xfId="96" xr:uid="{00000000-0005-0000-0000-0000A5000000}"/>
    <cellStyle name="Normal 4 9" xfId="99" xr:uid="{00000000-0005-0000-0000-0000A6000000}"/>
    <cellStyle name="Normal 5" xfId="10" xr:uid="{00000000-0005-0000-0000-0000A7000000}"/>
    <cellStyle name="Normal 5 2" xfId="36" xr:uid="{00000000-0005-0000-0000-0000A8000000}"/>
    <cellStyle name="Normal 5 2 2" xfId="203" xr:uid="{00000000-0005-0000-0000-0000A9000000}"/>
    <cellStyle name="Normal 5 3" xfId="32" xr:uid="{00000000-0005-0000-0000-0000AA000000}"/>
    <cellStyle name="Normal 5 4" xfId="41" xr:uid="{00000000-0005-0000-0000-0000AB000000}"/>
    <cellStyle name="Normal 5 5" xfId="54" xr:uid="{00000000-0005-0000-0000-0000AC000000}"/>
    <cellStyle name="Normal 5 6" xfId="67" xr:uid="{00000000-0005-0000-0000-0000AD000000}"/>
    <cellStyle name="Normal 5 7" xfId="80" xr:uid="{00000000-0005-0000-0000-0000AE000000}"/>
    <cellStyle name="Normal 5 8" xfId="114" xr:uid="{00000000-0005-0000-0000-0000AF000000}"/>
    <cellStyle name="Normal 5 9" xfId="144" xr:uid="{00000000-0005-0000-0000-0000B0000000}"/>
    <cellStyle name="Normal 56" xfId="178" xr:uid="{00000000-0005-0000-0000-0000B1000000}"/>
    <cellStyle name="Normal 6" xfId="129" xr:uid="{00000000-0005-0000-0000-0000B2000000}"/>
    <cellStyle name="Normal 6 2" xfId="135" xr:uid="{00000000-0005-0000-0000-0000B3000000}"/>
    <cellStyle name="Normal 7" xfId="179" xr:uid="{00000000-0005-0000-0000-0000B4000000}"/>
    <cellStyle name="Normal 8" xfId="180" xr:uid="{00000000-0005-0000-0000-0000B5000000}"/>
    <cellStyle name="Normal 9" xfId="186" xr:uid="{00000000-0005-0000-0000-0000B6000000}"/>
    <cellStyle name="Notas 2" xfId="181" xr:uid="{00000000-0005-0000-0000-0000B8000000}"/>
    <cellStyle name="Porcentaje 2" xfId="20" xr:uid="{00000000-0005-0000-0000-0000BA000000}"/>
    <cellStyle name="Porcentaje 2 2" xfId="134" xr:uid="{00000000-0005-0000-0000-0000BB000000}"/>
    <cellStyle name="Porcentaje 2 3" xfId="159" xr:uid="{00000000-0005-0000-0000-0000BC000000}"/>
    <cellStyle name="Porcentaje 3" xfId="11" xr:uid="{00000000-0005-0000-0000-0000BD000000}"/>
    <cellStyle name="Porcentaje 3 2" xfId="140" xr:uid="{00000000-0005-0000-0000-0000BE000000}"/>
    <cellStyle name="Porcentaje 4" xfId="191" xr:uid="{00000000-0005-0000-0000-0000BF000000}"/>
    <cellStyle name="Porcentaje 5" xfId="195" xr:uid="{00000000-0005-0000-0000-0000C0000000}"/>
    <cellStyle name="Porcentaje 6" xfId="200" xr:uid="{00000000-0005-0000-0000-0000C1000000}"/>
    <cellStyle name="Porcentaje 7" xfId="202" xr:uid="{00000000-0005-0000-0000-0000C2000000}"/>
    <cellStyle name="Porcentual 2" xfId="157" xr:uid="{00000000-0005-0000-0000-0000C3000000}"/>
    <cellStyle name="Porcentual 2 2" xfId="131" xr:uid="{00000000-0005-0000-0000-0000C4000000}"/>
    <cellStyle name="Porcentual 2 2 2" xfId="152" xr:uid="{00000000-0005-0000-0000-0000C5000000}"/>
    <cellStyle name="Porcentual 3" xfId="2" xr:uid="{00000000-0005-0000-0000-0000C6000000}"/>
    <cellStyle name="Porcentual 3 2" xfId="28" xr:uid="{00000000-0005-0000-0000-0000C7000000}"/>
    <cellStyle name="Porcentual 3 3" xfId="45" xr:uid="{00000000-0005-0000-0000-0000C8000000}"/>
    <cellStyle name="Porcentual 3 4" xfId="58" xr:uid="{00000000-0005-0000-0000-0000C9000000}"/>
    <cellStyle name="Porcentual 3 5" xfId="71" xr:uid="{00000000-0005-0000-0000-0000CA000000}"/>
    <cellStyle name="Porcentual 3 6" xfId="84" xr:uid="{00000000-0005-0000-0000-0000CB000000}"/>
    <cellStyle name="Porcentual 3 7" xfId="97" xr:uid="{00000000-0005-0000-0000-0000CC000000}"/>
    <cellStyle name="Porcentual 3 8" xfId="34" xr:uid="{00000000-0005-0000-0000-0000CD000000}"/>
    <cellStyle name="Porcentual 4" xfId="188" xr:uid="{00000000-0005-0000-0000-0000CE000000}"/>
    <cellStyle name="Título 2 2" xfId="13" xr:uid="{00000000-0005-0000-0000-0000CF000000}"/>
  </cellStyles>
  <dxfs count="18">
    <dxf>
      <font>
        <color theme="0"/>
      </font>
      <fill>
        <patternFill>
          <bgColor theme="1"/>
        </patternFill>
      </fill>
    </dxf>
    <dxf>
      <font>
        <color theme="1"/>
      </font>
      <fill>
        <patternFill>
          <bgColor theme="0"/>
        </patternFill>
      </fill>
    </dxf>
    <dxf>
      <border>
        <top style="thin">
          <color theme="1"/>
        </top>
        <bottom style="thin">
          <color theme="1"/>
        </bottom>
      </border>
    </dxf>
    <dxf>
      <border>
        <top style="thin">
          <color theme="1"/>
        </top>
        <bottom style="thin">
          <color theme="1"/>
        </bottom>
      </border>
    </dxf>
    <dxf>
      <font>
        <b/>
        <color theme="1"/>
      </font>
    </dxf>
    <dxf>
      <font>
        <b/>
        <color theme="1" tint="0.499984740745262"/>
      </font>
    </dxf>
    <dxf>
      <font>
        <b/>
        <color theme="1"/>
      </font>
    </dxf>
    <dxf>
      <font>
        <b/>
        <color theme="1" tint="0.499984740745262"/>
      </font>
    </dxf>
    <dxf>
      <font>
        <b/>
        <color theme="1"/>
      </font>
      <border>
        <bottom style="thin">
          <color theme="4" tint="0.59999389629810485"/>
        </bottom>
      </border>
    </dxf>
    <dxf>
      <font>
        <color theme="1"/>
      </font>
      <fill>
        <patternFill patternType="solid">
          <fgColor theme="4" tint="0.59999389629810485"/>
          <bgColor theme="4" tint="0.59999389629810485"/>
        </patternFill>
      </fill>
      <border>
        <left style="thin">
          <color theme="4" tint="0.39997558519241921"/>
        </left>
        <right style="thin">
          <color theme="4" tint="0.39997558519241921"/>
        </right>
        <top style="thin">
          <color theme="4" tint="0.39997558519241921"/>
        </top>
      </border>
    </dxf>
    <dxf>
      <fill>
        <patternFill patternType="none">
          <fgColor indexed="64"/>
          <bgColor auto="1"/>
        </patternFill>
      </fill>
      <border>
        <vertical/>
        <horizontal/>
      </border>
    </dxf>
    <dxf>
      <fill>
        <patternFill patternType="solid">
          <fgColor theme="4" tint="0.79995117038483843"/>
          <bgColor theme="0" tint="-4.9989318521683403E-2"/>
        </patternFill>
      </fill>
    </dxf>
    <dxf>
      <font>
        <color theme="0"/>
      </font>
      <fill>
        <patternFill patternType="solid">
          <fgColor theme="1"/>
          <bgColor theme="1"/>
        </patternFill>
      </fill>
      <border>
        <left/>
        <right/>
        <vertical/>
      </border>
    </dxf>
    <dxf>
      <font>
        <color theme="0"/>
      </font>
      <fill>
        <patternFill patternType="solid">
          <fgColor theme="1"/>
          <bgColor theme="1"/>
        </patternFill>
      </fill>
      <border>
        <left/>
        <right/>
        <vertical/>
      </border>
    </dxf>
    <dxf>
      <font>
        <color theme="1"/>
      </font>
      <fill>
        <patternFill patternType="none">
          <fgColor indexed="64"/>
          <bgColor auto="1"/>
        </patternFill>
      </fill>
      <border diagonalUp="0" diagonalDown="0">
        <left/>
        <right/>
        <top/>
        <bottom/>
        <vertical/>
        <horizontal/>
      </border>
    </dxf>
    <dxf>
      <fill>
        <patternFill>
          <bgColor theme="2"/>
        </patternFill>
      </fill>
    </dxf>
    <dxf>
      <font>
        <b val="0"/>
        <i val="0"/>
        <color theme="0" tint="-4.9989318521683403E-2"/>
      </font>
      <fill>
        <patternFill>
          <bgColor theme="1" tint="4.9989318521683403E-2"/>
        </patternFill>
      </fill>
      <border diagonalUp="0" diagonalDown="0">
        <left/>
        <right/>
        <top/>
        <bottom/>
        <vertical/>
        <horizontal/>
      </border>
    </dxf>
    <dxf>
      <font>
        <color auto="1"/>
      </font>
      <border diagonalUp="0" diagonalDown="0">
        <left/>
        <right/>
        <top/>
        <bottom/>
        <vertical/>
        <horizontal/>
      </border>
    </dxf>
  </dxfs>
  <tableStyles count="3" defaultTableStyle="TableStyleMedium2" defaultPivotStyle="PivotStyleLight16">
    <tableStyle name="Contacts" pivot="0" count="3" xr9:uid="{00000000-0011-0000-FFFF-FFFF00000000}">
      <tableStyleElement type="wholeTable" dxfId="17"/>
      <tableStyleElement type="headerRow" dxfId="16"/>
      <tableStyleElement type="secondRowStripe" dxfId="15"/>
    </tableStyle>
    <tableStyle name="Contacts PivotTable" table="0" count="13" xr9:uid="{00000000-0011-0000-FFFF-FFFF01000000}">
      <tableStyleElement type="wholeTable" dxfId="14"/>
      <tableStyleElement type="headerRow" dxfId="13"/>
      <tableStyleElement type="totalRow" dxfId="12"/>
      <tableStyleElement type="firstRowStripe" dxfId="11"/>
      <tableStyleElement type="firstColumnStripe" dxfId="10"/>
      <tableStyleElement type="firstSubtotalColumn" dxfId="9"/>
      <tableStyleElement type="firstSubtotalRow" dxfId="8"/>
      <tableStyleElement type="secondSubtotalRow" dxfId="7"/>
      <tableStyleElement type="firstRowSubheading" dxfId="6"/>
      <tableStyleElement type="secondRowSubheading" dxfId="5"/>
      <tableStyleElement type="thirdRowSubheading" dxfId="4"/>
      <tableStyleElement type="pageFieldLabels" dxfId="3"/>
      <tableStyleElement type="pageFieldValues" dxfId="2"/>
    </tableStyle>
    <tableStyle name="Customer Contacts" pivot="0" table="0" count="2" xr9:uid="{00000000-0011-0000-FFFF-FFFF0200000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4</xdr:col>
      <xdr:colOff>428625</xdr:colOff>
      <xdr:row>1</xdr:row>
      <xdr:rowOff>57150</xdr:rowOff>
    </xdr:from>
    <xdr:ext cx="1413782" cy="1028700"/>
    <xdr:pic>
      <xdr:nvPicPr>
        <xdr:cNvPr id="2" name="6 Imagen" descr="LOGO pEQUEÃ_O.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2867025" y="209550"/>
          <a:ext cx="1413782" cy="1028700"/>
        </a:xfrm>
        <a:prstGeom prst="rect">
          <a:avLst/>
        </a:prstGeom>
        <a:noFill/>
        <a:ln w="9525">
          <a:noFill/>
          <a:miter lim="800000"/>
          <a:headEnd/>
          <a:tailEnd/>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Users/Usuario%20UTP/Google%20Drive/Drive/1_UTP_DIANA%20PAVA/2-CTO%20173-2017/5-TUNEL%202017/7-AGOSTO/170815%20Ppto%20Gral%20Tunel%20UTP+Mec&#225;nic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Users/PATRICIA/Documents/Hoja%20APU%20Gener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C:/Users/Rincon/Documents/CARLOS%20RINCON/MADERAS/Presupuesto/PRECIOS%20UNITARIOS%20PUBLICA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 de Mano de Obra"/>
      <sheetName val="Hoja de Unitarios Eléctricos"/>
      <sheetName val="AU "/>
      <sheetName val="Hoja de Unitarios de Obra"/>
      <sheetName val="Hoja de Actividades de Obra"/>
      <sheetName val="Hoja de Flujos"/>
    </sheetNames>
    <sheetDataSet>
      <sheetData sheetId="0"/>
      <sheetData sheetId="1"/>
      <sheetData sheetId="2">
        <row r="78">
          <cell r="I78">
            <v>339820233.32011497</v>
          </cell>
        </row>
      </sheetData>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cios"/>
      <sheetName val="MObra"/>
      <sheetName val="Equipo"/>
      <sheetName val="Transpórte"/>
      <sheetName val="APU"/>
      <sheetName val="Basicos"/>
      <sheetName val="Presup"/>
    </sheetNames>
    <sheetDataSet>
      <sheetData sheetId="0">
        <row r="2">
          <cell r="A2" t="str">
            <v xml:space="preserve"> Abrazader u 6x15x5/8 </v>
          </cell>
        </row>
        <row r="3">
          <cell r="A3" t="str">
            <v xml:space="preserve"> Abuzardado de concreto </v>
          </cell>
        </row>
        <row r="4">
          <cell r="A4" t="str">
            <v xml:space="preserve"> Acces bajantes ALL</v>
          </cell>
        </row>
        <row r="5">
          <cell r="A5" t="str">
            <v xml:space="preserve"> Acces canal pvc</v>
          </cell>
        </row>
        <row r="6">
          <cell r="A6" t="str">
            <v xml:space="preserve"> Acces completos tanque agua</v>
          </cell>
        </row>
        <row r="7">
          <cell r="A7" t="str">
            <v xml:space="preserve"> Acces cpv presion </v>
          </cell>
        </row>
        <row r="8">
          <cell r="A8" t="str">
            <v xml:space="preserve"> Acces cpvc presion</v>
          </cell>
        </row>
        <row r="9">
          <cell r="A9" t="str">
            <v xml:space="preserve"> Acces fijacion perfil T </v>
          </cell>
        </row>
        <row r="10">
          <cell r="A10" t="str">
            <v xml:space="preserve"> Acces lavamanos </v>
          </cell>
        </row>
        <row r="11">
          <cell r="A11" t="str">
            <v xml:space="preserve"> Acces promed pvc 4 </v>
          </cell>
        </row>
        <row r="12">
          <cell r="A12" t="str">
            <v xml:space="preserve"> Acces pvc ALL</v>
          </cell>
        </row>
        <row r="13">
          <cell r="A13" t="str">
            <v xml:space="preserve"> Acces pvc sanitaria</v>
          </cell>
        </row>
        <row r="14">
          <cell r="A14" t="str">
            <v xml:space="preserve"> Acces tuberia HG</v>
          </cell>
        </row>
        <row r="15">
          <cell r="A15" t="str">
            <v xml:space="preserve"> Accesorios</v>
          </cell>
        </row>
        <row r="16">
          <cell r="A16" t="str">
            <v xml:space="preserve"> Aceite quemado </v>
          </cell>
        </row>
        <row r="17">
          <cell r="A17" t="str">
            <v xml:space="preserve"> Acero fy = 37000 psi </v>
          </cell>
        </row>
        <row r="18">
          <cell r="A18" t="str">
            <v xml:space="preserve"> Acero fy = 60000 psi </v>
          </cell>
        </row>
        <row r="19">
          <cell r="A19" t="str">
            <v xml:space="preserve"> Acesco perfil o c16 s=40 </v>
          </cell>
        </row>
        <row r="20">
          <cell r="A20" t="str">
            <v xml:space="preserve"> Acido clorhidrico (muriatico) </v>
          </cell>
        </row>
        <row r="21">
          <cell r="A21" t="str">
            <v xml:space="preserve"> Acido oxalico </v>
          </cell>
        </row>
        <row r="22">
          <cell r="A22" t="str">
            <v xml:space="preserve"> Acople 1/2 san+lavam grivaflx </v>
          </cell>
        </row>
        <row r="23">
          <cell r="A23" t="str">
            <v xml:space="preserve"> Acpm </v>
          </cell>
        </row>
        <row r="24">
          <cell r="A24" t="str">
            <v xml:space="preserve"> Adapt term pvc  1/2 </v>
          </cell>
        </row>
        <row r="25">
          <cell r="A25" t="str">
            <v xml:space="preserve"> Adapt term pvc  3/4 </v>
          </cell>
        </row>
        <row r="26">
          <cell r="A26" t="str">
            <v xml:space="preserve"> Adapt term pvc 1 </v>
          </cell>
        </row>
        <row r="27">
          <cell r="A27" t="str">
            <v xml:space="preserve"> Adapt term pvc 1-1/2 </v>
          </cell>
        </row>
        <row r="28">
          <cell r="A28" t="str">
            <v xml:space="preserve"> Adapt term pvc 1-1/4 </v>
          </cell>
        </row>
        <row r="29">
          <cell r="A29" t="str">
            <v xml:space="preserve"> Adapt term pvc 2 </v>
          </cell>
        </row>
        <row r="30">
          <cell r="A30" t="str">
            <v xml:space="preserve"> Adapt term pvc 3/4 </v>
          </cell>
        </row>
        <row r="31">
          <cell r="A31" t="str">
            <v xml:space="preserve"> Adhesivo pvc novafort x310 ml </v>
          </cell>
        </row>
        <row r="32">
          <cell r="A32" t="str">
            <v xml:space="preserve"> Aditivo bituminoso borden </v>
          </cell>
        </row>
        <row r="33">
          <cell r="A33" t="str">
            <v xml:space="preserve"> Adoquin pea rect 6x10x20</v>
          </cell>
        </row>
        <row r="34">
          <cell r="A34" t="str">
            <v xml:space="preserve"> Adoquin veh cruz 10x21x21;7k </v>
          </cell>
        </row>
        <row r="35">
          <cell r="A35" t="str">
            <v xml:space="preserve"> Afirmado rojo </v>
          </cell>
        </row>
        <row r="36">
          <cell r="A36" t="str">
            <v xml:space="preserve"> Agua </v>
          </cell>
        </row>
        <row r="37">
          <cell r="A37" t="str">
            <v xml:space="preserve"> Aislad carrete 76 mm </v>
          </cell>
        </row>
        <row r="38">
          <cell r="A38" t="str">
            <v xml:space="preserve"> Aislad pin doble 34.5 kv rf </v>
          </cell>
        </row>
        <row r="39">
          <cell r="A39" t="str">
            <v xml:space="preserve"> Aislad suspens 10 18 kp </v>
          </cell>
        </row>
        <row r="40">
          <cell r="A40" t="str">
            <v xml:space="preserve"> Aislad suspens 6 10 kp </v>
          </cell>
        </row>
        <row r="41">
          <cell r="A41" t="str">
            <v xml:space="preserve"> Aislad tensor 140 mm </v>
          </cell>
        </row>
        <row r="42">
          <cell r="A42" t="str">
            <v xml:space="preserve"> Aislad tensor 172 mm </v>
          </cell>
        </row>
        <row r="43">
          <cell r="A43" t="str">
            <v xml:space="preserve"> Alam cu att 2x22 awg tim </v>
          </cell>
        </row>
        <row r="44">
          <cell r="A44" t="str">
            <v xml:space="preserve"> Alam cu dwp pvc 2x18 awg </v>
          </cell>
        </row>
        <row r="45">
          <cell r="A45" t="str">
            <v xml:space="preserve"> Alam cu dwp pvc 2x22 awg telef </v>
          </cell>
        </row>
        <row r="46">
          <cell r="A46" t="str">
            <v xml:space="preserve"> Alam cu st600v pvc 3x10awg encauch </v>
          </cell>
        </row>
        <row r="47">
          <cell r="A47" t="str">
            <v xml:space="preserve"> Alam cu thw   6 awg 75 c </v>
          </cell>
        </row>
        <row r="48">
          <cell r="A48" t="str">
            <v xml:space="preserve"> Alam cu thw   8 awg 75 c </v>
          </cell>
        </row>
        <row r="49">
          <cell r="A49" t="str">
            <v xml:space="preserve"> Alam cu thw 10 awg 75 c </v>
          </cell>
        </row>
        <row r="50">
          <cell r="A50" t="str">
            <v xml:space="preserve"> Alam cu thw 12 awg 75 c </v>
          </cell>
        </row>
        <row r="51">
          <cell r="A51" t="str">
            <v xml:space="preserve"> Alam cu tw   8 awg 600 v </v>
          </cell>
        </row>
        <row r="52">
          <cell r="A52" t="str">
            <v xml:space="preserve"> Alam cu tw 10 awg 600 v </v>
          </cell>
        </row>
        <row r="53">
          <cell r="A53" t="str">
            <v xml:space="preserve"> Alam cu tw 12 awg 600 v </v>
          </cell>
        </row>
        <row r="54">
          <cell r="A54" t="str">
            <v xml:space="preserve"> Alam cu tw 14 awg 600 v</v>
          </cell>
        </row>
        <row r="55">
          <cell r="A55" t="str">
            <v xml:space="preserve"> Alamb pua cal 14  por kg </v>
          </cell>
        </row>
        <row r="56">
          <cell r="A56" t="str">
            <v xml:space="preserve"> Alamb pua cal 14  por mt </v>
          </cell>
        </row>
        <row r="57">
          <cell r="A57" t="str">
            <v xml:space="preserve"> Alambre galvanizado c 12 </v>
          </cell>
        </row>
        <row r="58">
          <cell r="A58" t="str">
            <v xml:space="preserve"> Alambre galvanizado c 13 </v>
          </cell>
        </row>
        <row r="59">
          <cell r="A59" t="str">
            <v xml:space="preserve"> Alambre galvanizado c 14 </v>
          </cell>
        </row>
        <row r="60">
          <cell r="A60" t="str">
            <v xml:space="preserve"> Alambre negro calibre 18 </v>
          </cell>
        </row>
        <row r="61">
          <cell r="A61" t="str">
            <v xml:space="preserve"> Amarras </v>
          </cell>
        </row>
        <row r="62">
          <cell r="A62" t="str">
            <v xml:space="preserve"> Angulo  3/4 x 1/8 </v>
          </cell>
        </row>
        <row r="63">
          <cell r="A63" t="str">
            <v xml:space="preserve"> Angulo 1 - 1/2 x 1/8 </v>
          </cell>
        </row>
        <row r="64">
          <cell r="A64" t="str">
            <v xml:space="preserve"> Angulo 1 - 1/2 x 3/16 </v>
          </cell>
        </row>
        <row r="65">
          <cell r="A65" t="str">
            <v xml:space="preserve"> Angulo 1 - 1/4 x 3/16 </v>
          </cell>
        </row>
        <row r="66">
          <cell r="A66" t="str">
            <v xml:space="preserve"> Angulo 1 x 1/8 </v>
          </cell>
        </row>
        <row r="67">
          <cell r="A67" t="str">
            <v xml:space="preserve"> Angulo 1 x 3/16 </v>
          </cell>
        </row>
        <row r="68">
          <cell r="A68" t="str">
            <v xml:space="preserve"> Angulo 2 x 1/4 </v>
          </cell>
        </row>
        <row r="69">
          <cell r="A69" t="str">
            <v xml:space="preserve"> Angulo 2 x 1/8 </v>
          </cell>
        </row>
        <row r="70">
          <cell r="A70" t="str">
            <v xml:space="preserve"> Angulo 2 x 2 x 1/8 </v>
          </cell>
        </row>
        <row r="71">
          <cell r="A71" t="str">
            <v xml:space="preserve"> Angulo 3 x 1/4 </v>
          </cell>
        </row>
        <row r="72">
          <cell r="A72" t="str">
            <v xml:space="preserve"> Angulo 3 x 3/8 </v>
          </cell>
        </row>
        <row r="73">
          <cell r="A73" t="str">
            <v xml:space="preserve"> Angulo de aluminio </v>
          </cell>
        </row>
        <row r="74">
          <cell r="A74" t="str">
            <v xml:space="preserve"> Anticorrosivo </v>
          </cell>
        </row>
        <row r="75">
          <cell r="A75" t="str">
            <v xml:space="preserve"> Apuntalado provisional estructuras </v>
          </cell>
        </row>
        <row r="76">
          <cell r="A76" t="str">
            <v xml:space="preserve"> Arand cuad 3x1/4 -5/8 </v>
          </cell>
        </row>
        <row r="77">
          <cell r="A77" t="str">
            <v xml:space="preserve"> Arand cuad 4x1/4 -5/8 </v>
          </cell>
        </row>
        <row r="78">
          <cell r="A78" t="str">
            <v xml:space="preserve"> Arand cuad 4x3/16-5/8 </v>
          </cell>
        </row>
        <row r="79">
          <cell r="A79" t="str">
            <v xml:space="preserve"> Arandela 1/2 </v>
          </cell>
        </row>
        <row r="80">
          <cell r="A80" t="str">
            <v xml:space="preserve"> Arandela 3/16 </v>
          </cell>
        </row>
        <row r="81">
          <cell r="A81" t="str">
            <v xml:space="preserve"> Arandela 3/4 </v>
          </cell>
        </row>
        <row r="82">
          <cell r="A82" t="str">
            <v xml:space="preserve"> Arandela 5/8 pesada </v>
          </cell>
        </row>
        <row r="83">
          <cell r="A83" t="str">
            <v xml:space="preserve"> Arena </v>
          </cell>
        </row>
        <row r="84">
          <cell r="A84" t="str">
            <v xml:space="preserve"> Arriendo inmueble uso campamento </v>
          </cell>
        </row>
        <row r="85">
          <cell r="A85" t="str">
            <v xml:space="preserve"> Asfalto liga </v>
          </cell>
        </row>
        <row r="86">
          <cell r="A86" t="str">
            <v xml:space="preserve"> Asfalto liquido mc-70 </v>
          </cell>
        </row>
        <row r="87">
          <cell r="A87" t="str">
            <v xml:space="preserve"> Bala incandescente d=14c </v>
          </cell>
        </row>
        <row r="88">
          <cell r="A88" t="str">
            <v xml:space="preserve"> Balato 2x48w </v>
          </cell>
        </row>
        <row r="89">
          <cell r="A89" t="str">
            <v xml:space="preserve"> Balato 2x96w </v>
          </cell>
        </row>
        <row r="90">
          <cell r="A90" t="str">
            <v xml:space="preserve"> Baldosa cemento 25x25 </v>
          </cell>
        </row>
        <row r="91">
          <cell r="A91" t="str">
            <v xml:space="preserve"> Baldosa ceramica piso 33x33</v>
          </cell>
        </row>
        <row r="92">
          <cell r="A92" t="str">
            <v xml:space="preserve"> Baldosa tipo terrazzo gr </v>
          </cell>
        </row>
        <row r="93">
          <cell r="A93" t="str">
            <v xml:space="preserve"> Banda plástica para zunchado </v>
          </cell>
        </row>
        <row r="94">
          <cell r="A94" t="str">
            <v xml:space="preserve"> Barniz </v>
          </cell>
        </row>
        <row r="95">
          <cell r="A95" t="str">
            <v xml:space="preserve"> Barren dren/ancl man tier ø&lt;.15m </v>
          </cell>
        </row>
        <row r="96">
          <cell r="A96" t="str">
            <v xml:space="preserve"> Barren dren/ancl mec conglo ø&lt;.16m </v>
          </cell>
        </row>
        <row r="97">
          <cell r="A97" t="str">
            <v xml:space="preserve"> Barren dren/ancl mec roca ø&lt;.15m </v>
          </cell>
        </row>
        <row r="98">
          <cell r="A98" t="str">
            <v xml:space="preserve"> Barreno manual (hélice cucharón) </v>
          </cell>
        </row>
        <row r="99">
          <cell r="A99" t="str">
            <v xml:space="preserve"> Bastidor malla eslabonada 2.4 </v>
          </cell>
        </row>
        <row r="100">
          <cell r="A100" t="str">
            <v xml:space="preserve"> Bisagra acero 3 </v>
          </cell>
        </row>
        <row r="101">
          <cell r="A101" t="str">
            <v xml:space="preserve"> Bisagra angular carp metal </v>
          </cell>
        </row>
        <row r="102">
          <cell r="A102" t="str">
            <v xml:space="preserve"> Bisagrante sajo   8 cm </v>
          </cell>
        </row>
        <row r="103">
          <cell r="A103" t="str">
            <v xml:space="preserve"> Bisagrante sajo 10 cms </v>
          </cell>
        </row>
        <row r="104">
          <cell r="A104" t="str">
            <v xml:space="preserve"> Bisagrante sajo 12 cms </v>
          </cell>
        </row>
        <row r="105">
          <cell r="A105" t="str">
            <v xml:space="preserve"> Bisagrante sajo 15 cm </v>
          </cell>
        </row>
        <row r="106">
          <cell r="A106" t="str">
            <v xml:space="preserve"> Bisagrante sajo 17 cm </v>
          </cell>
        </row>
        <row r="107">
          <cell r="A107" t="str">
            <v xml:space="preserve"> Biselado 1.5 cm vidrios </v>
          </cell>
        </row>
        <row r="108">
          <cell r="A108" t="str">
            <v xml:space="preserve"> Blanco zinc </v>
          </cell>
        </row>
        <row r="109">
          <cell r="A109" t="str">
            <v xml:space="preserve"> Bloque 10x19x39;10kgf/u</v>
          </cell>
        </row>
        <row r="110">
          <cell r="A110" t="str">
            <v xml:space="preserve"> Bloque estr 14x19x19</v>
          </cell>
        </row>
        <row r="111">
          <cell r="A111" t="str">
            <v xml:space="preserve"> Bloque estr 14x19x19 </v>
          </cell>
        </row>
        <row r="112">
          <cell r="A112" t="str">
            <v xml:space="preserve"> Bloque estr 20x20x20</v>
          </cell>
        </row>
        <row r="113">
          <cell r="A113" t="str">
            <v xml:space="preserve"> Bloque estr 20x20x40</v>
          </cell>
        </row>
        <row r="114">
          <cell r="A114" t="str">
            <v xml:space="preserve"> Bombillo mercurio 250 w </v>
          </cell>
        </row>
        <row r="115">
          <cell r="A115" t="str">
            <v xml:space="preserve"> Bombillo sodio 150 w </v>
          </cell>
        </row>
        <row r="116">
          <cell r="A116" t="str">
            <v xml:space="preserve"> Bombillo sodio 250 w </v>
          </cell>
        </row>
        <row r="117">
          <cell r="A117" t="str">
            <v xml:space="preserve"> Brazo luminaria    1x1.5 </v>
          </cell>
        </row>
        <row r="118">
          <cell r="A118" t="str">
            <v xml:space="preserve"> Brazo luminaria 1.5x1.5 </v>
          </cell>
        </row>
        <row r="119">
          <cell r="A119" t="str">
            <v xml:space="preserve"> Breaker 1x 10/ 60a qpx-1 </v>
          </cell>
        </row>
        <row r="120">
          <cell r="A120" t="str">
            <v xml:space="preserve"> Breaker 1x 70/100a qpx-1 </v>
          </cell>
        </row>
        <row r="121">
          <cell r="A121" t="str">
            <v xml:space="preserve"> Breaker 2x 10/ 30a qpx-2 </v>
          </cell>
        </row>
        <row r="122">
          <cell r="A122" t="str">
            <v xml:space="preserve"> Breaker 2x 40/ 60a qpx-2 </v>
          </cell>
        </row>
        <row r="123">
          <cell r="A123" t="str">
            <v xml:space="preserve"> Breaker 2x 70/100a qpx-2 </v>
          </cell>
        </row>
        <row r="124">
          <cell r="A124" t="str">
            <v xml:space="preserve"> Breaker 3x 10/ 60a qpx-3 </v>
          </cell>
        </row>
        <row r="125">
          <cell r="A125" t="str">
            <v xml:space="preserve"> Breaker 3x 70/100a qpx-3 </v>
          </cell>
        </row>
        <row r="126">
          <cell r="A126" t="str">
            <v xml:space="preserve"> Breaker 3x100a qcx-3100n </v>
          </cell>
        </row>
        <row r="127">
          <cell r="A127" t="str">
            <v xml:space="preserve"> Broca taladro rotomar 5/8-&gt;1 </v>
          </cell>
        </row>
        <row r="128">
          <cell r="A128" t="str">
            <v xml:space="preserve"> Broca taldro rotomart. d&lt; 1/2 </v>
          </cell>
        </row>
        <row r="129">
          <cell r="A129" t="str">
            <v xml:space="preserve"> Brocha 4 </v>
          </cell>
        </row>
        <row r="130">
          <cell r="A130" t="str">
            <v xml:space="preserve"> Caballete ac fijo normal </v>
          </cell>
        </row>
        <row r="131">
          <cell r="A131" t="str">
            <v xml:space="preserve"> Caballete ac vent univer </v>
          </cell>
        </row>
        <row r="132">
          <cell r="A132" t="str">
            <v xml:space="preserve"> Caballete teja ondul.transpa </v>
          </cell>
        </row>
        <row r="133">
          <cell r="A133" t="str">
            <v xml:space="preserve"> Caballete thermoacoustic </v>
          </cell>
        </row>
        <row r="134">
          <cell r="A134" t="str">
            <v xml:space="preserve"> Cable galvanizado 3/8 </v>
          </cell>
        </row>
        <row r="135">
          <cell r="A135" t="str">
            <v xml:space="preserve"> Cable rg59cw mcdo coaxial</v>
          </cell>
        </row>
        <row r="136">
          <cell r="A136" t="str">
            <v xml:space="preserve"> Cable telef multipar ekak 2 pares </v>
          </cell>
        </row>
        <row r="137">
          <cell r="A137" t="str">
            <v xml:space="preserve"> Caja cuadrada 30x30x15 </v>
          </cell>
        </row>
        <row r="138">
          <cell r="A138" t="str">
            <v xml:space="preserve"> Caja octogonal </v>
          </cell>
        </row>
        <row r="139">
          <cell r="A139" t="str">
            <v xml:space="preserve"> Caja octogonal pvc </v>
          </cell>
        </row>
        <row r="140">
          <cell r="A140" t="str">
            <v xml:space="preserve"> Caja para 1 contador </v>
          </cell>
        </row>
        <row r="141">
          <cell r="A141" t="str">
            <v xml:space="preserve"> Caja para 2 contadores </v>
          </cell>
        </row>
        <row r="142">
          <cell r="A142" t="str">
            <v xml:space="preserve"> Caja primaria 15 kv-100 </v>
          </cell>
        </row>
        <row r="143">
          <cell r="A143" t="str">
            <v xml:space="preserve"> Caja sencilla conduit 2x4 </v>
          </cell>
        </row>
        <row r="144">
          <cell r="A144" t="str">
            <v xml:space="preserve"> Cal para blanquear </v>
          </cell>
        </row>
        <row r="145">
          <cell r="A145" t="str">
            <v xml:space="preserve"> Calentador agua 30 gal </v>
          </cell>
        </row>
        <row r="146">
          <cell r="A146" t="str">
            <v xml:space="preserve"> Cam golpe ariete agua ca </v>
          </cell>
        </row>
        <row r="147">
          <cell r="A147" t="str">
            <v xml:space="preserve"> Cam golpe ariete agua fr </v>
          </cell>
        </row>
        <row r="148">
          <cell r="A148" t="str">
            <v xml:space="preserve"> Campana timbre pvc </v>
          </cell>
        </row>
        <row r="149">
          <cell r="A149" t="str">
            <v xml:space="preserve"> Canal pvc </v>
          </cell>
        </row>
        <row r="150">
          <cell r="A150" t="str">
            <v xml:space="preserve"> Candado vera l-40 </v>
          </cell>
        </row>
        <row r="151">
          <cell r="A151" t="str">
            <v xml:space="preserve"> Caneca metalica 55 galones </v>
          </cell>
        </row>
        <row r="152">
          <cell r="A152" t="str">
            <v xml:space="preserve"> Caolin </v>
          </cell>
        </row>
        <row r="153">
          <cell r="A153" t="str">
            <v xml:space="preserve"> Capacete 1 </v>
          </cell>
        </row>
        <row r="154">
          <cell r="A154" t="str">
            <v xml:space="preserve"> Capacete 1/2 </v>
          </cell>
        </row>
        <row r="155">
          <cell r="A155" t="str">
            <v xml:space="preserve"> Capacete 3/4 </v>
          </cell>
        </row>
        <row r="156">
          <cell r="A156" t="str">
            <v xml:space="preserve"> Carlota h=1m colores varios </v>
          </cell>
        </row>
        <row r="157">
          <cell r="A157" t="str">
            <v xml:space="preserve"> Caseton esterilla h=20 c </v>
          </cell>
        </row>
        <row r="158">
          <cell r="A158" t="str">
            <v xml:space="preserve"> Caseton esterilla h=25 c </v>
          </cell>
        </row>
        <row r="159">
          <cell r="A159" t="str">
            <v xml:space="preserve"> Caseton esterilla h=35 c </v>
          </cell>
        </row>
        <row r="160">
          <cell r="A160" t="str">
            <v xml:space="preserve"> Cemento blanco </v>
          </cell>
        </row>
        <row r="161">
          <cell r="A161" t="str">
            <v xml:space="preserve"> Cemento gris x 50 kg </v>
          </cell>
        </row>
        <row r="162">
          <cell r="A162" t="str">
            <v xml:space="preserve"> Cepillo de mano cerda plástica </v>
          </cell>
        </row>
        <row r="163">
          <cell r="A163" t="str">
            <v xml:space="preserve"> Cera piso tipo glocoat </v>
          </cell>
        </row>
        <row r="164">
          <cell r="A164" t="str">
            <v xml:space="preserve"> Cesta en piola para baloncesto </v>
          </cell>
        </row>
        <row r="165">
          <cell r="A165" t="str">
            <v xml:space="preserve"> Chapa bola fina madera</v>
          </cell>
        </row>
        <row r="166">
          <cell r="A166" t="str">
            <v xml:space="preserve"> Chapa seguridad yale </v>
          </cell>
        </row>
        <row r="167">
          <cell r="A167" t="str">
            <v xml:space="preserve"> Chazos </v>
          </cell>
        </row>
        <row r="168">
          <cell r="A168" t="str">
            <v xml:space="preserve"> Cheque 1 rw </v>
          </cell>
        </row>
        <row r="169">
          <cell r="A169" t="str">
            <v xml:space="preserve"> Cheque 1/2  rw </v>
          </cell>
        </row>
        <row r="170">
          <cell r="A170" t="str">
            <v xml:space="preserve"> Cheque 1-1/2  rw </v>
          </cell>
        </row>
        <row r="171">
          <cell r="A171" t="str">
            <v xml:space="preserve"> Cheque 1-1/4 rw </v>
          </cell>
        </row>
        <row r="172">
          <cell r="A172" t="str">
            <v xml:space="preserve"> Cheque 3/4  rw </v>
          </cell>
        </row>
        <row r="173">
          <cell r="A173" t="str">
            <v xml:space="preserve"> Cinta bandit 3/4+hebill</v>
          </cell>
        </row>
        <row r="174">
          <cell r="A174" t="str">
            <v xml:space="preserve"> Cinta bandit 5/8+hebill </v>
          </cell>
        </row>
        <row r="175">
          <cell r="A175" t="str">
            <v xml:space="preserve"> Cinta de enmascarar </v>
          </cell>
        </row>
        <row r="176">
          <cell r="A176" t="str">
            <v xml:space="preserve"> Cinta papel sello dilatac dw </v>
          </cell>
        </row>
        <row r="177">
          <cell r="A177" t="str">
            <v xml:space="preserve"> Cinta plastica seguridad </v>
          </cell>
        </row>
        <row r="178">
          <cell r="A178" t="str">
            <v xml:space="preserve"> Cinta plastica seguridad cal 6 </v>
          </cell>
        </row>
        <row r="179">
          <cell r="A179" t="str">
            <v xml:space="preserve"> Cinta pvc o - 22 </v>
          </cell>
        </row>
        <row r="180">
          <cell r="A180" t="str">
            <v xml:space="preserve"> Cinta pvc v - 10 </v>
          </cell>
        </row>
        <row r="181">
          <cell r="A181" t="str">
            <v xml:space="preserve"> Cinta pvc v - 15 </v>
          </cell>
        </row>
        <row r="182">
          <cell r="A182" t="str">
            <v xml:space="preserve"> Cinta scocht 33 </v>
          </cell>
        </row>
        <row r="183">
          <cell r="A183" t="str">
            <v xml:space="preserve"> Coll deriv 3    x1/2 uz </v>
          </cell>
        </row>
        <row r="184">
          <cell r="A184" t="str">
            <v xml:space="preserve"> Collarin 1 s 5-6:1-1/2x </v>
          </cell>
        </row>
        <row r="185">
          <cell r="A185" t="str">
            <v xml:space="preserve"> Collarin 1 s 6-7:1-1/2x1/4 </v>
          </cell>
        </row>
        <row r="186">
          <cell r="A186" t="str">
            <v xml:space="preserve"> Collarin 2 s 5-6:1-1/2x </v>
          </cell>
        </row>
        <row r="187">
          <cell r="A187" t="str">
            <v xml:space="preserve"> Collarin 2 s 6-7:1-1/2x </v>
          </cell>
        </row>
        <row r="188">
          <cell r="A188" t="str">
            <v xml:space="preserve"> Collarin sin salida </v>
          </cell>
        </row>
        <row r="189">
          <cell r="A189" t="str">
            <v xml:space="preserve"> Color mineral </v>
          </cell>
        </row>
        <row r="190">
          <cell r="A190" t="str">
            <v xml:space="preserve"> Concreto obra 1500 psi</v>
          </cell>
        </row>
        <row r="191">
          <cell r="A191" t="str">
            <v xml:space="preserve"> Concreto obra 2000 psi</v>
          </cell>
        </row>
        <row r="192">
          <cell r="A192" t="str">
            <v xml:space="preserve"> Concreto obra 2500 psi</v>
          </cell>
        </row>
        <row r="193">
          <cell r="A193" t="str">
            <v xml:space="preserve"> Concreto obra 3000 psi</v>
          </cell>
        </row>
        <row r="194">
          <cell r="A194" t="str">
            <v xml:space="preserve"> Concreto obra 3500 psi</v>
          </cell>
        </row>
        <row r="195">
          <cell r="A195" t="str">
            <v xml:space="preserve"> Concreto obra 4000 psi</v>
          </cell>
        </row>
        <row r="196">
          <cell r="A196" t="str">
            <v xml:space="preserve"> Concr premez 13.8 mpa </v>
          </cell>
        </row>
        <row r="197">
          <cell r="A197" t="str">
            <v xml:space="preserve"> Concr premez 17.2 mpa </v>
          </cell>
        </row>
        <row r="198">
          <cell r="A198" t="str">
            <v xml:space="preserve"> Concr premez 20.7 mpa </v>
          </cell>
        </row>
        <row r="199">
          <cell r="A199" t="str">
            <v xml:space="preserve"> Concr premez 20.7 mpa acelerad </v>
          </cell>
        </row>
        <row r="200">
          <cell r="A200" t="str">
            <v xml:space="preserve"> Concr premez 20.7 mpa fluido </v>
          </cell>
        </row>
        <row r="201">
          <cell r="A201" t="str">
            <v xml:space="preserve"> Concr premez 20.7 mpa impermea </v>
          </cell>
        </row>
        <row r="202">
          <cell r="A202" t="str">
            <v xml:space="preserve"> Concr premez 24.1 mpa </v>
          </cell>
        </row>
        <row r="203">
          <cell r="A203" t="str">
            <v xml:space="preserve"> Concr premez 24.1 mpa acelerad </v>
          </cell>
        </row>
        <row r="204">
          <cell r="A204" t="str">
            <v xml:space="preserve"> Concr premez 24.1 mpa impermea </v>
          </cell>
        </row>
        <row r="205">
          <cell r="A205" t="str">
            <v xml:space="preserve"> Concr premez 27.6 mpa </v>
          </cell>
        </row>
        <row r="206">
          <cell r="A206" t="str">
            <v xml:space="preserve"> Concr premez 27.6 mpa acelerad </v>
          </cell>
        </row>
        <row r="207">
          <cell r="A207" t="str">
            <v xml:space="preserve"> Concr premez 27.6 mpa impermea </v>
          </cell>
        </row>
        <row r="208">
          <cell r="A208" t="str">
            <v xml:space="preserve"> Concr premez mr 4.1 mpa pavim f600 </v>
          </cell>
        </row>
        <row r="209">
          <cell r="A209" t="str">
            <v xml:space="preserve"> Concr premez mr 4.4 mpa pavim f650 </v>
          </cell>
        </row>
        <row r="210">
          <cell r="A210" t="str">
            <v xml:space="preserve"> Conduit pvc 1/2 </v>
          </cell>
        </row>
        <row r="211">
          <cell r="A211" t="str">
            <v xml:space="preserve"> Conduit pvc 2 </v>
          </cell>
        </row>
        <row r="212">
          <cell r="A212" t="str">
            <v xml:space="preserve"> Conduit pvc 3/4 </v>
          </cell>
        </row>
        <row r="213">
          <cell r="A213" t="str">
            <v xml:space="preserve"> Cono pvc delineador </v>
          </cell>
        </row>
        <row r="214">
          <cell r="A214" t="str">
            <v xml:space="preserve"> Cpvc tubo 1/2  rde 11 </v>
          </cell>
        </row>
        <row r="215">
          <cell r="A215" t="str">
            <v xml:space="preserve"> Cpvc tubo 3/4  rde 11 </v>
          </cell>
        </row>
        <row r="216">
          <cell r="A216" t="str">
            <v xml:space="preserve"> Cruceta 2-1/2x1/4x1.5m </v>
          </cell>
        </row>
        <row r="217">
          <cell r="A217" t="str">
            <v xml:space="preserve"> Cruceta 2-1/2x1/4x2.5m </v>
          </cell>
        </row>
        <row r="218">
          <cell r="A218" t="str">
            <v xml:space="preserve"> Cruceta 2-1/2x3/16x2.5 </v>
          </cell>
        </row>
        <row r="219">
          <cell r="A219" t="str">
            <v xml:space="preserve"> Cruceta 2-1/2x3/16x2m </v>
          </cell>
        </row>
        <row r="220">
          <cell r="A220" t="str">
            <v xml:space="preserve"> Cruceta 2-1/2x3/16x4m </v>
          </cell>
        </row>
        <row r="221">
          <cell r="A221" t="str">
            <v xml:space="preserve"> Cuarton chanul l=3 ml </v>
          </cell>
        </row>
        <row r="222">
          <cell r="A222" t="str">
            <v xml:space="preserve"> Cuartón chanul l=6 m </v>
          </cell>
        </row>
        <row r="223">
          <cell r="A223" t="str">
            <v xml:space="preserve"> Cuarton fino l=3 ml </v>
          </cell>
        </row>
        <row r="224">
          <cell r="A224" t="str">
            <v xml:space="preserve"> Cuarton revoltura </v>
          </cell>
        </row>
        <row r="225">
          <cell r="A225" t="str">
            <v xml:space="preserve"> Cuartón sajo 2x 4 </v>
          </cell>
        </row>
        <row r="226">
          <cell r="A226" t="str">
            <v xml:space="preserve"> Cubierta acero inoxi frt </v>
          </cell>
        </row>
        <row r="227">
          <cell r="A227" t="str">
            <v xml:space="preserve"> Cubierta acero inoxi frt caido </v>
          </cell>
        </row>
        <row r="228">
          <cell r="A228" t="str">
            <v xml:space="preserve"> Curador antisol blanco s </v>
          </cell>
        </row>
        <row r="229">
          <cell r="A229" t="str">
            <v xml:space="preserve"> Densidad concreto asfalt </v>
          </cell>
        </row>
        <row r="230">
          <cell r="A230" t="str">
            <v xml:space="preserve"> Diag 90 1-1/2x3/16x0.6 </v>
          </cell>
        </row>
        <row r="231">
          <cell r="A231" t="str">
            <v xml:space="preserve"> Diag v 1-1/2x3/16x1.2m </v>
          </cell>
        </row>
        <row r="232">
          <cell r="A232" t="str">
            <v xml:space="preserve"> Dilatacion plastica fina </v>
          </cell>
        </row>
        <row r="233">
          <cell r="A233" t="str">
            <v xml:space="preserve"> Dilatacion vidrio </v>
          </cell>
        </row>
        <row r="234">
          <cell r="A234" t="str">
            <v xml:space="preserve"> Dinamita 90% 51x250 mm </v>
          </cell>
        </row>
        <row r="235">
          <cell r="A235" t="str">
            <v xml:space="preserve"> Disco cortadora adobe 14 </v>
          </cell>
        </row>
        <row r="236">
          <cell r="A236" t="str">
            <v xml:space="preserve"> Disco cortadora piso 14 diam </v>
          </cell>
        </row>
        <row r="237">
          <cell r="A237" t="str">
            <v xml:space="preserve"> Disolvente esmalte rf121001 </v>
          </cell>
        </row>
        <row r="238">
          <cell r="A238" t="str">
            <v xml:space="preserve"> Disolvente pintrafico rf121004 </v>
          </cell>
        </row>
        <row r="239">
          <cell r="A239" t="str">
            <v xml:space="preserve"> Ducha calypso mezclador </v>
          </cell>
        </row>
        <row r="240">
          <cell r="A240" t="str">
            <v xml:space="preserve"> Ducha calypso sencilla </v>
          </cell>
        </row>
        <row r="241">
          <cell r="A241" t="str">
            <v xml:space="preserve"> Empaque caucho tubería alcant</v>
          </cell>
        </row>
        <row r="242">
          <cell r="A242" t="str">
            <v xml:space="preserve"> Emulsion asfaltica crr 1 </v>
          </cell>
        </row>
        <row r="243">
          <cell r="A243" t="str">
            <v xml:space="preserve"> Enchape ceramico 20x20 blanco</v>
          </cell>
        </row>
        <row r="244">
          <cell r="A244" t="str">
            <v xml:space="preserve"> Enchape ceramico 20x20 color</v>
          </cell>
        </row>
        <row r="245">
          <cell r="A245" t="str">
            <v xml:space="preserve"> Ensayo resistencia cilindros </v>
          </cell>
        </row>
        <row r="246">
          <cell r="A246" t="str">
            <v xml:space="preserve"> Escoba fibra plastica </v>
          </cell>
        </row>
        <row r="247">
          <cell r="A247" t="str">
            <v xml:space="preserve"> Esferas reflectivas pint tráfico </v>
          </cell>
        </row>
        <row r="248">
          <cell r="A248" t="str">
            <v xml:space="preserve"> Esmalte sintetico pintulux </v>
          </cell>
        </row>
        <row r="249">
          <cell r="A249" t="str">
            <v xml:space="preserve"> Esparrago 4t 5/8x10 </v>
          </cell>
        </row>
        <row r="250">
          <cell r="A250" t="str">
            <v xml:space="preserve"> Esparrago 4t 5/8x12 </v>
          </cell>
        </row>
        <row r="251">
          <cell r="A251" t="str">
            <v xml:space="preserve"> Esparrago 4t 5/8x16 </v>
          </cell>
        </row>
        <row r="252">
          <cell r="A252" t="str">
            <v xml:space="preserve"> Espejo 4 mm </v>
          </cell>
        </row>
        <row r="253">
          <cell r="A253" t="str">
            <v xml:space="preserve"> Espigo extremo poste 34.5kv </v>
          </cell>
        </row>
        <row r="254">
          <cell r="A254" t="str">
            <v xml:space="preserve"> Espigo pin 3/4x7-34.5kv </v>
          </cell>
        </row>
        <row r="255">
          <cell r="A255" t="str">
            <v xml:space="preserve"> Esquinero cielo raso fin </v>
          </cell>
        </row>
        <row r="256">
          <cell r="A256" t="str">
            <v xml:space="preserve"> Esquinero cieloraso revoltura </v>
          </cell>
        </row>
        <row r="257">
          <cell r="A257" t="str">
            <v xml:space="preserve"> Estaca en madera l=.15m </v>
          </cell>
        </row>
        <row r="258">
          <cell r="A258" t="str">
            <v xml:space="preserve"> Estacon lata de guadua l=1m </v>
          </cell>
        </row>
        <row r="259">
          <cell r="A259" t="str">
            <v xml:space="preserve"> Estacón pino pátula 4*6m inm/cili </v>
          </cell>
        </row>
        <row r="260">
          <cell r="A260" t="str">
            <v xml:space="preserve"> Esterilla 3 x 0.25 m </v>
          </cell>
        </row>
        <row r="261">
          <cell r="A261" t="str">
            <v xml:space="preserve"> Estuco en pasta tipo pin </v>
          </cell>
        </row>
        <row r="262">
          <cell r="A262" t="str">
            <v xml:space="preserve"> Fachaleta roja 7x24;2x30u/m2 </v>
          </cell>
        </row>
        <row r="263">
          <cell r="A263" t="str">
            <v xml:space="preserve"> Falleba de pie </v>
          </cell>
        </row>
        <row r="264">
          <cell r="A264" t="str">
            <v xml:space="preserve"> Falleba horizontal </v>
          </cell>
        </row>
        <row r="265">
          <cell r="A265" t="str">
            <v xml:space="preserve"> Fibra ecomatrix pavco (3.85x3.00) </v>
          </cell>
        </row>
        <row r="266">
          <cell r="A266" t="str">
            <v xml:space="preserve"> Fluxometro </v>
          </cell>
        </row>
        <row r="267">
          <cell r="A267" t="str">
            <v xml:space="preserve"> Formaleta</v>
          </cell>
        </row>
        <row r="268">
          <cell r="A268" t="str">
            <v xml:space="preserve"> Fulminante </v>
          </cell>
        </row>
        <row r="269">
          <cell r="A269" t="str">
            <v xml:space="preserve"> Funda mang 1-1/4 junta p </v>
          </cell>
        </row>
        <row r="270">
          <cell r="A270" t="str">
            <v xml:space="preserve"> Gafa protectora sencilla </v>
          </cell>
        </row>
        <row r="271">
          <cell r="A271" t="str">
            <v xml:space="preserve"> Gancho galv teja ac ondu </v>
          </cell>
        </row>
        <row r="272">
          <cell r="A272" t="str">
            <v xml:space="preserve"> Geotextil 1700 tejido </v>
          </cell>
        </row>
        <row r="273">
          <cell r="A273" t="str">
            <v xml:space="preserve"> Geotextil 2400 tejido </v>
          </cell>
        </row>
        <row r="274">
          <cell r="A274" t="str">
            <v xml:space="preserve"> Geotextil no tejido 1600 </v>
          </cell>
        </row>
        <row r="275">
          <cell r="A275" t="str">
            <v xml:space="preserve"> Gozne rodam puerta malla </v>
          </cell>
        </row>
        <row r="276">
          <cell r="A276" t="str">
            <v xml:space="preserve"> Graniplast </v>
          </cell>
        </row>
        <row r="277">
          <cell r="A277" t="str">
            <v xml:space="preserve"> Grapa de suspension </v>
          </cell>
        </row>
        <row r="278">
          <cell r="A278" t="str">
            <v xml:space="preserve"> Grapa plástica cierre banda zuncho </v>
          </cell>
        </row>
        <row r="279">
          <cell r="A279" t="str">
            <v xml:space="preserve"> Grapa retencion pistola </v>
          </cell>
        </row>
        <row r="280">
          <cell r="A280" t="str">
            <v xml:space="preserve"> Grapas 1-1/4 </v>
          </cell>
        </row>
        <row r="281">
          <cell r="A281" t="str">
            <v xml:space="preserve"> Grapas sujeccion orinal </v>
          </cell>
        </row>
        <row r="282">
          <cell r="A282" t="str">
            <v xml:space="preserve"> Grasa fibra rodamiento </v>
          </cell>
        </row>
        <row r="283">
          <cell r="A283" t="str">
            <v xml:space="preserve"> Grava lavada para filtros </v>
          </cell>
        </row>
        <row r="284">
          <cell r="A284" t="str">
            <v xml:space="preserve"> Gravilla </v>
          </cell>
        </row>
        <row r="285">
          <cell r="A285" t="str">
            <v xml:space="preserve"> Gravilla #2(gris-cafe) </v>
          </cell>
        </row>
        <row r="286">
          <cell r="A286" t="str">
            <v xml:space="preserve"> Gravilla lavada 1 </v>
          </cell>
        </row>
        <row r="287">
          <cell r="A287" t="str">
            <v xml:space="preserve"> Gravilla lavada 3/4 </v>
          </cell>
        </row>
        <row r="288">
          <cell r="A288" t="str">
            <v xml:space="preserve"> Griferia orinal hidroneum </v>
          </cell>
        </row>
        <row r="289">
          <cell r="A289" t="str">
            <v xml:space="preserve"> Griferia orinal institucional</v>
          </cell>
        </row>
        <row r="290">
          <cell r="A290" t="str">
            <v xml:space="preserve"> Griferia orinal residencial</v>
          </cell>
        </row>
        <row r="291">
          <cell r="A291" t="str">
            <v xml:space="preserve"> Guadua alfarda (varill¢n) </v>
          </cell>
        </row>
        <row r="292">
          <cell r="A292" t="str">
            <v xml:space="preserve"> Guadua cepa l=6 v  4.8 </v>
          </cell>
        </row>
        <row r="293">
          <cell r="A293" t="str">
            <v xml:space="preserve"> Guadua cepa l=8 v  6.4 </v>
          </cell>
        </row>
        <row r="294">
          <cell r="A294" t="str">
            <v xml:space="preserve"> Guadua sobrebasa l=4 v  3.2 m </v>
          </cell>
        </row>
        <row r="295">
          <cell r="A295" t="str">
            <v xml:space="preserve"> Guardacabos 3/8 - 1/2 </v>
          </cell>
        </row>
        <row r="296">
          <cell r="A296" t="str">
            <v xml:space="preserve"> Guardaluz madera fina sajo </v>
          </cell>
        </row>
        <row r="297">
          <cell r="A297" t="str">
            <v xml:space="preserve"> Guardavía met. galv. + paral </v>
          </cell>
        </row>
        <row r="298">
          <cell r="A298" t="str">
            <v xml:space="preserve"> Hidrante t milan   3 ac </v>
          </cell>
        </row>
        <row r="299">
          <cell r="A299" t="str">
            <v xml:space="preserve"> Hidrosello pvc novafort 110 mm </v>
          </cell>
        </row>
        <row r="300">
          <cell r="A300" t="str">
            <v xml:space="preserve"> Hidrosello pvc novafort 160 mm </v>
          </cell>
        </row>
        <row r="301">
          <cell r="A301" t="str">
            <v xml:space="preserve"> Hilaza </v>
          </cell>
        </row>
        <row r="302">
          <cell r="A302" t="str">
            <v xml:space="preserve"> Icopor e=2.5 cm </v>
          </cell>
        </row>
        <row r="303">
          <cell r="A303" t="str">
            <v xml:space="preserve"> Igas gris sellador sika </v>
          </cell>
        </row>
        <row r="304">
          <cell r="A304" t="str">
            <v xml:space="preserve"> Igas perfil sika </v>
          </cell>
        </row>
        <row r="305">
          <cell r="A305" t="str">
            <v xml:space="preserve"> Igas rollo (perfil sika 3/8) </v>
          </cell>
        </row>
        <row r="306">
          <cell r="A306" t="str">
            <v xml:space="preserve"> Imperm bituminoso t igol denso </v>
          </cell>
        </row>
        <row r="307">
          <cell r="A307" t="str">
            <v xml:space="preserve"> Impermeabilizante sika 1 </v>
          </cell>
        </row>
        <row r="308">
          <cell r="A308" t="str">
            <v xml:space="preserve"> Imprimante akronal 6m2/lt </v>
          </cell>
        </row>
        <row r="309">
          <cell r="A309" t="str">
            <v xml:space="preserve"> Imprimante vinilo </v>
          </cell>
        </row>
        <row r="310">
          <cell r="A310" t="str">
            <v xml:space="preserve"> Incrustaciones astro acuacer blanc </v>
          </cell>
        </row>
        <row r="311">
          <cell r="A311" t="str">
            <v xml:space="preserve"> Inmunizante sellador </v>
          </cell>
        </row>
        <row r="312">
          <cell r="A312" t="str">
            <v xml:space="preserve"> Interruptor conmutable </v>
          </cell>
        </row>
        <row r="313">
          <cell r="A313" t="str">
            <v xml:space="preserve"> Interruptor doble </v>
          </cell>
        </row>
        <row r="314">
          <cell r="A314" t="str">
            <v xml:space="preserve"> Interruptor sencillo </v>
          </cell>
        </row>
        <row r="315">
          <cell r="A315" t="str">
            <v xml:space="preserve"> Interruptor timbre piloto</v>
          </cell>
        </row>
        <row r="316">
          <cell r="A316" t="str">
            <v xml:space="preserve"> Interruptor triple</v>
          </cell>
        </row>
        <row r="317">
          <cell r="A317" t="str">
            <v xml:space="preserve"> Jabón detergente en polvo doméstic </v>
          </cell>
        </row>
        <row r="318">
          <cell r="A318" t="str">
            <v xml:space="preserve"> K43-caballete ac artic c </v>
          </cell>
        </row>
        <row r="319">
          <cell r="A319" t="str">
            <v xml:space="preserve"> K43-gancho fija mad/conc </v>
          </cell>
        </row>
        <row r="320">
          <cell r="A320" t="str">
            <v xml:space="preserve"> K43-teja ac 6 mm </v>
          </cell>
        </row>
        <row r="321">
          <cell r="A321" t="str">
            <v xml:space="preserve"> K90-caballete artic s/i </v>
          </cell>
        </row>
        <row r="322">
          <cell r="A322" t="str">
            <v xml:space="preserve"> K90-caballete fijo </v>
          </cell>
        </row>
        <row r="323">
          <cell r="A323" t="str">
            <v xml:space="preserve"> K90-gancho fija mad/conc </v>
          </cell>
        </row>
        <row r="324">
          <cell r="A324" t="str">
            <v xml:space="preserve"> K90-teja ac </v>
          </cell>
        </row>
        <row r="325">
          <cell r="A325" t="str">
            <v xml:space="preserve"> K90-tensor </v>
          </cell>
        </row>
        <row r="326">
          <cell r="A326" t="str">
            <v xml:space="preserve"> L/manos acuacer blanco+c </v>
          </cell>
        </row>
        <row r="327">
          <cell r="A327" t="str">
            <v xml:space="preserve"> L/manos acuacer color +c </v>
          </cell>
        </row>
        <row r="328">
          <cell r="A328" t="str">
            <v xml:space="preserve"> L/plat socoda .60x.40 </v>
          </cell>
        </row>
        <row r="329">
          <cell r="A329" t="str">
            <v xml:space="preserve"> L/plat socoda .62x.48 p </v>
          </cell>
        </row>
        <row r="330">
          <cell r="A330" t="str">
            <v xml:space="preserve"> L/plat socoda r1200 escu </v>
          </cell>
        </row>
        <row r="331">
          <cell r="A331" t="str">
            <v xml:space="preserve"> Laca vitriflex transparente </v>
          </cell>
        </row>
        <row r="332">
          <cell r="A332" t="str">
            <v xml:space="preserve"> Ladrillo calado figs 20x20x10/12 4kgf </v>
          </cell>
        </row>
        <row r="333">
          <cell r="A333" t="str">
            <v xml:space="preserve"> Ladrillo farol 10x20x30;5.3k; </v>
          </cell>
        </row>
        <row r="334">
          <cell r="A334" t="str">
            <v xml:space="preserve"> Ladrillo farol 13x20x30;7kg</v>
          </cell>
        </row>
        <row r="335">
          <cell r="A335" t="str">
            <v xml:space="preserve"> Ladrillo tipo santafe </v>
          </cell>
        </row>
        <row r="336">
          <cell r="A336" t="str">
            <v xml:space="preserve"> Ladrillo tolete comun </v>
          </cell>
        </row>
        <row r="337">
          <cell r="A337" t="str">
            <v xml:space="preserve"> Ladrillo visto  6x12x25;2.4k</v>
          </cell>
        </row>
        <row r="338">
          <cell r="A338" t="str">
            <v xml:space="preserve"> Lamina alfajor 1/8 </v>
          </cell>
        </row>
        <row r="339">
          <cell r="A339" t="str">
            <v xml:space="preserve"> Lamina c.r. cal 18 </v>
          </cell>
        </row>
        <row r="340">
          <cell r="A340" t="str">
            <v xml:space="preserve"> Lamina c.r. cal 20 </v>
          </cell>
        </row>
        <row r="341">
          <cell r="A341" t="str">
            <v xml:space="preserve"> Lamina c.r. cal 22 </v>
          </cell>
        </row>
        <row r="342">
          <cell r="A342" t="str">
            <v xml:space="preserve"> Lamina galvan.cal.22 </v>
          </cell>
        </row>
        <row r="343">
          <cell r="A343" t="str">
            <v xml:space="preserve"> Lamina galvan.cal.24 </v>
          </cell>
        </row>
        <row r="344">
          <cell r="A344" t="str">
            <v xml:space="preserve"> Lamina galvan.cal.26 </v>
          </cell>
        </row>
        <row r="345">
          <cell r="A345" t="str">
            <v xml:space="preserve"> Lámina gyplac yeso 12.7 mm </v>
          </cell>
        </row>
        <row r="346">
          <cell r="A346" t="str">
            <v xml:space="preserve"> Lamina icopor e=1 cm </v>
          </cell>
        </row>
        <row r="347">
          <cell r="A347" t="str">
            <v xml:space="preserve"> Lámina neopreno dureza 50 e=3/4 </v>
          </cell>
        </row>
        <row r="348">
          <cell r="A348" t="str">
            <v xml:space="preserve"> Lámina superboard 8mm </v>
          </cell>
        </row>
        <row r="349">
          <cell r="A349" t="str">
            <v xml:space="preserve"> Lámina superboard 10mm </v>
          </cell>
        </row>
        <row r="350">
          <cell r="A350" t="str">
            <v xml:space="preserve"> Lampa incandescente 100w </v>
          </cell>
        </row>
        <row r="351">
          <cell r="A351" t="str">
            <v xml:space="preserve"> Lámpara incr t bala incand 110v/250w </v>
          </cell>
        </row>
        <row r="352">
          <cell r="A352" t="str">
            <v xml:space="preserve"> Lampara slim line 2x48 incr </v>
          </cell>
        </row>
        <row r="353">
          <cell r="A353" t="str">
            <v xml:space="preserve"> Lampara slim line 2x96 incr </v>
          </cell>
        </row>
        <row r="354">
          <cell r="A354" t="str">
            <v xml:space="preserve"> Lija de agua #60 a #180 </v>
          </cell>
        </row>
        <row r="355">
          <cell r="A355" t="str">
            <v xml:space="preserve"> Lija para madera </v>
          </cell>
        </row>
        <row r="356">
          <cell r="A356" t="str">
            <v xml:space="preserve"> Limatesa limahoya ac </v>
          </cell>
        </row>
        <row r="357">
          <cell r="A357" t="str">
            <v xml:space="preserve"> Limatesa/hoya thermoacoustic ajover </v>
          </cell>
        </row>
        <row r="358">
          <cell r="A358" t="str">
            <v xml:space="preserve"> Limpiador pvc 760 gr </v>
          </cell>
        </row>
        <row r="359">
          <cell r="A359" t="str">
            <v xml:space="preserve"> Listón cedro 1x1     cepillo </v>
          </cell>
        </row>
        <row r="360">
          <cell r="A360" t="str">
            <v xml:space="preserve"> Liston fino </v>
          </cell>
        </row>
        <row r="361">
          <cell r="A361" t="str">
            <v xml:space="preserve"> Liston sajo </v>
          </cell>
        </row>
        <row r="362">
          <cell r="A362" t="str">
            <v xml:space="preserve"> Llave contencion 1/2 </v>
          </cell>
        </row>
        <row r="363">
          <cell r="A363" t="str">
            <v xml:space="preserve"> Llave de regulacion </v>
          </cell>
        </row>
        <row r="364">
          <cell r="A364" t="str">
            <v xml:space="preserve"> Llave lvplat galaxia </v>
          </cell>
        </row>
        <row r="365">
          <cell r="A365" t="str">
            <v xml:space="preserve"> Llave paso hf sello bronce 6 </v>
          </cell>
        </row>
        <row r="366">
          <cell r="A366" t="str">
            <v xml:space="preserve"> Llave terminal cromo </v>
          </cell>
        </row>
        <row r="367">
          <cell r="A367" t="str">
            <v xml:space="preserve"> Llave terminal manguera bronce </v>
          </cell>
        </row>
        <row r="368">
          <cell r="A368" t="str">
            <v xml:space="preserve"> Lubricante pavco novafort/loc/uz </v>
          </cell>
        </row>
        <row r="369">
          <cell r="A369" t="str">
            <v xml:space="preserve"> Luminara djk 250 w 208/220v </v>
          </cell>
        </row>
        <row r="370">
          <cell r="A370" t="str">
            <v xml:space="preserve"> Luminara ltp-vc na 150w 220/ </v>
          </cell>
        </row>
        <row r="371">
          <cell r="A371" t="str">
            <v xml:space="preserve"> Luminara ltp-vc na 250w 220/ </v>
          </cell>
        </row>
        <row r="372">
          <cell r="A372" t="str">
            <v xml:space="preserve"> Luminara ltp-vc na 400w 220/ </v>
          </cell>
        </row>
        <row r="373">
          <cell r="A373" t="str">
            <v xml:space="preserve"> Malla c18 acerada tejida </v>
          </cell>
        </row>
        <row r="374">
          <cell r="A374" t="str">
            <v xml:space="preserve"> Malla eslab.c12 2x2 </v>
          </cell>
        </row>
        <row r="375">
          <cell r="A375" t="str">
            <v xml:space="preserve"> Malla e-sold d=5.0 mm 15x15 </v>
          </cell>
        </row>
        <row r="376">
          <cell r="A376" t="str">
            <v xml:space="preserve"> Malla e-sold d=6.5 mm 15x15</v>
          </cell>
        </row>
        <row r="377">
          <cell r="A377" t="str">
            <v xml:space="preserve"> Malla e-sold u89 (2.4 </v>
          </cell>
        </row>
        <row r="378">
          <cell r="A378" t="str">
            <v xml:space="preserve"> Malla fiberglass sello dilat sb </v>
          </cell>
        </row>
        <row r="379">
          <cell r="A379" t="str">
            <v xml:space="preserve"> Malla gallinero 1/2x.90 </v>
          </cell>
        </row>
        <row r="380">
          <cell r="A380" t="str">
            <v xml:space="preserve"> Malla gallinero 1x1.5x36 </v>
          </cell>
        </row>
        <row r="381">
          <cell r="A381" t="str">
            <v xml:space="preserve"> Malla gavion 2x1x1 c13 triptor </v>
          </cell>
        </row>
        <row r="382">
          <cell r="A382" t="str">
            <v xml:space="preserve"> Malla vena pañetes w=.50 </v>
          </cell>
        </row>
        <row r="383">
          <cell r="A383" t="str">
            <v xml:space="preserve"> Manto edil. e=3 mm t-c </v>
          </cell>
        </row>
        <row r="384">
          <cell r="A384" t="str">
            <v xml:space="preserve"> Marmolina </v>
          </cell>
        </row>
        <row r="385">
          <cell r="A385" t="str">
            <v xml:space="preserve"> Mascarilla tapaboca </v>
          </cell>
        </row>
        <row r="386">
          <cell r="A386" t="str">
            <v xml:space="preserve"> Masilla estuco manizaleño </v>
          </cell>
        </row>
        <row r="387">
          <cell r="A387" t="str">
            <v xml:space="preserve"> Masilla imprimante exteriores </v>
          </cell>
        </row>
        <row r="388">
          <cell r="A388" t="str">
            <v xml:space="preserve"> Masilla sello juntas pánel dw/sb </v>
          </cell>
        </row>
        <row r="389">
          <cell r="A389" t="str">
            <v xml:space="preserve"> Masilla vidrios </v>
          </cell>
        </row>
        <row r="390">
          <cell r="A390" t="str">
            <v xml:space="preserve"> Material base granular mopt </v>
          </cell>
        </row>
        <row r="391">
          <cell r="A391" t="str">
            <v xml:space="preserve"> Material seleccionado filtro </v>
          </cell>
        </row>
        <row r="392">
          <cell r="A392" t="str">
            <v xml:space="preserve"> Material subbase granular mopt </v>
          </cell>
        </row>
        <row r="393">
          <cell r="A393" t="str">
            <v xml:space="preserve"> Material sucio de rio </v>
          </cell>
        </row>
        <row r="394">
          <cell r="A394" t="str">
            <v xml:space="preserve"> Mayolica galicia .20 </v>
          </cell>
        </row>
        <row r="395">
          <cell r="A395" t="str">
            <v xml:space="preserve"> Mecha </v>
          </cell>
        </row>
        <row r="396">
          <cell r="A396" t="str">
            <v xml:space="preserve"> Medidor totali   1/2 t ke </v>
          </cell>
        </row>
        <row r="397">
          <cell r="A397" t="str">
            <v xml:space="preserve"> Medidor totali   3/4 t ke </v>
          </cell>
        </row>
        <row r="398">
          <cell r="A398" t="str">
            <v xml:space="preserve"> Medidor totali 1-1/2 t ke </v>
          </cell>
        </row>
        <row r="399">
          <cell r="A399" t="str">
            <v xml:space="preserve"> Medidor totali 2     t ke </v>
          </cell>
        </row>
        <row r="400">
          <cell r="A400" t="str">
            <v xml:space="preserve"> Medidor totali 3     t ke </v>
          </cell>
        </row>
        <row r="401">
          <cell r="A401" t="str">
            <v xml:space="preserve"> Merulex aq sika </v>
          </cell>
        </row>
        <row r="402">
          <cell r="A402" t="str">
            <v xml:space="preserve"> Merulex sika inmun+fung+ </v>
          </cell>
        </row>
        <row r="403">
          <cell r="A403" t="str">
            <v xml:space="preserve"> Mesa plast 4 patas t rim </v>
          </cell>
        </row>
        <row r="404">
          <cell r="A404" t="str">
            <v xml:space="preserve"> Mezcla asfalt frio </v>
          </cell>
        </row>
        <row r="405">
          <cell r="A405" t="str">
            <v xml:space="preserve"> Mezcla asfalt rodad hot </v>
          </cell>
        </row>
        <row r="406">
          <cell r="A406" t="str">
            <v xml:space="preserve"> Mezcla densa en caliente tmax 19mm </v>
          </cell>
        </row>
        <row r="407">
          <cell r="A407" t="str">
            <v xml:space="preserve"> Mezclador lvplat iris halcon grival </v>
          </cell>
        </row>
        <row r="408">
          <cell r="A408" t="str">
            <v xml:space="preserve"> Modulo juegos infantiles tipo 01 </v>
          </cell>
        </row>
        <row r="409">
          <cell r="A409" t="str">
            <v xml:space="preserve"> Modulo juegos infantiles tipo 02 </v>
          </cell>
        </row>
        <row r="410">
          <cell r="A410" t="str">
            <v xml:space="preserve"> Niple tub hg  1/2  l=.1 </v>
          </cell>
        </row>
        <row r="411">
          <cell r="A411" t="str">
            <v xml:space="preserve"> Niple tub hg  1/2  l=.15m </v>
          </cell>
        </row>
        <row r="412">
          <cell r="A412" t="str">
            <v xml:space="preserve"> Niple tub hg  3/4  l=.1 </v>
          </cell>
        </row>
        <row r="413">
          <cell r="A413" t="str">
            <v xml:space="preserve"> Niple tub hg 1     l=.1 </v>
          </cell>
        </row>
        <row r="414">
          <cell r="A414" t="str">
            <v xml:space="preserve"> Niple tub hg 1- 1/4l=.1 </v>
          </cell>
        </row>
        <row r="415">
          <cell r="A415" t="str">
            <v xml:space="preserve"> Niple tub hg 1-1/2 l=.1 </v>
          </cell>
        </row>
        <row r="416">
          <cell r="A416" t="str">
            <v xml:space="preserve"> Niple tub hg 2     l=.1 </v>
          </cell>
        </row>
        <row r="417">
          <cell r="A417" t="str">
            <v xml:space="preserve"> Niquelado+cromado herraj </v>
          </cell>
        </row>
        <row r="418">
          <cell r="A418" t="str">
            <v xml:space="preserve"> Orin blanco institu 884 </v>
          </cell>
        </row>
        <row r="419">
          <cell r="A419" t="str">
            <v xml:space="preserve"> Orin blanco institu 886 </v>
          </cell>
        </row>
        <row r="420">
          <cell r="A420" t="str">
            <v xml:space="preserve"> Orin residencial bl/cl </v>
          </cell>
        </row>
        <row r="421">
          <cell r="A421" t="str">
            <v xml:space="preserve"> P/fus.tipo bocad+fus. 10 </v>
          </cell>
        </row>
        <row r="422">
          <cell r="A422" t="str">
            <v xml:space="preserve"> Panel craso icop d30 autoext+textu </v>
          </cell>
        </row>
        <row r="423">
          <cell r="A423" t="str">
            <v xml:space="preserve"> Paral barrera guardavia acero galv </v>
          </cell>
        </row>
        <row r="424">
          <cell r="A424" t="str">
            <v xml:space="preserve"> Pasacalles tela coleta 6mx0.90m </v>
          </cell>
        </row>
        <row r="425">
          <cell r="A425" t="str">
            <v xml:space="preserve"> Pasador acero puer/metal </v>
          </cell>
        </row>
        <row r="426">
          <cell r="A426" t="str">
            <v xml:space="preserve"> Pasto trenza </v>
          </cell>
        </row>
        <row r="427">
          <cell r="A427" t="str">
            <v xml:space="preserve"> Pedestal base lamp .4x.4 </v>
          </cell>
        </row>
        <row r="428">
          <cell r="A428" t="str">
            <v xml:space="preserve"> Pegante plastico solucion </v>
          </cell>
        </row>
        <row r="429">
          <cell r="A429" t="str">
            <v xml:space="preserve"> Pegante tipo colbon madera </v>
          </cell>
        </row>
        <row r="430">
          <cell r="A430" t="str">
            <v xml:space="preserve"> Percha pesad 2 p corrida </v>
          </cell>
        </row>
        <row r="431">
          <cell r="A431" t="str">
            <v xml:space="preserve"> Percha pesad 5 p espac </v>
          </cell>
        </row>
        <row r="432">
          <cell r="A432" t="str">
            <v xml:space="preserve"> Percha semip 3 p corrida </v>
          </cell>
        </row>
        <row r="433">
          <cell r="A433" t="str">
            <v xml:space="preserve"> Perfil alum sencillo d 17 </v>
          </cell>
        </row>
        <row r="434">
          <cell r="A434" t="str">
            <v xml:space="preserve"> Perfil c gal c18 s=230mm t </v>
          </cell>
        </row>
        <row r="435">
          <cell r="A435" t="str">
            <v xml:space="preserve"> Perfil c gal c18 s=330mm t </v>
          </cell>
        </row>
        <row r="436">
          <cell r="A436" t="str">
            <v xml:space="preserve"> Perfil c galv c16 s=290mm t acesco </v>
          </cell>
        </row>
        <row r="437">
          <cell r="A437" t="str">
            <v xml:space="preserve"> Perfil canal c26-.35x.60 rolado dw </v>
          </cell>
        </row>
        <row r="438">
          <cell r="A438" t="str">
            <v xml:space="preserve"> Pérfil canal lámina c24-.42x.90 sb </v>
          </cell>
        </row>
        <row r="439">
          <cell r="A439" t="str">
            <v xml:space="preserve"> Perfil o gal c16 s=400mm t </v>
          </cell>
        </row>
        <row r="440">
          <cell r="A440" t="str">
            <v xml:space="preserve"> Perfil paral c26-.35x.59 rolado dw </v>
          </cell>
        </row>
        <row r="441">
          <cell r="A441" t="str">
            <v xml:space="preserve"> Pérfil paral lámina c24-.45x.89 sb </v>
          </cell>
        </row>
        <row r="442">
          <cell r="A442" t="str">
            <v xml:space="preserve"> Perfil piragua anodizado </v>
          </cell>
        </row>
        <row r="443">
          <cell r="A443" t="str">
            <v xml:space="preserve"> Perfil tee metal 1x1/8 ventanería </v>
          </cell>
        </row>
        <row r="444">
          <cell r="A444" t="str">
            <v xml:space="preserve"> Perfor dren horiz man tierra d=.1m </v>
          </cell>
        </row>
        <row r="445">
          <cell r="A445" t="str">
            <v xml:space="preserve"> Perno mq+tu 1/2x 1-1/2 </v>
          </cell>
        </row>
        <row r="446">
          <cell r="A446" t="str">
            <v xml:space="preserve"> Perno mq+tu 1/2x 2 </v>
          </cell>
        </row>
        <row r="447">
          <cell r="A447" t="str">
            <v xml:space="preserve"> Perno mq+tu 1/2x 6 </v>
          </cell>
        </row>
        <row r="448">
          <cell r="A448" t="str">
            <v xml:space="preserve"> Perno mq+tu 1/2x 8 </v>
          </cell>
        </row>
        <row r="449">
          <cell r="A449" t="str">
            <v xml:space="preserve"> Perno mq+tu 1/2x10 </v>
          </cell>
        </row>
        <row r="450">
          <cell r="A450" t="str">
            <v xml:space="preserve"> Perno mq+tu 5/8x 8 </v>
          </cell>
        </row>
        <row r="451">
          <cell r="A451" t="str">
            <v xml:space="preserve"> Perno mq+tu 5/8x10 </v>
          </cell>
        </row>
        <row r="452">
          <cell r="A452" t="str">
            <v xml:space="preserve"> Perno ojo+tu+ar 5/8x8 </v>
          </cell>
        </row>
        <row r="453">
          <cell r="A453" t="str">
            <v xml:space="preserve"> Pf+uad tub rde 9 1/2 </v>
          </cell>
        </row>
        <row r="454">
          <cell r="A454" t="str">
            <v xml:space="preserve"> Piedra hueso </v>
          </cell>
        </row>
        <row r="455">
          <cell r="A455" t="str">
            <v xml:space="preserve"> Piedra media zonga </v>
          </cell>
        </row>
        <row r="456">
          <cell r="A456" t="str">
            <v xml:space="preserve"> Piedra para pulidora </v>
          </cell>
        </row>
        <row r="457">
          <cell r="A457" t="str">
            <v xml:space="preserve"> Pintura trafico amarilla </v>
          </cell>
        </row>
        <row r="458">
          <cell r="A458" t="str">
            <v xml:space="preserve"> Pintura tráfico blanca rf659 </v>
          </cell>
        </row>
        <row r="459">
          <cell r="A459" t="str">
            <v xml:space="preserve"> Pintura verde optico </v>
          </cell>
        </row>
        <row r="460">
          <cell r="A460" t="str">
            <v xml:space="preserve"> Pintura vinilo </v>
          </cell>
        </row>
        <row r="461">
          <cell r="A461" t="str">
            <v xml:space="preserve"> Pirlan bronce </v>
          </cell>
        </row>
        <row r="462">
          <cell r="A462" t="str">
            <v xml:space="preserve"> Pisofuerte f33 t5 onix-g </v>
          </cell>
        </row>
        <row r="463">
          <cell r="A463" t="str">
            <v xml:space="preserve"> Placa ac acanalada 5 mm </v>
          </cell>
        </row>
        <row r="464">
          <cell r="A464" t="str">
            <v xml:space="preserve"> Placa ac liso 4 mm </v>
          </cell>
        </row>
        <row r="465">
          <cell r="A465" t="str">
            <v xml:space="preserve"> Placa ac plana c2  5mm </v>
          </cell>
        </row>
        <row r="466">
          <cell r="A466" t="str">
            <v xml:space="preserve"> Placa pref.02 2*.35 e=4mm </v>
          </cell>
        </row>
        <row r="467">
          <cell r="A467" t="str">
            <v xml:space="preserve"> Plafon losa </v>
          </cell>
        </row>
        <row r="468">
          <cell r="A468" t="str">
            <v xml:space="preserve"> Plaqueta meson concreto e=.05 </v>
          </cell>
        </row>
        <row r="469">
          <cell r="A469" t="str">
            <v xml:space="preserve"> Plaqueta prefa 01 de 1.2*1.65 e4mm </v>
          </cell>
        </row>
        <row r="470">
          <cell r="A470" t="str">
            <v xml:space="preserve"> Plastico cal 4 </v>
          </cell>
        </row>
        <row r="471">
          <cell r="A471" t="str">
            <v xml:space="preserve"> Plastico cal 6</v>
          </cell>
        </row>
        <row r="472">
          <cell r="A472" t="str">
            <v xml:space="preserve"> Plastocrete dm imper+pla </v>
          </cell>
        </row>
        <row r="473">
          <cell r="A473" t="str">
            <v xml:space="preserve"> Platina 1  x 1/4 </v>
          </cell>
        </row>
        <row r="474">
          <cell r="A474" t="str">
            <v xml:space="preserve"> Platina 1/2x1/8 </v>
          </cell>
        </row>
        <row r="475">
          <cell r="A475" t="str">
            <v xml:space="preserve"> Platina 1-1/2   x   1/4 </v>
          </cell>
        </row>
        <row r="476">
          <cell r="A476" t="str">
            <v xml:space="preserve"> Platina 2   x 1/4 </v>
          </cell>
        </row>
        <row r="477">
          <cell r="A477" t="str">
            <v xml:space="preserve"> Platina 3/4x 1/8 </v>
          </cell>
        </row>
        <row r="478">
          <cell r="A478" t="str">
            <v xml:space="preserve"> Plato aluminio 10 anclaje retenida </v>
          </cell>
        </row>
        <row r="479">
          <cell r="A479" t="str">
            <v xml:space="preserve"> Poste cerramiento conc.h=3m </v>
          </cell>
        </row>
        <row r="480">
          <cell r="A480" t="str">
            <v xml:space="preserve"> Poste concreto 12m x 510 kg </v>
          </cell>
        </row>
        <row r="481">
          <cell r="A481" t="str">
            <v xml:space="preserve"> Poste concreto 12m x 750 kg</v>
          </cell>
        </row>
        <row r="482">
          <cell r="A482" t="str">
            <v xml:space="preserve"> Poste concreto 8m x 510 Kg</v>
          </cell>
        </row>
        <row r="483">
          <cell r="A483" t="str">
            <v xml:space="preserve"> Puerta corred alum pc744+vid 4mm </v>
          </cell>
        </row>
        <row r="484">
          <cell r="A484" t="str">
            <v xml:space="preserve"> Puerta economica  51&gt;60 </v>
          </cell>
        </row>
        <row r="485">
          <cell r="A485" t="str">
            <v xml:space="preserve"> Puerta economica  61&gt;80 </v>
          </cell>
        </row>
        <row r="486">
          <cell r="A486" t="str">
            <v xml:space="preserve"> Puerta economica  91&gt;100 </v>
          </cell>
        </row>
        <row r="487">
          <cell r="A487" t="str">
            <v xml:space="preserve"> Puntilla acero lisa </v>
          </cell>
        </row>
        <row r="488">
          <cell r="A488" t="str">
            <v xml:space="preserve"> Puntilla promedio </v>
          </cell>
        </row>
        <row r="489">
          <cell r="A489" t="str">
            <v xml:space="preserve"> Puntillón acero 6x1/8 </v>
          </cell>
        </row>
        <row r="490">
          <cell r="A490" t="str">
            <v xml:space="preserve"> Puntillón acero 6x1/8+arand wood </v>
          </cell>
        </row>
        <row r="491">
          <cell r="A491" t="str">
            <v xml:space="preserve"> Reflector hg 125w 220/20 </v>
          </cell>
        </row>
        <row r="492">
          <cell r="A492" t="str">
            <v xml:space="preserve"> Reflector na 250 w cwa </v>
          </cell>
        </row>
        <row r="493">
          <cell r="A493" t="str">
            <v xml:space="preserve"> Registro corte 1/2 cu-pvc </v>
          </cell>
        </row>
        <row r="494">
          <cell r="A494" t="str">
            <v xml:space="preserve"> Registro incor 1/2 cu-pvc </v>
          </cell>
        </row>
        <row r="495">
          <cell r="A495" t="str">
            <v xml:space="preserve"> Registro rw 1 </v>
          </cell>
        </row>
        <row r="496">
          <cell r="A496" t="str">
            <v xml:space="preserve"> Registro rw 1/2 </v>
          </cell>
        </row>
        <row r="497">
          <cell r="A497" t="str">
            <v xml:space="preserve"> Registro rw 1-1/2 </v>
          </cell>
        </row>
        <row r="498">
          <cell r="A498" t="str">
            <v xml:space="preserve"> Registro rw 1-1/4 </v>
          </cell>
        </row>
        <row r="499">
          <cell r="A499" t="str">
            <v xml:space="preserve"> Registro rw 2 </v>
          </cell>
        </row>
        <row r="500">
          <cell r="A500" t="str">
            <v xml:space="preserve"> Registro rw 2-1/2 </v>
          </cell>
        </row>
        <row r="501">
          <cell r="A501" t="str">
            <v xml:space="preserve"> Registro rw 3 </v>
          </cell>
        </row>
        <row r="502">
          <cell r="A502" t="str">
            <v xml:space="preserve"> Registro rw 3/4 </v>
          </cell>
        </row>
        <row r="503">
          <cell r="A503" t="str">
            <v xml:space="preserve"> Reja al 3*1-1/2 zozco </v>
          </cell>
        </row>
        <row r="504">
          <cell r="A504" t="str">
            <v xml:space="preserve"> Reja al 3*2     zosco </v>
          </cell>
        </row>
        <row r="505">
          <cell r="A505" t="str">
            <v xml:space="preserve"> Reja al 4*2     zosco </v>
          </cell>
        </row>
        <row r="506">
          <cell r="A506" t="str">
            <v xml:space="preserve"> Reja al 4*3     zosco </v>
          </cell>
        </row>
        <row r="507">
          <cell r="A507" t="str">
            <v xml:space="preserve"> Reja cup al 4*2 zosco </v>
          </cell>
        </row>
        <row r="508">
          <cell r="A508" t="str">
            <v xml:space="preserve"> Reja cup al 5*3 zosco </v>
          </cell>
        </row>
        <row r="509">
          <cell r="A509" t="str">
            <v xml:space="preserve"> Reja cup al 6*4 zosco </v>
          </cell>
        </row>
        <row r="510">
          <cell r="A510" t="str">
            <v xml:space="preserve"> Reja metal segur var 9mm c </v>
          </cell>
        </row>
        <row r="511">
          <cell r="A511" t="str">
            <v xml:space="preserve"> Reja plana anticuca 4 </v>
          </cell>
        </row>
        <row r="512">
          <cell r="A512" t="str">
            <v xml:space="preserve"> Reja plana antiicuca 3 </v>
          </cell>
        </row>
        <row r="513">
          <cell r="A513" t="str">
            <v xml:space="preserve"> Reja sifon al 3*2 zosc </v>
          </cell>
        </row>
        <row r="514">
          <cell r="A514" t="str">
            <v xml:space="preserve"> Reja sifon al 6*4 zosc </v>
          </cell>
        </row>
        <row r="515">
          <cell r="A515" t="str">
            <v xml:space="preserve"> Reja sifon al 8*6 zosc </v>
          </cell>
        </row>
        <row r="516">
          <cell r="A516" t="str">
            <v xml:space="preserve"> Reja sumidero  b=.4m  a=.6m </v>
          </cell>
        </row>
        <row r="517">
          <cell r="A517" t="str">
            <v xml:space="preserve"> Reja sumidero .5x.7 </v>
          </cell>
        </row>
        <row r="518">
          <cell r="A518" t="str">
            <v xml:space="preserve"> Reja sumidero lineal b=.2m </v>
          </cell>
        </row>
        <row r="519">
          <cell r="A519" t="str">
            <v xml:space="preserve"> Reja valv pozuelo 1- 1/2 </v>
          </cell>
        </row>
        <row r="520">
          <cell r="A520" t="str">
            <v xml:space="preserve"> Rejilla metálica para plafón </v>
          </cell>
        </row>
        <row r="521">
          <cell r="A521" t="str">
            <v xml:space="preserve"> Rodamiento 25x52 mm </v>
          </cell>
        </row>
        <row r="522">
          <cell r="A522" t="str">
            <v xml:space="preserve"> Rodillo felpa para pintura </v>
          </cell>
        </row>
        <row r="523">
          <cell r="A523" t="str">
            <v xml:space="preserve"> Roseta porcelana </v>
          </cell>
        </row>
        <row r="524">
          <cell r="A524" t="str">
            <v xml:space="preserve"> Saco polietileno </v>
          </cell>
        </row>
        <row r="525">
          <cell r="A525" t="str">
            <v xml:space="preserve"> Sanitario acuacer gr80020 eco </v>
          </cell>
        </row>
        <row r="526">
          <cell r="A526" t="str">
            <v xml:space="preserve"> Sanitario instituc (taza fluxo </v>
          </cell>
        </row>
        <row r="527">
          <cell r="A527" t="str">
            <v xml:space="preserve"> Segueta tipo sandvik/nicholson </v>
          </cell>
        </row>
        <row r="528">
          <cell r="A528" t="str">
            <v xml:space="preserve"> Sellado junta asfalto </v>
          </cell>
        </row>
        <row r="529">
          <cell r="A529" t="str">
            <v xml:space="preserve"> Sellado junta sikaflex 15 lm sl </v>
          </cell>
        </row>
        <row r="530">
          <cell r="A530" t="str">
            <v xml:space="preserve"> Sellante flexible top-5010      sb </v>
          </cell>
        </row>
        <row r="531">
          <cell r="A531" t="str">
            <v xml:space="preserve"> Señal informativa </v>
          </cell>
        </row>
        <row r="532">
          <cell r="A532" t="str">
            <v xml:space="preserve"> Señal luminosa interm 220 v tpesad </v>
          </cell>
        </row>
        <row r="533">
          <cell r="A533" t="str">
            <v xml:space="preserve"> Señal preventiva guadua+muerto </v>
          </cell>
        </row>
        <row r="534">
          <cell r="A534" t="str">
            <v xml:space="preserve"> Señal preventiva reflect l=.9 m </v>
          </cell>
        </row>
        <row r="535">
          <cell r="A535" t="str">
            <v xml:space="preserve"> Señal preventiva reflect l=1.2 m </v>
          </cell>
        </row>
        <row r="536">
          <cell r="A536" t="str">
            <v xml:space="preserve"> Señal reglament reflect d=0.9m </v>
          </cell>
        </row>
        <row r="537">
          <cell r="A537" t="str">
            <v xml:space="preserve"> Señal reglament reflect d=1.2m </v>
          </cell>
        </row>
        <row r="538">
          <cell r="A538" t="str">
            <v xml:space="preserve"> Señalizador tubular </v>
          </cell>
        </row>
        <row r="539">
          <cell r="A539" t="str">
            <v xml:space="preserve"> Sicoplast </v>
          </cell>
        </row>
        <row r="540">
          <cell r="A540" t="str">
            <v xml:space="preserve"> Sifon lvplatos adaptador </v>
          </cell>
        </row>
        <row r="541">
          <cell r="A541" t="str">
            <v xml:space="preserve"> Sifon pvc san 2 </v>
          </cell>
        </row>
        <row r="542">
          <cell r="A542" t="str">
            <v xml:space="preserve"> Sika pistola aplicadora resina </v>
          </cell>
        </row>
        <row r="543">
          <cell r="A543" t="str">
            <v xml:space="preserve"> Sika rod 1/4 fondo junta pavim </v>
          </cell>
        </row>
        <row r="544">
          <cell r="A544" t="str">
            <v xml:space="preserve"> Sika top 122 calido resane </v>
          </cell>
        </row>
        <row r="545">
          <cell r="A545" t="str">
            <v xml:space="preserve"> Sika transparente repele </v>
          </cell>
        </row>
        <row r="546">
          <cell r="A546" t="str">
            <v xml:space="preserve"> Sikadur 32 primer adhesivo </v>
          </cell>
        </row>
        <row r="547">
          <cell r="A547" t="str">
            <v xml:space="preserve"> Sikadur 42 anclaje + niv </v>
          </cell>
        </row>
        <row r="548">
          <cell r="A548" t="str">
            <v xml:space="preserve"> Sikadur combiflex h-10 </v>
          </cell>
        </row>
        <row r="549">
          <cell r="A549" t="str">
            <v xml:space="preserve"> Sikaflex 15lm sl sello autoimp/niv </v>
          </cell>
        </row>
        <row r="550">
          <cell r="A550" t="str">
            <v xml:space="preserve"> Sikaflex 1a </v>
          </cell>
        </row>
        <row r="551">
          <cell r="A551" t="str">
            <v xml:space="preserve"> Sikalisto (mort imp. alta resist) </v>
          </cell>
        </row>
        <row r="552">
          <cell r="A552" t="str">
            <v xml:space="preserve"> Sikament ns plastificante </v>
          </cell>
        </row>
        <row r="553">
          <cell r="A553" t="str">
            <v xml:space="preserve"> Silicona </v>
          </cell>
        </row>
        <row r="554">
          <cell r="A554" t="str">
            <v xml:space="preserve"> Silla plastica tipo rima </v>
          </cell>
        </row>
        <row r="555">
          <cell r="A555" t="str">
            <v xml:space="preserve"> Silla yee pvc novafort 160x110 </v>
          </cell>
        </row>
        <row r="556">
          <cell r="A556" t="str">
            <v xml:space="preserve"> Silla yee pvc novafort 200x110 </v>
          </cell>
        </row>
        <row r="557">
          <cell r="A557" t="str">
            <v xml:space="preserve"> Silla yee pvc novafort 200x160 </v>
          </cell>
        </row>
        <row r="558">
          <cell r="A558" t="str">
            <v xml:space="preserve"> Silla yee pvc novafort 250x110 </v>
          </cell>
        </row>
        <row r="559">
          <cell r="A559" t="str">
            <v xml:space="preserve"> Silla yee pvc novafort 250x160 </v>
          </cell>
        </row>
        <row r="560">
          <cell r="A560" t="str">
            <v xml:space="preserve"> Silla yee pvc novafort 315x110 </v>
          </cell>
        </row>
        <row r="561">
          <cell r="A561" t="str">
            <v xml:space="preserve"> Silla yee pvc novafort 315x160 </v>
          </cell>
        </row>
        <row r="562">
          <cell r="A562" t="str">
            <v xml:space="preserve"> Silla yee pvc novafort 400x110 </v>
          </cell>
        </row>
        <row r="563">
          <cell r="A563" t="str">
            <v xml:space="preserve"> Silla yee pvc novafort 400x160 </v>
          </cell>
        </row>
        <row r="564">
          <cell r="A564" t="str">
            <v xml:space="preserve"> Silla yee pvc novafort 450x160 </v>
          </cell>
        </row>
        <row r="565">
          <cell r="A565" t="str">
            <v xml:space="preserve"> Silla yee pvc novafort 500x160 </v>
          </cell>
        </row>
        <row r="566">
          <cell r="A566" t="str">
            <v xml:space="preserve"> Soldadura  pvc </v>
          </cell>
        </row>
        <row r="567">
          <cell r="A567" t="str">
            <v xml:space="preserve"> Soldadura cpvc </v>
          </cell>
        </row>
        <row r="568">
          <cell r="A568" t="str">
            <v xml:space="preserve"> Soldadura wa-6013 1/8 </v>
          </cell>
        </row>
        <row r="569">
          <cell r="A569" t="str">
            <v xml:space="preserve"> Soldadura wa-6013 3/32 </v>
          </cell>
        </row>
        <row r="570">
          <cell r="A570" t="str">
            <v xml:space="preserve"> Soporte 1 puesto reflect </v>
          </cell>
        </row>
        <row r="571">
          <cell r="A571" t="str">
            <v xml:space="preserve"> Soporte baranda mixta as </v>
          </cell>
        </row>
        <row r="572">
          <cell r="A572" t="str">
            <v xml:space="preserve"> Tabla baja tens 2cont+tra </v>
          </cell>
        </row>
        <row r="573">
          <cell r="A573" t="str">
            <v xml:space="preserve"> Tabla cedro 0.3x(1--&gt;1/2) cepill </v>
          </cell>
        </row>
        <row r="574">
          <cell r="A574" t="str">
            <v xml:space="preserve"> Tabla fina 1 x 8 </v>
          </cell>
        </row>
        <row r="575">
          <cell r="A575" t="str">
            <v xml:space="preserve"> Tabla fina piso </v>
          </cell>
        </row>
        <row r="576">
          <cell r="A576" t="str">
            <v xml:space="preserve"> Tabla formaleta 1x10 cepill</v>
          </cell>
        </row>
        <row r="577">
          <cell r="A577" t="str">
            <v xml:space="preserve"> Tabla formaleta 1x10 revoltura </v>
          </cell>
        </row>
        <row r="578">
          <cell r="A578" t="str">
            <v xml:space="preserve"> Tabla formaleta sajo 1x 8 cepill</v>
          </cell>
        </row>
        <row r="579">
          <cell r="A579" t="str">
            <v xml:space="preserve"> Tabla forro 1/2x10 basta </v>
          </cell>
        </row>
        <row r="580">
          <cell r="A580" t="str">
            <v xml:space="preserve"> Tablero tqcp 412 trifasic </v>
          </cell>
        </row>
        <row r="581">
          <cell r="A581" t="str">
            <v xml:space="preserve"> Tablero tqcp 418 trifasic </v>
          </cell>
        </row>
        <row r="582">
          <cell r="A582" t="str">
            <v xml:space="preserve"> Tablero tqcp 424 trifasic </v>
          </cell>
        </row>
        <row r="583">
          <cell r="A583" t="str">
            <v xml:space="preserve"> Tablero-monofas vtq  4 circ </v>
          </cell>
        </row>
        <row r="584">
          <cell r="A584" t="str">
            <v xml:space="preserve"> Tablero-monofas vtq  6 circ </v>
          </cell>
        </row>
        <row r="585">
          <cell r="A585" t="str">
            <v xml:space="preserve"> Tablero-trifil tqsp  6 circ </v>
          </cell>
        </row>
        <row r="586">
          <cell r="A586" t="str">
            <v xml:space="preserve"> Tablero-trifil tqsp  8 circ </v>
          </cell>
        </row>
        <row r="587">
          <cell r="A587" t="str">
            <v xml:space="preserve"> Tablero-trifil tqsp 12 circ </v>
          </cell>
        </row>
        <row r="588">
          <cell r="A588" t="str">
            <v xml:space="preserve"> Tablero-trifil tqsp 18 circ </v>
          </cell>
        </row>
        <row r="589">
          <cell r="A589" t="str">
            <v xml:space="preserve"> Tablex  4 mm pizano </v>
          </cell>
        </row>
        <row r="590">
          <cell r="A590" t="str">
            <v xml:space="preserve"> Tablex  9 mm pizano </v>
          </cell>
        </row>
        <row r="591">
          <cell r="A591" t="str">
            <v xml:space="preserve"> Tablex 12 mm pizano </v>
          </cell>
        </row>
        <row r="592">
          <cell r="A592" t="str">
            <v xml:space="preserve"> Tablilla cieloraso pino ciprés </v>
          </cell>
        </row>
        <row r="593">
          <cell r="A593" t="str">
            <v xml:space="preserve"> Tablilla machiem.ciel.raso </v>
          </cell>
        </row>
        <row r="594">
          <cell r="A594" t="str">
            <v xml:space="preserve"> Tablilla piso zapán 8.5cm neto </v>
          </cell>
        </row>
        <row r="595">
          <cell r="A595" t="str">
            <v xml:space="preserve"> Tanque agua   500 lt c </v>
          </cell>
        </row>
        <row r="596">
          <cell r="A596" t="str">
            <v xml:space="preserve"> Tanque agua 1000 lt c </v>
          </cell>
        </row>
        <row r="597">
          <cell r="A597" t="str">
            <v xml:space="preserve"> Tanque agua 2000 lt c </v>
          </cell>
        </row>
        <row r="598">
          <cell r="A598" t="str">
            <v xml:space="preserve"> Tapa ciega 2x4 </v>
          </cell>
        </row>
        <row r="599">
          <cell r="A599" t="str">
            <v xml:space="preserve"> Tapa hierro fundido + ar </v>
          </cell>
        </row>
        <row r="600">
          <cell r="A600" t="str">
            <v xml:space="preserve"> Tapa tanque san acuacer blanco </v>
          </cell>
        </row>
        <row r="601">
          <cell r="A601" t="str">
            <v xml:space="preserve"> Tapaporos </v>
          </cell>
        </row>
        <row r="602">
          <cell r="A602" t="str">
            <v xml:space="preserve"> Tapon copa hg 1 </v>
          </cell>
        </row>
        <row r="603">
          <cell r="A603" t="str">
            <v xml:space="preserve"> Tapon copa hg 1- 1/4 </v>
          </cell>
        </row>
        <row r="604">
          <cell r="A604" t="str">
            <v xml:space="preserve"> Tapon copa hg 1/2 </v>
          </cell>
        </row>
        <row r="605">
          <cell r="A605" t="str">
            <v xml:space="preserve"> Tapon copa hg 1-1/2 </v>
          </cell>
        </row>
        <row r="606">
          <cell r="A606" t="str">
            <v xml:space="preserve"> Tapon copa hg 2 </v>
          </cell>
        </row>
        <row r="607">
          <cell r="A607" t="str">
            <v xml:space="preserve"> Tapon copa hg 2-1/2 </v>
          </cell>
        </row>
        <row r="608">
          <cell r="A608" t="str">
            <v xml:space="preserve"> Tapon copa hg 3 </v>
          </cell>
        </row>
        <row r="609">
          <cell r="A609" t="str">
            <v xml:space="preserve"> Tapon copa hg 3/4 </v>
          </cell>
        </row>
        <row r="610">
          <cell r="A610" t="str">
            <v xml:space="preserve"> Tapon copa hg 4 </v>
          </cell>
        </row>
        <row r="611">
          <cell r="A611" t="str">
            <v xml:space="preserve"> Tapón protec auditiva espuma desch </v>
          </cell>
        </row>
        <row r="612">
          <cell r="A612" t="str">
            <v xml:space="preserve"> Tapón protección auditiva </v>
          </cell>
        </row>
        <row r="613">
          <cell r="A613" t="str">
            <v xml:space="preserve"> Teflon (cinta) </v>
          </cell>
        </row>
        <row r="614">
          <cell r="A614" t="str">
            <v xml:space="preserve"> Teja ac termin 1/2 agua </v>
          </cell>
        </row>
        <row r="615">
          <cell r="A615" t="str">
            <v xml:space="preserve"> Teja arcilla </v>
          </cell>
        </row>
        <row r="616">
          <cell r="A616" t="str">
            <v xml:space="preserve"> Teja claraboya ac 6  (au=1.48m2) </v>
          </cell>
        </row>
        <row r="617">
          <cell r="A617" t="str">
            <v xml:space="preserve"> Teja colonial x 1.6 m </v>
          </cell>
        </row>
        <row r="618">
          <cell r="A618" t="str">
            <v xml:space="preserve"> Teja ondulada ac </v>
          </cell>
        </row>
        <row r="619">
          <cell r="A619" t="str">
            <v xml:space="preserve"> Teja ondulada transparen </v>
          </cell>
        </row>
        <row r="620">
          <cell r="A620" t="str">
            <v xml:space="preserve"> Teja thermoacoustic tipo ajover </v>
          </cell>
        </row>
        <row r="621">
          <cell r="A621" t="str">
            <v xml:space="preserve"> Teja zinc cal 33 </v>
          </cell>
        </row>
        <row r="622">
          <cell r="A622" t="str">
            <v xml:space="preserve"> Tejado arcilla (100%) </v>
          </cell>
        </row>
        <row r="623">
          <cell r="A623" t="str">
            <v xml:space="preserve"> Telera sajo 2x10 sajo </v>
          </cell>
        </row>
        <row r="624">
          <cell r="A624" t="str">
            <v xml:space="preserve"> Tensor d=3/8 rosca </v>
          </cell>
        </row>
        <row r="625">
          <cell r="A625" t="str">
            <v xml:space="preserve"> Terminal defensa metalica </v>
          </cell>
        </row>
        <row r="626">
          <cell r="A626" t="str">
            <v xml:space="preserve"> Terminal lateral ac </v>
          </cell>
        </row>
        <row r="627">
          <cell r="A627" t="str">
            <v xml:space="preserve"> Tierra </v>
          </cell>
        </row>
        <row r="628">
          <cell r="A628" t="str">
            <v xml:space="preserve"> Tierra vegetal </v>
          </cell>
        </row>
        <row r="629">
          <cell r="A629" t="str">
            <v xml:space="preserve"> Toma doble </v>
          </cell>
        </row>
        <row r="630">
          <cell r="A630" t="str">
            <v xml:space="preserve"> Toma especial 3x50 a </v>
          </cell>
        </row>
        <row r="631">
          <cell r="A631" t="str">
            <v xml:space="preserve"> Toma sencillo</v>
          </cell>
        </row>
        <row r="632">
          <cell r="A632" t="str">
            <v xml:space="preserve"> Toma sencillo polo tierra</v>
          </cell>
        </row>
        <row r="633">
          <cell r="A633" t="str">
            <v xml:space="preserve"> Toma telefonico</v>
          </cell>
        </row>
        <row r="634">
          <cell r="A634" t="str">
            <v xml:space="preserve"> Toma tv coaxial lk-060-7 </v>
          </cell>
        </row>
        <row r="635">
          <cell r="A635" t="str">
            <v xml:space="preserve"> Tornillo ancla camisa  1/4e </v>
          </cell>
        </row>
        <row r="636">
          <cell r="A636" t="str">
            <v xml:space="preserve"> Tornillo ancla camisa 1/2 expansion </v>
          </cell>
        </row>
        <row r="637">
          <cell r="A637" t="str">
            <v xml:space="preserve"> Tornillo ancla polyset 1/4e </v>
          </cell>
        </row>
        <row r="638">
          <cell r="A638" t="str">
            <v xml:space="preserve"> Tornillo autoperf thermoacoustic ajov </v>
          </cell>
        </row>
        <row r="639">
          <cell r="A639" t="str">
            <v xml:space="preserve"> Tornillo cabez pla autop 8*9/16sb/gp </v>
          </cell>
        </row>
        <row r="640">
          <cell r="A640" t="str">
            <v xml:space="preserve"> Tornillo cabeza  3/16 </v>
          </cell>
        </row>
        <row r="641">
          <cell r="A641" t="str">
            <v xml:space="preserve"> Tornillo cabeza lujo 3/1 </v>
          </cell>
        </row>
        <row r="642">
          <cell r="A642" t="str">
            <v xml:space="preserve"> Tornillo cabeza lujo 3/16 </v>
          </cell>
        </row>
        <row r="643">
          <cell r="A643" t="str">
            <v xml:space="preserve"> Tornillo de 2 galvanizado </v>
          </cell>
        </row>
        <row r="644">
          <cell r="A644" t="str">
            <v xml:space="preserve"> Tornillo lamina d=3/8 </v>
          </cell>
        </row>
        <row r="645">
          <cell r="A645" t="str">
            <v xml:space="preserve"> Tornillo madera 1 goloso </v>
          </cell>
        </row>
        <row r="646">
          <cell r="A646" t="str">
            <v xml:space="preserve"> Tornillo n°6                 dw/sb </v>
          </cell>
        </row>
        <row r="647">
          <cell r="A647" t="str">
            <v xml:space="preserve"> Tornillo niquel+chazo nylon fija dryw </v>
          </cell>
        </row>
        <row r="648">
          <cell r="A648" t="str">
            <v xml:space="preserve"> Tornillo thermoacoustic autoperf acero </v>
          </cell>
        </row>
        <row r="649">
          <cell r="A649" t="str">
            <v xml:space="preserve"> Tornillo thermoacoustic autoperf mader </v>
          </cell>
        </row>
        <row r="650">
          <cell r="A650" t="str">
            <v xml:space="preserve"> Tornillo thermoacoustic espigo 5.1x150 </v>
          </cell>
        </row>
        <row r="651">
          <cell r="A651" t="str">
            <v xml:space="preserve"> Tornillo thermoacoustic fijador ala </v>
          </cell>
        </row>
        <row r="652">
          <cell r="A652" t="str">
            <v xml:space="preserve"> Transf. trif. aceite  30 kva </v>
          </cell>
        </row>
        <row r="653">
          <cell r="A653" t="str">
            <v xml:space="preserve"> Transf. trif. aceite  45 kva </v>
          </cell>
        </row>
        <row r="654">
          <cell r="A654" t="str">
            <v xml:space="preserve"> Transf. trif. aceite  75 kva </v>
          </cell>
        </row>
        <row r="655">
          <cell r="A655" t="str">
            <v xml:space="preserve"> Transf. trif. aceite 112.5 kv </v>
          </cell>
        </row>
        <row r="656">
          <cell r="A656" t="str">
            <v xml:space="preserve"> Transf.monof. aceite 25 kv </v>
          </cell>
        </row>
        <row r="657">
          <cell r="A657" t="str">
            <v xml:space="preserve"> Transf.monof. aceite 37.5 kv </v>
          </cell>
        </row>
        <row r="658">
          <cell r="A658" t="str">
            <v xml:space="preserve"> Tubo conc perforada  8 </v>
          </cell>
        </row>
        <row r="659">
          <cell r="A659" t="str">
            <v xml:space="preserve"> Tubo conc refo uc 24 cl 2   600 mm </v>
          </cell>
        </row>
        <row r="660">
          <cell r="A660" t="str">
            <v xml:space="preserve"> Tubo conc refo uc 24 cl 3   600 mm </v>
          </cell>
        </row>
        <row r="661">
          <cell r="A661" t="str">
            <v xml:space="preserve"> Tubo conc refo uc 27 cl 2   675 mm </v>
          </cell>
        </row>
        <row r="662">
          <cell r="A662" t="str">
            <v xml:space="preserve"> Tubo conc refo uc 27 cl 3   675 mm </v>
          </cell>
        </row>
        <row r="663">
          <cell r="A663" t="str">
            <v xml:space="preserve"> Tubo conc refo uc 30 cl 2   750 mm </v>
          </cell>
        </row>
        <row r="664">
          <cell r="A664" t="str">
            <v xml:space="preserve"> Tubo conc refo uc 30 cl 3   750 mm </v>
          </cell>
        </row>
        <row r="665">
          <cell r="A665" t="str">
            <v xml:space="preserve"> Tubo conc refo uc 36 cl 2   900 mm </v>
          </cell>
        </row>
        <row r="666">
          <cell r="A666" t="str">
            <v xml:space="preserve"> Tubo conc refo uc 36 cl 3   900 mm </v>
          </cell>
        </row>
        <row r="667">
          <cell r="A667" t="str">
            <v xml:space="preserve"> Tubo conc refo uc 40 cl 2  1000 mm </v>
          </cell>
        </row>
        <row r="668">
          <cell r="A668" t="str">
            <v xml:space="preserve"> Tubo conc refo uc 40 cl 3  1000 mm </v>
          </cell>
        </row>
        <row r="669">
          <cell r="A669" t="str">
            <v xml:space="preserve"> Tubo conc refo uc 44 cl 2  1100 mm </v>
          </cell>
        </row>
        <row r="670">
          <cell r="A670" t="str">
            <v xml:space="preserve"> Tubo conc refo uc 44 cl 3  1100 mm </v>
          </cell>
        </row>
        <row r="671">
          <cell r="A671" t="str">
            <v xml:space="preserve"> Tubo conc refo uc 48 cl 2  1200 mm </v>
          </cell>
        </row>
        <row r="672">
          <cell r="A672" t="str">
            <v xml:space="preserve"> Tubo conc refo uc 48 cl 3  1200 mm </v>
          </cell>
        </row>
        <row r="673">
          <cell r="A673" t="str">
            <v xml:space="preserve"> Tubo conc refo uc 52 cl 2  1300 mm </v>
          </cell>
        </row>
        <row r="674">
          <cell r="A674" t="str">
            <v xml:space="preserve"> Tubo conc refo uc 52 cl 3  1300 mm </v>
          </cell>
        </row>
        <row r="675">
          <cell r="A675" t="str">
            <v xml:space="preserve"> Tubo conc refo uc 60 cl 2  1500 mm </v>
          </cell>
        </row>
        <row r="676">
          <cell r="A676" t="str">
            <v xml:space="preserve"> Tubo conc refo uc 60 cl 3  1500 mm </v>
          </cell>
        </row>
        <row r="677">
          <cell r="A677" t="str">
            <v xml:space="preserve"> Tubo conc simp uc  6 cl 2   150 mm </v>
          </cell>
        </row>
        <row r="678">
          <cell r="A678" t="str">
            <v xml:space="preserve"> Tubo conc simp uc  6 cl 3   150 mm </v>
          </cell>
        </row>
        <row r="679">
          <cell r="A679" t="str">
            <v xml:space="preserve"> Tubo conc simp uc  8 cl 2   200 mm </v>
          </cell>
        </row>
        <row r="680">
          <cell r="A680" t="str">
            <v xml:space="preserve"> Tubo conc simp uc  8 cl 3   200 mm </v>
          </cell>
        </row>
        <row r="681">
          <cell r="A681" t="str">
            <v xml:space="preserve"> Tubo conc simp uc 10 cl 2   250 mm </v>
          </cell>
        </row>
        <row r="682">
          <cell r="A682" t="str">
            <v xml:space="preserve"> Tubo conc simp uc 10 cl 3   250 mm </v>
          </cell>
        </row>
        <row r="683">
          <cell r="A683" t="str">
            <v xml:space="preserve"> Tubo conc simp uc 12 cl 2   300 mm </v>
          </cell>
        </row>
        <row r="684">
          <cell r="A684" t="str">
            <v xml:space="preserve"> Tubo conc simp uc 12 cl 3   300 mm </v>
          </cell>
        </row>
        <row r="685">
          <cell r="A685" t="str">
            <v xml:space="preserve"> Tubo conc simp uc 15 cl 2   375 mm </v>
          </cell>
        </row>
        <row r="686">
          <cell r="A686" t="str">
            <v xml:space="preserve"> Tubo conc simp uc 15 cl 3   375 mm </v>
          </cell>
        </row>
        <row r="687">
          <cell r="A687" t="str">
            <v xml:space="preserve"> Tubo conc simp uc 16 cl 2   400 mm </v>
          </cell>
        </row>
        <row r="688">
          <cell r="A688" t="str">
            <v xml:space="preserve"> Tubo conc simp uc 16 cl 3   400 mm </v>
          </cell>
        </row>
        <row r="689">
          <cell r="A689" t="str">
            <v xml:space="preserve"> Tubo conc simp uc 18 cl 2   450 mm </v>
          </cell>
        </row>
        <row r="690">
          <cell r="A690" t="str">
            <v xml:space="preserve"> Tubo conc simp uc 18 cl 3   450 mm </v>
          </cell>
        </row>
        <row r="691">
          <cell r="A691" t="str">
            <v xml:space="preserve"> Tubo conc simp uc 21 cl 2   525 mm </v>
          </cell>
        </row>
        <row r="692">
          <cell r="A692" t="str">
            <v xml:space="preserve"> Tubo conc simp uc 21 cl 3   525 mm </v>
          </cell>
        </row>
        <row r="693">
          <cell r="A693" t="str">
            <v xml:space="preserve"> Tubo conc simp uc 24 cl 2   600 mm </v>
          </cell>
        </row>
        <row r="694">
          <cell r="A694" t="str">
            <v xml:space="preserve"> Tubo conc simp uc 24 cl 3   600 mm </v>
          </cell>
        </row>
        <row r="695">
          <cell r="A695" t="str">
            <v xml:space="preserve"> Tubo conc simp uc 27 cl 2   675 mm </v>
          </cell>
        </row>
        <row r="696">
          <cell r="A696" t="str">
            <v xml:space="preserve"> Tubo conc simp uc 27 cl 3   675 mm </v>
          </cell>
        </row>
        <row r="697">
          <cell r="A697" t="str">
            <v xml:space="preserve"> Tubo conc simp uc 30 cl 2   750 mm </v>
          </cell>
        </row>
        <row r="698">
          <cell r="A698" t="str">
            <v xml:space="preserve"> Tubo conc simp uc 30 cl 3   750 mm </v>
          </cell>
        </row>
        <row r="699">
          <cell r="A699" t="str">
            <v xml:space="preserve"> Tubo conduit metal  1/2 </v>
          </cell>
        </row>
        <row r="700">
          <cell r="A700" t="str">
            <v xml:space="preserve"> Tubo conduit metal  3/4 </v>
          </cell>
        </row>
        <row r="701">
          <cell r="A701" t="str">
            <v xml:space="preserve"> Tubo conduit metal 1 </v>
          </cell>
        </row>
        <row r="702">
          <cell r="A702" t="str">
            <v xml:space="preserve"> Tubo conduit metal 1- 1/4 </v>
          </cell>
        </row>
        <row r="703">
          <cell r="A703" t="str">
            <v xml:space="preserve"> Tubo conduit pvc  1/2 </v>
          </cell>
        </row>
        <row r="704">
          <cell r="A704" t="str">
            <v xml:space="preserve"> Tubo conduit pvc  3/4 </v>
          </cell>
        </row>
        <row r="705">
          <cell r="A705" t="str">
            <v xml:space="preserve"> Tubo conduit pvc 1 </v>
          </cell>
        </row>
        <row r="706">
          <cell r="A706" t="str">
            <v xml:space="preserve"> Tubo conduit pvc 1- 1/4 </v>
          </cell>
        </row>
        <row r="707">
          <cell r="A707" t="str">
            <v xml:space="preserve"> Tubo conduit pvc 1-1/2 </v>
          </cell>
        </row>
        <row r="708">
          <cell r="A708" t="str">
            <v xml:space="preserve"> Tubo cpvc 1/2 </v>
          </cell>
        </row>
        <row r="709">
          <cell r="A709" t="str">
            <v xml:space="preserve"> Tubo cuadra 1   cal 16 </v>
          </cell>
        </row>
        <row r="710">
          <cell r="A710" t="str">
            <v xml:space="preserve"> Tubo cuadra 1-1/2 cal 20 </v>
          </cell>
        </row>
        <row r="711">
          <cell r="A711" t="str">
            <v xml:space="preserve"> Tubo hg 1-1/2 colmena ce </v>
          </cell>
        </row>
        <row r="712">
          <cell r="A712" t="str">
            <v xml:space="preserve"> Tubo hg 1-1/2 galv pesado </v>
          </cell>
        </row>
        <row r="713">
          <cell r="A713" t="str">
            <v xml:space="preserve"> Tubo hg 2 cal 16  cerramie </v>
          </cell>
        </row>
        <row r="714">
          <cell r="A714" t="str">
            <v xml:space="preserve"> Tubo hg 2 galv pesado </v>
          </cell>
        </row>
        <row r="715">
          <cell r="A715" t="str">
            <v xml:space="preserve"> Tubo hg 2-1/2 galv pesad </v>
          </cell>
        </row>
        <row r="716">
          <cell r="A716" t="str">
            <v xml:space="preserve"> Tubo lamp fluoresc 48 w </v>
          </cell>
        </row>
        <row r="717">
          <cell r="A717" t="str">
            <v xml:space="preserve"> Tubo pavco novaloc 24 </v>
          </cell>
        </row>
        <row r="718">
          <cell r="A718" t="str">
            <v xml:space="preserve"> Tubo pavco novaloc 27 </v>
          </cell>
        </row>
        <row r="719">
          <cell r="A719" t="str">
            <v xml:space="preserve"> Tubo pavco novaloc 30 </v>
          </cell>
        </row>
        <row r="720">
          <cell r="A720" t="str">
            <v xml:space="preserve"> Tubo pavco novaloc 33 </v>
          </cell>
        </row>
        <row r="721">
          <cell r="A721" t="str">
            <v xml:space="preserve"> Tubo pavco novaloc 36 </v>
          </cell>
        </row>
        <row r="722">
          <cell r="A722" t="str">
            <v xml:space="preserve"> Tubo pavco novaloc 39 </v>
          </cell>
        </row>
        <row r="723">
          <cell r="A723" t="str">
            <v xml:space="preserve"> Tubo pavco novaloc 42 </v>
          </cell>
        </row>
        <row r="724">
          <cell r="A724" t="str">
            <v xml:space="preserve"> Tubo pvc all cuadrada </v>
          </cell>
        </row>
        <row r="725">
          <cell r="A725" t="str">
            <v xml:space="preserve"> Tubo pvc all/vent 1-1/2 </v>
          </cell>
        </row>
        <row r="726">
          <cell r="A726" t="str">
            <v xml:space="preserve"> Tubo pvc all/vent 2 </v>
          </cell>
        </row>
        <row r="727">
          <cell r="A727" t="str">
            <v xml:space="preserve"> Tubo pvc all/vent 3 </v>
          </cell>
        </row>
        <row r="728">
          <cell r="A728" t="str">
            <v xml:space="preserve"> Tubo pvc all/vent 4 </v>
          </cell>
        </row>
        <row r="729">
          <cell r="A729" t="str">
            <v xml:space="preserve"> Tubo pvc dren 100 mm</v>
          </cell>
        </row>
        <row r="730">
          <cell r="A730" t="str">
            <v xml:space="preserve"> Tubo pvc dren 160 mm </v>
          </cell>
        </row>
        <row r="731">
          <cell r="A731" t="str">
            <v xml:space="preserve"> Tubo pvc dren+filtro  65 </v>
          </cell>
        </row>
        <row r="732">
          <cell r="A732" t="str">
            <v xml:space="preserve"> Tubo pvc dren+filtro 100 </v>
          </cell>
        </row>
        <row r="733">
          <cell r="A733" t="str">
            <v xml:space="preserve"> Tubo pvc dren+filtro 160 </v>
          </cell>
        </row>
        <row r="734">
          <cell r="A734" t="str">
            <v xml:space="preserve"> Tubo pvc dren+filtro 200 </v>
          </cell>
        </row>
        <row r="735">
          <cell r="A735" t="str">
            <v xml:space="preserve"> Tubo pvc novafort 110 mm </v>
          </cell>
        </row>
        <row r="736">
          <cell r="A736" t="str">
            <v xml:space="preserve"> Tubo pvc novafort 160 mm </v>
          </cell>
        </row>
        <row r="737">
          <cell r="A737" t="str">
            <v xml:space="preserve"> Tubo pvc novafort 200 mm </v>
          </cell>
        </row>
        <row r="738">
          <cell r="A738" t="str">
            <v xml:space="preserve"> Tubo pvc novafort 250 mm </v>
          </cell>
        </row>
        <row r="739">
          <cell r="A739" t="str">
            <v xml:space="preserve"> Tubo pvc novafort 315 mm </v>
          </cell>
        </row>
        <row r="740">
          <cell r="A740" t="str">
            <v xml:space="preserve"> Tubo pvc novafort 400 mm </v>
          </cell>
        </row>
        <row r="741">
          <cell r="A741" t="str">
            <v xml:space="preserve"> Tubo pvc novafort 450mm </v>
          </cell>
        </row>
        <row r="742">
          <cell r="A742" t="str">
            <v xml:space="preserve"> Tubo pvc novafort 500mm </v>
          </cell>
        </row>
        <row r="743">
          <cell r="A743" t="str">
            <v xml:space="preserve"> Tubo pvc ribloc 813 mm (32) </v>
          </cell>
        </row>
        <row r="744">
          <cell r="A744" t="str">
            <v xml:space="preserve"> Tubo pvc sanit 1-1/2 </v>
          </cell>
        </row>
        <row r="745">
          <cell r="A745" t="str">
            <v xml:space="preserve"> Tubo pvc sanit 2 </v>
          </cell>
        </row>
        <row r="746">
          <cell r="A746" t="str">
            <v xml:space="preserve"> Tubo pvc sanit 3 </v>
          </cell>
        </row>
        <row r="747">
          <cell r="A747" t="str">
            <v xml:space="preserve"> Tubo pvc sanit 4 </v>
          </cell>
        </row>
        <row r="748">
          <cell r="A748" t="str">
            <v xml:space="preserve"> Tubo pvc sanit 6 </v>
          </cell>
        </row>
        <row r="749">
          <cell r="A749" t="str">
            <v xml:space="preserve"> Tubo.cpvc 1/2  rde 11 </v>
          </cell>
        </row>
        <row r="750">
          <cell r="A750" t="str">
            <v xml:space="preserve"> Tubo.cpvc 3/4  rde 11 </v>
          </cell>
        </row>
        <row r="751">
          <cell r="A751" t="str">
            <v xml:space="preserve"> Tubo.hg  1/2 </v>
          </cell>
        </row>
        <row r="752">
          <cell r="A752" t="str">
            <v xml:space="preserve"> Tubo.hg  3/4 </v>
          </cell>
        </row>
        <row r="753">
          <cell r="A753" t="str">
            <v xml:space="preserve"> Tubo.hg 1 </v>
          </cell>
        </row>
        <row r="754">
          <cell r="A754" t="str">
            <v xml:space="preserve"> Tubo.hg 1-1/2 </v>
          </cell>
        </row>
        <row r="755">
          <cell r="A755" t="str">
            <v xml:space="preserve"> Tubo.hg 1-1/2 colmena ce </v>
          </cell>
        </row>
        <row r="756">
          <cell r="A756" t="str">
            <v xml:space="preserve"> Tubo.hg 1-1/4 </v>
          </cell>
        </row>
        <row r="757">
          <cell r="A757" t="str">
            <v xml:space="preserve"> Tubo.hg 2 </v>
          </cell>
        </row>
        <row r="758">
          <cell r="A758" t="str">
            <v xml:space="preserve"> Tubo.hg 2 cal 16 cerrami </v>
          </cell>
        </row>
        <row r="759">
          <cell r="A759" t="str">
            <v xml:space="preserve"> Tubo.hg 2-1/2 </v>
          </cell>
        </row>
        <row r="760">
          <cell r="A760" t="str">
            <v xml:space="preserve"> Tubo.hg 3 </v>
          </cell>
        </row>
        <row r="761">
          <cell r="A761" t="str">
            <v xml:space="preserve"> Tubo.hg 3/8 </v>
          </cell>
        </row>
        <row r="762">
          <cell r="A762" t="str">
            <v xml:space="preserve"> Tubo.hg 4 </v>
          </cell>
        </row>
        <row r="763">
          <cell r="A763" t="str">
            <v xml:space="preserve"> Tubo.hg 4 pesado </v>
          </cell>
        </row>
        <row r="764">
          <cell r="A764" t="str">
            <v xml:space="preserve"> Tubo.pvc 4 rde 21 u-z </v>
          </cell>
        </row>
        <row r="765">
          <cell r="A765" t="str">
            <v xml:space="preserve"> Tubo.pvc af   1/2 rde  9 </v>
          </cell>
        </row>
        <row r="766">
          <cell r="A766" t="str">
            <v xml:space="preserve"> Tubo.pvc af   1/2 rde 11</v>
          </cell>
        </row>
        <row r="767">
          <cell r="A767" t="str">
            <v xml:space="preserve"> Tubo.pvc af   1/2 rde 13. </v>
          </cell>
        </row>
        <row r="768">
          <cell r="A768" t="str">
            <v xml:space="preserve"> Tubo.pvc af   3/4 rde 11 </v>
          </cell>
        </row>
        <row r="769">
          <cell r="A769" t="str">
            <v xml:space="preserve"> Tubo.pvc af   3/4 rde 21 </v>
          </cell>
        </row>
        <row r="770">
          <cell r="A770" t="str">
            <v xml:space="preserve"> Tubo.pvc af 1  rde 11</v>
          </cell>
        </row>
        <row r="771">
          <cell r="A771" t="str">
            <v xml:space="preserve"> Tubo.pvc af 1  rde 21</v>
          </cell>
        </row>
        <row r="772">
          <cell r="A772" t="str">
            <v xml:space="preserve"> Tubo.pvc af 1-1/2  rde 21</v>
          </cell>
        </row>
        <row r="773">
          <cell r="A773" t="str">
            <v xml:space="preserve"> Tubo.pvc af 1-1/4 rde 21</v>
          </cell>
        </row>
        <row r="774">
          <cell r="A774" t="str">
            <v xml:space="preserve"> Tubo.pvc af 2  rde 21</v>
          </cell>
        </row>
        <row r="775">
          <cell r="A775" t="str">
            <v xml:space="preserve"> Tubo.pvc af 2-1/2  rde 21</v>
          </cell>
        </row>
        <row r="776">
          <cell r="A776" t="str">
            <v xml:space="preserve"> Tubo.pvc af 3      rde 21</v>
          </cell>
        </row>
        <row r="777">
          <cell r="A777" t="str">
            <v xml:space="preserve"> Tubo.pvc af 4      rde 21</v>
          </cell>
        </row>
        <row r="778">
          <cell r="A778" t="str">
            <v xml:space="preserve"> Tubo.pvc u-z  2  rde 21</v>
          </cell>
        </row>
        <row r="779">
          <cell r="A779" t="str">
            <v xml:space="preserve"> Tubo.pvc u-z  2-1/2 rde 21 </v>
          </cell>
        </row>
        <row r="780">
          <cell r="A780" t="str">
            <v xml:space="preserve"> Tubo.pvc u-z  3  rde 21 </v>
          </cell>
        </row>
        <row r="781">
          <cell r="A781" t="str">
            <v xml:space="preserve"> Tubo.pvc u-z  6  rde 21</v>
          </cell>
        </row>
        <row r="782">
          <cell r="A782" t="str">
            <v xml:space="preserve"> Tuerca 1/2 </v>
          </cell>
        </row>
        <row r="783">
          <cell r="A783" t="str">
            <v xml:space="preserve"> Tuerca ojo alarg soldada </v>
          </cell>
        </row>
        <row r="784">
          <cell r="A784" t="str">
            <v xml:space="preserve"> Tv split 2 vias*partidor </v>
          </cell>
        </row>
        <row r="785">
          <cell r="A785" t="str">
            <v xml:space="preserve"> Tv split 3 vias*partidor </v>
          </cell>
        </row>
        <row r="786">
          <cell r="A786" t="str">
            <v xml:space="preserve"> Tv terminal coaxial </v>
          </cell>
        </row>
        <row r="787">
          <cell r="A787" t="str">
            <v xml:space="preserve"> Union hf gibault 3 </v>
          </cell>
        </row>
        <row r="788">
          <cell r="A788" t="str">
            <v xml:space="preserve"> Union hg   1/2 </v>
          </cell>
        </row>
        <row r="789">
          <cell r="A789" t="str">
            <v xml:space="preserve"> Union hg 2 </v>
          </cell>
        </row>
        <row r="790">
          <cell r="A790" t="str">
            <v xml:space="preserve"> Unión pavco novaloc 24 </v>
          </cell>
        </row>
        <row r="791">
          <cell r="A791" t="str">
            <v xml:space="preserve"> Unión pavco novaloc 27 </v>
          </cell>
        </row>
        <row r="792">
          <cell r="A792" t="str">
            <v xml:space="preserve"> Unión pavco novaloc 30 </v>
          </cell>
        </row>
        <row r="793">
          <cell r="A793" t="str">
            <v xml:space="preserve"> Unión pavco novaloc 33 </v>
          </cell>
        </row>
        <row r="794">
          <cell r="A794" t="str">
            <v xml:space="preserve"> Unión pavco novaloc 36 </v>
          </cell>
        </row>
        <row r="795">
          <cell r="A795" t="str">
            <v xml:space="preserve"> Unión pavco novaloc 39 </v>
          </cell>
        </row>
        <row r="796">
          <cell r="A796" t="str">
            <v xml:space="preserve"> Unión pavco novaloc 42 </v>
          </cell>
        </row>
        <row r="797">
          <cell r="A797" t="str">
            <v xml:space="preserve"> Valla info inst tc paral l2x1/8 </v>
          </cell>
        </row>
        <row r="798">
          <cell r="A798" t="str">
            <v xml:space="preserve"> Valvula flotador  1/2   </v>
          </cell>
        </row>
        <row r="799">
          <cell r="A799" t="str">
            <v xml:space="preserve"> Vara cañabrava cubiertas sin pelar </v>
          </cell>
        </row>
        <row r="800">
          <cell r="A800" t="str">
            <v xml:space="preserve"> Varilla anclaje 3/4x1.5m </v>
          </cell>
        </row>
        <row r="801">
          <cell r="A801" t="str">
            <v xml:space="preserve"> Varilla anclaje 5/8x1.8m </v>
          </cell>
        </row>
        <row r="802">
          <cell r="A802" t="str">
            <v xml:space="preserve"> Varilla cuadra 1/2 reja </v>
          </cell>
        </row>
        <row r="803">
          <cell r="A803" t="str">
            <v xml:space="preserve"> Varilla cuadrada 5/8 re </v>
          </cell>
        </row>
        <row r="804">
          <cell r="A804" t="str">
            <v xml:space="preserve"> Varilla cuadrada 9 mm </v>
          </cell>
        </row>
        <row r="805">
          <cell r="A805" t="str">
            <v xml:space="preserve"> Varilla cw5/8+con amer 1.5m </v>
          </cell>
        </row>
        <row r="806">
          <cell r="A806" t="str">
            <v xml:space="preserve"> Varilla cw5/8+con amer 1.8m </v>
          </cell>
        </row>
        <row r="807">
          <cell r="A807" t="str">
            <v xml:space="preserve"> Varilla macana </v>
          </cell>
        </row>
        <row r="808">
          <cell r="A808" t="str">
            <v xml:space="preserve"> Varilla sajo 1x1 cm </v>
          </cell>
        </row>
        <row r="809">
          <cell r="A809" t="str">
            <v xml:space="preserve"> Varilla sajo 2x2 cm </v>
          </cell>
        </row>
        <row r="810">
          <cell r="A810" t="str">
            <v xml:space="preserve"> Varilla sajo 5x2 cm </v>
          </cell>
        </row>
        <row r="811">
          <cell r="A811" t="str">
            <v xml:space="preserve"> Varillon esqueletar revoltura </v>
          </cell>
        </row>
        <row r="812">
          <cell r="A812" t="str">
            <v xml:space="preserve"> Varillon esqueletar sajo </v>
          </cell>
        </row>
        <row r="813">
          <cell r="A813" t="str">
            <v xml:space="preserve"> Varsol </v>
          </cell>
        </row>
        <row r="814">
          <cell r="A814" t="str">
            <v xml:space="preserve"> Vaselina </v>
          </cell>
        </row>
        <row r="815">
          <cell r="A815" t="str">
            <v xml:space="preserve"> Vena dilatac c21.7 mpa piso adoq </v>
          </cell>
        </row>
        <row r="816">
          <cell r="A816" t="str">
            <v xml:space="preserve"> Ventana aluminio anol. fija+vidri </v>
          </cell>
        </row>
        <row r="817">
          <cell r="A817" t="str">
            <v xml:space="preserve"> Ventana aluminio corr 3825+vidrio econ </v>
          </cell>
        </row>
        <row r="818">
          <cell r="A818" t="str">
            <v xml:space="preserve"> Vidrio 4 mm </v>
          </cell>
        </row>
        <row r="819">
          <cell r="A819" t="str">
            <v xml:space="preserve"> Viga chanú 3x6 l=6.00 </v>
          </cell>
        </row>
        <row r="820">
          <cell r="A820" t="str">
            <v xml:space="preserve"> Viga madera 2 x 3 </v>
          </cell>
        </row>
        <row r="821">
          <cell r="A821" t="str">
            <v xml:space="preserve"> Viga madera 2 x 5 </v>
          </cell>
        </row>
        <row r="822">
          <cell r="A822" t="str">
            <v xml:space="preserve"> Viga pino pátula 4*3m inmun/cili </v>
          </cell>
        </row>
        <row r="823">
          <cell r="A823" t="str">
            <v xml:space="preserve"> Vitroblock pared 8*19.5*19.5 </v>
          </cell>
        </row>
        <row r="824">
          <cell r="A824" t="str">
            <v xml:space="preserve"> Yeso (saco 25 kg) </v>
          </cell>
        </row>
        <row r="825">
          <cell r="A825" t="str">
            <v xml:space="preserve"> Yeso supraduro </v>
          </cell>
        </row>
      </sheetData>
      <sheetData sheetId="1">
        <row r="2">
          <cell r="A2" t="str">
            <v xml:space="preserve"> Ayudante (Jornall+prest) </v>
          </cell>
        </row>
        <row r="3">
          <cell r="A3" t="str">
            <v xml:space="preserve"> Ayudante prac.(Jornall+prest) </v>
          </cell>
        </row>
        <row r="4">
          <cell r="A4" t="str">
            <v xml:space="preserve"> Comision topog.(1top+3cad) </v>
          </cell>
        </row>
        <row r="5">
          <cell r="A5" t="str">
            <v xml:space="preserve"> Cuadrilla a (1of+4ay) </v>
          </cell>
        </row>
        <row r="6">
          <cell r="A6" t="str">
            <v xml:space="preserve"> Cuadrilla alta tension. </v>
          </cell>
        </row>
        <row r="7">
          <cell r="A7" t="str">
            <v xml:space="preserve"> Cuadrilla b (1min+2ay) </v>
          </cell>
        </row>
        <row r="8">
          <cell r="A8" t="str">
            <v xml:space="preserve"> Cuadrilla c (1of+7ay) </v>
          </cell>
        </row>
        <row r="9">
          <cell r="A9" t="str">
            <v xml:space="preserve"> Cuadrilla d (2of+4ay) </v>
          </cell>
        </row>
        <row r="10">
          <cell r="A10" t="str">
            <v xml:space="preserve"> Cuadrilla e (1of+1ay) </v>
          </cell>
        </row>
        <row r="11">
          <cell r="A11" t="str">
            <v xml:space="preserve"> Cuadrilla f (1of+2ay) </v>
          </cell>
        </row>
        <row r="12">
          <cell r="A12" t="str">
            <v xml:space="preserve"> Cuadrilla h (4ay) </v>
          </cell>
        </row>
        <row r="13">
          <cell r="A13" t="str">
            <v xml:space="preserve"> Cuadrilla p (1elec+1ay) </v>
          </cell>
        </row>
        <row r="14">
          <cell r="A14" t="str">
            <v xml:space="preserve"> Cuadrilla s (1sold+1ay) </v>
          </cell>
        </row>
        <row r="15">
          <cell r="A15" t="str">
            <v xml:space="preserve"> Cuadrilla w (1carpma+1ay) </v>
          </cell>
        </row>
        <row r="16">
          <cell r="A16" t="str">
            <v xml:space="preserve"> Oficial (Jornall+prest) </v>
          </cell>
        </row>
        <row r="17">
          <cell r="A17" t="str">
            <v xml:space="preserve"> Oficial pintor </v>
          </cell>
        </row>
        <row r="18">
          <cell r="A18" t="str">
            <v xml:space="preserve"> Soldador </v>
          </cell>
        </row>
      </sheetData>
      <sheetData sheetId="2">
        <row r="1">
          <cell r="A1" t="str">
            <v>Detalle</v>
          </cell>
        </row>
        <row r="2">
          <cell r="A2" t="str">
            <v xml:space="preserve"> Andamio modular 1.2 x 1.2 </v>
          </cell>
        </row>
        <row r="3">
          <cell r="A3" t="str">
            <v xml:space="preserve"> Andamio tijera 1.5 x 1.2 </v>
          </cell>
        </row>
        <row r="4">
          <cell r="A4" t="str">
            <v xml:space="preserve"> Arnes de seguridad </v>
          </cell>
        </row>
        <row r="5">
          <cell r="A5" t="str">
            <v xml:space="preserve"> Bulldozer d6 b 170/180hp17/18t </v>
          </cell>
        </row>
        <row r="6">
          <cell r="A6" t="str">
            <v xml:space="preserve"> Carrotanque agua </v>
          </cell>
        </row>
        <row r="7">
          <cell r="A7" t="str">
            <v xml:space="preserve"> Cercha metalica 3 mts 750kg/ml </v>
          </cell>
        </row>
        <row r="8">
          <cell r="A8" t="str">
            <v xml:space="preserve"> Cilindro comp.vibra.dynapa </v>
          </cell>
        </row>
        <row r="9">
          <cell r="A9" t="str">
            <v xml:space="preserve"> Compactador neum. con tr </v>
          </cell>
        </row>
        <row r="10">
          <cell r="A10" t="str">
            <v xml:space="preserve"> Compresor 175q 1 martillo </v>
          </cell>
        </row>
        <row r="11">
          <cell r="A11" t="str">
            <v xml:space="preserve"> Compresor pintura </v>
          </cell>
        </row>
        <row r="12">
          <cell r="A12" t="str">
            <v xml:space="preserve"> Cortadora adobe elect sin </v>
          </cell>
        </row>
        <row r="13">
          <cell r="A13" t="str">
            <v xml:space="preserve"> Cortadora concreto sin disco </v>
          </cell>
        </row>
        <row r="14">
          <cell r="A14" t="str">
            <v xml:space="preserve"> Corte pav concr d&lt;.06m + oper </v>
          </cell>
        </row>
        <row r="15">
          <cell r="A15" t="str">
            <v xml:space="preserve"> Corte pulidora abertura muro mamp </v>
          </cell>
        </row>
        <row r="16">
          <cell r="A16" t="str">
            <v xml:space="preserve"> Equipo de topografia </v>
          </cell>
        </row>
        <row r="17">
          <cell r="A17" t="str">
            <v xml:space="preserve"> Equipo móvil pintura línea vías </v>
          </cell>
        </row>
        <row r="18">
          <cell r="A18" t="str">
            <v xml:space="preserve"> Equipo perforacion pilotes </v>
          </cell>
        </row>
        <row r="19">
          <cell r="A19" t="str">
            <v xml:space="preserve"> Equipo soldadura electrica </v>
          </cell>
        </row>
        <row r="20">
          <cell r="A20" t="str">
            <v xml:space="preserve"> Finisher+operario cat ap </v>
          </cell>
        </row>
        <row r="21">
          <cell r="A21" t="str">
            <v xml:space="preserve"> Grua montacarga 4 ton </v>
          </cell>
        </row>
        <row r="22">
          <cell r="A22" t="str">
            <v xml:space="preserve"> Grua sobre camion 5 a 7 </v>
          </cell>
        </row>
        <row r="23">
          <cell r="A23" t="str">
            <v xml:space="preserve"> Grua telescopica  4 ton </v>
          </cell>
        </row>
        <row r="24">
          <cell r="A24" t="str">
            <v xml:space="preserve"> Guadanadora </v>
          </cell>
        </row>
        <row r="25">
          <cell r="A25" t="str">
            <v xml:space="preserve"> Herramienta menor </v>
          </cell>
        </row>
        <row r="26">
          <cell r="A26" t="str">
            <v xml:space="preserve"> Mezcladora gasol 1 saco </v>
          </cell>
        </row>
        <row r="27">
          <cell r="A27" t="str">
            <v xml:space="preserve"> Motobomba 3 gas + mangu </v>
          </cell>
        </row>
        <row r="28">
          <cell r="A28" t="str">
            <v xml:space="preserve"> Motoniveladora cat 12k </v>
          </cell>
        </row>
        <row r="29">
          <cell r="A29" t="str">
            <v xml:space="preserve"> Pulidora manual 7 2.5hp </v>
          </cell>
        </row>
        <row r="30">
          <cell r="A30" t="str">
            <v xml:space="preserve"> Regla vibratoria gasolin </v>
          </cell>
        </row>
        <row r="31">
          <cell r="A31" t="str">
            <v xml:space="preserve"> Retrocargador jcb 3d 70/ 80hp .8m3 </v>
          </cell>
        </row>
        <row r="32">
          <cell r="A32" t="str">
            <v xml:space="preserve"> Retrocargador jcb/214 </v>
          </cell>
        </row>
        <row r="33">
          <cell r="A33" t="str">
            <v xml:space="preserve"> Retroexcavadora pc 200 </v>
          </cell>
        </row>
        <row r="34">
          <cell r="A34" t="str">
            <v xml:space="preserve"> Servicio de dobladora </v>
          </cell>
        </row>
        <row r="35">
          <cell r="A35" t="str">
            <v xml:space="preserve"> Sierra circ madera 6-1/44krpm </v>
          </cell>
        </row>
        <row r="36">
          <cell r="A36" t="str">
            <v xml:space="preserve"> Soldador de arco </v>
          </cell>
        </row>
        <row r="37">
          <cell r="A37" t="str">
            <v xml:space="preserve"> Tablero form 90*135 </v>
          </cell>
        </row>
        <row r="38">
          <cell r="A38" t="str">
            <v xml:space="preserve"> Taco metalico largo 2.6-&gt;4 mts </v>
          </cell>
        </row>
        <row r="39">
          <cell r="A39" t="str">
            <v xml:space="preserve"> Taladro machin elect+oper 150ft3/' </v>
          </cell>
        </row>
        <row r="40">
          <cell r="A40" t="str">
            <v xml:space="preserve"> Taladro percutor </v>
          </cell>
        </row>
        <row r="41">
          <cell r="A41" t="str">
            <v xml:space="preserve"> Taladro perfor demole ac </v>
          </cell>
        </row>
        <row r="42">
          <cell r="A42" t="str">
            <v xml:space="preserve"> Taladro pesado manu rever 1/2 </v>
          </cell>
        </row>
        <row r="43">
          <cell r="A43" t="str">
            <v xml:space="preserve"> Vibrador concreto electr </v>
          </cell>
        </row>
        <row r="44">
          <cell r="A44" t="str">
            <v xml:space="preserve"> Vibrador concreto gasoli </v>
          </cell>
        </row>
        <row r="45">
          <cell r="A45" t="str">
            <v xml:space="preserve"> Vibro vibromax 602 </v>
          </cell>
        </row>
        <row r="46">
          <cell r="A46" t="str">
            <v xml:space="preserve"> Vibrocompactador gasolina </v>
          </cell>
        </row>
        <row r="47">
          <cell r="A47" t="str">
            <v xml:space="preserve"> Vibrocompactador rodillo manua </v>
          </cell>
        </row>
        <row r="48">
          <cell r="A48" t="str">
            <v xml:space="preserve"> Volqueta 5 m3 </v>
          </cell>
        </row>
      </sheetData>
      <sheetData sheetId="3">
        <row r="2">
          <cell r="A2" t="str">
            <v xml:space="preserve"> Acarreo horizontal</v>
          </cell>
        </row>
        <row r="3">
          <cell r="A3" t="str">
            <v xml:space="preserve"> Camion plataforma 10 tons </v>
          </cell>
        </row>
        <row r="4">
          <cell r="A4" t="str">
            <v xml:space="preserve"> Estibaje (cargue/descargue) </v>
          </cell>
        </row>
        <row r="5">
          <cell r="A5" t="str">
            <v xml:space="preserve"> Estibaje con grua montacarga </v>
          </cell>
        </row>
        <row r="6">
          <cell r="A6" t="str">
            <v xml:space="preserve"> Transp mat de patio inte </v>
          </cell>
        </row>
        <row r="7">
          <cell r="A7" t="str">
            <v xml:space="preserve"> Transp mat de patio intermunic </v>
          </cell>
        </row>
        <row r="8">
          <cell r="A8" t="str">
            <v xml:space="preserve"> Transporte </v>
          </cell>
        </row>
        <row r="9">
          <cell r="A9" t="str">
            <v xml:space="preserve"> Transporte material de playa</v>
          </cell>
        </row>
      </sheetData>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MANO DE OBRA"/>
      <sheetName val="BASE DE DATOS"/>
      <sheetName val="ITEMS GENERALES"/>
      <sheetName val="CONSTRUCCION"/>
      <sheetName val=" ITEMS CONSTRUCCION"/>
      <sheetName val=" VIAS"/>
      <sheetName val=" ITEMS VIAS"/>
      <sheetName val="MATERIAL ELECTRICO"/>
      <sheetName val="RESUMEN"/>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sheetPr>
  <dimension ref="A1:H712"/>
  <sheetViews>
    <sheetView showGridLines="0" zoomScale="70" zoomScaleNormal="70" zoomScalePageLayoutView="125" workbookViewId="0">
      <selection activeCell="H33" sqref="H33:H38"/>
    </sheetView>
  </sheetViews>
  <sheetFormatPr baseColWidth="10" defaultColWidth="9.1640625" defaultRowHeight="19.5" customHeight="1"/>
  <cols>
    <col min="1" max="1" width="2.1640625" style="121" customWidth="1"/>
    <col min="2" max="2" width="52.6640625" style="121" customWidth="1"/>
    <col min="3" max="3" width="23.83203125" style="121" customWidth="1"/>
    <col min="4" max="4" width="30.33203125" style="121" customWidth="1"/>
    <col min="5" max="5" width="20.1640625" style="121" customWidth="1"/>
    <col min="6" max="6" width="12.1640625" style="121" customWidth="1"/>
    <col min="7" max="7" width="12.33203125" style="121" customWidth="1"/>
    <col min="8" max="16384" width="9.1640625" style="121"/>
  </cols>
  <sheetData>
    <row r="1" spans="1:6" s="150" customFormat="1" ht="12" customHeight="1">
      <c r="A1" s="153"/>
      <c r="B1" s="373"/>
      <c r="C1" s="374"/>
      <c r="D1" s="374"/>
      <c r="E1" s="374"/>
      <c r="F1" s="374"/>
    </row>
    <row r="2" spans="1:6" s="150" customFormat="1" ht="97" customHeight="1">
      <c r="B2" s="371" t="s">
        <v>180</v>
      </c>
      <c r="C2" s="371"/>
      <c r="D2" s="371"/>
      <c r="E2" s="372"/>
      <c r="F2" s="372"/>
    </row>
    <row r="3" spans="1:6" s="150" customFormat="1" ht="12" customHeight="1">
      <c r="B3" s="375"/>
      <c r="C3" s="376"/>
      <c r="D3" s="376"/>
      <c r="E3" s="376"/>
      <c r="F3" s="376"/>
    </row>
    <row r="4" spans="1:6" s="150" customFormat="1" ht="12" customHeight="1"/>
    <row r="5" spans="1:6" s="150" customFormat="1" ht="21" customHeight="1">
      <c r="B5" s="152" t="s">
        <v>179</v>
      </c>
      <c r="C5" s="151"/>
      <c r="D5" s="151"/>
      <c r="E5" s="151"/>
    </row>
    <row r="6" spans="1:6" ht="19.5" customHeight="1">
      <c r="B6" s="148" t="s">
        <v>178</v>
      </c>
      <c r="C6" s="149">
        <v>828116</v>
      </c>
      <c r="D6" s="124"/>
      <c r="E6" s="123"/>
    </row>
    <row r="7" spans="1:6" ht="19.5" customHeight="1">
      <c r="B7" s="148" t="s">
        <v>177</v>
      </c>
      <c r="C7" s="147">
        <v>97032</v>
      </c>
      <c r="D7" s="124"/>
      <c r="E7" s="123"/>
    </row>
    <row r="8" spans="1:6" ht="19.5" customHeight="1" thickBot="1">
      <c r="B8" s="123"/>
      <c r="C8" s="123"/>
      <c r="D8" s="124"/>
      <c r="E8" s="123"/>
    </row>
    <row r="9" spans="1:6" ht="19.5" customHeight="1" thickBot="1">
      <c r="B9" s="369" t="s">
        <v>10</v>
      </c>
      <c r="C9" s="146" t="s">
        <v>176</v>
      </c>
      <c r="D9" s="146" t="s">
        <v>175</v>
      </c>
      <c r="E9" s="123"/>
    </row>
    <row r="10" spans="1:6" ht="42" customHeight="1">
      <c r="B10" s="370"/>
      <c r="C10" s="145" t="s">
        <v>174</v>
      </c>
      <c r="D10" s="145" t="s">
        <v>174</v>
      </c>
      <c r="E10" s="123"/>
    </row>
    <row r="11" spans="1:6" ht="19.5" customHeight="1">
      <c r="B11" s="142" t="s">
        <v>89</v>
      </c>
      <c r="C11" s="144"/>
      <c r="D11" s="144"/>
      <c r="E11" s="123"/>
      <c r="F11" s="143"/>
    </row>
    <row r="12" spans="1:6" ht="19.5" customHeight="1">
      <c r="B12" s="141" t="s">
        <v>94</v>
      </c>
      <c r="C12" s="140">
        <v>8.3299999999999999E-2</v>
      </c>
      <c r="D12" s="140">
        <v>8.3299999999999999E-2</v>
      </c>
      <c r="E12" s="123"/>
    </row>
    <row r="13" spans="1:6" ht="19.5" customHeight="1">
      <c r="B13" s="141" t="s">
        <v>173</v>
      </c>
      <c r="C13" s="140">
        <v>0.01</v>
      </c>
      <c r="D13" s="140">
        <v>0.01</v>
      </c>
      <c r="E13" s="123"/>
      <c r="F13" s="143"/>
    </row>
    <row r="14" spans="1:6" ht="19.5" customHeight="1">
      <c r="B14" s="141" t="s">
        <v>93</v>
      </c>
      <c r="C14" s="140">
        <v>4.7199999999999999E-2</v>
      </c>
      <c r="D14" s="140">
        <v>4.7199999999999999E-2</v>
      </c>
      <c r="E14" s="123"/>
    </row>
    <row r="15" spans="1:6" ht="19.5" customHeight="1">
      <c r="B15" s="141" t="s">
        <v>91</v>
      </c>
      <c r="C15" s="140">
        <v>8.3299999999999999E-2</v>
      </c>
      <c r="D15" s="140">
        <v>8.3299999999999999E-2</v>
      </c>
      <c r="E15" s="123"/>
    </row>
    <row r="16" spans="1:6" ht="19.5" customHeight="1">
      <c r="B16" s="141" t="s">
        <v>172</v>
      </c>
      <c r="C16" s="140">
        <v>0.08</v>
      </c>
      <c r="D16" s="140">
        <v>0.06</v>
      </c>
      <c r="E16" s="123"/>
    </row>
    <row r="17" spans="2:6" ht="19.5" customHeight="1">
      <c r="B17" s="142" t="s">
        <v>79</v>
      </c>
      <c r="C17" s="140"/>
      <c r="D17" s="140"/>
      <c r="E17" s="123"/>
    </row>
    <row r="18" spans="2:6" ht="19.5" customHeight="1">
      <c r="B18" s="141" t="s">
        <v>171</v>
      </c>
      <c r="C18" s="140">
        <v>0.12</v>
      </c>
      <c r="D18" s="140">
        <v>0.12</v>
      </c>
      <c r="E18" s="123"/>
    </row>
    <row r="19" spans="2:6" ht="19.5" customHeight="1">
      <c r="B19" s="141" t="s">
        <v>170</v>
      </c>
      <c r="C19" s="140">
        <v>6.9599999999999995E-2</v>
      </c>
      <c r="D19" s="140">
        <v>6.9599999999999995E-2</v>
      </c>
      <c r="E19" s="123"/>
    </row>
    <row r="20" spans="2:6" ht="19.5" customHeight="1">
      <c r="B20" s="141" t="s">
        <v>169</v>
      </c>
      <c r="C20" s="140"/>
      <c r="D20" s="140"/>
      <c r="E20" s="123"/>
    </row>
    <row r="21" spans="2:6" ht="19.5" customHeight="1">
      <c r="B21" s="141" t="s">
        <v>168</v>
      </c>
      <c r="C21" s="140">
        <v>2.12E-2</v>
      </c>
      <c r="D21" s="140">
        <v>2.12E-2</v>
      </c>
      <c r="E21" s="123"/>
    </row>
    <row r="22" spans="2:6" ht="19.5" customHeight="1">
      <c r="B22" s="142" t="s">
        <v>167</v>
      </c>
      <c r="C22" s="140"/>
      <c r="D22" s="140"/>
      <c r="E22" s="123"/>
    </row>
    <row r="23" spans="2:6" ht="19.5" customHeight="1">
      <c r="B23" s="141" t="s">
        <v>166</v>
      </c>
      <c r="C23" s="140">
        <v>2.5000000000000001E-2</v>
      </c>
      <c r="D23" s="140">
        <v>2.5000000000000001E-2</v>
      </c>
      <c r="E23" s="123"/>
    </row>
    <row r="24" spans="2:6" ht="19.5" customHeight="1">
      <c r="B24" s="141" t="s">
        <v>165</v>
      </c>
      <c r="C24" s="140"/>
      <c r="D24" s="140"/>
      <c r="E24" s="123"/>
    </row>
    <row r="25" spans="2:6" ht="19.5" customHeight="1">
      <c r="B25" s="141" t="s">
        <v>164</v>
      </c>
      <c r="C25" s="140">
        <v>0.04</v>
      </c>
      <c r="D25" s="140">
        <v>0.04</v>
      </c>
      <c r="E25" s="123"/>
    </row>
    <row r="26" spans="2:6" ht="19.5" customHeight="1">
      <c r="B26" s="141" t="s">
        <v>106</v>
      </c>
      <c r="C26" s="140">
        <f>C7/C6</f>
        <v>0.11717199039748055</v>
      </c>
      <c r="D26" s="140"/>
      <c r="E26" s="123"/>
    </row>
    <row r="27" spans="2:6" ht="19.5" customHeight="1">
      <c r="B27" s="141" t="s">
        <v>163</v>
      </c>
      <c r="C27" s="140">
        <v>0.05</v>
      </c>
      <c r="D27" s="140">
        <v>0.05</v>
      </c>
      <c r="E27" s="123"/>
    </row>
    <row r="28" spans="2:6" ht="19.5" customHeight="1">
      <c r="B28" s="141" t="s">
        <v>162</v>
      </c>
      <c r="C28" s="140">
        <v>0.02</v>
      </c>
      <c r="D28" s="140">
        <v>0.02</v>
      </c>
      <c r="E28" s="123"/>
    </row>
    <row r="29" spans="2:6" ht="19.5" customHeight="1" thickBot="1">
      <c r="B29" s="139"/>
      <c r="C29" s="138">
        <f>SUM(C11:C28)</f>
        <v>0.76677199039748078</v>
      </c>
      <c r="D29" s="137">
        <f>SUM(D11:D28)</f>
        <v>0.62960000000000005</v>
      </c>
      <c r="E29" s="123"/>
    </row>
    <row r="30" spans="2:6" ht="19.5" customHeight="1">
      <c r="B30" s="136"/>
      <c r="C30" s="123"/>
      <c r="D30" s="124"/>
      <c r="E30" s="123"/>
    </row>
    <row r="31" spans="2:6" ht="33" customHeight="1">
      <c r="B31" s="135" t="s">
        <v>161</v>
      </c>
      <c r="C31" s="135" t="s">
        <v>160</v>
      </c>
      <c r="D31" s="134" t="s">
        <v>159</v>
      </c>
      <c r="E31" s="134" t="s">
        <v>158</v>
      </c>
      <c r="F31" s="134" t="s">
        <v>157</v>
      </c>
    </row>
    <row r="32" spans="2:6" ht="19.5" customHeight="1">
      <c r="B32" s="132" t="s">
        <v>67</v>
      </c>
      <c r="C32" s="133">
        <f>C6</f>
        <v>828116</v>
      </c>
      <c r="D32" s="131">
        <f>ROUND((C32*$C$29),0)</f>
        <v>634976</v>
      </c>
      <c r="E32" s="130">
        <f t="shared" ref="E32:E47" si="0">C32+D32</f>
        <v>1463092</v>
      </c>
      <c r="F32" s="127">
        <f t="shared" ref="F32:F47" si="1">ROUND((E32/30),0)</f>
        <v>48770</v>
      </c>
    </row>
    <row r="33" spans="2:8" ht="19.5" customHeight="1">
      <c r="B33" s="132" t="s">
        <v>156</v>
      </c>
      <c r="C33" s="130">
        <f>C32*1.4</f>
        <v>1159362.3999999999</v>
      </c>
      <c r="D33" s="131">
        <f>ROUND((C33*$C$29),0)</f>
        <v>888967</v>
      </c>
      <c r="E33" s="130">
        <f t="shared" si="0"/>
        <v>2048329.4</v>
      </c>
      <c r="F33" s="127">
        <f t="shared" si="1"/>
        <v>68278</v>
      </c>
    </row>
    <row r="34" spans="2:8" ht="19.5" customHeight="1">
      <c r="B34" s="132" t="s">
        <v>70</v>
      </c>
      <c r="C34" s="130">
        <f>C32*1.8</f>
        <v>1490608.8</v>
      </c>
      <c r="D34" s="131">
        <f>ROUND((C34*$C$29),0)</f>
        <v>1142957</v>
      </c>
      <c r="E34" s="130">
        <f t="shared" si="0"/>
        <v>2633565.7999999998</v>
      </c>
      <c r="F34" s="127">
        <f t="shared" si="1"/>
        <v>87786</v>
      </c>
      <c r="H34" s="127"/>
    </row>
    <row r="35" spans="2:8" ht="19.5" customHeight="1">
      <c r="B35" s="132" t="s">
        <v>155</v>
      </c>
      <c r="C35" s="130">
        <f>C32*1.5</f>
        <v>1242174</v>
      </c>
      <c r="D35" s="131">
        <f>ROUND((C35*$C$29),0)</f>
        <v>952464</v>
      </c>
      <c r="E35" s="130">
        <f t="shared" si="0"/>
        <v>2194638</v>
      </c>
      <c r="F35" s="127">
        <f t="shared" si="1"/>
        <v>73155</v>
      </c>
      <c r="H35" s="127"/>
    </row>
    <row r="36" spans="2:8" ht="19.5" customHeight="1">
      <c r="B36" s="132" t="s">
        <v>154</v>
      </c>
      <c r="C36" s="130">
        <f>C32</f>
        <v>828116</v>
      </c>
      <c r="D36" s="131">
        <f>ROUND((C36*$C$29),0)</f>
        <v>634976</v>
      </c>
      <c r="E36" s="130">
        <f t="shared" si="0"/>
        <v>1463092</v>
      </c>
      <c r="F36" s="127">
        <f t="shared" si="1"/>
        <v>48770</v>
      </c>
      <c r="H36" s="127"/>
    </row>
    <row r="37" spans="2:8" ht="19.5" customHeight="1">
      <c r="B37" s="132" t="s">
        <v>153</v>
      </c>
      <c r="C37" s="130">
        <f>C32*2.8</f>
        <v>2318724.7999999998</v>
      </c>
      <c r="D37" s="131">
        <f>ROUND((C37*D29),0)</f>
        <v>1459869</v>
      </c>
      <c r="E37" s="130">
        <f t="shared" si="0"/>
        <v>3778593.8</v>
      </c>
      <c r="F37" s="127">
        <f t="shared" si="1"/>
        <v>125953</v>
      </c>
      <c r="H37" s="127"/>
    </row>
    <row r="38" spans="2:8" ht="19.5" customHeight="1">
      <c r="B38" s="132" t="s">
        <v>152</v>
      </c>
      <c r="C38" s="130">
        <f>C32*1.8</f>
        <v>1490608.8</v>
      </c>
      <c r="D38" s="131">
        <f t="shared" ref="D38:D44" si="2">ROUND((C38*$C$29),0)</f>
        <v>1142957</v>
      </c>
      <c r="E38" s="130">
        <f t="shared" si="0"/>
        <v>2633565.7999999998</v>
      </c>
      <c r="F38" s="127">
        <f t="shared" si="1"/>
        <v>87786</v>
      </c>
    </row>
    <row r="39" spans="2:8" ht="19.5" customHeight="1">
      <c r="B39" s="132" t="s">
        <v>151</v>
      </c>
      <c r="C39" s="130">
        <f>C32*2.5</f>
        <v>2070290</v>
      </c>
      <c r="D39" s="131">
        <f t="shared" si="2"/>
        <v>1587440</v>
      </c>
      <c r="E39" s="130">
        <f t="shared" si="0"/>
        <v>3657730</v>
      </c>
      <c r="F39" s="127">
        <f t="shared" si="1"/>
        <v>121924</v>
      </c>
    </row>
    <row r="40" spans="2:8" ht="19.5" customHeight="1">
      <c r="B40" s="132" t="s">
        <v>150</v>
      </c>
      <c r="C40" s="130">
        <f>C32*2.5</f>
        <v>2070290</v>
      </c>
      <c r="D40" s="131">
        <f t="shared" si="2"/>
        <v>1587440</v>
      </c>
      <c r="E40" s="130">
        <f t="shared" si="0"/>
        <v>3657730</v>
      </c>
      <c r="F40" s="127">
        <f t="shared" si="1"/>
        <v>121924</v>
      </c>
    </row>
    <row r="41" spans="2:8" ht="19.5" customHeight="1">
      <c r="B41" s="132" t="s">
        <v>149</v>
      </c>
      <c r="C41" s="130">
        <f>C32*2</f>
        <v>1656232</v>
      </c>
      <c r="D41" s="131">
        <f t="shared" si="2"/>
        <v>1269952</v>
      </c>
      <c r="E41" s="130">
        <f t="shared" si="0"/>
        <v>2926184</v>
      </c>
      <c r="F41" s="127">
        <f t="shared" si="1"/>
        <v>97539</v>
      </c>
    </row>
    <row r="42" spans="2:8" ht="19.5" customHeight="1">
      <c r="B42" s="132" t="s">
        <v>148</v>
      </c>
      <c r="C42" s="130">
        <f>C32*1.6</f>
        <v>1324985.6000000001</v>
      </c>
      <c r="D42" s="131">
        <f t="shared" si="2"/>
        <v>1015962</v>
      </c>
      <c r="E42" s="130">
        <f t="shared" si="0"/>
        <v>2340947.6</v>
      </c>
      <c r="F42" s="127">
        <f t="shared" si="1"/>
        <v>78032</v>
      </c>
    </row>
    <row r="43" spans="2:8" ht="19.5" customHeight="1">
      <c r="B43" s="132" t="s">
        <v>147</v>
      </c>
      <c r="C43" s="130">
        <f>C32*1.8</f>
        <v>1490608.8</v>
      </c>
      <c r="D43" s="131">
        <f t="shared" si="2"/>
        <v>1142957</v>
      </c>
      <c r="E43" s="130">
        <f t="shared" si="0"/>
        <v>2633565.7999999998</v>
      </c>
      <c r="F43" s="127">
        <f t="shared" si="1"/>
        <v>87786</v>
      </c>
    </row>
    <row r="44" spans="2:8" ht="19.5" customHeight="1">
      <c r="B44" s="132" t="s">
        <v>71</v>
      </c>
      <c r="C44" s="130">
        <f>C32*1.8</f>
        <v>1490608.8</v>
      </c>
      <c r="D44" s="131">
        <f t="shared" si="2"/>
        <v>1142957</v>
      </c>
      <c r="E44" s="130">
        <f t="shared" si="0"/>
        <v>2633565.7999999998</v>
      </c>
      <c r="F44" s="127">
        <f t="shared" si="1"/>
        <v>87786</v>
      </c>
    </row>
    <row r="45" spans="2:8" ht="19.5" customHeight="1">
      <c r="B45" s="132" t="s">
        <v>146</v>
      </c>
      <c r="C45" s="130">
        <f>C32*3.5</f>
        <v>2898406</v>
      </c>
      <c r="D45" s="131">
        <f>ROUND((C45*$D$29),0)</f>
        <v>1824836</v>
      </c>
      <c r="E45" s="130">
        <f t="shared" si="0"/>
        <v>4723242</v>
      </c>
      <c r="F45" s="127">
        <f t="shared" si="1"/>
        <v>157441</v>
      </c>
    </row>
    <row r="46" spans="2:8" ht="19.5" customHeight="1">
      <c r="B46" s="132" t="s">
        <v>145</v>
      </c>
      <c r="C46" s="130">
        <f>C32*2.8</f>
        <v>2318724.7999999998</v>
      </c>
      <c r="D46" s="131">
        <f>ROUND((C46*$D$29),0)</f>
        <v>1459869</v>
      </c>
      <c r="E46" s="130">
        <f t="shared" si="0"/>
        <v>3778593.8</v>
      </c>
      <c r="F46" s="127">
        <f t="shared" si="1"/>
        <v>125953</v>
      </c>
    </row>
    <row r="47" spans="2:8" ht="19.5" customHeight="1">
      <c r="B47" s="132" t="s">
        <v>113</v>
      </c>
      <c r="C47" s="130">
        <f>C32*1.6</f>
        <v>1324985.6000000001</v>
      </c>
      <c r="D47" s="131">
        <f>ROUND((C47*$D$29),0)</f>
        <v>834211</v>
      </c>
      <c r="E47" s="130">
        <f t="shared" si="0"/>
        <v>2159196.6</v>
      </c>
      <c r="F47" s="127">
        <f t="shared" si="1"/>
        <v>71973</v>
      </c>
    </row>
    <row r="48" spans="2:8" ht="19.5" customHeight="1">
      <c r="B48" s="128" t="s">
        <v>63</v>
      </c>
      <c r="C48" s="123"/>
      <c r="D48" s="124"/>
      <c r="E48" s="123"/>
      <c r="F48" s="127">
        <f>F34+F32</f>
        <v>136556</v>
      </c>
    </row>
    <row r="49" spans="2:8" ht="19.5" customHeight="1">
      <c r="B49" s="128" t="s">
        <v>62</v>
      </c>
      <c r="C49" s="123"/>
      <c r="D49" s="124"/>
      <c r="E49" s="123"/>
      <c r="F49" s="129">
        <f>F34+(2*F32)</f>
        <v>185326</v>
      </c>
    </row>
    <row r="50" spans="2:8" ht="19.5" customHeight="1">
      <c r="B50" s="128" t="s">
        <v>59</v>
      </c>
      <c r="C50" s="123"/>
      <c r="D50" s="124"/>
      <c r="E50" s="123"/>
      <c r="F50" s="127">
        <f>F34+(4*F32)</f>
        <v>282866</v>
      </c>
    </row>
    <row r="51" spans="2:8" ht="19.5" customHeight="1">
      <c r="B51" s="128" t="s">
        <v>144</v>
      </c>
      <c r="C51" s="123"/>
      <c r="D51" s="124"/>
      <c r="E51" s="123"/>
      <c r="F51" s="127">
        <f>F40+(2*F33)</f>
        <v>258480</v>
      </c>
    </row>
    <row r="52" spans="2:8" ht="19.5" customHeight="1">
      <c r="B52" s="128" t="s">
        <v>137</v>
      </c>
      <c r="C52" s="123"/>
      <c r="D52" s="124"/>
      <c r="E52" s="123"/>
      <c r="F52" s="127">
        <f>F45+F35+(2*F36)</f>
        <v>328136</v>
      </c>
    </row>
    <row r="53" spans="2:8" ht="19.5" customHeight="1">
      <c r="B53" s="128" t="s">
        <v>64</v>
      </c>
      <c r="C53" s="123"/>
      <c r="D53" s="124"/>
      <c r="E53" s="123"/>
      <c r="F53" s="127">
        <f>$F$34+(7*$F$32)</f>
        <v>429176</v>
      </c>
      <c r="G53" s="127"/>
      <c r="H53" s="127"/>
    </row>
    <row r="54" spans="2:8" ht="19.5" customHeight="1">
      <c r="B54" s="128" t="s">
        <v>65</v>
      </c>
      <c r="C54" s="123"/>
      <c r="D54" s="124"/>
      <c r="E54" s="123"/>
      <c r="F54" s="127">
        <f>(2*F34)+(4*F32)</f>
        <v>370652</v>
      </c>
    </row>
    <row r="55" spans="2:8" ht="19.5" customHeight="1">
      <c r="B55" s="128" t="s">
        <v>138</v>
      </c>
      <c r="C55" s="123"/>
      <c r="D55" s="124"/>
      <c r="E55" s="123"/>
      <c r="F55" s="127">
        <f>(6*F34)+(4*F32)</f>
        <v>721796</v>
      </c>
    </row>
    <row r="56" spans="2:8" ht="19.5" customHeight="1">
      <c r="B56" s="128" t="s">
        <v>139</v>
      </c>
      <c r="C56" s="123"/>
      <c r="D56" s="124"/>
      <c r="E56" s="123"/>
      <c r="F56" s="127">
        <f>4*F32</f>
        <v>195080</v>
      </c>
    </row>
    <row r="57" spans="2:8" ht="19.5" customHeight="1">
      <c r="B57" s="128" t="s">
        <v>140</v>
      </c>
      <c r="C57" s="123"/>
      <c r="D57" s="124"/>
      <c r="E57" s="123"/>
      <c r="F57" s="127">
        <f>F41+F47</f>
        <v>169512</v>
      </c>
    </row>
    <row r="58" spans="2:8" ht="19.5" customHeight="1">
      <c r="B58" s="128" t="s">
        <v>141</v>
      </c>
      <c r="C58" s="123"/>
      <c r="D58" s="124"/>
      <c r="E58" s="123"/>
      <c r="F58" s="127">
        <f>F41+(2*F47)</f>
        <v>241485</v>
      </c>
    </row>
    <row r="59" spans="2:8" ht="19.5" customHeight="1">
      <c r="B59" s="128" t="s">
        <v>136</v>
      </c>
      <c r="C59" s="123"/>
      <c r="D59" s="124"/>
      <c r="E59" s="123"/>
      <c r="F59" s="127">
        <f>F44+F33</f>
        <v>156064</v>
      </c>
    </row>
    <row r="60" spans="2:8" ht="19.5" customHeight="1">
      <c r="B60" s="128" t="s">
        <v>142</v>
      </c>
      <c r="C60" s="123"/>
      <c r="D60" s="124"/>
      <c r="E60" s="123"/>
      <c r="F60" s="127">
        <f>F34*2+F32*8</f>
        <v>565732</v>
      </c>
    </row>
    <row r="61" spans="2:8" ht="19.5" customHeight="1">
      <c r="B61" s="128" t="s">
        <v>143</v>
      </c>
      <c r="C61" s="123"/>
      <c r="D61" s="124"/>
      <c r="E61" s="123"/>
      <c r="F61" s="127">
        <f>F45+(3*F43)</f>
        <v>420799</v>
      </c>
    </row>
    <row r="62" spans="2:8" ht="19.5" customHeight="1">
      <c r="B62" s="123"/>
      <c r="C62" s="123"/>
      <c r="D62" s="124"/>
      <c r="E62" s="123"/>
    </row>
    <row r="63" spans="2:8" ht="19.5" customHeight="1">
      <c r="B63" s="123"/>
      <c r="C63" s="123"/>
      <c r="D63" s="124"/>
      <c r="E63" s="123"/>
    </row>
    <row r="64" spans="2:8" ht="19.5" customHeight="1">
      <c r="B64" s="123"/>
      <c r="C64" s="123"/>
      <c r="D64" s="124"/>
      <c r="E64" s="123"/>
    </row>
    <row r="65" spans="2:5" ht="19.5" customHeight="1">
      <c r="B65" s="123"/>
      <c r="C65" s="123"/>
      <c r="D65" s="124"/>
      <c r="E65" s="123"/>
    </row>
    <row r="66" spans="2:5" ht="19.5" customHeight="1">
      <c r="B66" s="123"/>
      <c r="C66" s="123"/>
      <c r="D66" s="124"/>
      <c r="E66" s="123"/>
    </row>
    <row r="67" spans="2:5" ht="19.5" customHeight="1">
      <c r="B67" s="123"/>
      <c r="C67" s="123"/>
      <c r="D67" s="124"/>
      <c r="E67" s="123"/>
    </row>
    <row r="68" spans="2:5" ht="19.5" customHeight="1">
      <c r="B68" s="123"/>
      <c r="C68" s="123"/>
      <c r="D68" s="124"/>
      <c r="E68" s="123"/>
    </row>
    <row r="69" spans="2:5" ht="19.5" customHeight="1">
      <c r="B69" s="123"/>
      <c r="C69" s="123"/>
      <c r="D69" s="124"/>
      <c r="E69" s="123"/>
    </row>
    <row r="70" spans="2:5" ht="19.5" customHeight="1">
      <c r="B70" s="123"/>
      <c r="C70" s="123"/>
      <c r="D70" s="124"/>
      <c r="E70" s="123"/>
    </row>
    <row r="71" spans="2:5" ht="19.5" customHeight="1">
      <c r="B71" s="123"/>
      <c r="C71" s="123"/>
      <c r="D71" s="124"/>
      <c r="E71" s="123"/>
    </row>
    <row r="72" spans="2:5" ht="19.5" customHeight="1">
      <c r="B72" s="123"/>
      <c r="C72" s="123"/>
      <c r="D72" s="124"/>
      <c r="E72" s="123"/>
    </row>
    <row r="73" spans="2:5" ht="19.5" customHeight="1">
      <c r="B73" s="123"/>
      <c r="C73" s="123"/>
      <c r="D73" s="124"/>
      <c r="E73" s="123"/>
    </row>
    <row r="74" spans="2:5" ht="19.5" customHeight="1">
      <c r="B74" s="123"/>
      <c r="C74" s="123"/>
      <c r="D74" s="124"/>
      <c r="E74" s="123"/>
    </row>
    <row r="75" spans="2:5" ht="19.5" customHeight="1">
      <c r="B75" s="123"/>
      <c r="C75" s="123"/>
      <c r="D75" s="124"/>
      <c r="E75" s="123"/>
    </row>
    <row r="76" spans="2:5" ht="19.5" customHeight="1">
      <c r="B76" s="123"/>
      <c r="C76" s="123"/>
      <c r="D76" s="124"/>
      <c r="E76" s="123"/>
    </row>
    <row r="77" spans="2:5" ht="19.5" customHeight="1">
      <c r="B77" s="123"/>
      <c r="C77" s="123"/>
      <c r="D77" s="124"/>
      <c r="E77" s="123"/>
    </row>
    <row r="78" spans="2:5" ht="19.5" customHeight="1">
      <c r="B78" s="123"/>
      <c r="C78" s="123"/>
      <c r="D78" s="124"/>
      <c r="E78" s="123"/>
    </row>
    <row r="79" spans="2:5" ht="19.5" customHeight="1">
      <c r="B79" s="123"/>
      <c r="C79" s="123"/>
      <c r="D79" s="124"/>
      <c r="E79" s="123"/>
    </row>
    <row r="80" spans="2:5" ht="19.5" customHeight="1">
      <c r="B80" s="123"/>
      <c r="C80" s="123"/>
      <c r="D80" s="124"/>
      <c r="E80" s="123"/>
    </row>
    <row r="81" spans="2:5" ht="19.5" customHeight="1">
      <c r="B81" s="123"/>
      <c r="C81" s="123"/>
      <c r="D81" s="124"/>
      <c r="E81" s="123"/>
    </row>
    <row r="82" spans="2:5" ht="19.5" customHeight="1">
      <c r="B82" s="123"/>
      <c r="C82" s="123"/>
      <c r="D82" s="124"/>
      <c r="E82" s="123"/>
    </row>
    <row r="83" spans="2:5" ht="19.5" customHeight="1">
      <c r="B83" s="123"/>
      <c r="C83" s="123"/>
      <c r="D83" s="124"/>
      <c r="E83" s="123"/>
    </row>
    <row r="84" spans="2:5" ht="19.5" customHeight="1">
      <c r="B84" s="123"/>
      <c r="C84" s="123"/>
      <c r="D84" s="124"/>
      <c r="E84" s="123"/>
    </row>
    <row r="85" spans="2:5" ht="19.5" customHeight="1">
      <c r="B85" s="123"/>
      <c r="C85" s="123"/>
      <c r="D85" s="124"/>
      <c r="E85" s="123"/>
    </row>
    <row r="86" spans="2:5" ht="19.5" customHeight="1">
      <c r="B86" s="123"/>
      <c r="C86" s="123"/>
      <c r="D86" s="124"/>
      <c r="E86" s="123"/>
    </row>
    <row r="87" spans="2:5" ht="19.5" customHeight="1">
      <c r="B87" s="123"/>
      <c r="C87" s="123"/>
      <c r="D87" s="124"/>
      <c r="E87" s="123"/>
    </row>
    <row r="88" spans="2:5" ht="19.5" customHeight="1">
      <c r="B88" s="123"/>
      <c r="C88" s="123"/>
      <c r="D88" s="124"/>
      <c r="E88" s="123"/>
    </row>
    <row r="89" spans="2:5" ht="19.5" customHeight="1">
      <c r="B89" s="123"/>
      <c r="C89" s="123"/>
      <c r="D89" s="124"/>
      <c r="E89" s="123"/>
    </row>
    <row r="90" spans="2:5" ht="19.5" customHeight="1">
      <c r="B90" s="123"/>
      <c r="C90" s="123"/>
      <c r="D90" s="124"/>
      <c r="E90" s="123"/>
    </row>
    <row r="91" spans="2:5" ht="19.5" customHeight="1">
      <c r="B91" s="123"/>
      <c r="C91" s="123"/>
      <c r="D91" s="124"/>
      <c r="E91" s="123"/>
    </row>
    <row r="92" spans="2:5" ht="19.5" customHeight="1">
      <c r="B92" s="123"/>
      <c r="C92" s="123"/>
      <c r="D92" s="124"/>
      <c r="E92" s="123"/>
    </row>
    <row r="93" spans="2:5" ht="19.5" customHeight="1">
      <c r="B93" s="123"/>
      <c r="C93" s="123"/>
      <c r="D93" s="124"/>
      <c r="E93" s="123"/>
    </row>
    <row r="94" spans="2:5" ht="19.5" customHeight="1">
      <c r="B94" s="123"/>
      <c r="C94" s="123"/>
      <c r="D94" s="124"/>
      <c r="E94" s="123"/>
    </row>
    <row r="95" spans="2:5" ht="19.5" customHeight="1">
      <c r="B95" s="123"/>
      <c r="C95" s="123"/>
      <c r="D95" s="124"/>
      <c r="E95" s="123"/>
    </row>
    <row r="96" spans="2:5" ht="19.5" customHeight="1">
      <c r="B96" s="123"/>
      <c r="C96" s="123"/>
      <c r="D96" s="124"/>
      <c r="E96" s="123"/>
    </row>
    <row r="97" spans="2:5" ht="19.5" customHeight="1">
      <c r="B97" s="123"/>
      <c r="C97" s="123"/>
      <c r="D97" s="124"/>
      <c r="E97" s="123"/>
    </row>
    <row r="98" spans="2:5" ht="19.5" customHeight="1">
      <c r="B98" s="123"/>
      <c r="C98" s="123"/>
      <c r="D98" s="124"/>
      <c r="E98" s="123"/>
    </row>
    <row r="99" spans="2:5" ht="19.5" customHeight="1">
      <c r="B99" s="123"/>
      <c r="C99" s="123"/>
      <c r="D99" s="124"/>
      <c r="E99" s="123"/>
    </row>
    <row r="100" spans="2:5" ht="19.5" customHeight="1">
      <c r="B100" s="123"/>
      <c r="C100" s="123"/>
      <c r="D100" s="124"/>
      <c r="E100" s="123"/>
    </row>
    <row r="101" spans="2:5" ht="19.5" customHeight="1">
      <c r="B101" s="123"/>
      <c r="C101" s="123"/>
      <c r="D101" s="124"/>
      <c r="E101" s="123"/>
    </row>
    <row r="102" spans="2:5" ht="19.5" customHeight="1">
      <c r="B102" s="123"/>
      <c r="C102" s="123"/>
      <c r="D102" s="124"/>
      <c r="E102" s="123"/>
    </row>
    <row r="103" spans="2:5" ht="19.5" customHeight="1">
      <c r="B103" s="123"/>
      <c r="C103" s="123"/>
      <c r="D103" s="124"/>
      <c r="E103" s="123"/>
    </row>
    <row r="104" spans="2:5" ht="19.5" customHeight="1">
      <c r="B104" s="123"/>
      <c r="C104" s="123"/>
      <c r="D104" s="124"/>
      <c r="E104" s="123"/>
    </row>
    <row r="105" spans="2:5" ht="19.5" customHeight="1">
      <c r="B105" s="123"/>
      <c r="C105" s="123"/>
      <c r="D105" s="124"/>
      <c r="E105" s="123"/>
    </row>
    <row r="106" spans="2:5" ht="19.5" customHeight="1">
      <c r="B106" s="123"/>
      <c r="C106" s="123"/>
      <c r="D106" s="124"/>
      <c r="E106" s="123"/>
    </row>
    <row r="107" spans="2:5" ht="19.5" customHeight="1">
      <c r="B107" s="123"/>
      <c r="C107" s="123"/>
      <c r="D107" s="124"/>
      <c r="E107" s="123"/>
    </row>
    <row r="108" spans="2:5" ht="19.5" customHeight="1">
      <c r="B108" s="123"/>
      <c r="C108" s="123"/>
      <c r="D108" s="124"/>
      <c r="E108" s="123"/>
    </row>
    <row r="109" spans="2:5" ht="19.5" customHeight="1">
      <c r="B109" s="123"/>
      <c r="C109" s="123"/>
      <c r="D109" s="124"/>
      <c r="E109" s="123"/>
    </row>
    <row r="110" spans="2:5" ht="19.5" customHeight="1">
      <c r="B110" s="123"/>
      <c r="C110" s="123"/>
      <c r="D110" s="124"/>
      <c r="E110" s="123"/>
    </row>
    <row r="111" spans="2:5" ht="19.5" customHeight="1">
      <c r="B111" s="123"/>
      <c r="C111" s="123"/>
      <c r="D111" s="124"/>
      <c r="E111" s="123"/>
    </row>
    <row r="112" spans="2:5" ht="19.5" customHeight="1">
      <c r="B112" s="123"/>
      <c r="C112" s="123"/>
      <c r="D112" s="124"/>
      <c r="E112" s="123"/>
    </row>
    <row r="113" spans="2:5" ht="19.5" customHeight="1">
      <c r="B113" s="123"/>
      <c r="C113" s="123"/>
      <c r="D113" s="124"/>
      <c r="E113" s="123"/>
    </row>
    <row r="114" spans="2:5" ht="19.5" customHeight="1">
      <c r="B114" s="123"/>
      <c r="C114" s="123"/>
      <c r="D114" s="124"/>
      <c r="E114" s="123"/>
    </row>
    <row r="115" spans="2:5" ht="19.5" customHeight="1">
      <c r="B115" s="123"/>
      <c r="C115" s="123"/>
      <c r="D115" s="124"/>
      <c r="E115" s="123"/>
    </row>
    <row r="116" spans="2:5" ht="19.5" customHeight="1">
      <c r="B116" s="123"/>
      <c r="C116" s="123"/>
      <c r="D116" s="124"/>
      <c r="E116" s="123"/>
    </row>
    <row r="117" spans="2:5" ht="19.5" customHeight="1">
      <c r="B117" s="123"/>
      <c r="C117" s="123"/>
      <c r="D117" s="124"/>
      <c r="E117" s="123"/>
    </row>
    <row r="118" spans="2:5" ht="19.5" customHeight="1">
      <c r="B118" s="123"/>
      <c r="C118" s="123"/>
      <c r="D118" s="124"/>
      <c r="E118" s="123"/>
    </row>
    <row r="119" spans="2:5" ht="19.5" customHeight="1">
      <c r="B119" s="123"/>
      <c r="C119" s="123"/>
      <c r="D119" s="124"/>
      <c r="E119" s="123"/>
    </row>
    <row r="120" spans="2:5" ht="19.5" customHeight="1">
      <c r="B120" s="123"/>
      <c r="C120" s="123"/>
      <c r="D120" s="124"/>
      <c r="E120" s="123"/>
    </row>
    <row r="121" spans="2:5" ht="19.5" customHeight="1">
      <c r="B121" s="123"/>
      <c r="C121" s="123"/>
      <c r="D121" s="124"/>
      <c r="E121" s="123"/>
    </row>
    <row r="122" spans="2:5" ht="19.5" customHeight="1">
      <c r="B122" s="123"/>
      <c r="C122" s="123"/>
      <c r="D122" s="124"/>
      <c r="E122" s="123"/>
    </row>
    <row r="123" spans="2:5" ht="19.5" customHeight="1">
      <c r="B123" s="123"/>
      <c r="C123" s="123"/>
      <c r="D123" s="124"/>
      <c r="E123" s="123"/>
    </row>
    <row r="124" spans="2:5" ht="19.5" customHeight="1">
      <c r="B124" s="123"/>
      <c r="C124" s="123"/>
      <c r="D124" s="124"/>
      <c r="E124" s="123"/>
    </row>
    <row r="125" spans="2:5" ht="19.5" customHeight="1">
      <c r="B125" s="123"/>
      <c r="C125" s="123"/>
      <c r="D125" s="124"/>
      <c r="E125" s="123"/>
    </row>
    <row r="126" spans="2:5" ht="19.5" customHeight="1">
      <c r="B126" s="123"/>
      <c r="C126" s="123"/>
      <c r="D126" s="124"/>
      <c r="E126" s="123"/>
    </row>
    <row r="127" spans="2:5" ht="19.5" customHeight="1">
      <c r="B127" s="123"/>
      <c r="C127" s="123"/>
      <c r="D127" s="124"/>
      <c r="E127" s="123"/>
    </row>
    <row r="128" spans="2:5" ht="19.5" customHeight="1">
      <c r="B128" s="123"/>
      <c r="C128" s="123"/>
      <c r="D128" s="124"/>
      <c r="E128" s="123"/>
    </row>
    <row r="129" spans="2:5" ht="19.5" customHeight="1">
      <c r="B129" s="123"/>
      <c r="C129" s="123"/>
      <c r="D129" s="124"/>
      <c r="E129" s="123"/>
    </row>
    <row r="130" spans="2:5" ht="19.5" customHeight="1">
      <c r="B130" s="123"/>
      <c r="C130" s="123"/>
      <c r="D130" s="124"/>
      <c r="E130" s="123"/>
    </row>
    <row r="131" spans="2:5" ht="19.5" customHeight="1">
      <c r="B131" s="123"/>
      <c r="C131" s="123"/>
      <c r="D131" s="124"/>
      <c r="E131" s="123"/>
    </row>
    <row r="132" spans="2:5" ht="19.5" customHeight="1">
      <c r="B132" s="123"/>
      <c r="C132" s="123"/>
      <c r="D132" s="124"/>
      <c r="E132" s="123"/>
    </row>
    <row r="133" spans="2:5" ht="19.5" customHeight="1">
      <c r="B133" s="123"/>
      <c r="C133" s="123"/>
      <c r="D133" s="124"/>
      <c r="E133" s="123"/>
    </row>
    <row r="134" spans="2:5" ht="19.5" customHeight="1">
      <c r="B134" s="123"/>
      <c r="C134" s="123"/>
      <c r="D134" s="124"/>
      <c r="E134" s="123"/>
    </row>
    <row r="135" spans="2:5" ht="19.5" customHeight="1">
      <c r="B135" s="123"/>
      <c r="C135" s="123"/>
      <c r="D135" s="124"/>
      <c r="E135" s="123"/>
    </row>
    <row r="136" spans="2:5" ht="19.5" customHeight="1">
      <c r="B136" s="123"/>
      <c r="C136" s="123"/>
      <c r="D136" s="124"/>
      <c r="E136" s="123"/>
    </row>
    <row r="137" spans="2:5" ht="19.5" customHeight="1">
      <c r="B137" s="123"/>
      <c r="C137" s="123"/>
      <c r="D137" s="124"/>
      <c r="E137" s="123"/>
    </row>
    <row r="138" spans="2:5" ht="19.5" customHeight="1">
      <c r="B138" s="123"/>
      <c r="C138" s="123"/>
      <c r="D138" s="124"/>
      <c r="E138" s="123"/>
    </row>
    <row r="139" spans="2:5" ht="19.5" customHeight="1">
      <c r="B139" s="123"/>
      <c r="C139" s="123"/>
      <c r="D139" s="124"/>
      <c r="E139" s="123"/>
    </row>
    <row r="140" spans="2:5" ht="19.5" customHeight="1">
      <c r="B140" s="123"/>
      <c r="C140" s="123"/>
      <c r="D140" s="124"/>
      <c r="E140" s="123"/>
    </row>
    <row r="141" spans="2:5" ht="19.5" customHeight="1">
      <c r="B141" s="123"/>
      <c r="C141" s="123"/>
      <c r="D141" s="124"/>
      <c r="E141" s="123"/>
    </row>
    <row r="142" spans="2:5" ht="19.5" customHeight="1">
      <c r="B142" s="123"/>
      <c r="C142" s="123"/>
      <c r="D142" s="124"/>
      <c r="E142" s="123"/>
    </row>
    <row r="143" spans="2:5" ht="19.5" customHeight="1">
      <c r="B143" s="123"/>
      <c r="C143" s="123"/>
      <c r="D143" s="124"/>
      <c r="E143" s="123"/>
    </row>
    <row r="144" spans="2:5" ht="19.5" customHeight="1">
      <c r="B144" s="123"/>
      <c r="C144" s="123"/>
      <c r="D144" s="124"/>
      <c r="E144" s="123"/>
    </row>
    <row r="145" spans="2:5" ht="19.5" customHeight="1">
      <c r="B145" s="123"/>
      <c r="C145" s="123"/>
      <c r="D145" s="124"/>
      <c r="E145" s="123"/>
    </row>
    <row r="146" spans="2:5" ht="19.5" customHeight="1">
      <c r="B146" s="123"/>
      <c r="C146" s="123"/>
      <c r="D146" s="124"/>
      <c r="E146" s="123"/>
    </row>
    <row r="147" spans="2:5" ht="19.5" customHeight="1">
      <c r="B147" s="123"/>
      <c r="C147" s="123"/>
      <c r="D147" s="124"/>
      <c r="E147" s="123"/>
    </row>
    <row r="148" spans="2:5" ht="19.5" customHeight="1">
      <c r="B148" s="123"/>
      <c r="C148" s="123"/>
      <c r="D148" s="124"/>
      <c r="E148" s="123"/>
    </row>
    <row r="149" spans="2:5" ht="19.5" customHeight="1">
      <c r="B149" s="123"/>
      <c r="C149" s="123"/>
      <c r="D149" s="124"/>
      <c r="E149" s="123"/>
    </row>
    <row r="150" spans="2:5" ht="19.5" customHeight="1">
      <c r="B150" s="123"/>
      <c r="C150" s="123"/>
      <c r="D150" s="124"/>
      <c r="E150" s="123"/>
    </row>
    <row r="151" spans="2:5" ht="19.5" customHeight="1">
      <c r="B151" s="123"/>
      <c r="C151" s="123"/>
      <c r="D151" s="124"/>
      <c r="E151" s="123"/>
    </row>
    <row r="152" spans="2:5" ht="19.5" customHeight="1">
      <c r="B152" s="123"/>
      <c r="C152" s="123"/>
      <c r="D152" s="124"/>
      <c r="E152" s="123"/>
    </row>
    <row r="153" spans="2:5" ht="19.5" customHeight="1">
      <c r="B153" s="123"/>
      <c r="C153" s="123"/>
      <c r="D153" s="124"/>
      <c r="E153" s="123"/>
    </row>
    <row r="154" spans="2:5" ht="19.5" customHeight="1">
      <c r="B154" s="123"/>
      <c r="C154" s="123"/>
      <c r="D154" s="124"/>
      <c r="E154" s="123"/>
    </row>
    <row r="155" spans="2:5" ht="19.5" customHeight="1">
      <c r="B155" s="123"/>
      <c r="C155" s="123"/>
      <c r="D155" s="124"/>
      <c r="E155" s="123"/>
    </row>
    <row r="156" spans="2:5" ht="19.5" customHeight="1">
      <c r="B156" s="123"/>
      <c r="C156" s="123"/>
      <c r="D156" s="124"/>
      <c r="E156" s="123"/>
    </row>
    <row r="157" spans="2:5" ht="19.5" customHeight="1">
      <c r="B157" s="123"/>
      <c r="C157" s="123"/>
      <c r="D157" s="124"/>
      <c r="E157" s="123"/>
    </row>
    <row r="158" spans="2:5" ht="19.5" customHeight="1">
      <c r="B158" s="123"/>
      <c r="C158" s="123"/>
      <c r="D158" s="124"/>
      <c r="E158" s="123"/>
    </row>
    <row r="159" spans="2:5" ht="19.5" customHeight="1">
      <c r="B159" s="123"/>
      <c r="C159" s="123"/>
      <c r="D159" s="124"/>
      <c r="E159" s="123"/>
    </row>
    <row r="160" spans="2:5" ht="19.5" customHeight="1">
      <c r="B160" s="123"/>
      <c r="C160" s="123"/>
      <c r="D160" s="124"/>
      <c r="E160" s="123"/>
    </row>
    <row r="161" spans="2:5" ht="19.5" customHeight="1">
      <c r="B161" s="123"/>
      <c r="C161" s="123"/>
      <c r="D161" s="124"/>
      <c r="E161" s="123"/>
    </row>
    <row r="162" spans="2:5" ht="19.5" customHeight="1">
      <c r="B162" s="123"/>
      <c r="C162" s="123"/>
      <c r="D162" s="124"/>
      <c r="E162" s="123"/>
    </row>
    <row r="163" spans="2:5" ht="19.5" customHeight="1">
      <c r="B163" s="123"/>
      <c r="C163" s="123"/>
      <c r="D163" s="124"/>
      <c r="E163" s="123"/>
    </row>
    <row r="164" spans="2:5" ht="19.5" customHeight="1">
      <c r="B164" s="123"/>
      <c r="C164" s="123"/>
      <c r="D164" s="124"/>
      <c r="E164" s="123"/>
    </row>
    <row r="165" spans="2:5" ht="19.5" customHeight="1">
      <c r="B165" s="123"/>
      <c r="C165" s="123"/>
      <c r="D165" s="124"/>
      <c r="E165" s="123"/>
    </row>
    <row r="166" spans="2:5" ht="19.5" customHeight="1">
      <c r="B166" s="123"/>
      <c r="C166" s="123"/>
      <c r="D166" s="124"/>
      <c r="E166" s="123"/>
    </row>
    <row r="167" spans="2:5" ht="19.5" customHeight="1">
      <c r="B167" s="123"/>
      <c r="C167" s="123"/>
      <c r="D167" s="124"/>
      <c r="E167" s="123"/>
    </row>
    <row r="168" spans="2:5" ht="19.5" customHeight="1">
      <c r="B168" s="123"/>
      <c r="C168" s="123"/>
      <c r="D168" s="124"/>
      <c r="E168" s="123"/>
    </row>
    <row r="169" spans="2:5" ht="19.5" customHeight="1">
      <c r="B169" s="123"/>
      <c r="C169" s="123"/>
      <c r="D169" s="124"/>
      <c r="E169" s="123"/>
    </row>
    <row r="170" spans="2:5" ht="19.5" customHeight="1">
      <c r="B170" s="123"/>
      <c r="C170" s="123"/>
      <c r="D170" s="124"/>
      <c r="E170" s="123"/>
    </row>
    <row r="171" spans="2:5" ht="19.5" customHeight="1">
      <c r="B171" s="123"/>
      <c r="C171" s="123"/>
      <c r="D171" s="124"/>
      <c r="E171" s="123"/>
    </row>
    <row r="172" spans="2:5" ht="19.5" customHeight="1">
      <c r="B172" s="123"/>
      <c r="C172" s="123"/>
      <c r="D172" s="124"/>
      <c r="E172" s="123"/>
    </row>
    <row r="173" spans="2:5" ht="19.5" customHeight="1">
      <c r="B173" s="123"/>
      <c r="C173" s="123"/>
      <c r="D173" s="124"/>
      <c r="E173" s="123"/>
    </row>
    <row r="174" spans="2:5" ht="19.5" customHeight="1">
      <c r="B174" s="123"/>
      <c r="C174" s="123"/>
      <c r="D174" s="124"/>
      <c r="E174" s="123"/>
    </row>
    <row r="175" spans="2:5" ht="19.5" customHeight="1">
      <c r="B175" s="123"/>
      <c r="C175" s="123"/>
      <c r="D175" s="124"/>
      <c r="E175" s="123"/>
    </row>
    <row r="176" spans="2:5" ht="19.5" customHeight="1">
      <c r="B176" s="123"/>
      <c r="C176" s="123"/>
      <c r="D176" s="124"/>
      <c r="E176" s="123"/>
    </row>
    <row r="177" spans="2:5" ht="19.5" customHeight="1">
      <c r="B177" s="123"/>
      <c r="C177" s="123"/>
      <c r="D177" s="124"/>
      <c r="E177" s="123"/>
    </row>
    <row r="178" spans="2:5" ht="19.5" customHeight="1">
      <c r="B178" s="123"/>
      <c r="C178" s="123"/>
      <c r="D178" s="124"/>
      <c r="E178" s="123"/>
    </row>
    <row r="179" spans="2:5" ht="19.5" customHeight="1">
      <c r="B179" s="123"/>
      <c r="C179" s="123"/>
      <c r="D179" s="124"/>
      <c r="E179" s="123"/>
    </row>
    <row r="180" spans="2:5" ht="19.5" customHeight="1">
      <c r="B180" s="123"/>
      <c r="C180" s="123"/>
      <c r="D180" s="124"/>
      <c r="E180" s="123"/>
    </row>
    <row r="181" spans="2:5" ht="19.5" customHeight="1">
      <c r="B181" s="123"/>
      <c r="C181" s="123"/>
      <c r="D181" s="124"/>
      <c r="E181" s="123"/>
    </row>
    <row r="182" spans="2:5" ht="19.5" customHeight="1">
      <c r="B182" s="123"/>
      <c r="C182" s="123"/>
      <c r="D182" s="124"/>
      <c r="E182" s="123"/>
    </row>
    <row r="183" spans="2:5" ht="19.5" customHeight="1">
      <c r="B183" s="123"/>
      <c r="C183" s="123"/>
      <c r="D183" s="124"/>
      <c r="E183" s="123"/>
    </row>
    <row r="184" spans="2:5" ht="19.5" customHeight="1">
      <c r="B184" s="123"/>
      <c r="C184" s="123"/>
      <c r="D184" s="124"/>
      <c r="E184" s="123"/>
    </row>
    <row r="185" spans="2:5" ht="19.5" customHeight="1">
      <c r="B185" s="123"/>
      <c r="C185" s="123"/>
      <c r="D185" s="124"/>
      <c r="E185" s="123"/>
    </row>
    <row r="186" spans="2:5" ht="19.5" customHeight="1">
      <c r="B186" s="123"/>
      <c r="C186" s="123"/>
      <c r="D186" s="124"/>
      <c r="E186" s="123"/>
    </row>
    <row r="187" spans="2:5" ht="19.5" customHeight="1">
      <c r="B187" s="123"/>
      <c r="C187" s="123"/>
      <c r="D187" s="124"/>
      <c r="E187" s="123"/>
    </row>
    <row r="188" spans="2:5" ht="19.5" customHeight="1">
      <c r="B188" s="123"/>
      <c r="C188" s="123"/>
      <c r="D188" s="124"/>
      <c r="E188" s="123"/>
    </row>
    <row r="189" spans="2:5" ht="19.5" customHeight="1">
      <c r="B189" s="123"/>
      <c r="C189" s="123"/>
      <c r="D189" s="124"/>
      <c r="E189" s="123"/>
    </row>
    <row r="190" spans="2:5" ht="19.5" customHeight="1">
      <c r="B190" s="123"/>
      <c r="C190" s="123"/>
      <c r="D190" s="124"/>
      <c r="E190" s="123"/>
    </row>
    <row r="191" spans="2:5" ht="19.5" customHeight="1">
      <c r="B191" s="123"/>
      <c r="C191" s="123"/>
      <c r="D191" s="124"/>
      <c r="E191" s="123"/>
    </row>
    <row r="192" spans="2:5" ht="19.5" customHeight="1">
      <c r="B192" s="123"/>
      <c r="C192" s="123"/>
      <c r="D192" s="124"/>
      <c r="E192" s="123"/>
    </row>
    <row r="193" spans="2:5" ht="19.5" customHeight="1">
      <c r="B193" s="123"/>
      <c r="C193" s="123"/>
      <c r="D193" s="124"/>
      <c r="E193" s="123"/>
    </row>
    <row r="194" spans="2:5" ht="19.5" customHeight="1">
      <c r="B194" s="123"/>
      <c r="C194" s="123"/>
      <c r="D194" s="124"/>
      <c r="E194" s="123"/>
    </row>
    <row r="195" spans="2:5" ht="19.5" customHeight="1">
      <c r="B195" s="123"/>
      <c r="C195" s="123"/>
      <c r="D195" s="124"/>
      <c r="E195" s="123"/>
    </row>
    <row r="196" spans="2:5" ht="19.5" customHeight="1">
      <c r="B196" s="123"/>
      <c r="C196" s="123"/>
      <c r="D196" s="126"/>
      <c r="E196" s="123"/>
    </row>
    <row r="197" spans="2:5" ht="19.5" customHeight="1">
      <c r="B197" s="125"/>
      <c r="C197" s="125"/>
      <c r="D197" s="124"/>
      <c r="E197" s="125"/>
    </row>
    <row r="198" spans="2:5" ht="19.5" customHeight="1">
      <c r="B198" s="123"/>
      <c r="C198" s="123"/>
      <c r="D198" s="124"/>
      <c r="E198" s="123"/>
    </row>
    <row r="199" spans="2:5" ht="19.5" customHeight="1">
      <c r="B199" s="123"/>
      <c r="C199" s="123"/>
      <c r="D199" s="124"/>
      <c r="E199" s="123"/>
    </row>
    <row r="200" spans="2:5" ht="19.5" customHeight="1">
      <c r="B200" s="123"/>
      <c r="C200" s="123"/>
      <c r="D200" s="124"/>
      <c r="E200" s="123"/>
    </row>
    <row r="201" spans="2:5" ht="19.5" customHeight="1">
      <c r="B201" s="123"/>
      <c r="C201" s="123"/>
      <c r="D201" s="124"/>
      <c r="E201" s="123"/>
    </row>
    <row r="202" spans="2:5" ht="19.5" customHeight="1">
      <c r="B202" s="123"/>
      <c r="C202" s="123"/>
      <c r="D202" s="124"/>
      <c r="E202" s="123"/>
    </row>
    <row r="203" spans="2:5" ht="19.5" customHeight="1">
      <c r="B203" s="123"/>
      <c r="C203" s="123"/>
      <c r="D203" s="124"/>
      <c r="E203" s="123"/>
    </row>
    <row r="204" spans="2:5" ht="19.5" customHeight="1">
      <c r="B204" s="123"/>
      <c r="C204" s="123"/>
      <c r="D204" s="124"/>
      <c r="E204" s="123"/>
    </row>
    <row r="205" spans="2:5" ht="19.5" customHeight="1">
      <c r="B205" s="123"/>
      <c r="C205" s="123"/>
      <c r="D205" s="124"/>
      <c r="E205" s="123"/>
    </row>
    <row r="206" spans="2:5" ht="19.5" customHeight="1">
      <c r="B206" s="123"/>
      <c r="C206" s="123"/>
      <c r="D206" s="124"/>
      <c r="E206" s="123"/>
    </row>
    <row r="207" spans="2:5" ht="19.5" customHeight="1">
      <c r="B207" s="123"/>
      <c r="C207" s="123"/>
      <c r="D207" s="124"/>
      <c r="E207" s="123"/>
    </row>
    <row r="208" spans="2:5" ht="19.5" customHeight="1">
      <c r="B208" s="123"/>
      <c r="C208" s="123"/>
      <c r="D208" s="124"/>
      <c r="E208" s="123"/>
    </row>
    <row r="209" spans="2:5" ht="19.5" customHeight="1">
      <c r="B209" s="123"/>
      <c r="C209" s="123"/>
      <c r="D209" s="124"/>
      <c r="E209" s="123"/>
    </row>
    <row r="210" spans="2:5" ht="19.5" customHeight="1">
      <c r="B210" s="123"/>
      <c r="C210" s="123"/>
      <c r="D210" s="124"/>
      <c r="E210" s="123"/>
    </row>
    <row r="211" spans="2:5" ht="19.5" customHeight="1">
      <c r="B211" s="123"/>
      <c r="C211" s="123"/>
      <c r="D211" s="124"/>
      <c r="E211" s="123"/>
    </row>
    <row r="212" spans="2:5" ht="19.5" customHeight="1">
      <c r="B212" s="123"/>
      <c r="C212" s="123"/>
      <c r="D212" s="124"/>
      <c r="E212" s="123"/>
    </row>
    <row r="213" spans="2:5" ht="19.5" customHeight="1">
      <c r="B213" s="123"/>
      <c r="C213" s="123"/>
      <c r="D213" s="124"/>
      <c r="E213" s="123"/>
    </row>
    <row r="214" spans="2:5" ht="19.5" customHeight="1">
      <c r="B214" s="123"/>
      <c r="C214" s="123"/>
      <c r="D214" s="124"/>
      <c r="E214" s="123"/>
    </row>
    <row r="215" spans="2:5" ht="19.5" customHeight="1">
      <c r="B215" s="123"/>
      <c r="C215" s="123"/>
      <c r="D215" s="124"/>
      <c r="E215" s="123"/>
    </row>
    <row r="216" spans="2:5" ht="19.5" customHeight="1">
      <c r="B216" s="123"/>
      <c r="C216" s="123"/>
      <c r="D216" s="124"/>
      <c r="E216" s="123"/>
    </row>
    <row r="217" spans="2:5" ht="19.5" customHeight="1">
      <c r="B217" s="123"/>
      <c r="C217" s="123"/>
      <c r="D217" s="124"/>
      <c r="E217" s="123"/>
    </row>
    <row r="218" spans="2:5" ht="19.5" customHeight="1">
      <c r="B218" s="123"/>
      <c r="C218" s="123"/>
      <c r="D218" s="124"/>
      <c r="E218" s="123"/>
    </row>
    <row r="219" spans="2:5" ht="19.5" customHeight="1">
      <c r="B219" s="123"/>
      <c r="C219" s="123"/>
      <c r="D219" s="124"/>
      <c r="E219" s="123"/>
    </row>
    <row r="220" spans="2:5" ht="19.5" customHeight="1">
      <c r="B220" s="123"/>
      <c r="C220" s="123"/>
      <c r="D220" s="124"/>
      <c r="E220" s="123"/>
    </row>
    <row r="221" spans="2:5" ht="19.5" customHeight="1">
      <c r="B221" s="123"/>
      <c r="C221" s="123"/>
      <c r="D221" s="124"/>
      <c r="E221" s="123"/>
    </row>
    <row r="222" spans="2:5" ht="19.5" customHeight="1">
      <c r="B222" s="123"/>
      <c r="C222" s="123"/>
      <c r="D222" s="124"/>
      <c r="E222" s="123"/>
    </row>
    <row r="223" spans="2:5" ht="19.5" customHeight="1">
      <c r="B223" s="123"/>
      <c r="C223" s="123"/>
      <c r="D223" s="124"/>
      <c r="E223" s="123"/>
    </row>
    <row r="224" spans="2:5" ht="19.5" customHeight="1">
      <c r="B224" s="123"/>
      <c r="C224" s="123"/>
      <c r="D224" s="124"/>
      <c r="E224" s="123"/>
    </row>
    <row r="225" spans="2:5" ht="19.5" customHeight="1">
      <c r="B225" s="123"/>
      <c r="C225" s="123"/>
      <c r="D225" s="124"/>
      <c r="E225" s="123"/>
    </row>
    <row r="226" spans="2:5" ht="19.5" customHeight="1">
      <c r="B226" s="123"/>
      <c r="C226" s="123"/>
      <c r="D226" s="124"/>
      <c r="E226" s="123"/>
    </row>
    <row r="227" spans="2:5" ht="19.5" customHeight="1">
      <c r="B227" s="123"/>
      <c r="C227" s="123"/>
      <c r="D227" s="124"/>
      <c r="E227" s="123"/>
    </row>
    <row r="228" spans="2:5" ht="19.5" customHeight="1">
      <c r="B228" s="123"/>
      <c r="C228" s="123"/>
      <c r="D228" s="124"/>
      <c r="E228" s="123"/>
    </row>
    <row r="229" spans="2:5" ht="19.5" customHeight="1">
      <c r="B229" s="123"/>
      <c r="C229" s="123"/>
      <c r="D229" s="124"/>
      <c r="E229" s="123"/>
    </row>
    <row r="230" spans="2:5" ht="19.5" customHeight="1">
      <c r="B230" s="123"/>
      <c r="C230" s="123"/>
      <c r="D230" s="124"/>
      <c r="E230" s="123"/>
    </row>
    <row r="231" spans="2:5" ht="19.5" customHeight="1">
      <c r="B231" s="123"/>
      <c r="C231" s="123"/>
      <c r="D231" s="124"/>
      <c r="E231" s="123"/>
    </row>
    <row r="232" spans="2:5" ht="19.5" customHeight="1">
      <c r="B232" s="123"/>
      <c r="C232" s="123"/>
      <c r="D232" s="124"/>
      <c r="E232" s="123"/>
    </row>
    <row r="233" spans="2:5" ht="19.5" customHeight="1">
      <c r="B233" s="123"/>
      <c r="C233" s="123"/>
      <c r="D233" s="124"/>
      <c r="E233" s="123"/>
    </row>
    <row r="234" spans="2:5" ht="19.5" customHeight="1">
      <c r="B234" s="123"/>
      <c r="C234" s="123"/>
      <c r="D234" s="124"/>
      <c r="E234" s="123"/>
    </row>
    <row r="235" spans="2:5" ht="19.5" customHeight="1">
      <c r="B235" s="123"/>
      <c r="C235" s="123"/>
      <c r="D235" s="124"/>
      <c r="E235" s="123"/>
    </row>
    <row r="236" spans="2:5" ht="19.5" customHeight="1">
      <c r="B236" s="123"/>
      <c r="C236" s="123"/>
      <c r="D236" s="124"/>
      <c r="E236" s="123"/>
    </row>
    <row r="237" spans="2:5" ht="19.5" customHeight="1">
      <c r="B237" s="123"/>
      <c r="C237" s="123"/>
      <c r="D237" s="124"/>
      <c r="E237" s="123"/>
    </row>
    <row r="238" spans="2:5" ht="19.5" customHeight="1">
      <c r="B238" s="123"/>
      <c r="C238" s="123"/>
      <c r="D238" s="124"/>
      <c r="E238" s="123"/>
    </row>
    <row r="239" spans="2:5" ht="19.5" customHeight="1">
      <c r="B239" s="123"/>
      <c r="C239" s="123"/>
      <c r="D239" s="124"/>
      <c r="E239" s="123"/>
    </row>
    <row r="240" spans="2:5" ht="19.5" customHeight="1">
      <c r="B240" s="123"/>
      <c r="C240" s="123"/>
      <c r="D240" s="124"/>
      <c r="E240" s="123"/>
    </row>
    <row r="241" spans="2:5" ht="19.5" customHeight="1">
      <c r="B241" s="123"/>
      <c r="C241" s="123"/>
      <c r="D241" s="124"/>
      <c r="E241" s="123"/>
    </row>
    <row r="242" spans="2:5" ht="19.5" customHeight="1">
      <c r="B242" s="123"/>
      <c r="C242" s="123"/>
      <c r="D242" s="124"/>
      <c r="E242" s="123"/>
    </row>
    <row r="243" spans="2:5" ht="19.5" customHeight="1">
      <c r="B243" s="123"/>
      <c r="C243" s="123"/>
      <c r="D243" s="124"/>
      <c r="E243" s="123"/>
    </row>
    <row r="244" spans="2:5" ht="19.5" customHeight="1">
      <c r="B244" s="123"/>
      <c r="C244" s="123"/>
      <c r="D244" s="124"/>
      <c r="E244" s="123"/>
    </row>
    <row r="245" spans="2:5" ht="19.5" customHeight="1">
      <c r="B245" s="123"/>
      <c r="C245" s="123"/>
      <c r="D245" s="124"/>
      <c r="E245" s="123"/>
    </row>
    <row r="246" spans="2:5" ht="19.5" customHeight="1">
      <c r="B246" s="123"/>
      <c r="C246" s="123"/>
      <c r="D246" s="124"/>
      <c r="E246" s="123"/>
    </row>
    <row r="247" spans="2:5" ht="19.5" customHeight="1">
      <c r="B247" s="123"/>
      <c r="C247" s="123"/>
      <c r="D247" s="124"/>
      <c r="E247" s="123"/>
    </row>
    <row r="248" spans="2:5" ht="19.5" customHeight="1">
      <c r="B248" s="123"/>
      <c r="C248" s="123"/>
      <c r="D248" s="124"/>
      <c r="E248" s="123"/>
    </row>
    <row r="249" spans="2:5" ht="19.5" customHeight="1">
      <c r="B249" s="123"/>
      <c r="C249" s="123"/>
      <c r="D249" s="124"/>
      <c r="E249" s="123"/>
    </row>
    <row r="250" spans="2:5" ht="19.5" customHeight="1">
      <c r="B250" s="123"/>
      <c r="C250" s="123"/>
      <c r="D250" s="124"/>
      <c r="E250" s="123"/>
    </row>
    <row r="251" spans="2:5" ht="19.5" customHeight="1">
      <c r="B251" s="123"/>
      <c r="C251" s="123"/>
      <c r="D251" s="124"/>
      <c r="E251" s="123"/>
    </row>
    <row r="252" spans="2:5" ht="19.5" customHeight="1">
      <c r="B252" s="123"/>
      <c r="C252" s="123"/>
      <c r="D252" s="124"/>
      <c r="E252" s="123"/>
    </row>
    <row r="253" spans="2:5" ht="19.5" customHeight="1">
      <c r="B253" s="123"/>
      <c r="C253" s="123"/>
      <c r="D253" s="124"/>
      <c r="E253" s="123"/>
    </row>
    <row r="254" spans="2:5" ht="19.5" customHeight="1">
      <c r="B254" s="123"/>
      <c r="C254" s="123"/>
      <c r="D254" s="124"/>
      <c r="E254" s="123"/>
    </row>
    <row r="255" spans="2:5" ht="19.5" customHeight="1">
      <c r="B255" s="123"/>
      <c r="C255" s="123"/>
      <c r="D255" s="124"/>
      <c r="E255" s="123"/>
    </row>
    <row r="256" spans="2:5" ht="19.5" customHeight="1">
      <c r="B256" s="123"/>
      <c r="C256" s="123"/>
      <c r="D256" s="124"/>
      <c r="E256" s="123"/>
    </row>
    <row r="257" spans="2:5" ht="19.5" customHeight="1">
      <c r="B257" s="123"/>
      <c r="C257" s="123"/>
      <c r="D257" s="124"/>
      <c r="E257" s="123"/>
    </row>
    <row r="258" spans="2:5" ht="19.5" customHeight="1">
      <c r="B258" s="123"/>
      <c r="C258" s="123"/>
      <c r="D258" s="124"/>
      <c r="E258" s="123"/>
    </row>
    <row r="259" spans="2:5" ht="19.5" customHeight="1">
      <c r="B259" s="123"/>
      <c r="C259" s="123"/>
      <c r="D259" s="124"/>
      <c r="E259" s="123"/>
    </row>
    <row r="260" spans="2:5" ht="19.5" customHeight="1">
      <c r="B260" s="123"/>
      <c r="C260" s="123"/>
      <c r="D260" s="124"/>
      <c r="E260" s="123"/>
    </row>
    <row r="261" spans="2:5" ht="19.5" customHeight="1">
      <c r="B261" s="123"/>
      <c r="C261" s="123"/>
      <c r="D261" s="124"/>
      <c r="E261" s="123"/>
    </row>
    <row r="262" spans="2:5" ht="19.5" customHeight="1">
      <c r="B262" s="123"/>
      <c r="C262" s="123"/>
      <c r="D262" s="124"/>
      <c r="E262" s="123"/>
    </row>
    <row r="263" spans="2:5" ht="19.5" customHeight="1">
      <c r="B263" s="123"/>
      <c r="C263" s="123"/>
      <c r="D263" s="124"/>
      <c r="E263" s="123"/>
    </row>
    <row r="264" spans="2:5" ht="19.5" customHeight="1">
      <c r="B264" s="123"/>
      <c r="C264" s="123"/>
      <c r="D264" s="124"/>
      <c r="E264" s="123"/>
    </row>
    <row r="265" spans="2:5" ht="19.5" customHeight="1">
      <c r="B265" s="123"/>
      <c r="C265" s="123"/>
      <c r="D265" s="124"/>
      <c r="E265" s="123"/>
    </row>
    <row r="266" spans="2:5" ht="19.5" customHeight="1">
      <c r="B266" s="123"/>
      <c r="C266" s="123"/>
      <c r="D266" s="124"/>
      <c r="E266" s="123"/>
    </row>
    <row r="267" spans="2:5" ht="19.5" customHeight="1">
      <c r="B267" s="123"/>
      <c r="C267" s="123"/>
      <c r="D267" s="124"/>
      <c r="E267" s="123"/>
    </row>
    <row r="268" spans="2:5" ht="19.5" customHeight="1">
      <c r="B268" s="123"/>
      <c r="C268" s="123"/>
      <c r="D268" s="124"/>
      <c r="E268" s="123"/>
    </row>
    <row r="269" spans="2:5" ht="19.5" customHeight="1">
      <c r="B269" s="123"/>
      <c r="C269" s="123"/>
      <c r="D269" s="124"/>
      <c r="E269" s="123"/>
    </row>
    <row r="270" spans="2:5" ht="19.5" customHeight="1">
      <c r="B270" s="123"/>
      <c r="C270" s="123"/>
      <c r="D270" s="124"/>
      <c r="E270" s="123"/>
    </row>
    <row r="271" spans="2:5" ht="19.5" customHeight="1">
      <c r="B271" s="123"/>
      <c r="C271" s="123"/>
      <c r="D271" s="124"/>
      <c r="E271" s="123"/>
    </row>
    <row r="272" spans="2:5" ht="19.5" customHeight="1">
      <c r="B272" s="123"/>
      <c r="C272" s="123"/>
      <c r="D272" s="124"/>
      <c r="E272" s="123"/>
    </row>
    <row r="273" spans="2:5" ht="19.5" customHeight="1">
      <c r="B273" s="123"/>
      <c r="C273" s="123"/>
      <c r="D273" s="124"/>
      <c r="E273" s="123"/>
    </row>
    <row r="274" spans="2:5" ht="19.5" customHeight="1">
      <c r="B274" s="123"/>
      <c r="C274" s="123"/>
      <c r="D274" s="124"/>
      <c r="E274" s="123"/>
    </row>
    <row r="275" spans="2:5" ht="19.5" customHeight="1">
      <c r="B275" s="123"/>
      <c r="C275" s="123"/>
      <c r="D275" s="124"/>
      <c r="E275" s="123"/>
    </row>
    <row r="276" spans="2:5" ht="19.5" customHeight="1">
      <c r="B276" s="123"/>
      <c r="C276" s="123"/>
      <c r="D276" s="124"/>
      <c r="E276" s="123"/>
    </row>
    <row r="277" spans="2:5" ht="19.5" customHeight="1">
      <c r="B277" s="123"/>
      <c r="C277" s="123"/>
      <c r="D277" s="124"/>
      <c r="E277" s="123"/>
    </row>
    <row r="278" spans="2:5" ht="19.5" customHeight="1">
      <c r="B278" s="123"/>
      <c r="C278" s="123"/>
      <c r="D278" s="124"/>
      <c r="E278" s="123"/>
    </row>
    <row r="279" spans="2:5" ht="19.5" customHeight="1">
      <c r="B279" s="123"/>
      <c r="C279" s="123"/>
      <c r="D279" s="124"/>
      <c r="E279" s="123"/>
    </row>
    <row r="280" spans="2:5" ht="19.5" customHeight="1">
      <c r="B280" s="123"/>
      <c r="C280" s="123"/>
      <c r="D280" s="124"/>
      <c r="E280" s="123"/>
    </row>
    <row r="281" spans="2:5" ht="19.5" customHeight="1">
      <c r="B281" s="123"/>
      <c r="C281" s="123"/>
      <c r="D281" s="124"/>
      <c r="E281" s="123"/>
    </row>
    <row r="282" spans="2:5" ht="19.5" customHeight="1">
      <c r="B282" s="123"/>
      <c r="C282" s="123"/>
      <c r="D282" s="124"/>
      <c r="E282" s="123"/>
    </row>
    <row r="283" spans="2:5" ht="19.5" customHeight="1">
      <c r="B283" s="123"/>
      <c r="C283" s="123"/>
      <c r="D283" s="124"/>
      <c r="E283" s="123"/>
    </row>
    <row r="284" spans="2:5" ht="19.5" customHeight="1">
      <c r="B284" s="123"/>
      <c r="C284" s="123"/>
      <c r="D284" s="124"/>
      <c r="E284" s="123"/>
    </row>
    <row r="285" spans="2:5" ht="19.5" customHeight="1">
      <c r="B285" s="123"/>
      <c r="C285" s="123"/>
      <c r="D285" s="124"/>
      <c r="E285" s="123"/>
    </row>
    <row r="286" spans="2:5" ht="19.5" customHeight="1">
      <c r="B286" s="123"/>
      <c r="C286" s="123"/>
      <c r="D286" s="124"/>
      <c r="E286" s="123"/>
    </row>
    <row r="287" spans="2:5" ht="19.5" customHeight="1">
      <c r="B287" s="123"/>
      <c r="C287" s="123"/>
      <c r="D287" s="124"/>
      <c r="E287" s="123"/>
    </row>
    <row r="288" spans="2:5" ht="19.5" customHeight="1">
      <c r="B288" s="123"/>
      <c r="C288" s="123"/>
      <c r="D288" s="124"/>
      <c r="E288" s="123"/>
    </row>
    <row r="289" spans="2:5" ht="19.5" customHeight="1">
      <c r="B289" s="123"/>
      <c r="C289" s="123"/>
      <c r="D289" s="124"/>
      <c r="E289" s="123"/>
    </row>
    <row r="290" spans="2:5" ht="19.5" customHeight="1">
      <c r="B290" s="123"/>
      <c r="C290" s="123"/>
      <c r="D290" s="124"/>
      <c r="E290" s="123"/>
    </row>
    <row r="291" spans="2:5" ht="19.5" customHeight="1">
      <c r="B291" s="123"/>
      <c r="C291" s="123"/>
      <c r="D291" s="124"/>
      <c r="E291" s="123"/>
    </row>
    <row r="292" spans="2:5" ht="19.5" customHeight="1">
      <c r="B292" s="123"/>
      <c r="C292" s="123"/>
      <c r="D292" s="124"/>
      <c r="E292" s="123"/>
    </row>
    <row r="293" spans="2:5" ht="19.5" customHeight="1">
      <c r="B293" s="123"/>
      <c r="C293" s="123"/>
      <c r="D293" s="124"/>
      <c r="E293" s="123"/>
    </row>
    <row r="294" spans="2:5" ht="19.5" customHeight="1">
      <c r="B294" s="123"/>
      <c r="C294" s="123"/>
      <c r="D294" s="124"/>
      <c r="E294" s="123"/>
    </row>
    <row r="295" spans="2:5" ht="19.5" customHeight="1">
      <c r="B295" s="123"/>
      <c r="C295" s="123"/>
      <c r="D295" s="124"/>
      <c r="E295" s="123"/>
    </row>
    <row r="296" spans="2:5" ht="19.5" customHeight="1">
      <c r="B296" s="123"/>
      <c r="C296" s="123"/>
      <c r="D296" s="124"/>
      <c r="E296" s="123"/>
    </row>
    <row r="297" spans="2:5" ht="19.5" customHeight="1">
      <c r="B297" s="123"/>
      <c r="C297" s="123"/>
      <c r="D297" s="124"/>
      <c r="E297" s="123"/>
    </row>
    <row r="298" spans="2:5" ht="19.5" customHeight="1">
      <c r="B298" s="123"/>
      <c r="C298" s="123"/>
      <c r="D298" s="124"/>
      <c r="E298" s="123"/>
    </row>
    <row r="299" spans="2:5" ht="19.5" customHeight="1">
      <c r="B299" s="123"/>
      <c r="C299" s="123"/>
      <c r="D299" s="124"/>
      <c r="E299" s="123"/>
    </row>
    <row r="300" spans="2:5" ht="19.5" customHeight="1">
      <c r="B300" s="123"/>
      <c r="C300" s="123"/>
      <c r="D300" s="124"/>
      <c r="E300" s="123"/>
    </row>
    <row r="301" spans="2:5" ht="19.5" customHeight="1">
      <c r="B301" s="123"/>
      <c r="C301" s="123"/>
      <c r="D301" s="124"/>
      <c r="E301" s="123"/>
    </row>
    <row r="302" spans="2:5" ht="19.5" customHeight="1">
      <c r="B302" s="123"/>
      <c r="C302" s="123"/>
      <c r="D302" s="124"/>
      <c r="E302" s="123"/>
    </row>
    <row r="303" spans="2:5" ht="19.5" customHeight="1">
      <c r="B303" s="123"/>
      <c r="C303" s="123"/>
      <c r="D303" s="124"/>
      <c r="E303" s="123"/>
    </row>
    <row r="304" spans="2:5" ht="19.5" customHeight="1">
      <c r="B304" s="123"/>
      <c r="C304" s="123"/>
      <c r="D304" s="124"/>
      <c r="E304" s="123"/>
    </row>
    <row r="305" spans="2:5" ht="19.5" customHeight="1">
      <c r="B305" s="123"/>
      <c r="C305" s="123"/>
      <c r="D305" s="124"/>
      <c r="E305" s="123"/>
    </row>
    <row r="306" spans="2:5" ht="19.5" customHeight="1">
      <c r="B306" s="123"/>
      <c r="C306" s="123"/>
      <c r="D306" s="124"/>
      <c r="E306" s="123"/>
    </row>
    <row r="307" spans="2:5" ht="19.5" customHeight="1">
      <c r="B307" s="123"/>
      <c r="C307" s="123"/>
      <c r="D307" s="124"/>
      <c r="E307" s="123"/>
    </row>
    <row r="308" spans="2:5" ht="19.5" customHeight="1">
      <c r="B308" s="123"/>
      <c r="C308" s="123"/>
      <c r="D308" s="124"/>
      <c r="E308" s="123"/>
    </row>
    <row r="309" spans="2:5" ht="19.5" customHeight="1">
      <c r="B309" s="123"/>
      <c r="C309" s="123"/>
      <c r="D309" s="124"/>
      <c r="E309" s="123"/>
    </row>
    <row r="310" spans="2:5" ht="19.5" customHeight="1">
      <c r="B310" s="123"/>
      <c r="C310" s="123"/>
      <c r="D310" s="124"/>
      <c r="E310" s="123"/>
    </row>
    <row r="311" spans="2:5" ht="19.5" customHeight="1">
      <c r="B311" s="123"/>
      <c r="C311" s="123"/>
      <c r="D311" s="124"/>
      <c r="E311" s="123"/>
    </row>
    <row r="312" spans="2:5" ht="19.5" customHeight="1">
      <c r="B312" s="123"/>
      <c r="C312" s="123"/>
      <c r="D312" s="124"/>
      <c r="E312" s="123"/>
    </row>
    <row r="313" spans="2:5" ht="19.5" customHeight="1">
      <c r="B313" s="123"/>
      <c r="C313" s="123"/>
      <c r="D313" s="124"/>
      <c r="E313" s="123"/>
    </row>
    <row r="314" spans="2:5" ht="19.5" customHeight="1">
      <c r="B314" s="123"/>
      <c r="C314" s="123"/>
      <c r="D314" s="124"/>
      <c r="E314" s="123"/>
    </row>
    <row r="315" spans="2:5" ht="19.5" customHeight="1">
      <c r="B315" s="123"/>
      <c r="C315" s="123"/>
      <c r="D315" s="124"/>
      <c r="E315" s="123"/>
    </row>
    <row r="316" spans="2:5" ht="19.5" customHeight="1">
      <c r="B316" s="123"/>
      <c r="C316" s="123"/>
      <c r="D316" s="124"/>
      <c r="E316" s="123"/>
    </row>
    <row r="317" spans="2:5" ht="19.5" customHeight="1">
      <c r="B317" s="123"/>
      <c r="C317" s="123"/>
      <c r="D317" s="124"/>
      <c r="E317" s="123"/>
    </row>
    <row r="318" spans="2:5" ht="19.5" customHeight="1">
      <c r="B318" s="123"/>
      <c r="C318" s="123"/>
      <c r="D318" s="124"/>
      <c r="E318" s="123"/>
    </row>
    <row r="319" spans="2:5" ht="19.5" customHeight="1">
      <c r="B319" s="123"/>
      <c r="C319" s="123"/>
      <c r="D319" s="124"/>
      <c r="E319" s="123"/>
    </row>
    <row r="320" spans="2:5" ht="19.5" customHeight="1">
      <c r="B320" s="123"/>
      <c r="C320" s="123"/>
      <c r="D320" s="124"/>
      <c r="E320" s="123"/>
    </row>
    <row r="321" spans="2:5" ht="19.5" customHeight="1">
      <c r="B321" s="123"/>
      <c r="C321" s="123"/>
      <c r="D321" s="124"/>
      <c r="E321" s="123"/>
    </row>
    <row r="322" spans="2:5" ht="19.5" customHeight="1">
      <c r="B322" s="123"/>
      <c r="C322" s="123"/>
      <c r="D322" s="124"/>
      <c r="E322" s="123"/>
    </row>
    <row r="323" spans="2:5" ht="19.5" customHeight="1">
      <c r="B323" s="123"/>
      <c r="C323" s="123"/>
      <c r="D323" s="124"/>
      <c r="E323" s="123"/>
    </row>
    <row r="324" spans="2:5" ht="19.5" customHeight="1">
      <c r="B324" s="123"/>
      <c r="C324" s="123"/>
      <c r="D324" s="124"/>
      <c r="E324" s="123"/>
    </row>
    <row r="325" spans="2:5" ht="19.5" customHeight="1">
      <c r="B325" s="123"/>
      <c r="C325" s="123"/>
      <c r="D325" s="124"/>
      <c r="E325" s="123"/>
    </row>
    <row r="326" spans="2:5" ht="19.5" customHeight="1">
      <c r="B326" s="123"/>
      <c r="C326" s="123"/>
      <c r="D326" s="124"/>
      <c r="E326" s="123"/>
    </row>
    <row r="327" spans="2:5" ht="19.5" customHeight="1">
      <c r="B327" s="123"/>
      <c r="C327" s="123"/>
      <c r="D327" s="124"/>
      <c r="E327" s="123"/>
    </row>
    <row r="328" spans="2:5" ht="19.5" customHeight="1">
      <c r="B328" s="123"/>
      <c r="C328" s="123"/>
      <c r="D328" s="124"/>
      <c r="E328" s="123"/>
    </row>
    <row r="329" spans="2:5" ht="19.5" customHeight="1">
      <c r="B329" s="123"/>
      <c r="C329" s="123"/>
      <c r="D329" s="124"/>
      <c r="E329" s="123"/>
    </row>
    <row r="330" spans="2:5" ht="19.5" customHeight="1">
      <c r="B330" s="123"/>
      <c r="C330" s="123"/>
      <c r="D330" s="124"/>
      <c r="E330" s="123"/>
    </row>
    <row r="331" spans="2:5" ht="19.5" customHeight="1">
      <c r="B331" s="123"/>
      <c r="C331" s="123"/>
      <c r="D331" s="124"/>
      <c r="E331" s="123"/>
    </row>
    <row r="332" spans="2:5" ht="19.5" customHeight="1">
      <c r="B332" s="123"/>
      <c r="C332" s="123"/>
      <c r="D332" s="124"/>
      <c r="E332" s="123"/>
    </row>
    <row r="333" spans="2:5" ht="19.5" customHeight="1">
      <c r="B333" s="123"/>
      <c r="C333" s="123"/>
      <c r="D333" s="124"/>
      <c r="E333" s="123"/>
    </row>
    <row r="334" spans="2:5" ht="19.5" customHeight="1">
      <c r="B334" s="123"/>
      <c r="C334" s="123"/>
      <c r="D334" s="124"/>
      <c r="E334" s="123"/>
    </row>
    <row r="335" spans="2:5" ht="19.5" customHeight="1">
      <c r="B335" s="123"/>
      <c r="C335" s="123"/>
      <c r="D335" s="124"/>
      <c r="E335" s="123"/>
    </row>
    <row r="336" spans="2:5" ht="19.5" customHeight="1">
      <c r="B336" s="123"/>
      <c r="C336" s="123"/>
      <c r="D336" s="124"/>
      <c r="E336" s="123"/>
    </row>
    <row r="337" spans="2:5" ht="19.5" customHeight="1">
      <c r="B337" s="123"/>
      <c r="C337" s="123"/>
      <c r="D337" s="124"/>
      <c r="E337" s="123"/>
    </row>
    <row r="338" spans="2:5" ht="19.5" customHeight="1">
      <c r="B338" s="123"/>
      <c r="C338" s="123"/>
      <c r="D338" s="124"/>
      <c r="E338" s="123"/>
    </row>
    <row r="339" spans="2:5" ht="19.5" customHeight="1">
      <c r="B339" s="123"/>
      <c r="C339" s="123"/>
      <c r="D339" s="124"/>
      <c r="E339" s="123"/>
    </row>
    <row r="340" spans="2:5" ht="19.5" customHeight="1">
      <c r="B340" s="123"/>
      <c r="C340" s="123"/>
      <c r="D340" s="124"/>
      <c r="E340" s="123"/>
    </row>
    <row r="341" spans="2:5" ht="19.5" customHeight="1">
      <c r="B341" s="123"/>
      <c r="C341" s="123"/>
      <c r="D341" s="124"/>
      <c r="E341" s="123"/>
    </row>
    <row r="342" spans="2:5" ht="19.5" customHeight="1">
      <c r="B342" s="123"/>
      <c r="C342" s="123"/>
      <c r="D342" s="124"/>
      <c r="E342" s="123"/>
    </row>
    <row r="343" spans="2:5" ht="19.5" customHeight="1">
      <c r="B343" s="123"/>
      <c r="C343" s="123"/>
      <c r="D343" s="124"/>
      <c r="E343" s="123"/>
    </row>
    <row r="344" spans="2:5" ht="19.5" customHeight="1">
      <c r="B344" s="123"/>
      <c r="C344" s="123"/>
      <c r="D344" s="124"/>
      <c r="E344" s="123"/>
    </row>
    <row r="345" spans="2:5" ht="19.5" customHeight="1">
      <c r="B345" s="123"/>
      <c r="C345" s="123"/>
      <c r="D345" s="124"/>
      <c r="E345" s="123"/>
    </row>
    <row r="346" spans="2:5" ht="19.5" customHeight="1">
      <c r="B346" s="123"/>
      <c r="C346" s="123"/>
      <c r="D346" s="124"/>
      <c r="E346" s="123"/>
    </row>
    <row r="347" spans="2:5" ht="19.5" customHeight="1">
      <c r="B347" s="123"/>
      <c r="C347" s="123"/>
      <c r="D347" s="124"/>
      <c r="E347" s="123"/>
    </row>
    <row r="348" spans="2:5" ht="19.5" customHeight="1">
      <c r="B348" s="123"/>
      <c r="C348" s="123"/>
      <c r="D348" s="124"/>
      <c r="E348" s="123"/>
    </row>
    <row r="349" spans="2:5" ht="19.5" customHeight="1">
      <c r="B349" s="123"/>
      <c r="C349" s="123"/>
      <c r="D349" s="124"/>
      <c r="E349" s="123"/>
    </row>
    <row r="350" spans="2:5" ht="19.5" customHeight="1">
      <c r="B350" s="123"/>
      <c r="C350" s="123"/>
      <c r="D350" s="124"/>
      <c r="E350" s="123"/>
    </row>
    <row r="351" spans="2:5" ht="19.5" customHeight="1">
      <c r="B351" s="123"/>
      <c r="C351" s="123"/>
      <c r="D351" s="124"/>
      <c r="E351" s="123"/>
    </row>
    <row r="352" spans="2:5" ht="19.5" customHeight="1">
      <c r="B352" s="123"/>
      <c r="C352" s="123"/>
      <c r="D352" s="124"/>
      <c r="E352" s="123"/>
    </row>
    <row r="353" spans="2:5" ht="19.5" customHeight="1">
      <c r="B353" s="123"/>
      <c r="C353" s="123"/>
      <c r="D353" s="124"/>
      <c r="E353" s="123"/>
    </row>
    <row r="354" spans="2:5" ht="19.5" customHeight="1">
      <c r="B354" s="123"/>
      <c r="C354" s="123"/>
      <c r="D354" s="124"/>
      <c r="E354" s="123"/>
    </row>
    <row r="355" spans="2:5" ht="19.5" customHeight="1">
      <c r="B355" s="123"/>
      <c r="C355" s="123"/>
      <c r="D355" s="124"/>
      <c r="E355" s="123"/>
    </row>
    <row r="356" spans="2:5" ht="19.5" customHeight="1">
      <c r="B356" s="123"/>
      <c r="C356" s="123"/>
      <c r="D356" s="124"/>
      <c r="E356" s="123"/>
    </row>
    <row r="357" spans="2:5" ht="19.5" customHeight="1">
      <c r="B357" s="123"/>
      <c r="C357" s="123"/>
      <c r="D357" s="124"/>
      <c r="E357" s="123"/>
    </row>
    <row r="358" spans="2:5" ht="19.5" customHeight="1">
      <c r="B358" s="123"/>
      <c r="C358" s="123"/>
      <c r="D358" s="124"/>
      <c r="E358" s="123"/>
    </row>
    <row r="359" spans="2:5" ht="19.5" customHeight="1">
      <c r="B359" s="123"/>
      <c r="C359" s="123"/>
      <c r="D359" s="124"/>
      <c r="E359" s="123"/>
    </row>
    <row r="360" spans="2:5" ht="19.5" customHeight="1">
      <c r="B360" s="123"/>
      <c r="C360" s="123"/>
      <c r="D360" s="124"/>
      <c r="E360" s="123"/>
    </row>
    <row r="361" spans="2:5" ht="19.5" customHeight="1">
      <c r="B361" s="123"/>
      <c r="C361" s="123"/>
      <c r="D361" s="124"/>
      <c r="E361" s="123"/>
    </row>
    <row r="362" spans="2:5" ht="19.5" customHeight="1">
      <c r="B362" s="123"/>
      <c r="C362" s="123"/>
      <c r="D362" s="124"/>
      <c r="E362" s="123"/>
    </row>
    <row r="363" spans="2:5" ht="19.5" customHeight="1">
      <c r="B363" s="123"/>
      <c r="C363" s="123"/>
      <c r="D363" s="124"/>
      <c r="E363" s="123"/>
    </row>
    <row r="364" spans="2:5" ht="19.5" customHeight="1">
      <c r="B364" s="123"/>
      <c r="C364" s="123"/>
      <c r="D364" s="124"/>
      <c r="E364" s="123"/>
    </row>
    <row r="365" spans="2:5" ht="19.5" customHeight="1">
      <c r="B365" s="123"/>
      <c r="C365" s="123"/>
      <c r="D365" s="124"/>
      <c r="E365" s="123"/>
    </row>
    <row r="366" spans="2:5" ht="19.5" customHeight="1">
      <c r="B366" s="123"/>
      <c r="C366" s="123"/>
      <c r="D366" s="124"/>
      <c r="E366" s="123"/>
    </row>
    <row r="367" spans="2:5" ht="19.5" customHeight="1">
      <c r="B367" s="123"/>
      <c r="C367" s="123"/>
      <c r="D367" s="124"/>
      <c r="E367" s="123"/>
    </row>
    <row r="368" spans="2:5" ht="19.5" customHeight="1">
      <c r="B368" s="123"/>
      <c r="C368" s="123"/>
      <c r="D368" s="124"/>
      <c r="E368" s="123"/>
    </row>
    <row r="369" spans="2:5" ht="19.5" customHeight="1">
      <c r="B369" s="123"/>
      <c r="C369" s="123"/>
      <c r="D369" s="124"/>
      <c r="E369" s="123"/>
    </row>
    <row r="370" spans="2:5" ht="19.5" customHeight="1">
      <c r="B370" s="123"/>
      <c r="C370" s="123"/>
      <c r="D370" s="124"/>
      <c r="E370" s="123"/>
    </row>
    <row r="371" spans="2:5" ht="19.5" customHeight="1">
      <c r="B371" s="123"/>
      <c r="C371" s="123"/>
      <c r="D371" s="124"/>
      <c r="E371" s="123"/>
    </row>
    <row r="372" spans="2:5" ht="19.5" customHeight="1">
      <c r="B372" s="123"/>
      <c r="C372" s="123"/>
      <c r="D372" s="124"/>
      <c r="E372" s="123"/>
    </row>
    <row r="373" spans="2:5" ht="19.5" customHeight="1">
      <c r="B373" s="123"/>
      <c r="C373" s="123"/>
      <c r="D373" s="124"/>
      <c r="E373" s="123"/>
    </row>
    <row r="374" spans="2:5" ht="19.5" customHeight="1">
      <c r="B374" s="123"/>
      <c r="C374" s="123"/>
      <c r="D374" s="124"/>
      <c r="E374" s="123"/>
    </row>
    <row r="375" spans="2:5" ht="19.5" customHeight="1">
      <c r="B375" s="123"/>
      <c r="C375" s="123"/>
      <c r="D375" s="124"/>
      <c r="E375" s="123"/>
    </row>
    <row r="376" spans="2:5" ht="19.5" customHeight="1">
      <c r="B376" s="123"/>
      <c r="C376" s="123"/>
      <c r="D376" s="124"/>
      <c r="E376" s="123"/>
    </row>
    <row r="377" spans="2:5" ht="19.5" customHeight="1">
      <c r="B377" s="123"/>
      <c r="C377" s="123"/>
      <c r="D377" s="124"/>
      <c r="E377" s="123"/>
    </row>
    <row r="378" spans="2:5" ht="19.5" customHeight="1">
      <c r="B378" s="123"/>
      <c r="C378" s="123"/>
      <c r="D378" s="124"/>
      <c r="E378" s="123"/>
    </row>
    <row r="379" spans="2:5" ht="19.5" customHeight="1">
      <c r="B379" s="123"/>
      <c r="C379" s="123"/>
      <c r="D379" s="124"/>
      <c r="E379" s="123"/>
    </row>
    <row r="380" spans="2:5" ht="19.5" customHeight="1">
      <c r="B380" s="123"/>
      <c r="C380" s="123"/>
      <c r="D380" s="124"/>
      <c r="E380" s="123"/>
    </row>
    <row r="381" spans="2:5" ht="19.5" customHeight="1">
      <c r="B381" s="123"/>
      <c r="C381" s="123"/>
      <c r="D381" s="124"/>
      <c r="E381" s="123"/>
    </row>
    <row r="382" spans="2:5" ht="19.5" customHeight="1">
      <c r="B382" s="123"/>
      <c r="C382" s="123"/>
      <c r="D382" s="124"/>
      <c r="E382" s="123"/>
    </row>
    <row r="383" spans="2:5" ht="19.5" customHeight="1">
      <c r="B383" s="123"/>
      <c r="C383" s="123"/>
      <c r="D383" s="124"/>
      <c r="E383" s="123"/>
    </row>
    <row r="384" spans="2:5" ht="19.5" customHeight="1">
      <c r="B384" s="123"/>
      <c r="C384" s="123"/>
      <c r="D384" s="124"/>
      <c r="E384" s="123"/>
    </row>
    <row r="385" spans="2:5" ht="19.5" customHeight="1">
      <c r="B385" s="123"/>
      <c r="C385" s="123"/>
      <c r="D385" s="124"/>
      <c r="E385" s="123"/>
    </row>
    <row r="386" spans="2:5" ht="19.5" customHeight="1">
      <c r="B386" s="123"/>
      <c r="C386" s="123"/>
      <c r="D386" s="124"/>
      <c r="E386" s="123"/>
    </row>
    <row r="387" spans="2:5" ht="19.5" customHeight="1">
      <c r="B387" s="123"/>
      <c r="C387" s="123"/>
      <c r="D387" s="124"/>
      <c r="E387" s="123"/>
    </row>
    <row r="388" spans="2:5" ht="19.5" customHeight="1">
      <c r="B388" s="123"/>
      <c r="C388" s="123"/>
      <c r="D388" s="124"/>
      <c r="E388" s="123"/>
    </row>
    <row r="389" spans="2:5" ht="19.5" customHeight="1">
      <c r="B389" s="123"/>
      <c r="C389" s="123"/>
      <c r="D389" s="124"/>
      <c r="E389" s="123"/>
    </row>
    <row r="390" spans="2:5" ht="19.5" customHeight="1">
      <c r="B390" s="123"/>
      <c r="C390" s="123"/>
      <c r="D390" s="124"/>
      <c r="E390" s="123"/>
    </row>
    <row r="391" spans="2:5" ht="19.5" customHeight="1">
      <c r="B391" s="123"/>
      <c r="C391" s="123"/>
      <c r="D391" s="124"/>
      <c r="E391" s="123"/>
    </row>
    <row r="392" spans="2:5" ht="19.5" customHeight="1">
      <c r="B392" s="123"/>
      <c r="C392" s="123"/>
      <c r="D392" s="124"/>
      <c r="E392" s="123"/>
    </row>
    <row r="393" spans="2:5" ht="19.5" customHeight="1">
      <c r="B393" s="123"/>
      <c r="C393" s="123"/>
      <c r="D393" s="124"/>
      <c r="E393" s="123"/>
    </row>
    <row r="394" spans="2:5" ht="19.5" customHeight="1">
      <c r="B394" s="123"/>
      <c r="C394" s="123"/>
      <c r="D394" s="124"/>
      <c r="E394" s="123"/>
    </row>
    <row r="395" spans="2:5" ht="19.5" customHeight="1">
      <c r="B395" s="123"/>
      <c r="C395" s="123"/>
      <c r="D395" s="124"/>
      <c r="E395" s="123"/>
    </row>
    <row r="396" spans="2:5" ht="19.5" customHeight="1">
      <c r="B396" s="123"/>
      <c r="C396" s="123"/>
      <c r="D396" s="124"/>
      <c r="E396" s="123"/>
    </row>
    <row r="397" spans="2:5" ht="19.5" customHeight="1">
      <c r="B397" s="123"/>
      <c r="C397" s="123"/>
      <c r="D397" s="124"/>
      <c r="E397" s="123"/>
    </row>
    <row r="398" spans="2:5" ht="19.5" customHeight="1">
      <c r="B398" s="123"/>
      <c r="C398" s="123"/>
      <c r="D398" s="124"/>
      <c r="E398" s="123"/>
    </row>
    <row r="399" spans="2:5" ht="19.5" customHeight="1">
      <c r="B399" s="123"/>
      <c r="C399" s="123"/>
      <c r="D399" s="124"/>
      <c r="E399" s="123"/>
    </row>
    <row r="400" spans="2:5" ht="19.5" customHeight="1">
      <c r="B400" s="123"/>
      <c r="C400" s="123"/>
      <c r="D400" s="124"/>
      <c r="E400" s="123"/>
    </row>
    <row r="401" spans="2:5" ht="19.5" customHeight="1">
      <c r="B401" s="123"/>
      <c r="C401" s="123"/>
      <c r="D401" s="124"/>
      <c r="E401" s="123"/>
    </row>
    <row r="402" spans="2:5" ht="19.5" customHeight="1">
      <c r="B402" s="123"/>
      <c r="C402" s="123"/>
      <c r="D402" s="124"/>
      <c r="E402" s="123"/>
    </row>
    <row r="403" spans="2:5" ht="19.5" customHeight="1">
      <c r="B403" s="123"/>
      <c r="C403" s="123"/>
      <c r="D403" s="124"/>
      <c r="E403" s="123"/>
    </row>
    <row r="404" spans="2:5" ht="19.5" customHeight="1">
      <c r="B404" s="123"/>
      <c r="C404" s="123"/>
      <c r="D404" s="124"/>
      <c r="E404" s="123"/>
    </row>
    <row r="405" spans="2:5" ht="19.5" customHeight="1">
      <c r="B405" s="123"/>
      <c r="C405" s="123"/>
      <c r="D405" s="124"/>
      <c r="E405" s="123"/>
    </row>
    <row r="406" spans="2:5" ht="19.5" customHeight="1">
      <c r="B406" s="123"/>
      <c r="C406" s="123"/>
      <c r="D406" s="124"/>
      <c r="E406" s="123"/>
    </row>
    <row r="407" spans="2:5" ht="19.5" customHeight="1">
      <c r="B407" s="123"/>
      <c r="C407" s="123"/>
      <c r="D407" s="124"/>
      <c r="E407" s="123"/>
    </row>
    <row r="408" spans="2:5" ht="19.5" customHeight="1">
      <c r="B408" s="123"/>
      <c r="C408" s="123"/>
      <c r="D408" s="124"/>
      <c r="E408" s="123"/>
    </row>
    <row r="409" spans="2:5" ht="19.5" customHeight="1">
      <c r="B409" s="123"/>
      <c r="C409" s="123"/>
      <c r="D409" s="124"/>
      <c r="E409" s="123"/>
    </row>
    <row r="410" spans="2:5" ht="19.5" customHeight="1">
      <c r="B410" s="123"/>
      <c r="C410" s="123"/>
      <c r="D410" s="124"/>
      <c r="E410" s="123"/>
    </row>
    <row r="411" spans="2:5" ht="19.5" customHeight="1">
      <c r="B411" s="123"/>
      <c r="C411" s="123"/>
      <c r="D411" s="124"/>
      <c r="E411" s="123"/>
    </row>
    <row r="412" spans="2:5" ht="19.5" customHeight="1">
      <c r="B412" s="123"/>
      <c r="C412" s="123"/>
      <c r="D412" s="124"/>
      <c r="E412" s="123"/>
    </row>
    <row r="413" spans="2:5" ht="19.5" customHeight="1">
      <c r="B413" s="123"/>
      <c r="C413" s="123"/>
      <c r="D413" s="124"/>
      <c r="E413" s="123"/>
    </row>
    <row r="414" spans="2:5" ht="19.5" customHeight="1">
      <c r="B414" s="123"/>
      <c r="C414" s="123"/>
      <c r="D414" s="124"/>
      <c r="E414" s="123"/>
    </row>
    <row r="415" spans="2:5" ht="19.5" customHeight="1">
      <c r="B415" s="123"/>
      <c r="C415" s="123"/>
      <c r="D415" s="124"/>
      <c r="E415" s="123"/>
    </row>
    <row r="416" spans="2:5" ht="19.5" customHeight="1">
      <c r="B416" s="123"/>
      <c r="C416" s="123"/>
      <c r="D416" s="124"/>
      <c r="E416" s="123"/>
    </row>
    <row r="417" spans="2:5" ht="19.5" customHeight="1">
      <c r="B417" s="123"/>
      <c r="C417" s="123"/>
      <c r="D417" s="124"/>
      <c r="E417" s="123"/>
    </row>
    <row r="418" spans="2:5" ht="19.5" customHeight="1">
      <c r="B418" s="123"/>
      <c r="C418" s="123"/>
      <c r="D418" s="124"/>
      <c r="E418" s="123"/>
    </row>
    <row r="419" spans="2:5" ht="19.5" customHeight="1">
      <c r="B419" s="123"/>
      <c r="C419" s="123"/>
      <c r="D419" s="124"/>
      <c r="E419" s="123"/>
    </row>
    <row r="420" spans="2:5" ht="19.5" customHeight="1">
      <c r="B420" s="123"/>
      <c r="C420" s="123"/>
      <c r="D420" s="124"/>
      <c r="E420" s="123"/>
    </row>
    <row r="421" spans="2:5" ht="19.5" customHeight="1">
      <c r="B421" s="123"/>
      <c r="C421" s="123"/>
      <c r="D421" s="124"/>
      <c r="E421" s="123"/>
    </row>
    <row r="422" spans="2:5" ht="19.5" customHeight="1">
      <c r="B422" s="123"/>
      <c r="C422" s="123"/>
      <c r="D422" s="124"/>
      <c r="E422" s="123"/>
    </row>
    <row r="423" spans="2:5" ht="19.5" customHeight="1">
      <c r="B423" s="123"/>
      <c r="C423" s="123"/>
      <c r="D423" s="124"/>
      <c r="E423" s="123"/>
    </row>
    <row r="424" spans="2:5" ht="19.5" customHeight="1">
      <c r="B424" s="123"/>
      <c r="C424" s="123"/>
      <c r="D424" s="124"/>
      <c r="E424" s="123"/>
    </row>
    <row r="425" spans="2:5" ht="19.5" customHeight="1">
      <c r="B425" s="123"/>
      <c r="C425" s="123"/>
      <c r="D425" s="124"/>
      <c r="E425" s="123"/>
    </row>
    <row r="426" spans="2:5" ht="19.5" customHeight="1">
      <c r="B426" s="123"/>
      <c r="C426" s="123"/>
      <c r="D426" s="124"/>
      <c r="E426" s="123"/>
    </row>
    <row r="427" spans="2:5" ht="19.5" customHeight="1">
      <c r="B427" s="123"/>
      <c r="C427" s="123"/>
      <c r="D427" s="124"/>
      <c r="E427" s="123"/>
    </row>
    <row r="428" spans="2:5" ht="19.5" customHeight="1">
      <c r="B428" s="123"/>
      <c r="C428" s="123"/>
      <c r="D428" s="124"/>
      <c r="E428" s="123"/>
    </row>
    <row r="429" spans="2:5" ht="19.5" customHeight="1">
      <c r="B429" s="123"/>
      <c r="C429" s="123"/>
      <c r="D429" s="124"/>
      <c r="E429" s="123"/>
    </row>
    <row r="430" spans="2:5" ht="19.5" customHeight="1">
      <c r="B430" s="123"/>
      <c r="C430" s="123"/>
      <c r="D430" s="124"/>
      <c r="E430" s="123"/>
    </row>
    <row r="431" spans="2:5" ht="19.5" customHeight="1">
      <c r="B431" s="123"/>
      <c r="C431" s="123"/>
      <c r="D431" s="124"/>
      <c r="E431" s="123"/>
    </row>
    <row r="432" spans="2:5" ht="19.5" customHeight="1">
      <c r="B432" s="123"/>
      <c r="C432" s="123"/>
      <c r="D432" s="124"/>
      <c r="E432" s="123"/>
    </row>
    <row r="433" spans="2:5" ht="19.5" customHeight="1">
      <c r="B433" s="123"/>
      <c r="C433" s="123"/>
      <c r="D433" s="124"/>
      <c r="E433" s="123"/>
    </row>
    <row r="434" spans="2:5" ht="19.5" customHeight="1">
      <c r="B434" s="123"/>
      <c r="C434" s="123"/>
      <c r="D434" s="124"/>
      <c r="E434" s="123"/>
    </row>
    <row r="435" spans="2:5" ht="19.5" customHeight="1">
      <c r="B435" s="123"/>
      <c r="C435" s="123"/>
      <c r="D435" s="124"/>
      <c r="E435" s="123"/>
    </row>
    <row r="436" spans="2:5" ht="19.5" customHeight="1">
      <c r="B436" s="123"/>
      <c r="C436" s="123"/>
      <c r="D436" s="124"/>
      <c r="E436" s="123"/>
    </row>
    <row r="437" spans="2:5" ht="19.5" customHeight="1">
      <c r="B437" s="123"/>
      <c r="C437" s="123"/>
      <c r="D437" s="124"/>
      <c r="E437" s="123"/>
    </row>
    <row r="438" spans="2:5" ht="19.5" customHeight="1">
      <c r="B438" s="123"/>
      <c r="C438" s="123"/>
      <c r="D438" s="124"/>
      <c r="E438" s="123"/>
    </row>
    <row r="439" spans="2:5" ht="19.5" customHeight="1">
      <c r="B439" s="123"/>
      <c r="C439" s="123"/>
      <c r="D439" s="124"/>
      <c r="E439" s="123"/>
    </row>
    <row r="440" spans="2:5" ht="19.5" customHeight="1">
      <c r="B440" s="123"/>
      <c r="C440" s="123"/>
      <c r="D440" s="124"/>
      <c r="E440" s="123"/>
    </row>
    <row r="441" spans="2:5" ht="19.5" customHeight="1">
      <c r="B441" s="123"/>
      <c r="C441" s="123"/>
      <c r="D441" s="124"/>
      <c r="E441" s="123"/>
    </row>
    <row r="442" spans="2:5" ht="19.5" customHeight="1">
      <c r="B442" s="123"/>
      <c r="C442" s="123"/>
      <c r="D442" s="124"/>
      <c r="E442" s="123"/>
    </row>
    <row r="443" spans="2:5" ht="19.5" customHeight="1">
      <c r="B443" s="123"/>
      <c r="C443" s="123"/>
      <c r="D443" s="124"/>
      <c r="E443" s="123"/>
    </row>
    <row r="444" spans="2:5" ht="19.5" customHeight="1">
      <c r="B444" s="123"/>
      <c r="C444" s="123"/>
      <c r="D444" s="124"/>
      <c r="E444" s="123"/>
    </row>
    <row r="445" spans="2:5" ht="19.5" customHeight="1">
      <c r="B445" s="123"/>
      <c r="C445" s="123"/>
      <c r="D445" s="124"/>
      <c r="E445" s="123"/>
    </row>
    <row r="446" spans="2:5" ht="19.5" customHeight="1">
      <c r="B446" s="123"/>
      <c r="C446" s="123"/>
      <c r="D446" s="124"/>
      <c r="E446" s="123"/>
    </row>
    <row r="447" spans="2:5" ht="19.5" customHeight="1">
      <c r="B447" s="123"/>
      <c r="C447" s="123"/>
      <c r="D447" s="124"/>
      <c r="E447" s="123"/>
    </row>
    <row r="448" spans="2:5" ht="19.5" customHeight="1">
      <c r="B448" s="123"/>
      <c r="C448" s="123"/>
      <c r="D448" s="124"/>
      <c r="E448" s="123"/>
    </row>
    <row r="449" spans="2:5" ht="19.5" customHeight="1">
      <c r="B449" s="123"/>
      <c r="C449" s="123"/>
      <c r="D449" s="124"/>
      <c r="E449" s="123"/>
    </row>
    <row r="450" spans="2:5" ht="19.5" customHeight="1">
      <c r="B450" s="123"/>
      <c r="C450" s="123"/>
      <c r="D450" s="124"/>
      <c r="E450" s="123"/>
    </row>
    <row r="451" spans="2:5" ht="19.5" customHeight="1">
      <c r="B451" s="123"/>
      <c r="C451" s="123"/>
      <c r="D451" s="124"/>
      <c r="E451" s="123"/>
    </row>
    <row r="452" spans="2:5" ht="19.5" customHeight="1">
      <c r="B452" s="123"/>
      <c r="C452" s="123"/>
      <c r="D452" s="124"/>
      <c r="E452" s="123"/>
    </row>
    <row r="453" spans="2:5" ht="19.5" customHeight="1">
      <c r="B453" s="123"/>
      <c r="C453" s="123"/>
      <c r="D453" s="124"/>
      <c r="E453" s="123"/>
    </row>
    <row r="454" spans="2:5" ht="19.5" customHeight="1">
      <c r="B454" s="123"/>
      <c r="C454" s="123"/>
      <c r="D454" s="124"/>
      <c r="E454" s="123"/>
    </row>
    <row r="455" spans="2:5" ht="19.5" customHeight="1">
      <c r="B455" s="123"/>
      <c r="C455" s="123"/>
      <c r="D455" s="124"/>
      <c r="E455" s="123"/>
    </row>
    <row r="456" spans="2:5" ht="19.5" customHeight="1">
      <c r="B456" s="123"/>
      <c r="C456" s="123"/>
      <c r="D456" s="124"/>
      <c r="E456" s="123"/>
    </row>
    <row r="457" spans="2:5" ht="19.5" customHeight="1">
      <c r="B457" s="123"/>
      <c r="C457" s="123"/>
      <c r="D457" s="124"/>
      <c r="E457" s="123"/>
    </row>
    <row r="458" spans="2:5" ht="19.5" customHeight="1">
      <c r="B458" s="123"/>
      <c r="C458" s="123"/>
      <c r="D458" s="124"/>
      <c r="E458" s="123"/>
    </row>
    <row r="459" spans="2:5" ht="19.5" customHeight="1">
      <c r="B459" s="123"/>
      <c r="C459" s="123"/>
      <c r="D459" s="124"/>
      <c r="E459" s="123"/>
    </row>
    <row r="460" spans="2:5" ht="19.5" customHeight="1">
      <c r="B460" s="123"/>
      <c r="C460" s="123"/>
      <c r="D460" s="124"/>
      <c r="E460" s="123"/>
    </row>
    <row r="461" spans="2:5" ht="19.5" customHeight="1">
      <c r="B461" s="123"/>
      <c r="C461" s="123"/>
      <c r="D461" s="124"/>
      <c r="E461" s="123"/>
    </row>
    <row r="462" spans="2:5" ht="19.5" customHeight="1">
      <c r="B462" s="123"/>
      <c r="C462" s="123"/>
      <c r="D462" s="124"/>
      <c r="E462" s="123"/>
    </row>
    <row r="463" spans="2:5" ht="19.5" customHeight="1">
      <c r="B463" s="123"/>
      <c r="C463" s="123"/>
      <c r="D463" s="124"/>
      <c r="E463" s="123"/>
    </row>
    <row r="464" spans="2:5" ht="19.5" customHeight="1">
      <c r="B464" s="123"/>
      <c r="C464" s="123"/>
      <c r="D464" s="124"/>
      <c r="E464" s="123"/>
    </row>
    <row r="465" spans="2:5" ht="19.5" customHeight="1">
      <c r="B465" s="123"/>
      <c r="C465" s="123"/>
      <c r="D465" s="124"/>
      <c r="E465" s="123"/>
    </row>
    <row r="466" spans="2:5" ht="19.5" customHeight="1">
      <c r="B466" s="123"/>
      <c r="C466" s="123"/>
      <c r="D466" s="124"/>
      <c r="E466" s="123"/>
    </row>
    <row r="467" spans="2:5" ht="19.5" customHeight="1">
      <c r="B467" s="123"/>
      <c r="C467" s="123"/>
      <c r="D467" s="124"/>
      <c r="E467" s="123"/>
    </row>
    <row r="468" spans="2:5" ht="19.5" customHeight="1">
      <c r="B468" s="123"/>
      <c r="C468" s="123"/>
      <c r="D468" s="124"/>
      <c r="E468" s="123"/>
    </row>
    <row r="469" spans="2:5" ht="19.5" customHeight="1">
      <c r="B469" s="123"/>
      <c r="C469" s="123"/>
      <c r="D469" s="124"/>
      <c r="E469" s="123"/>
    </row>
    <row r="470" spans="2:5" ht="19.5" customHeight="1">
      <c r="B470" s="123"/>
      <c r="C470" s="123"/>
      <c r="D470" s="124"/>
      <c r="E470" s="123"/>
    </row>
    <row r="471" spans="2:5" ht="19.5" customHeight="1">
      <c r="B471" s="123"/>
      <c r="C471" s="123"/>
      <c r="D471" s="124"/>
      <c r="E471" s="123"/>
    </row>
    <row r="472" spans="2:5" ht="19.5" customHeight="1">
      <c r="B472" s="123"/>
      <c r="C472" s="123"/>
      <c r="D472" s="124"/>
      <c r="E472" s="123"/>
    </row>
    <row r="473" spans="2:5" ht="19.5" customHeight="1">
      <c r="B473" s="123"/>
      <c r="C473" s="123"/>
      <c r="D473" s="124"/>
      <c r="E473" s="123"/>
    </row>
    <row r="474" spans="2:5" ht="19.5" customHeight="1">
      <c r="B474" s="123"/>
      <c r="C474" s="123"/>
      <c r="D474" s="124"/>
      <c r="E474" s="123"/>
    </row>
    <row r="475" spans="2:5" ht="19.5" customHeight="1">
      <c r="B475" s="123"/>
      <c r="C475" s="123"/>
      <c r="D475" s="124"/>
      <c r="E475" s="123"/>
    </row>
    <row r="476" spans="2:5" ht="19.5" customHeight="1">
      <c r="B476" s="123"/>
      <c r="C476" s="123"/>
      <c r="D476" s="124"/>
      <c r="E476" s="123"/>
    </row>
    <row r="477" spans="2:5" ht="19.5" customHeight="1">
      <c r="B477" s="123"/>
      <c r="C477" s="123"/>
      <c r="D477" s="124"/>
      <c r="E477" s="123"/>
    </row>
    <row r="478" spans="2:5" ht="19.5" customHeight="1">
      <c r="B478" s="123"/>
      <c r="C478" s="123"/>
      <c r="D478" s="124"/>
      <c r="E478" s="123"/>
    </row>
    <row r="479" spans="2:5" ht="19.5" customHeight="1">
      <c r="B479" s="123"/>
      <c r="C479" s="123"/>
      <c r="D479" s="124"/>
      <c r="E479" s="123"/>
    </row>
    <row r="480" spans="2:5" ht="19.5" customHeight="1">
      <c r="B480" s="123"/>
      <c r="C480" s="123"/>
      <c r="D480" s="124"/>
      <c r="E480" s="123"/>
    </row>
    <row r="481" spans="2:5" ht="19.5" customHeight="1">
      <c r="B481" s="123"/>
      <c r="C481" s="123"/>
      <c r="D481" s="124"/>
      <c r="E481" s="123"/>
    </row>
    <row r="482" spans="2:5" ht="19.5" customHeight="1">
      <c r="B482" s="123"/>
      <c r="C482" s="123"/>
      <c r="D482" s="124"/>
      <c r="E482" s="123"/>
    </row>
    <row r="483" spans="2:5" ht="19.5" customHeight="1">
      <c r="B483" s="123"/>
      <c r="C483" s="123"/>
      <c r="D483" s="124"/>
      <c r="E483" s="123"/>
    </row>
    <row r="484" spans="2:5" ht="19.5" customHeight="1">
      <c r="B484" s="123"/>
      <c r="C484" s="123"/>
      <c r="D484" s="124"/>
      <c r="E484" s="123"/>
    </row>
    <row r="485" spans="2:5" ht="19.5" customHeight="1">
      <c r="B485" s="123"/>
      <c r="C485" s="123"/>
      <c r="D485" s="124"/>
      <c r="E485" s="123"/>
    </row>
    <row r="486" spans="2:5" ht="19.5" customHeight="1">
      <c r="B486" s="123"/>
      <c r="C486" s="123"/>
      <c r="D486" s="124"/>
      <c r="E486" s="123"/>
    </row>
    <row r="487" spans="2:5" ht="19.5" customHeight="1">
      <c r="B487" s="123"/>
      <c r="C487" s="123"/>
      <c r="D487" s="124"/>
      <c r="E487" s="123"/>
    </row>
    <row r="488" spans="2:5" ht="19.5" customHeight="1">
      <c r="B488" s="123"/>
      <c r="C488" s="123"/>
      <c r="D488" s="124"/>
      <c r="E488" s="123"/>
    </row>
    <row r="489" spans="2:5" ht="19.5" customHeight="1">
      <c r="B489" s="123"/>
      <c r="C489" s="123"/>
      <c r="D489" s="124"/>
      <c r="E489" s="123"/>
    </row>
    <row r="490" spans="2:5" ht="19.5" customHeight="1">
      <c r="B490" s="123"/>
      <c r="C490" s="123"/>
      <c r="D490" s="124"/>
      <c r="E490" s="123"/>
    </row>
    <row r="491" spans="2:5" ht="19.5" customHeight="1">
      <c r="B491" s="123"/>
      <c r="C491" s="123"/>
      <c r="D491" s="124"/>
      <c r="E491" s="123"/>
    </row>
    <row r="492" spans="2:5" ht="19.5" customHeight="1">
      <c r="B492" s="123"/>
      <c r="C492" s="123"/>
      <c r="D492" s="124"/>
      <c r="E492" s="123"/>
    </row>
    <row r="493" spans="2:5" ht="19.5" customHeight="1">
      <c r="B493" s="123"/>
      <c r="C493" s="123"/>
      <c r="D493" s="124"/>
      <c r="E493" s="123"/>
    </row>
    <row r="494" spans="2:5" ht="19.5" customHeight="1">
      <c r="B494" s="123"/>
      <c r="C494" s="123"/>
      <c r="D494" s="124"/>
      <c r="E494" s="123"/>
    </row>
    <row r="495" spans="2:5" ht="19.5" customHeight="1">
      <c r="B495" s="123"/>
      <c r="C495" s="123"/>
      <c r="D495" s="124"/>
      <c r="E495" s="123"/>
    </row>
    <row r="496" spans="2:5" ht="19.5" customHeight="1">
      <c r="B496" s="123"/>
      <c r="C496" s="123"/>
      <c r="D496" s="124"/>
      <c r="E496" s="123"/>
    </row>
    <row r="497" spans="2:5" ht="19.5" customHeight="1">
      <c r="B497" s="123"/>
      <c r="C497" s="123"/>
      <c r="D497" s="124"/>
      <c r="E497" s="123"/>
    </row>
    <row r="498" spans="2:5" ht="19.5" customHeight="1">
      <c r="B498" s="123"/>
      <c r="C498" s="123"/>
      <c r="D498" s="124"/>
      <c r="E498" s="123"/>
    </row>
    <row r="499" spans="2:5" ht="19.5" customHeight="1">
      <c r="B499" s="123"/>
      <c r="C499" s="123"/>
      <c r="D499" s="124"/>
      <c r="E499" s="123"/>
    </row>
    <row r="500" spans="2:5" ht="19.5" customHeight="1">
      <c r="B500" s="123"/>
      <c r="C500" s="123"/>
      <c r="D500" s="124"/>
      <c r="E500" s="123"/>
    </row>
    <row r="501" spans="2:5" ht="19.5" customHeight="1">
      <c r="B501" s="123"/>
      <c r="C501" s="123"/>
      <c r="D501" s="124"/>
      <c r="E501" s="123"/>
    </row>
    <row r="502" spans="2:5" ht="19.5" customHeight="1">
      <c r="B502" s="123"/>
      <c r="C502" s="123"/>
      <c r="D502" s="124"/>
      <c r="E502" s="123"/>
    </row>
    <row r="503" spans="2:5" ht="19.5" customHeight="1">
      <c r="B503" s="123"/>
      <c r="C503" s="123"/>
      <c r="D503" s="124"/>
      <c r="E503" s="123"/>
    </row>
    <row r="504" spans="2:5" ht="19.5" customHeight="1">
      <c r="B504" s="123"/>
      <c r="C504" s="123"/>
      <c r="D504" s="124"/>
      <c r="E504" s="123"/>
    </row>
    <row r="505" spans="2:5" ht="19.5" customHeight="1">
      <c r="B505" s="123"/>
      <c r="C505" s="123"/>
      <c r="D505" s="124"/>
      <c r="E505" s="123"/>
    </row>
    <row r="506" spans="2:5" ht="19.5" customHeight="1">
      <c r="B506" s="123"/>
      <c r="C506" s="123"/>
      <c r="D506" s="124"/>
      <c r="E506" s="123"/>
    </row>
    <row r="507" spans="2:5" ht="19.5" customHeight="1">
      <c r="B507" s="123"/>
      <c r="C507" s="123"/>
      <c r="D507" s="124"/>
      <c r="E507" s="123"/>
    </row>
    <row r="508" spans="2:5" ht="19.5" customHeight="1">
      <c r="B508" s="123"/>
      <c r="C508" s="123"/>
      <c r="D508" s="124"/>
      <c r="E508" s="123"/>
    </row>
    <row r="509" spans="2:5" ht="19.5" customHeight="1">
      <c r="B509" s="123"/>
      <c r="C509" s="123"/>
      <c r="D509" s="124"/>
      <c r="E509" s="123"/>
    </row>
    <row r="510" spans="2:5" ht="19.5" customHeight="1">
      <c r="B510" s="123"/>
      <c r="C510" s="123"/>
      <c r="D510" s="124"/>
      <c r="E510" s="123"/>
    </row>
    <row r="511" spans="2:5" ht="19.5" customHeight="1">
      <c r="B511" s="123"/>
      <c r="C511" s="123"/>
      <c r="D511" s="124"/>
      <c r="E511" s="123"/>
    </row>
    <row r="512" spans="2:5" ht="19.5" customHeight="1">
      <c r="B512" s="123"/>
      <c r="C512" s="123"/>
      <c r="D512" s="124"/>
      <c r="E512" s="123"/>
    </row>
    <row r="513" spans="2:5" ht="19.5" customHeight="1">
      <c r="B513" s="123"/>
      <c r="C513" s="123"/>
      <c r="D513" s="124"/>
      <c r="E513" s="123"/>
    </row>
    <row r="514" spans="2:5" ht="19.5" customHeight="1">
      <c r="B514" s="123"/>
      <c r="C514" s="123"/>
      <c r="D514" s="124"/>
      <c r="E514" s="123"/>
    </row>
    <row r="515" spans="2:5" ht="19.5" customHeight="1">
      <c r="B515" s="123"/>
      <c r="C515" s="123"/>
      <c r="D515" s="124"/>
      <c r="E515" s="123"/>
    </row>
    <row r="516" spans="2:5" ht="19.5" customHeight="1">
      <c r="B516" s="123"/>
      <c r="C516" s="123"/>
      <c r="D516" s="124"/>
      <c r="E516" s="123"/>
    </row>
    <row r="517" spans="2:5" ht="19.5" customHeight="1">
      <c r="B517" s="123"/>
      <c r="C517" s="123"/>
      <c r="D517" s="124"/>
      <c r="E517" s="123"/>
    </row>
    <row r="518" spans="2:5" ht="19.5" customHeight="1">
      <c r="B518" s="123"/>
      <c r="C518" s="123"/>
      <c r="D518" s="124"/>
      <c r="E518" s="123"/>
    </row>
    <row r="519" spans="2:5" ht="19.5" customHeight="1">
      <c r="B519" s="123"/>
      <c r="C519" s="123"/>
      <c r="D519" s="124"/>
      <c r="E519" s="123"/>
    </row>
    <row r="520" spans="2:5" ht="19.5" customHeight="1">
      <c r="B520" s="123"/>
      <c r="C520" s="123"/>
      <c r="D520" s="124"/>
      <c r="E520" s="123"/>
    </row>
    <row r="521" spans="2:5" ht="19.5" customHeight="1">
      <c r="B521" s="123"/>
      <c r="C521" s="123"/>
      <c r="D521" s="124"/>
      <c r="E521" s="123"/>
    </row>
    <row r="522" spans="2:5" ht="19.5" customHeight="1">
      <c r="B522" s="123"/>
      <c r="C522" s="123"/>
      <c r="D522" s="124"/>
      <c r="E522" s="123"/>
    </row>
    <row r="523" spans="2:5" ht="19.5" customHeight="1">
      <c r="B523" s="123"/>
      <c r="C523" s="123"/>
      <c r="D523" s="124"/>
      <c r="E523" s="123"/>
    </row>
    <row r="524" spans="2:5" ht="19.5" customHeight="1">
      <c r="B524" s="123"/>
      <c r="C524" s="123"/>
      <c r="D524" s="124"/>
      <c r="E524" s="123"/>
    </row>
    <row r="525" spans="2:5" ht="19.5" customHeight="1">
      <c r="B525" s="123"/>
      <c r="C525" s="123"/>
      <c r="D525" s="124"/>
      <c r="E525" s="123"/>
    </row>
    <row r="526" spans="2:5" ht="19.5" customHeight="1">
      <c r="B526" s="123"/>
      <c r="C526" s="123"/>
      <c r="D526" s="124"/>
      <c r="E526" s="123"/>
    </row>
    <row r="527" spans="2:5" ht="19.5" customHeight="1">
      <c r="B527" s="123"/>
      <c r="C527" s="123"/>
      <c r="D527" s="124"/>
      <c r="E527" s="123"/>
    </row>
    <row r="528" spans="2:5" ht="19.5" customHeight="1">
      <c r="B528" s="123"/>
      <c r="C528" s="123"/>
      <c r="D528" s="124"/>
      <c r="E528" s="123"/>
    </row>
    <row r="529" spans="2:5" ht="19.5" customHeight="1">
      <c r="B529" s="123"/>
      <c r="C529" s="123"/>
      <c r="D529" s="124"/>
      <c r="E529" s="123"/>
    </row>
    <row r="530" spans="2:5" ht="19.5" customHeight="1">
      <c r="B530" s="123"/>
      <c r="C530" s="123"/>
      <c r="D530" s="124"/>
      <c r="E530" s="123"/>
    </row>
    <row r="531" spans="2:5" ht="19.5" customHeight="1">
      <c r="B531" s="123"/>
      <c r="C531" s="123"/>
      <c r="D531" s="124"/>
      <c r="E531" s="123"/>
    </row>
    <row r="532" spans="2:5" ht="19.5" customHeight="1">
      <c r="B532" s="123"/>
      <c r="C532" s="123"/>
      <c r="D532" s="124"/>
      <c r="E532" s="123"/>
    </row>
    <row r="533" spans="2:5" ht="19.5" customHeight="1">
      <c r="B533" s="123"/>
      <c r="C533" s="123"/>
      <c r="D533" s="124"/>
      <c r="E533" s="123"/>
    </row>
    <row r="534" spans="2:5" ht="19.5" customHeight="1">
      <c r="B534" s="123"/>
      <c r="C534" s="123"/>
      <c r="D534" s="124"/>
      <c r="E534" s="123"/>
    </row>
    <row r="535" spans="2:5" ht="19.5" customHeight="1">
      <c r="B535" s="123"/>
      <c r="C535" s="123"/>
      <c r="D535" s="124"/>
      <c r="E535" s="123"/>
    </row>
    <row r="536" spans="2:5" ht="19.5" customHeight="1">
      <c r="B536" s="123"/>
      <c r="C536" s="123"/>
      <c r="D536" s="124"/>
      <c r="E536" s="123"/>
    </row>
    <row r="537" spans="2:5" ht="19.5" customHeight="1">
      <c r="B537" s="123"/>
      <c r="C537" s="123"/>
      <c r="D537" s="124"/>
      <c r="E537" s="123"/>
    </row>
    <row r="538" spans="2:5" ht="19.5" customHeight="1">
      <c r="B538" s="123"/>
      <c r="C538" s="123"/>
      <c r="D538" s="124"/>
      <c r="E538" s="123"/>
    </row>
    <row r="539" spans="2:5" ht="19.5" customHeight="1">
      <c r="B539" s="123"/>
      <c r="C539" s="123"/>
      <c r="D539" s="124"/>
      <c r="E539" s="123"/>
    </row>
    <row r="540" spans="2:5" ht="19.5" customHeight="1">
      <c r="B540" s="123"/>
      <c r="C540" s="123"/>
      <c r="D540" s="124"/>
      <c r="E540" s="123"/>
    </row>
    <row r="541" spans="2:5" ht="19.5" customHeight="1">
      <c r="B541" s="123"/>
      <c r="C541" s="123"/>
      <c r="D541" s="124"/>
      <c r="E541" s="123"/>
    </row>
    <row r="542" spans="2:5" ht="19.5" customHeight="1">
      <c r="B542" s="123"/>
      <c r="C542" s="123"/>
      <c r="D542" s="124"/>
      <c r="E542" s="123"/>
    </row>
    <row r="543" spans="2:5" ht="19.5" customHeight="1">
      <c r="B543" s="123"/>
      <c r="C543" s="123"/>
      <c r="D543" s="124"/>
      <c r="E543" s="123"/>
    </row>
    <row r="544" spans="2:5" ht="19.5" customHeight="1">
      <c r="B544" s="123"/>
      <c r="C544" s="123"/>
      <c r="D544" s="124"/>
      <c r="E544" s="123"/>
    </row>
    <row r="545" spans="2:5" ht="19.5" customHeight="1">
      <c r="B545" s="123"/>
      <c r="C545" s="123"/>
      <c r="D545" s="124"/>
      <c r="E545" s="123"/>
    </row>
    <row r="546" spans="2:5" ht="19.5" customHeight="1">
      <c r="B546" s="123"/>
      <c r="C546" s="123"/>
      <c r="D546" s="124"/>
      <c r="E546" s="123"/>
    </row>
    <row r="547" spans="2:5" ht="19.5" customHeight="1">
      <c r="B547" s="123"/>
      <c r="C547" s="123"/>
      <c r="D547" s="124"/>
      <c r="E547" s="123"/>
    </row>
    <row r="548" spans="2:5" ht="19.5" customHeight="1">
      <c r="B548" s="123"/>
      <c r="C548" s="123"/>
      <c r="D548" s="124"/>
      <c r="E548" s="123"/>
    </row>
    <row r="549" spans="2:5" ht="19.5" customHeight="1">
      <c r="B549" s="123"/>
      <c r="C549" s="123"/>
      <c r="D549" s="124"/>
      <c r="E549" s="123"/>
    </row>
    <row r="550" spans="2:5" ht="19.5" customHeight="1">
      <c r="B550" s="123"/>
      <c r="C550" s="123"/>
      <c r="D550" s="124"/>
      <c r="E550" s="123"/>
    </row>
    <row r="551" spans="2:5" ht="19.5" customHeight="1">
      <c r="B551" s="123"/>
      <c r="C551" s="123"/>
      <c r="D551" s="124"/>
      <c r="E551" s="123"/>
    </row>
    <row r="552" spans="2:5" ht="19.5" customHeight="1">
      <c r="B552" s="123"/>
      <c r="C552" s="123"/>
      <c r="D552" s="124"/>
      <c r="E552" s="123"/>
    </row>
    <row r="553" spans="2:5" ht="19.5" customHeight="1">
      <c r="B553" s="123"/>
      <c r="C553" s="123"/>
      <c r="D553" s="124"/>
      <c r="E553" s="123"/>
    </row>
    <row r="554" spans="2:5" ht="19.5" customHeight="1">
      <c r="B554" s="123"/>
      <c r="C554" s="123"/>
      <c r="D554" s="124"/>
      <c r="E554" s="123"/>
    </row>
    <row r="555" spans="2:5" ht="19.5" customHeight="1">
      <c r="B555" s="123"/>
      <c r="C555" s="123"/>
      <c r="D555" s="124"/>
      <c r="E555" s="123"/>
    </row>
    <row r="556" spans="2:5" ht="19.5" customHeight="1">
      <c r="B556" s="123"/>
      <c r="C556" s="123"/>
      <c r="D556" s="124"/>
      <c r="E556" s="123"/>
    </row>
    <row r="557" spans="2:5" ht="19.5" customHeight="1">
      <c r="B557" s="123"/>
      <c r="C557" s="123"/>
      <c r="D557" s="124"/>
      <c r="E557" s="123"/>
    </row>
    <row r="558" spans="2:5" ht="19.5" customHeight="1">
      <c r="B558" s="123"/>
      <c r="C558" s="123"/>
      <c r="D558" s="124"/>
      <c r="E558" s="123"/>
    </row>
    <row r="559" spans="2:5" ht="19.5" customHeight="1">
      <c r="B559" s="123"/>
      <c r="C559" s="123"/>
      <c r="D559" s="124"/>
      <c r="E559" s="123"/>
    </row>
    <row r="560" spans="2:5" ht="19.5" customHeight="1">
      <c r="B560" s="123"/>
      <c r="C560" s="123"/>
      <c r="D560" s="124"/>
      <c r="E560" s="123"/>
    </row>
    <row r="561" spans="2:5" ht="19.5" customHeight="1">
      <c r="B561" s="123"/>
      <c r="C561" s="123"/>
      <c r="D561" s="124"/>
      <c r="E561" s="123"/>
    </row>
    <row r="562" spans="2:5" ht="19.5" customHeight="1">
      <c r="B562" s="123"/>
      <c r="C562" s="123"/>
      <c r="D562" s="124"/>
      <c r="E562" s="123"/>
    </row>
    <row r="563" spans="2:5" ht="19.5" customHeight="1">
      <c r="B563" s="123"/>
      <c r="C563" s="123"/>
      <c r="D563" s="124"/>
      <c r="E563" s="123"/>
    </row>
    <row r="564" spans="2:5" ht="19.5" customHeight="1">
      <c r="B564" s="123"/>
      <c r="C564" s="123"/>
      <c r="D564" s="124"/>
      <c r="E564" s="123"/>
    </row>
    <row r="565" spans="2:5" ht="19.5" customHeight="1">
      <c r="B565" s="123"/>
      <c r="C565" s="123"/>
      <c r="D565" s="124"/>
      <c r="E565" s="123"/>
    </row>
    <row r="566" spans="2:5" ht="19.5" customHeight="1">
      <c r="B566" s="123"/>
      <c r="C566" s="123"/>
      <c r="D566" s="124"/>
      <c r="E566" s="123"/>
    </row>
    <row r="567" spans="2:5" ht="19.5" customHeight="1">
      <c r="B567" s="123"/>
      <c r="C567" s="123"/>
      <c r="D567" s="124"/>
      <c r="E567" s="123"/>
    </row>
    <row r="568" spans="2:5" ht="19.5" customHeight="1">
      <c r="B568" s="123"/>
      <c r="C568" s="123"/>
      <c r="D568" s="124"/>
      <c r="E568" s="123"/>
    </row>
    <row r="569" spans="2:5" ht="19.5" customHeight="1">
      <c r="B569" s="123"/>
      <c r="C569" s="123"/>
      <c r="D569" s="124"/>
      <c r="E569" s="123"/>
    </row>
    <row r="570" spans="2:5" ht="19.5" customHeight="1">
      <c r="B570" s="123"/>
      <c r="C570" s="123"/>
      <c r="D570" s="124"/>
      <c r="E570" s="123"/>
    </row>
    <row r="571" spans="2:5" ht="19.5" customHeight="1">
      <c r="B571" s="123"/>
      <c r="C571" s="123"/>
      <c r="D571" s="124"/>
      <c r="E571" s="123"/>
    </row>
    <row r="572" spans="2:5" ht="19.5" customHeight="1">
      <c r="B572" s="123"/>
      <c r="C572" s="123"/>
      <c r="D572" s="124"/>
      <c r="E572" s="123"/>
    </row>
    <row r="573" spans="2:5" ht="19.5" customHeight="1">
      <c r="B573" s="123"/>
      <c r="C573" s="123"/>
      <c r="D573" s="124"/>
      <c r="E573" s="123"/>
    </row>
    <row r="574" spans="2:5" ht="19.5" customHeight="1">
      <c r="B574" s="123"/>
      <c r="C574" s="123"/>
      <c r="D574" s="124"/>
      <c r="E574" s="123"/>
    </row>
    <row r="575" spans="2:5" ht="19.5" customHeight="1">
      <c r="B575" s="123"/>
      <c r="C575" s="123"/>
      <c r="D575" s="124"/>
      <c r="E575" s="123"/>
    </row>
    <row r="576" spans="2:5" ht="19.5" customHeight="1">
      <c r="B576" s="123"/>
      <c r="C576" s="123"/>
      <c r="D576" s="124"/>
      <c r="E576" s="123"/>
    </row>
    <row r="577" spans="2:5" ht="19.5" customHeight="1">
      <c r="B577" s="123"/>
      <c r="C577" s="123"/>
      <c r="D577" s="124"/>
      <c r="E577" s="123"/>
    </row>
    <row r="578" spans="2:5" ht="19.5" customHeight="1">
      <c r="B578" s="123"/>
      <c r="C578" s="123"/>
      <c r="D578" s="124"/>
      <c r="E578" s="123"/>
    </row>
    <row r="579" spans="2:5" ht="19.5" customHeight="1">
      <c r="B579" s="123"/>
      <c r="C579" s="123"/>
      <c r="D579" s="124"/>
      <c r="E579" s="123"/>
    </row>
    <row r="580" spans="2:5" ht="19.5" customHeight="1">
      <c r="B580" s="123"/>
      <c r="C580" s="123"/>
      <c r="D580" s="124"/>
      <c r="E580" s="123"/>
    </row>
    <row r="581" spans="2:5" ht="19.5" customHeight="1">
      <c r="B581" s="123"/>
      <c r="C581" s="123"/>
      <c r="D581" s="124"/>
      <c r="E581" s="123"/>
    </row>
    <row r="582" spans="2:5" ht="19.5" customHeight="1">
      <c r="B582" s="123"/>
      <c r="C582" s="123"/>
      <c r="D582" s="124"/>
      <c r="E582" s="123"/>
    </row>
    <row r="583" spans="2:5" ht="19.5" customHeight="1">
      <c r="B583" s="123"/>
      <c r="C583" s="123"/>
      <c r="D583" s="124"/>
      <c r="E583" s="123"/>
    </row>
    <row r="584" spans="2:5" ht="19.5" customHeight="1">
      <c r="B584" s="123"/>
      <c r="C584" s="123"/>
      <c r="D584" s="124"/>
      <c r="E584" s="123"/>
    </row>
    <row r="585" spans="2:5" ht="19.5" customHeight="1">
      <c r="B585" s="123"/>
      <c r="C585" s="123"/>
      <c r="D585" s="124"/>
      <c r="E585" s="123"/>
    </row>
    <row r="586" spans="2:5" ht="19.5" customHeight="1">
      <c r="B586" s="123"/>
      <c r="C586" s="123"/>
      <c r="D586" s="124"/>
      <c r="E586" s="123"/>
    </row>
    <row r="587" spans="2:5" ht="19.5" customHeight="1">
      <c r="B587" s="123"/>
      <c r="C587" s="123"/>
      <c r="D587" s="124"/>
      <c r="E587" s="123"/>
    </row>
    <row r="588" spans="2:5" ht="19.5" customHeight="1">
      <c r="B588" s="123"/>
      <c r="C588" s="123"/>
      <c r="D588" s="124"/>
      <c r="E588" s="123"/>
    </row>
    <row r="589" spans="2:5" ht="19.5" customHeight="1">
      <c r="B589" s="123"/>
      <c r="C589" s="123"/>
      <c r="D589" s="124"/>
      <c r="E589" s="123"/>
    </row>
    <row r="590" spans="2:5" ht="19.5" customHeight="1">
      <c r="B590" s="123"/>
      <c r="C590" s="123"/>
      <c r="D590" s="124"/>
      <c r="E590" s="123"/>
    </row>
    <row r="591" spans="2:5" ht="19.5" customHeight="1">
      <c r="B591" s="123"/>
      <c r="C591" s="123"/>
      <c r="D591" s="124"/>
      <c r="E591" s="123"/>
    </row>
    <row r="592" spans="2:5" ht="19.5" customHeight="1">
      <c r="B592" s="123"/>
      <c r="C592" s="123"/>
      <c r="D592" s="124"/>
      <c r="E592" s="123"/>
    </row>
    <row r="593" spans="2:5" ht="19.5" customHeight="1">
      <c r="B593" s="123"/>
      <c r="C593" s="123"/>
      <c r="D593" s="124"/>
      <c r="E593" s="123"/>
    </row>
    <row r="594" spans="2:5" ht="19.5" customHeight="1">
      <c r="B594" s="123"/>
      <c r="C594" s="123"/>
      <c r="D594" s="124"/>
      <c r="E594" s="123"/>
    </row>
    <row r="595" spans="2:5" ht="19.5" customHeight="1">
      <c r="B595" s="123"/>
      <c r="C595" s="123"/>
      <c r="D595" s="124"/>
      <c r="E595" s="123"/>
    </row>
    <row r="596" spans="2:5" ht="19.5" customHeight="1">
      <c r="B596" s="123"/>
      <c r="C596" s="123"/>
      <c r="D596" s="124"/>
      <c r="E596" s="123"/>
    </row>
    <row r="597" spans="2:5" ht="19.5" customHeight="1">
      <c r="B597" s="123"/>
      <c r="C597" s="123"/>
      <c r="D597" s="124"/>
      <c r="E597" s="123"/>
    </row>
    <row r="598" spans="2:5" ht="19.5" customHeight="1">
      <c r="B598" s="123"/>
      <c r="C598" s="123"/>
      <c r="D598" s="124"/>
      <c r="E598" s="123"/>
    </row>
    <row r="599" spans="2:5" ht="19.5" customHeight="1">
      <c r="B599" s="123"/>
      <c r="C599" s="123"/>
      <c r="D599" s="124"/>
      <c r="E599" s="123"/>
    </row>
    <row r="600" spans="2:5" ht="19.5" customHeight="1">
      <c r="B600" s="123"/>
      <c r="C600" s="123"/>
      <c r="D600" s="124"/>
      <c r="E600" s="123"/>
    </row>
    <row r="601" spans="2:5" ht="19.5" customHeight="1">
      <c r="B601" s="123"/>
      <c r="C601" s="123"/>
      <c r="D601" s="124"/>
      <c r="E601" s="123"/>
    </row>
    <row r="602" spans="2:5" ht="19.5" customHeight="1">
      <c r="B602" s="123"/>
      <c r="C602" s="123"/>
      <c r="D602" s="124"/>
      <c r="E602" s="123"/>
    </row>
    <row r="603" spans="2:5" ht="19.5" customHeight="1">
      <c r="B603" s="123"/>
      <c r="C603" s="123"/>
      <c r="D603" s="124"/>
      <c r="E603" s="123"/>
    </row>
    <row r="604" spans="2:5" ht="19.5" customHeight="1">
      <c r="B604" s="123"/>
      <c r="C604" s="123"/>
      <c r="D604" s="124"/>
      <c r="E604" s="123"/>
    </row>
    <row r="605" spans="2:5" ht="19.5" customHeight="1">
      <c r="B605" s="123"/>
      <c r="C605" s="123"/>
      <c r="D605" s="124"/>
      <c r="E605" s="123"/>
    </row>
    <row r="606" spans="2:5" ht="19.5" customHeight="1">
      <c r="B606" s="123"/>
      <c r="C606" s="123"/>
      <c r="D606" s="124"/>
      <c r="E606" s="123"/>
    </row>
    <row r="607" spans="2:5" ht="19.5" customHeight="1">
      <c r="B607" s="123"/>
      <c r="C607" s="123"/>
      <c r="D607" s="124"/>
      <c r="E607" s="123"/>
    </row>
    <row r="608" spans="2:5" ht="19.5" customHeight="1">
      <c r="B608" s="123"/>
      <c r="C608" s="123"/>
      <c r="D608" s="124"/>
      <c r="E608" s="123"/>
    </row>
    <row r="609" spans="2:5" ht="19.5" customHeight="1">
      <c r="B609" s="123"/>
      <c r="C609" s="123"/>
      <c r="D609" s="124"/>
      <c r="E609" s="123"/>
    </row>
    <row r="610" spans="2:5" ht="19.5" customHeight="1">
      <c r="B610" s="123"/>
      <c r="C610" s="123"/>
      <c r="D610" s="124"/>
      <c r="E610" s="123"/>
    </row>
    <row r="611" spans="2:5" ht="19.5" customHeight="1">
      <c r="B611" s="123"/>
      <c r="C611" s="123"/>
      <c r="D611" s="124"/>
      <c r="E611" s="123"/>
    </row>
    <row r="612" spans="2:5" ht="19.5" customHeight="1">
      <c r="B612" s="123"/>
      <c r="C612" s="123"/>
      <c r="D612" s="124"/>
      <c r="E612" s="123"/>
    </row>
    <row r="613" spans="2:5" ht="19.5" customHeight="1">
      <c r="B613" s="123"/>
      <c r="C613" s="123"/>
      <c r="D613" s="124"/>
      <c r="E613" s="123"/>
    </row>
    <row r="614" spans="2:5" ht="19.5" customHeight="1">
      <c r="B614" s="123"/>
      <c r="C614" s="123"/>
      <c r="D614" s="124"/>
      <c r="E614" s="123"/>
    </row>
    <row r="615" spans="2:5" ht="19.5" customHeight="1">
      <c r="B615" s="123"/>
      <c r="C615" s="123"/>
      <c r="D615" s="124"/>
      <c r="E615" s="123"/>
    </row>
    <row r="616" spans="2:5" ht="19.5" customHeight="1">
      <c r="B616" s="123"/>
      <c r="C616" s="123"/>
      <c r="D616" s="124"/>
      <c r="E616" s="123"/>
    </row>
    <row r="617" spans="2:5" ht="19.5" customHeight="1">
      <c r="B617" s="123"/>
      <c r="C617" s="123"/>
      <c r="D617" s="124"/>
      <c r="E617" s="123"/>
    </row>
    <row r="618" spans="2:5" ht="19.5" customHeight="1">
      <c r="B618" s="123"/>
      <c r="C618" s="123"/>
      <c r="D618" s="124"/>
      <c r="E618" s="123"/>
    </row>
    <row r="619" spans="2:5" ht="19.5" customHeight="1">
      <c r="B619" s="123"/>
      <c r="C619" s="123"/>
      <c r="D619" s="124"/>
      <c r="E619" s="123"/>
    </row>
    <row r="620" spans="2:5" ht="19.5" customHeight="1">
      <c r="B620" s="123"/>
      <c r="C620" s="123"/>
      <c r="D620" s="124"/>
      <c r="E620" s="123"/>
    </row>
    <row r="621" spans="2:5" ht="19.5" customHeight="1">
      <c r="B621" s="123"/>
      <c r="C621" s="123"/>
      <c r="D621" s="124"/>
      <c r="E621" s="123"/>
    </row>
    <row r="622" spans="2:5" ht="19.5" customHeight="1">
      <c r="B622" s="123"/>
      <c r="C622" s="123"/>
      <c r="D622" s="124"/>
      <c r="E622" s="123"/>
    </row>
    <row r="623" spans="2:5" ht="19.5" customHeight="1">
      <c r="B623" s="123"/>
      <c r="C623" s="123"/>
      <c r="D623" s="124"/>
      <c r="E623" s="123"/>
    </row>
    <row r="624" spans="2:5" ht="19.5" customHeight="1">
      <c r="B624" s="123"/>
      <c r="C624" s="123"/>
      <c r="D624" s="124"/>
      <c r="E624" s="123"/>
    </row>
    <row r="625" spans="2:5" ht="19.5" customHeight="1">
      <c r="B625" s="123"/>
      <c r="C625" s="123"/>
      <c r="D625" s="124"/>
      <c r="E625" s="123"/>
    </row>
    <row r="626" spans="2:5" ht="19.5" customHeight="1">
      <c r="B626" s="123"/>
      <c r="C626" s="123"/>
      <c r="D626" s="124"/>
      <c r="E626" s="123"/>
    </row>
    <row r="627" spans="2:5" ht="19.5" customHeight="1">
      <c r="B627" s="123"/>
      <c r="C627" s="123"/>
      <c r="D627" s="124"/>
      <c r="E627" s="123"/>
    </row>
    <row r="628" spans="2:5" ht="19.5" customHeight="1">
      <c r="B628" s="123"/>
      <c r="C628" s="123"/>
      <c r="D628" s="124"/>
      <c r="E628" s="123"/>
    </row>
    <row r="629" spans="2:5" ht="19.5" customHeight="1">
      <c r="B629" s="123"/>
      <c r="C629" s="123"/>
      <c r="D629" s="124"/>
      <c r="E629" s="123"/>
    </row>
    <row r="630" spans="2:5" ht="19.5" customHeight="1">
      <c r="B630" s="123"/>
      <c r="C630" s="123"/>
      <c r="D630" s="124"/>
      <c r="E630" s="123"/>
    </row>
    <row r="631" spans="2:5" ht="19.5" customHeight="1">
      <c r="B631" s="123"/>
      <c r="C631" s="123"/>
      <c r="D631" s="124"/>
      <c r="E631" s="123"/>
    </row>
    <row r="632" spans="2:5" ht="19.5" customHeight="1">
      <c r="B632" s="123"/>
      <c r="C632" s="123"/>
      <c r="D632" s="124"/>
      <c r="E632" s="123"/>
    </row>
    <row r="633" spans="2:5" ht="19.5" customHeight="1">
      <c r="B633" s="123"/>
      <c r="C633" s="123"/>
      <c r="D633" s="124"/>
      <c r="E633" s="123"/>
    </row>
    <row r="634" spans="2:5" ht="19.5" customHeight="1">
      <c r="B634" s="123"/>
      <c r="C634" s="123"/>
      <c r="D634" s="124"/>
      <c r="E634" s="123"/>
    </row>
    <row r="635" spans="2:5" ht="19.5" customHeight="1">
      <c r="B635" s="123"/>
      <c r="C635" s="123"/>
      <c r="D635" s="124"/>
      <c r="E635" s="123"/>
    </row>
    <row r="636" spans="2:5" ht="19.5" customHeight="1">
      <c r="B636" s="123"/>
      <c r="C636" s="123"/>
      <c r="D636" s="124"/>
      <c r="E636" s="123"/>
    </row>
    <row r="637" spans="2:5" ht="19.5" customHeight="1">
      <c r="B637" s="123"/>
      <c r="C637" s="123"/>
      <c r="D637" s="124"/>
      <c r="E637" s="123"/>
    </row>
    <row r="638" spans="2:5" ht="19.5" customHeight="1">
      <c r="B638" s="123"/>
      <c r="C638" s="123"/>
      <c r="D638" s="124"/>
      <c r="E638" s="123"/>
    </row>
    <row r="639" spans="2:5" ht="19.5" customHeight="1">
      <c r="B639" s="123"/>
      <c r="C639" s="123"/>
      <c r="D639" s="124"/>
      <c r="E639" s="123"/>
    </row>
    <row r="640" spans="2:5" ht="19.5" customHeight="1">
      <c r="B640" s="123"/>
      <c r="C640" s="123"/>
      <c r="D640" s="124"/>
      <c r="E640" s="123"/>
    </row>
    <row r="641" spans="2:5" ht="19.5" customHeight="1">
      <c r="B641" s="123"/>
      <c r="C641" s="123"/>
      <c r="D641" s="124"/>
      <c r="E641" s="123"/>
    </row>
    <row r="642" spans="2:5" ht="19.5" customHeight="1">
      <c r="B642" s="123"/>
      <c r="C642" s="123"/>
      <c r="D642" s="124"/>
      <c r="E642" s="123"/>
    </row>
    <row r="643" spans="2:5" ht="19.5" customHeight="1">
      <c r="B643" s="123"/>
      <c r="C643" s="123"/>
      <c r="D643" s="124"/>
      <c r="E643" s="123"/>
    </row>
    <row r="644" spans="2:5" ht="19.5" customHeight="1">
      <c r="B644" s="123"/>
      <c r="C644" s="123"/>
      <c r="D644" s="124"/>
      <c r="E644" s="123"/>
    </row>
    <row r="645" spans="2:5" ht="19.5" customHeight="1">
      <c r="B645" s="123"/>
      <c r="C645" s="123"/>
      <c r="D645" s="124"/>
      <c r="E645" s="123"/>
    </row>
    <row r="646" spans="2:5" ht="19.5" customHeight="1">
      <c r="B646" s="123"/>
      <c r="C646" s="123"/>
      <c r="D646" s="124"/>
      <c r="E646" s="123"/>
    </row>
    <row r="647" spans="2:5" ht="19.5" customHeight="1">
      <c r="B647" s="123"/>
      <c r="C647" s="123"/>
      <c r="D647" s="124"/>
      <c r="E647" s="123"/>
    </row>
    <row r="648" spans="2:5" ht="19.5" customHeight="1">
      <c r="B648" s="123"/>
      <c r="C648" s="123"/>
      <c r="D648" s="124"/>
      <c r="E648" s="123"/>
    </row>
    <row r="649" spans="2:5" ht="19.5" customHeight="1">
      <c r="B649" s="123"/>
      <c r="C649" s="123"/>
      <c r="D649" s="124"/>
      <c r="E649" s="123"/>
    </row>
    <row r="650" spans="2:5" ht="19.5" customHeight="1">
      <c r="B650" s="123"/>
      <c r="C650" s="123"/>
      <c r="D650" s="124"/>
      <c r="E650" s="123"/>
    </row>
    <row r="651" spans="2:5" ht="19.5" customHeight="1">
      <c r="B651" s="123"/>
      <c r="C651" s="123"/>
      <c r="D651" s="124"/>
      <c r="E651" s="123"/>
    </row>
    <row r="652" spans="2:5" ht="19.5" customHeight="1">
      <c r="B652" s="123"/>
      <c r="C652" s="123"/>
      <c r="D652" s="124"/>
      <c r="E652" s="123"/>
    </row>
    <row r="653" spans="2:5" ht="19.5" customHeight="1">
      <c r="B653" s="123"/>
      <c r="C653" s="123"/>
      <c r="D653" s="124"/>
      <c r="E653" s="123"/>
    </row>
    <row r="654" spans="2:5" ht="19.5" customHeight="1">
      <c r="B654" s="123"/>
      <c r="C654" s="123"/>
      <c r="D654" s="124"/>
      <c r="E654" s="123"/>
    </row>
    <row r="655" spans="2:5" ht="19.5" customHeight="1">
      <c r="B655" s="123"/>
      <c r="C655" s="123"/>
      <c r="D655" s="124"/>
      <c r="E655" s="123"/>
    </row>
    <row r="656" spans="2:5" ht="19.5" customHeight="1">
      <c r="B656" s="123"/>
      <c r="C656" s="123"/>
      <c r="D656" s="124"/>
      <c r="E656" s="123"/>
    </row>
    <row r="657" spans="2:5" ht="19.5" customHeight="1">
      <c r="B657" s="123"/>
      <c r="C657" s="123"/>
      <c r="D657" s="124"/>
      <c r="E657" s="123"/>
    </row>
    <row r="658" spans="2:5" ht="19.5" customHeight="1">
      <c r="B658" s="123"/>
      <c r="C658" s="123"/>
      <c r="D658" s="124"/>
      <c r="E658" s="123"/>
    </row>
    <row r="659" spans="2:5" ht="19.5" customHeight="1">
      <c r="B659" s="123"/>
      <c r="C659" s="123"/>
      <c r="D659" s="124"/>
      <c r="E659" s="123"/>
    </row>
    <row r="660" spans="2:5" ht="19.5" customHeight="1">
      <c r="B660" s="123"/>
      <c r="C660" s="123"/>
      <c r="D660" s="124"/>
      <c r="E660" s="123"/>
    </row>
    <row r="661" spans="2:5" ht="19.5" customHeight="1">
      <c r="B661" s="123"/>
      <c r="C661" s="123"/>
      <c r="D661" s="124"/>
      <c r="E661" s="123"/>
    </row>
    <row r="662" spans="2:5" ht="19.5" customHeight="1">
      <c r="B662" s="123"/>
      <c r="C662" s="123"/>
      <c r="D662" s="124"/>
      <c r="E662" s="123"/>
    </row>
    <row r="663" spans="2:5" ht="19.5" customHeight="1">
      <c r="B663" s="123"/>
      <c r="C663" s="123"/>
      <c r="D663" s="124"/>
      <c r="E663" s="123"/>
    </row>
    <row r="664" spans="2:5" ht="19.5" customHeight="1">
      <c r="B664" s="123"/>
      <c r="C664" s="123"/>
      <c r="D664" s="124"/>
      <c r="E664" s="123"/>
    </row>
    <row r="665" spans="2:5" ht="19.5" customHeight="1">
      <c r="B665" s="123"/>
      <c r="C665" s="123"/>
      <c r="D665" s="124"/>
      <c r="E665" s="123"/>
    </row>
    <row r="666" spans="2:5" ht="19.5" customHeight="1">
      <c r="B666" s="123"/>
      <c r="C666" s="123"/>
      <c r="D666" s="124"/>
      <c r="E666" s="123"/>
    </row>
    <row r="667" spans="2:5" ht="19.5" customHeight="1">
      <c r="B667" s="123"/>
      <c r="C667" s="123"/>
      <c r="D667" s="124"/>
      <c r="E667" s="123"/>
    </row>
    <row r="668" spans="2:5" ht="19.5" customHeight="1">
      <c r="B668" s="123"/>
      <c r="C668" s="123"/>
      <c r="D668" s="124"/>
      <c r="E668" s="123"/>
    </row>
    <row r="669" spans="2:5" ht="19.5" customHeight="1">
      <c r="B669" s="123"/>
      <c r="C669" s="123"/>
      <c r="D669" s="124"/>
      <c r="E669" s="123"/>
    </row>
    <row r="670" spans="2:5" ht="19.5" customHeight="1">
      <c r="B670" s="123"/>
      <c r="C670" s="123"/>
      <c r="D670" s="124"/>
      <c r="E670" s="123"/>
    </row>
    <row r="671" spans="2:5" ht="19.5" customHeight="1">
      <c r="B671" s="123"/>
      <c r="C671" s="123"/>
      <c r="D671" s="124"/>
      <c r="E671" s="123"/>
    </row>
    <row r="672" spans="2:5" ht="19.5" customHeight="1">
      <c r="B672" s="123"/>
      <c r="C672" s="123"/>
      <c r="D672" s="124"/>
      <c r="E672" s="123"/>
    </row>
    <row r="673" spans="2:5" ht="19.5" customHeight="1">
      <c r="B673" s="123"/>
      <c r="C673" s="123"/>
      <c r="D673" s="124"/>
      <c r="E673" s="123"/>
    </row>
    <row r="674" spans="2:5" ht="19.5" customHeight="1">
      <c r="B674" s="123"/>
      <c r="C674" s="123"/>
      <c r="D674" s="124"/>
      <c r="E674" s="123"/>
    </row>
    <row r="675" spans="2:5" ht="19.5" customHeight="1">
      <c r="B675" s="123"/>
      <c r="C675" s="123"/>
      <c r="D675" s="124"/>
      <c r="E675" s="123"/>
    </row>
    <row r="676" spans="2:5" ht="19.5" customHeight="1">
      <c r="B676" s="123"/>
      <c r="C676" s="123"/>
      <c r="D676" s="124"/>
      <c r="E676" s="123"/>
    </row>
    <row r="677" spans="2:5" ht="19.5" customHeight="1">
      <c r="B677" s="123"/>
      <c r="C677" s="123"/>
      <c r="D677" s="124"/>
      <c r="E677" s="123"/>
    </row>
    <row r="678" spans="2:5" ht="19.5" customHeight="1">
      <c r="B678" s="123"/>
      <c r="C678" s="123"/>
      <c r="D678" s="124"/>
      <c r="E678" s="123"/>
    </row>
    <row r="679" spans="2:5" ht="19.5" customHeight="1">
      <c r="B679" s="123"/>
      <c r="C679" s="123"/>
      <c r="D679" s="124"/>
      <c r="E679" s="123"/>
    </row>
    <row r="680" spans="2:5" ht="19.5" customHeight="1">
      <c r="B680" s="123"/>
      <c r="C680" s="123"/>
      <c r="D680" s="124"/>
      <c r="E680" s="123"/>
    </row>
    <row r="681" spans="2:5" ht="19.5" customHeight="1">
      <c r="B681" s="123"/>
      <c r="C681" s="123"/>
      <c r="D681" s="124"/>
      <c r="E681" s="123"/>
    </row>
    <row r="682" spans="2:5" ht="19.5" customHeight="1">
      <c r="B682" s="123"/>
      <c r="C682" s="123"/>
      <c r="D682" s="124"/>
      <c r="E682" s="123"/>
    </row>
    <row r="683" spans="2:5" ht="19.5" customHeight="1">
      <c r="B683" s="123"/>
      <c r="C683" s="123"/>
      <c r="D683" s="124"/>
      <c r="E683" s="123"/>
    </row>
    <row r="684" spans="2:5" ht="19.5" customHeight="1">
      <c r="B684" s="123"/>
      <c r="C684" s="123"/>
      <c r="D684" s="124"/>
      <c r="E684" s="123"/>
    </row>
    <row r="685" spans="2:5" ht="19.5" customHeight="1">
      <c r="B685" s="123"/>
      <c r="C685" s="123"/>
      <c r="D685" s="124"/>
      <c r="E685" s="123"/>
    </row>
    <row r="686" spans="2:5" ht="19.5" customHeight="1">
      <c r="B686" s="123"/>
      <c r="C686" s="123"/>
      <c r="D686" s="124"/>
      <c r="E686" s="123"/>
    </row>
    <row r="687" spans="2:5" ht="19.5" customHeight="1">
      <c r="B687" s="123"/>
      <c r="C687" s="123"/>
      <c r="D687" s="122"/>
      <c r="E687" s="123"/>
    </row>
    <row r="688" spans="2:5" ht="19.5" customHeight="1">
      <c r="D688" s="122"/>
    </row>
    <row r="689" spans="4:4" ht="19.5" customHeight="1">
      <c r="D689" s="122"/>
    </row>
    <row r="690" spans="4:4" ht="19.5" customHeight="1">
      <c r="D690" s="122"/>
    </row>
    <row r="691" spans="4:4" ht="19.5" customHeight="1">
      <c r="D691" s="122"/>
    </row>
    <row r="692" spans="4:4" ht="19.5" customHeight="1">
      <c r="D692" s="122"/>
    </row>
    <row r="693" spans="4:4" ht="19.5" customHeight="1">
      <c r="D693" s="122"/>
    </row>
    <row r="694" spans="4:4" ht="19.5" customHeight="1">
      <c r="D694" s="122"/>
    </row>
    <row r="695" spans="4:4" ht="19.5" customHeight="1">
      <c r="D695" s="122"/>
    </row>
    <row r="696" spans="4:4" ht="19.5" customHeight="1">
      <c r="D696" s="122"/>
    </row>
    <row r="697" spans="4:4" ht="19.5" customHeight="1">
      <c r="D697" s="122"/>
    </row>
    <row r="698" spans="4:4" ht="19.5" customHeight="1">
      <c r="D698" s="122"/>
    </row>
    <row r="699" spans="4:4" ht="19.5" customHeight="1">
      <c r="D699" s="122"/>
    </row>
    <row r="700" spans="4:4" ht="19.5" customHeight="1">
      <c r="D700" s="122"/>
    </row>
    <row r="701" spans="4:4" ht="19.5" customHeight="1">
      <c r="D701" s="122"/>
    </row>
    <row r="702" spans="4:4" ht="19.5" customHeight="1">
      <c r="D702" s="122"/>
    </row>
    <row r="703" spans="4:4" ht="19.5" customHeight="1">
      <c r="D703" s="122"/>
    </row>
    <row r="704" spans="4:4" ht="19.5" customHeight="1">
      <c r="D704" s="122"/>
    </row>
    <row r="705" spans="4:4" ht="19.5" customHeight="1">
      <c r="D705" s="122"/>
    </row>
    <row r="706" spans="4:4" ht="19.5" customHeight="1">
      <c r="D706" s="122"/>
    </row>
    <row r="707" spans="4:4" ht="19.5" customHeight="1">
      <c r="D707" s="122"/>
    </row>
    <row r="708" spans="4:4" ht="19.5" customHeight="1">
      <c r="D708" s="122"/>
    </row>
    <row r="709" spans="4:4" ht="19.5" customHeight="1">
      <c r="D709" s="122"/>
    </row>
    <row r="710" spans="4:4" ht="19.5" customHeight="1">
      <c r="D710" s="122"/>
    </row>
    <row r="711" spans="4:4" ht="19.5" customHeight="1">
      <c r="D711" s="122"/>
    </row>
    <row r="712" spans="4:4" ht="19.5" customHeight="1">
      <c r="D712" s="122"/>
    </row>
  </sheetData>
  <mergeCells count="5">
    <mergeCell ref="B9:B10"/>
    <mergeCell ref="B2:D2"/>
    <mergeCell ref="E2:F2"/>
    <mergeCell ref="B1:F1"/>
    <mergeCell ref="B3:F3"/>
  </mergeCells>
  <pageMargins left="0.5" right="0.5" top="0.5" bottom="0.5" header="0" footer="0"/>
  <pageSetup scale="55" fitToWidth="2" fitToHeight="0" orientation="portrait" r:id="rId1"/>
  <headerFooter>
    <oddHeader>&amp;L&amp;"+,Regular"&amp;16&amp;K04+035Customer&amp;"-,Regular"&amp;K01+000 Contacts</oddHeader>
    <oddFooter>Page &amp;P of &amp;N</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election activeCell="N31" sqref="N31"/>
    </sheetView>
  </sheetViews>
  <sheetFormatPr baseColWidth="10" defaultColWidth="14.5" defaultRowHeight="15" customHeight="1"/>
  <cols>
    <col min="1" max="1" width="15.6640625" customWidth="1"/>
    <col min="2" max="2" width="14.6640625" customWidth="1"/>
    <col min="3" max="4" width="16.6640625" customWidth="1"/>
    <col min="5" max="5" width="14.6640625" customWidth="1"/>
    <col min="6" max="6" width="9.6640625" customWidth="1"/>
    <col min="7" max="7" width="11.6640625" customWidth="1"/>
    <col min="8" max="13" width="12.6640625" customWidth="1"/>
    <col min="14" max="15" width="10.6640625" customWidth="1"/>
    <col min="16" max="26" width="11.5" customWidth="1"/>
  </cols>
  <sheetData>
    <row r="1" spans="1:26">
      <c r="A1" s="1"/>
      <c r="B1" s="55" t="s">
        <v>66</v>
      </c>
      <c r="C1" s="55"/>
      <c r="D1" s="55"/>
      <c r="E1" s="1"/>
      <c r="F1" s="1"/>
      <c r="G1" s="1"/>
      <c r="H1" s="1"/>
      <c r="I1" s="1"/>
      <c r="J1" s="1"/>
      <c r="K1" s="1"/>
      <c r="L1" s="1"/>
      <c r="M1" s="1"/>
      <c r="N1" s="1"/>
      <c r="O1" s="1"/>
      <c r="P1" s="1"/>
      <c r="Q1" s="1"/>
      <c r="R1" s="1"/>
      <c r="S1" s="1"/>
      <c r="T1" s="1"/>
      <c r="U1" s="1"/>
      <c r="V1" s="1"/>
      <c r="W1" s="1"/>
      <c r="X1" s="1"/>
      <c r="Y1" s="1"/>
      <c r="Z1" s="1"/>
    </row>
    <row r="2" spans="1:26">
      <c r="A2" s="1"/>
      <c r="B2" s="1"/>
      <c r="C2" s="1"/>
      <c r="D2" s="1"/>
      <c r="E2" s="1"/>
      <c r="F2" s="1"/>
      <c r="G2" s="56" t="s">
        <v>67</v>
      </c>
      <c r="H2" s="57" t="s">
        <v>68</v>
      </c>
      <c r="I2" s="58" t="s">
        <v>69</v>
      </c>
      <c r="J2" s="59" t="s">
        <v>70</v>
      </c>
      <c r="K2" s="60" t="s">
        <v>71</v>
      </c>
      <c r="L2" s="59" t="s">
        <v>72</v>
      </c>
      <c r="M2" s="61" t="s">
        <v>73</v>
      </c>
      <c r="N2" s="1"/>
      <c r="O2" s="1"/>
      <c r="P2" s="1"/>
      <c r="Q2" s="1"/>
      <c r="R2" s="1"/>
      <c r="S2" s="1"/>
      <c r="T2" s="1"/>
      <c r="U2" s="1"/>
      <c r="V2" s="1"/>
      <c r="W2" s="1"/>
      <c r="X2" s="1"/>
      <c r="Y2" s="1"/>
      <c r="Z2" s="1"/>
    </row>
    <row r="3" spans="1:26">
      <c r="A3" s="1"/>
      <c r="B3" s="62" t="s">
        <v>74</v>
      </c>
      <c r="C3" s="380" t="s">
        <v>75</v>
      </c>
      <c r="D3" s="378"/>
      <c r="E3" s="63" t="s">
        <v>76</v>
      </c>
      <c r="F3" s="64" t="s">
        <v>77</v>
      </c>
      <c r="G3" s="65" t="s">
        <v>42</v>
      </c>
      <c r="H3" s="65" t="s">
        <v>42</v>
      </c>
      <c r="I3" s="65" t="s">
        <v>42</v>
      </c>
      <c r="J3" s="65" t="s">
        <v>42</v>
      </c>
      <c r="K3" s="65" t="s">
        <v>42</v>
      </c>
      <c r="L3" s="65" t="s">
        <v>42</v>
      </c>
      <c r="M3" s="66" t="s">
        <v>42</v>
      </c>
      <c r="N3" s="1"/>
      <c r="O3" s="1"/>
      <c r="P3" s="1"/>
      <c r="Q3" s="1"/>
      <c r="R3" s="1"/>
      <c r="S3" s="1"/>
      <c r="T3" s="1"/>
      <c r="U3" s="1"/>
      <c r="V3" s="1"/>
      <c r="W3" s="1"/>
      <c r="X3" s="1"/>
      <c r="Y3" s="1"/>
      <c r="Z3" s="1"/>
    </row>
    <row r="4" spans="1:26">
      <c r="A4" s="67" t="s">
        <v>78</v>
      </c>
      <c r="B4" s="68">
        <v>828116</v>
      </c>
      <c r="C4" s="69" t="s">
        <v>79</v>
      </c>
      <c r="D4" s="70"/>
      <c r="E4" s="71"/>
      <c r="F4" s="72"/>
      <c r="G4" s="73"/>
      <c r="H4" s="73"/>
      <c r="I4" s="73"/>
      <c r="J4" s="73"/>
      <c r="K4" s="74"/>
      <c r="L4" s="74"/>
      <c r="M4" s="74"/>
      <c r="N4" s="1"/>
      <c r="O4" s="1"/>
      <c r="P4" s="1"/>
      <c r="Q4" s="1"/>
      <c r="R4" s="1"/>
      <c r="S4" s="1"/>
      <c r="T4" s="1"/>
      <c r="U4" s="1"/>
      <c r="V4" s="1"/>
      <c r="W4" s="1"/>
      <c r="X4" s="1"/>
      <c r="Y4" s="1"/>
      <c r="Z4" s="1"/>
    </row>
    <row r="5" spans="1:26">
      <c r="A5" s="67" t="s">
        <v>80</v>
      </c>
      <c r="B5" s="75">
        <f>ROUND(B4*1.4,0)</f>
        <v>1159362</v>
      </c>
      <c r="C5" s="377" t="s">
        <v>81</v>
      </c>
      <c r="D5" s="378"/>
      <c r="E5" s="76">
        <v>8.5000000000000006E-2</v>
      </c>
      <c r="F5" s="77">
        <v>0.04</v>
      </c>
      <c r="G5" s="78">
        <f>($B$4*E5)</f>
        <v>70389.86</v>
      </c>
      <c r="H5" s="78">
        <f>($B$5*E5)</f>
        <v>98545.77</v>
      </c>
      <c r="I5" s="78">
        <f>$B$6*E5</f>
        <v>175974.65000000002</v>
      </c>
      <c r="J5" s="78">
        <f>$B$7*E5</f>
        <v>126701.74800000001</v>
      </c>
      <c r="K5" s="78">
        <f>$B$8*E5</f>
        <v>126701.74800000001</v>
      </c>
      <c r="L5" s="78">
        <f>$B$9*E5</f>
        <v>140779.72</v>
      </c>
      <c r="M5" s="79">
        <f>$B$10*E5</f>
        <v>112623.77600000001</v>
      </c>
      <c r="N5" s="1"/>
      <c r="O5" s="1"/>
      <c r="P5" s="1"/>
      <c r="Q5" s="1"/>
      <c r="R5" s="1"/>
      <c r="S5" s="1"/>
      <c r="T5" s="1"/>
      <c r="U5" s="1"/>
      <c r="V5" s="1"/>
      <c r="W5" s="1"/>
      <c r="X5" s="1"/>
      <c r="Y5" s="1"/>
      <c r="Z5" s="1"/>
    </row>
    <row r="6" spans="1:26">
      <c r="A6" s="67" t="s">
        <v>82</v>
      </c>
      <c r="B6" s="80">
        <f>B4*2.5</f>
        <v>2070290</v>
      </c>
      <c r="C6" s="377" t="s">
        <v>83</v>
      </c>
      <c r="D6" s="378"/>
      <c r="E6" s="81">
        <v>0.12</v>
      </c>
      <c r="F6" s="82">
        <v>0.04</v>
      </c>
      <c r="G6" s="78">
        <f>($B$4*E6)</f>
        <v>99373.92</v>
      </c>
      <c r="H6" s="78">
        <f>($B$5*E6)</f>
        <v>139123.44</v>
      </c>
      <c r="I6" s="78">
        <f>$B$6*E6</f>
        <v>248434.8</v>
      </c>
      <c r="J6" s="78">
        <f>$B$7*E6</f>
        <v>178873.05600000001</v>
      </c>
      <c r="K6" s="78">
        <f>$B$8*E6</f>
        <v>178873.05600000001</v>
      </c>
      <c r="L6" s="78">
        <f>$B$9*E6</f>
        <v>198747.84</v>
      </c>
      <c r="M6" s="83">
        <f>$B$10*E6</f>
        <v>158998.272</v>
      </c>
      <c r="N6" s="1"/>
      <c r="O6" s="1"/>
      <c r="P6" s="1"/>
      <c r="Q6" s="1"/>
      <c r="R6" s="1"/>
      <c r="S6" s="1"/>
      <c r="T6" s="1"/>
      <c r="U6" s="1"/>
      <c r="V6" s="1"/>
      <c r="W6" s="1"/>
      <c r="X6" s="1"/>
      <c r="Y6" s="1"/>
      <c r="Z6" s="1"/>
    </row>
    <row r="7" spans="1:26">
      <c r="A7" s="67" t="s">
        <v>84</v>
      </c>
      <c r="B7" s="84">
        <f>B4*1.8</f>
        <v>1490608.8</v>
      </c>
      <c r="C7" s="377" t="s">
        <v>85</v>
      </c>
      <c r="D7" s="378"/>
      <c r="E7" s="81">
        <v>6.9599999999999995E-2</v>
      </c>
      <c r="F7" s="82"/>
      <c r="G7" s="78">
        <f>($B$4*E7)</f>
        <v>57636.873599999999</v>
      </c>
      <c r="H7" s="78">
        <f>($B$5*E7)</f>
        <v>80691.595199999996</v>
      </c>
      <c r="I7" s="78">
        <f>$B$6*E7</f>
        <v>144092.18399999998</v>
      </c>
      <c r="J7" s="78">
        <f>$B$7*E7</f>
        <v>103746.37247999999</v>
      </c>
      <c r="K7" s="78">
        <f>$B$8*E7</f>
        <v>103746.37247999999</v>
      </c>
      <c r="L7" s="78">
        <f>$B$9*E7</f>
        <v>115273.7472</v>
      </c>
      <c r="M7" s="83">
        <f>$B$10*E7</f>
        <v>92218.997759999998</v>
      </c>
      <c r="N7" s="1"/>
      <c r="O7" s="1"/>
      <c r="P7" s="1"/>
      <c r="Q7" s="1"/>
      <c r="R7" s="1"/>
      <c r="S7" s="1"/>
      <c r="T7" s="1"/>
      <c r="U7" s="1"/>
      <c r="V7" s="1"/>
      <c r="W7" s="1"/>
      <c r="X7" s="1"/>
      <c r="Y7" s="1"/>
      <c r="Z7" s="1"/>
    </row>
    <row r="8" spans="1:26">
      <c r="A8" s="67" t="s">
        <v>86</v>
      </c>
      <c r="B8" s="85">
        <f>B4*1.8</f>
        <v>1490608.8</v>
      </c>
      <c r="C8" s="377" t="s">
        <v>87</v>
      </c>
      <c r="D8" s="378"/>
      <c r="E8" s="86">
        <v>0.04</v>
      </c>
      <c r="F8" s="82"/>
      <c r="G8" s="78">
        <f>($B$4*E8)</f>
        <v>33124.639999999999</v>
      </c>
      <c r="H8" s="78">
        <f>($B$5*E8)</f>
        <v>46374.48</v>
      </c>
      <c r="I8" s="78">
        <f>$B$6*E8</f>
        <v>82811.600000000006</v>
      </c>
      <c r="J8" s="78">
        <f>$B$7*E8</f>
        <v>59624.352000000006</v>
      </c>
      <c r="K8" s="78">
        <f>$B$8*E8</f>
        <v>59624.352000000006</v>
      </c>
      <c r="L8" s="78">
        <f>$B$9*E8</f>
        <v>66249.279999999999</v>
      </c>
      <c r="M8" s="83">
        <f>$B$10*E8</f>
        <v>52999.424000000006</v>
      </c>
      <c r="N8" s="1"/>
      <c r="O8" s="1"/>
      <c r="P8" s="1"/>
      <c r="Q8" s="1"/>
      <c r="R8" s="1"/>
      <c r="S8" s="1"/>
      <c r="T8" s="1"/>
      <c r="U8" s="1"/>
      <c r="V8" s="1"/>
      <c r="W8" s="1"/>
      <c r="X8" s="1"/>
      <c r="Y8" s="1"/>
      <c r="Z8" s="1"/>
    </row>
    <row r="9" spans="1:26">
      <c r="A9" s="67" t="s">
        <v>88</v>
      </c>
      <c r="B9" s="87">
        <f>B4*2</f>
        <v>1656232</v>
      </c>
      <c r="C9" s="69" t="s">
        <v>89</v>
      </c>
      <c r="D9" s="69"/>
      <c r="E9" s="71"/>
      <c r="F9" s="72"/>
      <c r="G9" s="73"/>
      <c r="H9" s="73"/>
      <c r="I9" s="73"/>
      <c r="J9" s="73"/>
      <c r="K9" s="74"/>
      <c r="L9" s="74"/>
      <c r="M9" s="74"/>
      <c r="N9" s="1"/>
      <c r="O9" s="1"/>
      <c r="P9" s="1"/>
      <c r="Q9" s="1"/>
      <c r="R9" s="1"/>
      <c r="S9" s="1"/>
      <c r="T9" s="1"/>
      <c r="U9" s="1"/>
      <c r="V9" s="1"/>
      <c r="W9" s="1"/>
      <c r="X9" s="1"/>
      <c r="Y9" s="1"/>
      <c r="Z9" s="1"/>
    </row>
    <row r="10" spans="1:26">
      <c r="A10" s="88" t="s">
        <v>90</v>
      </c>
      <c r="B10" s="89">
        <f>B4*1.6</f>
        <v>1324985.6000000001</v>
      </c>
      <c r="C10" s="377" t="s">
        <v>91</v>
      </c>
      <c r="D10" s="378"/>
      <c r="E10" s="86">
        <f>30/360</f>
        <v>8.3333333333333329E-2</v>
      </c>
      <c r="F10" s="82"/>
      <c r="G10" s="90">
        <f>($B$4+B11)*E10</f>
        <v>77095.666666666657</v>
      </c>
      <c r="H10" s="90">
        <f>($B$5+B11)*E10</f>
        <v>104699.5</v>
      </c>
      <c r="I10" s="90">
        <f>($B$6+B11)*E10</f>
        <v>180610.16666666666</v>
      </c>
      <c r="J10" s="90">
        <f>($B$7+B11)*E10</f>
        <v>132303.4</v>
      </c>
      <c r="K10" s="90">
        <f>($B$8+B11)*E10</f>
        <v>132303.4</v>
      </c>
      <c r="L10" s="78">
        <f>$B$9*E10</f>
        <v>138019.33333333331</v>
      </c>
      <c r="M10" s="91">
        <f>($B$10+B11)*E10</f>
        <v>118501.46666666667</v>
      </c>
      <c r="N10" s="1"/>
      <c r="O10" s="1"/>
      <c r="P10" s="1"/>
      <c r="Q10" s="1"/>
      <c r="R10" s="1"/>
      <c r="S10" s="1"/>
      <c r="T10" s="1"/>
      <c r="U10" s="1"/>
      <c r="V10" s="1"/>
      <c r="W10" s="1"/>
      <c r="X10" s="1"/>
      <c r="Y10" s="1"/>
      <c r="Z10" s="1"/>
    </row>
    <row r="11" spans="1:26">
      <c r="A11" s="92" t="s">
        <v>92</v>
      </c>
      <c r="B11" s="68">
        <v>97032</v>
      </c>
      <c r="C11" s="377" t="s">
        <v>93</v>
      </c>
      <c r="D11" s="378"/>
      <c r="E11" s="86">
        <f>15/360</f>
        <v>4.1666666666666664E-2</v>
      </c>
      <c r="F11" s="82"/>
      <c r="G11" s="78">
        <f>($B$4*E11)</f>
        <v>34504.833333333328</v>
      </c>
      <c r="H11" s="78">
        <f>($B$5*E11)</f>
        <v>48306.75</v>
      </c>
      <c r="I11" s="78">
        <f>($B$6*E11)</f>
        <v>86262.083333333328</v>
      </c>
      <c r="J11" s="78">
        <f>$B$7*E11</f>
        <v>62108.7</v>
      </c>
      <c r="K11" s="78">
        <f>$B$8*E11</f>
        <v>62108.7</v>
      </c>
      <c r="L11" s="78">
        <f>$B$9*E11</f>
        <v>69009.666666666657</v>
      </c>
      <c r="M11" s="83">
        <f>$B$10*E11</f>
        <v>55207.733333333337</v>
      </c>
      <c r="N11" s="1"/>
      <c r="O11" s="1"/>
      <c r="P11" s="1"/>
      <c r="Q11" s="1"/>
      <c r="R11" s="1"/>
      <c r="S11" s="1"/>
      <c r="T11" s="1"/>
      <c r="U11" s="1"/>
      <c r="V11" s="1"/>
      <c r="W11" s="1"/>
      <c r="X11" s="1"/>
      <c r="Y11" s="1"/>
      <c r="Z11" s="1"/>
    </row>
    <row r="12" spans="1:26">
      <c r="A12" s="1"/>
      <c r="B12" s="1"/>
      <c r="C12" s="377" t="s">
        <v>94</v>
      </c>
      <c r="D12" s="378"/>
      <c r="E12" s="81">
        <f>36/360</f>
        <v>0.1</v>
      </c>
      <c r="F12" s="82"/>
      <c r="G12" s="90">
        <f>($B$4+B11)*E12</f>
        <v>92514.8</v>
      </c>
      <c r="H12" s="90">
        <f>($B$5+B11)*E12</f>
        <v>125639.40000000001</v>
      </c>
      <c r="I12" s="78">
        <f>($B$6)*E12</f>
        <v>207029</v>
      </c>
      <c r="J12" s="90">
        <f>($B$7+B11)*E12</f>
        <v>158764.08000000002</v>
      </c>
      <c r="K12" s="90">
        <f>($B$8+B11)*E12</f>
        <v>158764.08000000002</v>
      </c>
      <c r="L12" s="78">
        <f>$B$9*E12</f>
        <v>165623.20000000001</v>
      </c>
      <c r="M12" s="91">
        <f>($B$10+B11)*E12</f>
        <v>142201.76</v>
      </c>
      <c r="N12" s="1"/>
      <c r="O12" s="1"/>
      <c r="P12" s="1"/>
      <c r="Q12" s="1"/>
      <c r="R12" s="1"/>
      <c r="S12" s="1"/>
      <c r="T12" s="1"/>
      <c r="U12" s="1"/>
      <c r="V12" s="1"/>
      <c r="W12" s="1"/>
      <c r="X12" s="1"/>
      <c r="Y12" s="1"/>
      <c r="Z12" s="1"/>
    </row>
    <row r="13" spans="1:26">
      <c r="A13" s="1"/>
      <c r="B13" s="1"/>
      <c r="C13" s="377" t="s">
        <v>95</v>
      </c>
      <c r="D13" s="378"/>
      <c r="E13" s="81">
        <v>1.2E-2</v>
      </c>
      <c r="F13" s="82"/>
      <c r="G13" s="90">
        <f>($B$4+B11)*E13</f>
        <v>11101.776</v>
      </c>
      <c r="H13" s="90">
        <f>($B$5+B11)*E13</f>
        <v>15076.728000000001</v>
      </c>
      <c r="I13" s="78">
        <f>($B$6)*E13</f>
        <v>24843.48</v>
      </c>
      <c r="J13" s="90">
        <f>($B$7+B11)*E13</f>
        <v>19051.689600000002</v>
      </c>
      <c r="K13" s="90">
        <f>($B$8+B11)*E13</f>
        <v>19051.689600000002</v>
      </c>
      <c r="L13" s="78">
        <f>$B$9*E13</f>
        <v>19874.784</v>
      </c>
      <c r="M13" s="91">
        <f>($B$10+B11)*E13</f>
        <v>17064.211200000002</v>
      </c>
      <c r="N13" s="1"/>
      <c r="O13" s="1"/>
      <c r="P13" s="1"/>
      <c r="Q13" s="1"/>
      <c r="R13" s="1"/>
      <c r="S13" s="1"/>
      <c r="T13" s="1"/>
      <c r="U13" s="1"/>
      <c r="V13" s="1"/>
      <c r="W13" s="1"/>
      <c r="X13" s="1"/>
      <c r="Y13" s="1"/>
      <c r="Z13" s="1"/>
    </row>
    <row r="14" spans="1:26">
      <c r="A14" s="92" t="s">
        <v>96</v>
      </c>
      <c r="B14" s="93">
        <f>B4+B11</f>
        <v>925148</v>
      </c>
      <c r="C14" s="69" t="s">
        <v>97</v>
      </c>
      <c r="D14" s="70"/>
      <c r="E14" s="71"/>
      <c r="F14" s="72"/>
      <c r="G14" s="73"/>
      <c r="H14" s="73"/>
      <c r="I14" s="73"/>
      <c r="J14" s="73"/>
      <c r="K14" s="74"/>
      <c r="L14" s="74"/>
      <c r="M14" s="74"/>
      <c r="N14" s="1"/>
      <c r="O14" s="1"/>
      <c r="P14" s="1"/>
      <c r="Q14" s="1"/>
      <c r="R14" s="1"/>
      <c r="S14" s="1"/>
      <c r="T14" s="1"/>
      <c r="U14" s="1"/>
      <c r="V14" s="1"/>
      <c r="W14" s="1"/>
      <c r="X14" s="1"/>
      <c r="Y14" s="1"/>
      <c r="Z14" s="1"/>
    </row>
    <row r="15" spans="1:26" ht="15.75" customHeight="1">
      <c r="A15" s="1"/>
      <c r="B15" s="1"/>
      <c r="C15" s="377" t="s">
        <v>98</v>
      </c>
      <c r="D15" s="378"/>
      <c r="E15" s="81">
        <f>3%-3%</f>
        <v>0</v>
      </c>
      <c r="F15" s="82"/>
      <c r="G15" s="78">
        <f>($B$4*E15)</f>
        <v>0</v>
      </c>
      <c r="H15" s="78">
        <f>($B$5*E15)</f>
        <v>0</v>
      </c>
      <c r="I15" s="78">
        <f>$B$6*E15</f>
        <v>0</v>
      </c>
      <c r="J15" s="78">
        <f>$B$7*E15</f>
        <v>0</v>
      </c>
      <c r="K15" s="78">
        <f>$B$8*E15</f>
        <v>0</v>
      </c>
      <c r="L15" s="78">
        <f>$B$9*E15</f>
        <v>0</v>
      </c>
      <c r="M15" s="83">
        <f>$B$10*E15</f>
        <v>0</v>
      </c>
      <c r="N15" s="1"/>
      <c r="O15" s="1"/>
      <c r="P15" s="1"/>
      <c r="Q15" s="1"/>
      <c r="R15" s="1"/>
      <c r="S15" s="1"/>
      <c r="T15" s="1"/>
      <c r="U15" s="1"/>
      <c r="V15" s="1"/>
      <c r="W15" s="1"/>
      <c r="X15" s="1"/>
      <c r="Y15" s="1"/>
      <c r="Z15" s="1"/>
    </row>
    <row r="16" spans="1:26">
      <c r="A16" s="1"/>
      <c r="B16" s="1"/>
      <c r="C16" s="377" t="s">
        <v>99</v>
      </c>
      <c r="D16" s="378"/>
      <c r="E16" s="81">
        <f>2%-2%</f>
        <v>0</v>
      </c>
      <c r="F16" s="82"/>
      <c r="G16" s="78">
        <f>($B$4*E16)</f>
        <v>0</v>
      </c>
      <c r="H16" s="78">
        <f>($B$5*E16)</f>
        <v>0</v>
      </c>
      <c r="I16" s="78">
        <f>$B$6*E16</f>
        <v>0</v>
      </c>
      <c r="J16" s="78">
        <f>$B$7*E16</f>
        <v>0</v>
      </c>
      <c r="K16" s="78">
        <f>$B$8*E16</f>
        <v>0</v>
      </c>
      <c r="L16" s="78">
        <f>$B$9*E16</f>
        <v>0</v>
      </c>
      <c r="M16" s="83">
        <f>$B$10*E16</f>
        <v>0</v>
      </c>
      <c r="N16" s="1"/>
      <c r="O16" s="1"/>
      <c r="P16" s="1"/>
      <c r="Q16" s="1"/>
      <c r="R16" s="1"/>
      <c r="S16" s="1"/>
      <c r="T16" s="1"/>
      <c r="U16" s="1"/>
      <c r="V16" s="1"/>
      <c r="W16" s="1"/>
      <c r="X16" s="1"/>
      <c r="Y16" s="1"/>
      <c r="Z16" s="1"/>
    </row>
    <row r="17" spans="1:26">
      <c r="A17" s="1"/>
      <c r="B17" s="1"/>
      <c r="C17" s="377" t="s">
        <v>100</v>
      </c>
      <c r="D17" s="378"/>
      <c r="E17" s="81">
        <v>2.5000000000000001E-2</v>
      </c>
      <c r="F17" s="82"/>
      <c r="G17" s="78">
        <f>($B$4*E17)</f>
        <v>20702.900000000001</v>
      </c>
      <c r="H17" s="78">
        <f>($B$5*E17)</f>
        <v>28984.050000000003</v>
      </c>
      <c r="I17" s="78">
        <f>$B$6*E17</f>
        <v>51757.25</v>
      </c>
      <c r="J17" s="78">
        <f>$B$7*E17</f>
        <v>37265.22</v>
      </c>
      <c r="K17" s="78">
        <f>$B$8*E17</f>
        <v>37265.22</v>
      </c>
      <c r="L17" s="78">
        <f>$B$9*E17</f>
        <v>41405.800000000003</v>
      </c>
      <c r="M17" s="83">
        <f>$B$10*E17</f>
        <v>33124.640000000007</v>
      </c>
      <c r="N17" s="1"/>
      <c r="O17" s="1"/>
      <c r="P17" s="1"/>
      <c r="Q17" s="1"/>
      <c r="R17" s="1"/>
      <c r="S17" s="1"/>
      <c r="T17" s="1"/>
      <c r="U17" s="1"/>
      <c r="V17" s="1"/>
      <c r="W17" s="1"/>
      <c r="X17" s="1"/>
      <c r="Y17" s="1"/>
      <c r="Z17" s="1"/>
    </row>
    <row r="18" spans="1:26">
      <c r="A18" s="1"/>
      <c r="B18" s="1"/>
      <c r="C18" s="69" t="s">
        <v>101</v>
      </c>
      <c r="D18" s="70"/>
      <c r="E18" s="71"/>
      <c r="F18" s="72"/>
      <c r="G18" s="73"/>
      <c r="H18" s="73"/>
      <c r="I18" s="73"/>
      <c r="J18" s="73"/>
      <c r="K18" s="74"/>
      <c r="L18" s="74"/>
      <c r="M18" s="74"/>
      <c r="N18" s="1"/>
      <c r="O18" s="1"/>
      <c r="P18" s="1"/>
      <c r="Q18" s="1"/>
      <c r="R18" s="1"/>
      <c r="S18" s="1"/>
      <c r="T18" s="1"/>
      <c r="U18" s="1"/>
      <c r="V18" s="1"/>
      <c r="W18" s="1"/>
      <c r="X18" s="1"/>
      <c r="Y18" s="1"/>
      <c r="Z18" s="1"/>
    </row>
    <row r="19" spans="1:26">
      <c r="A19" s="1"/>
      <c r="B19" s="1"/>
      <c r="C19" s="377" t="s">
        <v>102</v>
      </c>
      <c r="D19" s="378"/>
      <c r="E19" s="81">
        <v>4.5999999999999999E-2</v>
      </c>
      <c r="F19" s="94"/>
      <c r="G19" s="78">
        <f>($B$4*E19)</f>
        <v>38093.336000000003</v>
      </c>
      <c r="H19" s="78">
        <f>($B$5*E19)</f>
        <v>53330.652000000002</v>
      </c>
      <c r="I19" s="78">
        <f>$B$6*E19</f>
        <v>95233.34</v>
      </c>
      <c r="J19" s="78">
        <f>$B$7*E19</f>
        <v>68568.004799999995</v>
      </c>
      <c r="K19" s="78">
        <f>$B$8*E19</f>
        <v>68568.004799999995</v>
      </c>
      <c r="L19" s="78">
        <f>$B$9*E19</f>
        <v>76186.672000000006</v>
      </c>
      <c r="M19" s="83">
        <f>$B$10*E19</f>
        <v>60949.337600000006</v>
      </c>
      <c r="N19" s="1"/>
      <c r="O19" s="1"/>
      <c r="P19" s="1"/>
      <c r="Q19" s="1"/>
      <c r="R19" s="1"/>
      <c r="S19" s="1"/>
      <c r="T19" s="1"/>
      <c r="U19" s="1"/>
      <c r="V19" s="1"/>
      <c r="W19" s="1"/>
      <c r="X19" s="1"/>
      <c r="Y19" s="1"/>
      <c r="Z19" s="1"/>
    </row>
    <row r="20" spans="1:26">
      <c r="A20" s="1"/>
      <c r="B20" s="1"/>
      <c r="C20" s="69" t="s">
        <v>103</v>
      </c>
      <c r="D20" s="70"/>
      <c r="E20" s="71"/>
      <c r="F20" s="72"/>
      <c r="G20" s="73"/>
      <c r="H20" s="73"/>
      <c r="I20" s="73"/>
      <c r="J20" s="73"/>
      <c r="K20" s="74"/>
      <c r="L20" s="74"/>
      <c r="M20" s="74"/>
      <c r="N20" s="1"/>
      <c r="O20" s="1"/>
      <c r="P20" s="1"/>
      <c r="Q20" s="1"/>
      <c r="R20" s="1"/>
      <c r="S20" s="1"/>
      <c r="T20" s="1"/>
      <c r="U20" s="1"/>
      <c r="V20" s="1"/>
      <c r="W20" s="1"/>
      <c r="X20" s="1"/>
      <c r="Y20" s="1"/>
      <c r="Z20" s="1"/>
    </row>
    <row r="21" spans="1:26" ht="15.75" customHeight="1">
      <c r="A21" s="1"/>
      <c r="B21" s="1"/>
      <c r="C21" s="379" t="s">
        <v>104</v>
      </c>
      <c r="D21" s="378"/>
      <c r="E21" s="81">
        <v>0.04</v>
      </c>
      <c r="F21" s="94"/>
      <c r="G21" s="78">
        <f>($B$4*E21)</f>
        <v>33124.639999999999</v>
      </c>
      <c r="H21" s="78">
        <f>($B$5*E21)</f>
        <v>46374.48</v>
      </c>
      <c r="I21" s="78">
        <f>$B$6*E21</f>
        <v>82811.600000000006</v>
      </c>
      <c r="J21" s="78">
        <f>$B$7*E21</f>
        <v>59624.352000000006</v>
      </c>
      <c r="K21" s="78">
        <f>$B$8*E21</f>
        <v>59624.352000000006</v>
      </c>
      <c r="L21" s="78">
        <f>$B$9*E21</f>
        <v>66249.279999999999</v>
      </c>
      <c r="M21" s="83">
        <f>$B$10*E21</f>
        <v>52999.424000000006</v>
      </c>
      <c r="N21" s="1"/>
      <c r="O21" s="1"/>
      <c r="P21" s="1"/>
      <c r="Q21" s="1"/>
      <c r="R21" s="1"/>
      <c r="S21" s="1"/>
      <c r="T21" s="1"/>
      <c r="U21" s="1"/>
      <c r="V21" s="1"/>
      <c r="W21" s="1"/>
      <c r="X21" s="1"/>
      <c r="Y21" s="1"/>
      <c r="Z21" s="1"/>
    </row>
    <row r="22" spans="1:26" ht="15.75" customHeight="1">
      <c r="A22" s="1"/>
      <c r="B22" s="1"/>
      <c r="C22" s="69" t="s">
        <v>105</v>
      </c>
      <c r="D22" s="70"/>
      <c r="E22" s="71"/>
      <c r="F22" s="72"/>
      <c r="G22" s="73"/>
      <c r="H22" s="73"/>
      <c r="I22" s="73"/>
      <c r="J22" s="73"/>
      <c r="K22" s="74"/>
      <c r="L22" s="74"/>
      <c r="M22" s="74"/>
      <c r="N22" s="1"/>
      <c r="O22" s="1"/>
      <c r="P22" s="1"/>
      <c r="Q22" s="1"/>
      <c r="R22" s="1"/>
      <c r="S22" s="1"/>
      <c r="T22" s="1"/>
      <c r="U22" s="1"/>
      <c r="V22" s="1"/>
      <c r="W22" s="1"/>
      <c r="X22" s="1"/>
      <c r="Y22" s="1"/>
      <c r="Z22" s="1"/>
    </row>
    <row r="23" spans="1:26" ht="15.75" customHeight="1">
      <c r="A23" s="1"/>
      <c r="B23" s="1"/>
      <c r="C23" s="377" t="s">
        <v>106</v>
      </c>
      <c r="D23" s="378"/>
      <c r="E23" s="54"/>
      <c r="F23" s="94"/>
      <c r="G23" s="95">
        <f>$B$11</f>
        <v>97032</v>
      </c>
      <c r="H23" s="95">
        <f>$B$11</f>
        <v>97032</v>
      </c>
      <c r="I23" s="1"/>
      <c r="J23" s="95">
        <f>$B$11</f>
        <v>97032</v>
      </c>
      <c r="K23" s="95">
        <f>$B$11</f>
        <v>97032</v>
      </c>
      <c r="L23" s="96">
        <v>0</v>
      </c>
      <c r="M23" s="95">
        <f>$B$11</f>
        <v>97032</v>
      </c>
      <c r="N23" s="1"/>
      <c r="O23" s="1"/>
      <c r="P23" s="1"/>
      <c r="Q23" s="1"/>
      <c r="R23" s="1"/>
      <c r="S23" s="1"/>
      <c r="T23" s="1"/>
      <c r="U23" s="1"/>
      <c r="V23" s="1"/>
      <c r="W23" s="1"/>
      <c r="X23" s="1"/>
      <c r="Y23" s="1"/>
      <c r="Z23" s="1"/>
    </row>
    <row r="24" spans="1:26" ht="15.75" customHeight="1">
      <c r="A24" s="1"/>
      <c r="B24" s="1"/>
      <c r="C24" s="97"/>
      <c r="D24" s="97"/>
      <c r="E24" s="98"/>
      <c r="F24" s="97"/>
      <c r="G24" s="99">
        <f>ROUND(B4+(SUM(G5:G23)),0)</f>
        <v>1492811</v>
      </c>
      <c r="H24" s="99">
        <f>ROUND(B5+(SUM(H5:H23)),0)</f>
        <v>2043541</v>
      </c>
      <c r="I24" s="100">
        <f>ROUND(B6+(SUM(I5:I23)),0)</f>
        <v>3450150</v>
      </c>
      <c r="J24" s="100">
        <f>ROUND(B7+(SUM(J5:J23)),0)</f>
        <v>2594272</v>
      </c>
      <c r="K24" s="100">
        <f>ROUND(B8+(SUM(K5:K23)),0)</f>
        <v>2594272</v>
      </c>
      <c r="L24" s="100">
        <f>ROUND(B9+(SUM(L5:L23)),0)</f>
        <v>2753651</v>
      </c>
      <c r="M24" s="101">
        <f>ROUND(B10+(SUM(M5:M23)),0)</f>
        <v>2318907</v>
      </c>
      <c r="N24" s="1"/>
      <c r="O24" s="1"/>
      <c r="P24" s="1"/>
      <c r="Q24" s="1"/>
      <c r="R24" s="1"/>
      <c r="S24" s="1"/>
      <c r="T24" s="1"/>
      <c r="U24" s="1"/>
      <c r="V24" s="1"/>
      <c r="W24" s="1"/>
      <c r="X24" s="1"/>
      <c r="Y24" s="1"/>
      <c r="Z24" s="1"/>
    </row>
    <row r="25" spans="1:26" ht="15.75" customHeight="1">
      <c r="A25" s="1"/>
      <c r="B25" s="1"/>
      <c r="C25" s="1"/>
      <c r="D25" s="1"/>
      <c r="E25" s="1"/>
      <c r="F25" s="1"/>
      <c r="G25" s="102"/>
      <c r="H25" s="102"/>
      <c r="I25" s="1"/>
      <c r="J25" s="1"/>
      <c r="K25" s="1"/>
      <c r="L25" s="1"/>
      <c r="M25" s="1"/>
      <c r="N25" s="1"/>
      <c r="O25" s="1"/>
      <c r="P25" s="1"/>
      <c r="Q25" s="1"/>
      <c r="R25" s="1"/>
      <c r="S25" s="1"/>
      <c r="T25" s="1"/>
      <c r="U25" s="1"/>
      <c r="V25" s="1"/>
      <c r="W25" s="1"/>
      <c r="X25" s="1"/>
      <c r="Y25" s="1"/>
      <c r="Z25" s="1"/>
    </row>
    <row r="26" spans="1:26" ht="59.25" customHeight="1">
      <c r="A26" s="103" t="s">
        <v>107</v>
      </c>
      <c r="B26" s="104"/>
      <c r="C26" s="105" t="s">
        <v>108</v>
      </c>
      <c r="D26" s="106" t="s">
        <v>109</v>
      </c>
      <c r="E26" s="107" t="s">
        <v>110</v>
      </c>
      <c r="F26" s="1"/>
      <c r="G26" s="1"/>
      <c r="H26" s="1"/>
      <c r="I26" s="1"/>
      <c r="J26" s="108"/>
      <c r="K26" s="108"/>
      <c r="L26" s="108"/>
      <c r="M26" s="1"/>
      <c r="N26" s="1"/>
      <c r="O26" s="1"/>
      <c r="P26" s="1"/>
      <c r="Q26" s="1"/>
      <c r="R26" s="1"/>
      <c r="S26" s="1"/>
      <c r="T26" s="1"/>
      <c r="U26" s="1"/>
      <c r="V26" s="1"/>
      <c r="W26" s="1"/>
      <c r="X26" s="1"/>
      <c r="Y26" s="1"/>
      <c r="Z26" s="1"/>
    </row>
    <row r="27" spans="1:26" ht="15.75" customHeight="1">
      <c r="A27" s="109" t="s">
        <v>111</v>
      </c>
      <c r="B27" s="110"/>
      <c r="C27" s="111">
        <f>B4</f>
        <v>828116</v>
      </c>
      <c r="D27" s="111">
        <f>C27+(SUM($G$5:$G$23))</f>
        <v>1492811.2456</v>
      </c>
      <c r="E27" s="112">
        <f t="shared" ref="E27:E40" si="0">D27/24</f>
        <v>62200.46856666667</v>
      </c>
      <c r="F27" s="1"/>
      <c r="G27" s="1"/>
      <c r="H27" s="1"/>
      <c r="I27" s="1"/>
      <c r="J27" s="1"/>
      <c r="K27" s="1"/>
      <c r="L27" s="1"/>
      <c r="M27" s="1"/>
      <c r="N27" s="1"/>
      <c r="O27" s="1"/>
      <c r="P27" s="1"/>
      <c r="Q27" s="1"/>
      <c r="R27" s="1"/>
      <c r="S27" s="1"/>
      <c r="T27" s="1"/>
      <c r="U27" s="1"/>
      <c r="V27" s="1"/>
      <c r="W27" s="1"/>
      <c r="X27" s="1"/>
      <c r="Y27" s="1"/>
      <c r="Z27" s="1"/>
    </row>
    <row r="28" spans="1:26" ht="15.75" customHeight="1">
      <c r="A28" s="109" t="s">
        <v>112</v>
      </c>
      <c r="B28" s="110"/>
      <c r="C28" s="111">
        <f>B5</f>
        <v>1159362</v>
      </c>
      <c r="D28" s="111">
        <f>C28+SUM(H5:H23)</f>
        <v>2043540.8451999999</v>
      </c>
      <c r="E28" s="112">
        <f t="shared" si="0"/>
        <v>85147.535216666656</v>
      </c>
      <c r="F28" s="1"/>
      <c r="G28" s="1"/>
      <c r="H28" s="1"/>
      <c r="I28" s="1"/>
      <c r="J28" s="1"/>
      <c r="K28" s="1"/>
      <c r="L28" s="1"/>
      <c r="M28" s="1"/>
      <c r="N28" s="1"/>
      <c r="O28" s="1"/>
      <c r="P28" s="1"/>
      <c r="Q28" s="1"/>
      <c r="R28" s="1"/>
      <c r="S28" s="1"/>
      <c r="T28" s="1"/>
      <c r="U28" s="1"/>
      <c r="V28" s="1"/>
      <c r="W28" s="1"/>
      <c r="X28" s="1"/>
      <c r="Y28" s="1"/>
      <c r="Z28" s="1"/>
    </row>
    <row r="29" spans="1:26" ht="15.75" customHeight="1">
      <c r="A29" s="109" t="s">
        <v>113</v>
      </c>
      <c r="B29" s="110"/>
      <c r="C29" s="111">
        <f>B5</f>
        <v>1159362</v>
      </c>
      <c r="D29" s="111">
        <f>C29+SUM(H5:H23)</f>
        <v>2043540.8451999999</v>
      </c>
      <c r="E29" s="112">
        <f t="shared" si="0"/>
        <v>85147.535216666656</v>
      </c>
      <c r="F29" s="1"/>
      <c r="G29" s="1"/>
      <c r="H29" s="1"/>
      <c r="I29" s="1"/>
      <c r="J29" s="1"/>
      <c r="K29" s="1"/>
      <c r="L29" s="1"/>
      <c r="M29" s="1"/>
      <c r="N29" s="1"/>
      <c r="O29" s="1"/>
      <c r="P29" s="1"/>
      <c r="Q29" s="1"/>
      <c r="R29" s="1"/>
      <c r="S29" s="1"/>
      <c r="T29" s="1"/>
      <c r="U29" s="1"/>
      <c r="V29" s="1"/>
      <c r="W29" s="1"/>
      <c r="X29" s="1"/>
      <c r="Y29" s="1"/>
      <c r="Z29" s="1"/>
    </row>
    <row r="30" spans="1:26" ht="15.75" customHeight="1">
      <c r="A30" s="113" t="s">
        <v>69</v>
      </c>
      <c r="B30" s="114"/>
      <c r="C30" s="95">
        <f>B6</f>
        <v>2070290</v>
      </c>
      <c r="D30" s="95">
        <f>C30+(SUM($I$5:$I$23))</f>
        <v>3450150.1540000001</v>
      </c>
      <c r="E30" s="115">
        <f t="shared" si="0"/>
        <v>143756.25641666667</v>
      </c>
      <c r="F30" s="1"/>
      <c r="G30" s="1"/>
      <c r="H30" s="1"/>
      <c r="I30" s="1"/>
      <c r="J30" s="1"/>
      <c r="K30" s="1"/>
      <c r="L30" s="1"/>
      <c r="M30" s="1"/>
      <c r="N30" s="1"/>
      <c r="O30" s="1"/>
      <c r="P30" s="1"/>
      <c r="Q30" s="1"/>
      <c r="R30" s="1"/>
      <c r="S30" s="1"/>
      <c r="T30" s="1"/>
      <c r="U30" s="1"/>
      <c r="V30" s="1"/>
      <c r="W30" s="1"/>
      <c r="X30" s="1"/>
      <c r="Y30" s="1"/>
      <c r="Z30" s="1"/>
    </row>
    <row r="31" spans="1:26" ht="15.75" customHeight="1">
      <c r="A31" s="113" t="s">
        <v>114</v>
      </c>
      <c r="B31" s="114"/>
      <c r="C31" s="95">
        <f t="shared" ref="C31:C36" si="1">$B$7</f>
        <v>1490608.8</v>
      </c>
      <c r="D31" s="95">
        <f t="shared" ref="D31:D36" si="2">C31+(SUM($J$5:$J$23))</f>
        <v>2594271.7748800004</v>
      </c>
      <c r="E31" s="115">
        <f t="shared" si="0"/>
        <v>108094.65728666668</v>
      </c>
      <c r="F31" s="1"/>
      <c r="G31" s="1"/>
      <c r="H31" s="1"/>
      <c r="I31" s="1"/>
      <c r="J31" s="1"/>
      <c r="K31" s="1"/>
      <c r="L31" s="1"/>
      <c r="M31" s="1"/>
      <c r="N31" s="1"/>
      <c r="O31" s="1"/>
      <c r="P31" s="1"/>
      <c r="Q31" s="1"/>
      <c r="R31" s="1"/>
      <c r="S31" s="1"/>
      <c r="T31" s="1"/>
      <c r="U31" s="1"/>
      <c r="V31" s="1"/>
      <c r="W31" s="1"/>
      <c r="X31" s="1"/>
      <c r="Y31" s="1"/>
      <c r="Z31" s="1"/>
    </row>
    <row r="32" spans="1:26" ht="15.75" customHeight="1">
      <c r="A32" s="113" t="s">
        <v>115</v>
      </c>
      <c r="B32" s="114"/>
      <c r="C32" s="95">
        <f t="shared" si="1"/>
        <v>1490608.8</v>
      </c>
      <c r="D32" s="95">
        <f t="shared" si="2"/>
        <v>2594271.7748800004</v>
      </c>
      <c r="E32" s="115">
        <f t="shared" si="0"/>
        <v>108094.65728666668</v>
      </c>
      <c r="F32" s="1"/>
      <c r="G32" s="1"/>
      <c r="H32" s="1"/>
      <c r="I32" s="1"/>
      <c r="J32" s="1"/>
      <c r="K32" s="1"/>
      <c r="L32" s="1"/>
      <c r="M32" s="1"/>
      <c r="N32" s="1"/>
      <c r="O32" s="1"/>
      <c r="P32" s="1"/>
      <c r="Q32" s="1"/>
      <c r="R32" s="1"/>
      <c r="S32" s="1"/>
      <c r="T32" s="1"/>
      <c r="U32" s="1"/>
      <c r="V32" s="1"/>
      <c r="W32" s="1"/>
      <c r="X32" s="1"/>
      <c r="Y32" s="1"/>
      <c r="Z32" s="1"/>
    </row>
    <row r="33" spans="1:26" ht="15.75" customHeight="1">
      <c r="A33" s="113" t="s">
        <v>116</v>
      </c>
      <c r="B33" s="114"/>
      <c r="C33" s="95">
        <f t="shared" si="1"/>
        <v>1490608.8</v>
      </c>
      <c r="D33" s="95">
        <f t="shared" si="2"/>
        <v>2594271.7748800004</v>
      </c>
      <c r="E33" s="115">
        <f t="shared" si="0"/>
        <v>108094.65728666668</v>
      </c>
      <c r="F33" s="1"/>
      <c r="G33" s="1"/>
      <c r="H33" s="1"/>
      <c r="I33" s="1"/>
      <c r="J33" s="1"/>
      <c r="K33" s="1"/>
      <c r="L33" s="1"/>
      <c r="M33" s="1"/>
      <c r="N33" s="1"/>
      <c r="O33" s="1"/>
      <c r="P33" s="1"/>
      <c r="Q33" s="1"/>
      <c r="R33" s="1"/>
      <c r="S33" s="1"/>
      <c r="T33" s="1"/>
      <c r="U33" s="1"/>
      <c r="V33" s="1"/>
      <c r="W33" s="1"/>
      <c r="X33" s="1"/>
      <c r="Y33" s="1"/>
      <c r="Z33" s="1"/>
    </row>
    <row r="34" spans="1:26" ht="15.75" customHeight="1">
      <c r="A34" s="113" t="s">
        <v>117</v>
      </c>
      <c r="B34" s="114"/>
      <c r="C34" s="95">
        <f t="shared" si="1"/>
        <v>1490608.8</v>
      </c>
      <c r="D34" s="95">
        <f t="shared" si="2"/>
        <v>2594271.7748800004</v>
      </c>
      <c r="E34" s="115">
        <f t="shared" si="0"/>
        <v>108094.65728666668</v>
      </c>
      <c r="F34" s="1"/>
      <c r="G34" s="1"/>
      <c r="H34" s="1"/>
      <c r="I34" s="1"/>
      <c r="J34" s="1"/>
      <c r="K34" s="1"/>
      <c r="L34" s="1"/>
      <c r="M34" s="1"/>
      <c r="N34" s="1"/>
      <c r="O34" s="1"/>
      <c r="P34" s="1"/>
      <c r="Q34" s="1"/>
      <c r="R34" s="1"/>
      <c r="S34" s="1"/>
      <c r="T34" s="1"/>
      <c r="U34" s="1"/>
      <c r="V34" s="1"/>
      <c r="W34" s="1"/>
      <c r="X34" s="1"/>
      <c r="Y34" s="1"/>
      <c r="Z34" s="1"/>
    </row>
    <row r="35" spans="1:26" ht="15.75" customHeight="1">
      <c r="A35" s="113" t="s">
        <v>118</v>
      </c>
      <c r="B35" s="114"/>
      <c r="C35" s="95">
        <f t="shared" si="1"/>
        <v>1490608.8</v>
      </c>
      <c r="D35" s="95">
        <f t="shared" si="2"/>
        <v>2594271.7748800004</v>
      </c>
      <c r="E35" s="115">
        <f t="shared" si="0"/>
        <v>108094.65728666668</v>
      </c>
      <c r="F35" s="1"/>
      <c r="G35" s="1"/>
      <c r="H35" s="1"/>
      <c r="I35" s="1"/>
      <c r="J35" s="1"/>
      <c r="K35" s="1"/>
      <c r="L35" s="1"/>
      <c r="M35" s="1"/>
      <c r="N35" s="1"/>
      <c r="O35" s="1"/>
      <c r="P35" s="1"/>
      <c r="Q35" s="1"/>
      <c r="R35" s="1"/>
      <c r="S35" s="1"/>
      <c r="T35" s="1"/>
      <c r="U35" s="1"/>
      <c r="V35" s="1"/>
      <c r="W35" s="1"/>
      <c r="X35" s="1"/>
      <c r="Y35" s="1"/>
      <c r="Z35" s="1"/>
    </row>
    <row r="36" spans="1:26" ht="15.75" customHeight="1">
      <c r="A36" s="113" t="s">
        <v>119</v>
      </c>
      <c r="B36" s="114"/>
      <c r="C36" s="95">
        <f t="shared" si="1"/>
        <v>1490608.8</v>
      </c>
      <c r="D36" s="95">
        <f t="shared" si="2"/>
        <v>2594271.7748800004</v>
      </c>
      <c r="E36" s="115">
        <f t="shared" si="0"/>
        <v>108094.65728666668</v>
      </c>
      <c r="F36" s="1"/>
      <c r="G36" s="1"/>
      <c r="H36" s="1"/>
      <c r="I36" s="1"/>
      <c r="J36" s="1"/>
      <c r="K36" s="1"/>
      <c r="L36" s="1"/>
      <c r="M36" s="1"/>
      <c r="N36" s="1"/>
      <c r="O36" s="1"/>
      <c r="P36" s="1"/>
      <c r="Q36" s="1"/>
      <c r="R36" s="1"/>
      <c r="S36" s="1"/>
      <c r="T36" s="1"/>
      <c r="U36" s="1"/>
      <c r="V36" s="1"/>
      <c r="W36" s="1"/>
      <c r="X36" s="1"/>
      <c r="Y36" s="1"/>
      <c r="Z36" s="1"/>
    </row>
    <row r="37" spans="1:26" ht="15.75" customHeight="1">
      <c r="A37" s="113" t="s">
        <v>72</v>
      </c>
      <c r="B37" s="114"/>
      <c r="C37" s="95">
        <f>$B$9</f>
        <v>1656232</v>
      </c>
      <c r="D37" s="95">
        <f>C37+(SUM($L$5:$L$23))</f>
        <v>2753651.3232</v>
      </c>
      <c r="E37" s="115">
        <f t="shared" si="0"/>
        <v>114735.4718</v>
      </c>
      <c r="F37" s="1"/>
      <c r="G37" s="1"/>
      <c r="H37" s="1"/>
      <c r="I37" s="1"/>
      <c r="J37" s="1"/>
      <c r="K37" s="1"/>
      <c r="L37" s="1"/>
      <c r="M37" s="1"/>
      <c r="N37" s="1"/>
      <c r="O37" s="1"/>
      <c r="P37" s="1"/>
      <c r="Q37" s="1"/>
      <c r="R37" s="1"/>
      <c r="S37" s="1"/>
      <c r="T37" s="1"/>
      <c r="U37" s="1"/>
      <c r="V37" s="1"/>
      <c r="W37" s="1"/>
      <c r="X37" s="1"/>
      <c r="Y37" s="1"/>
      <c r="Z37" s="1"/>
    </row>
    <row r="38" spans="1:26" ht="15.75" customHeight="1">
      <c r="A38" s="113" t="s">
        <v>73</v>
      </c>
      <c r="B38" s="114"/>
      <c r="C38" s="95">
        <f>$B$10</f>
        <v>1324985.6000000001</v>
      </c>
      <c r="D38" s="95">
        <f>C38+(SUM($M$5:$M$23))</f>
        <v>2318906.6425600001</v>
      </c>
      <c r="E38" s="115">
        <f t="shared" si="0"/>
        <v>96621.110106666674</v>
      </c>
      <c r="F38" s="1"/>
      <c r="G38" s="1"/>
      <c r="H38" s="1"/>
      <c r="I38" s="1"/>
      <c r="J38" s="1"/>
      <c r="K38" s="1"/>
      <c r="L38" s="1"/>
      <c r="M38" s="1"/>
      <c r="N38" s="1"/>
      <c r="O38" s="1"/>
      <c r="P38" s="1"/>
      <c r="Q38" s="1"/>
      <c r="R38" s="1"/>
      <c r="S38" s="1"/>
      <c r="T38" s="1"/>
      <c r="U38" s="1"/>
      <c r="V38" s="1"/>
      <c r="W38" s="1"/>
      <c r="X38" s="1"/>
      <c r="Y38" s="1"/>
      <c r="Z38" s="1"/>
    </row>
    <row r="39" spans="1:26" ht="15.75" customHeight="1">
      <c r="A39" s="113" t="s">
        <v>71</v>
      </c>
      <c r="B39" s="114"/>
      <c r="C39" s="95">
        <f>$B$8</f>
        <v>1490608.8</v>
      </c>
      <c r="D39" s="95">
        <f>C39+(SUM($K$5:$K$23))</f>
        <v>2594271.7748800004</v>
      </c>
      <c r="E39" s="115">
        <f t="shared" si="0"/>
        <v>108094.65728666668</v>
      </c>
      <c r="F39" s="1"/>
      <c r="G39" s="1"/>
      <c r="H39" s="1"/>
      <c r="I39" s="1"/>
      <c r="J39" s="1"/>
      <c r="K39" s="1"/>
      <c r="L39" s="1"/>
      <c r="M39" s="1"/>
      <c r="N39" s="1"/>
      <c r="O39" s="1"/>
      <c r="P39" s="1"/>
      <c r="Q39" s="1"/>
      <c r="R39" s="1"/>
      <c r="S39" s="1"/>
      <c r="T39" s="1"/>
      <c r="U39" s="1"/>
      <c r="V39" s="1"/>
      <c r="W39" s="1"/>
      <c r="X39" s="1"/>
      <c r="Y39" s="1"/>
      <c r="Z39" s="1"/>
    </row>
    <row r="40" spans="1:26" ht="15.75" customHeight="1">
      <c r="A40" s="113" t="s">
        <v>70</v>
      </c>
      <c r="B40" s="114"/>
      <c r="C40" s="95">
        <f>$B$7</f>
        <v>1490608.8</v>
      </c>
      <c r="D40" s="95">
        <f>C40+(SUM($J$5:$J$23))</f>
        <v>2594271.7748800004</v>
      </c>
      <c r="E40" s="115">
        <f t="shared" si="0"/>
        <v>108094.65728666668</v>
      </c>
      <c r="F40" s="1"/>
      <c r="G40" s="1"/>
      <c r="H40" s="1"/>
      <c r="I40" s="1"/>
      <c r="J40" s="1"/>
      <c r="K40" s="1"/>
      <c r="L40" s="1"/>
      <c r="M40" s="1"/>
      <c r="N40" s="1"/>
      <c r="O40" s="1"/>
      <c r="P40" s="1"/>
      <c r="Q40" s="1"/>
      <c r="R40" s="1"/>
      <c r="S40" s="1"/>
      <c r="T40" s="1"/>
      <c r="U40" s="1"/>
      <c r="V40" s="1"/>
      <c r="W40" s="1"/>
      <c r="X40" s="1"/>
      <c r="Y40" s="1"/>
      <c r="Z40" s="1"/>
    </row>
    <row r="41" spans="1:26" ht="15.75" customHeight="1">
      <c r="A41" s="1"/>
      <c r="B41" s="97"/>
      <c r="C41" s="1"/>
      <c r="D41" s="108"/>
      <c r="E41" s="116"/>
      <c r="F41" s="1"/>
      <c r="G41" s="1"/>
      <c r="H41" s="1"/>
      <c r="I41" s="1"/>
      <c r="J41" s="1"/>
      <c r="K41" s="1"/>
      <c r="L41" s="1"/>
      <c r="M41" s="1"/>
      <c r="N41" s="1"/>
      <c r="O41" s="1"/>
      <c r="P41" s="1"/>
      <c r="Q41" s="1"/>
      <c r="R41" s="1"/>
      <c r="S41" s="1"/>
      <c r="T41" s="1"/>
      <c r="U41" s="1"/>
      <c r="V41" s="1"/>
      <c r="W41" s="1"/>
      <c r="X41" s="1"/>
      <c r="Y41" s="1"/>
      <c r="Z41" s="1"/>
    </row>
    <row r="42" spans="1:26" ht="15.75" customHeight="1">
      <c r="A42" s="117" t="s">
        <v>120</v>
      </c>
      <c r="B42" s="62"/>
      <c r="C42" s="62" t="s">
        <v>121</v>
      </c>
      <c r="D42" s="1"/>
      <c r="E42" s="116"/>
      <c r="F42" s="1"/>
      <c r="G42" s="1"/>
      <c r="H42" s="1"/>
      <c r="I42" s="1"/>
      <c r="J42" s="1"/>
      <c r="K42" s="1"/>
      <c r="L42" s="1"/>
      <c r="M42" s="1"/>
      <c r="N42" s="1"/>
      <c r="O42" s="1"/>
      <c r="P42" s="1"/>
      <c r="Q42" s="1"/>
      <c r="R42" s="1"/>
      <c r="S42" s="1"/>
      <c r="T42" s="1"/>
      <c r="U42" s="1"/>
      <c r="V42" s="1"/>
      <c r="W42" s="1"/>
      <c r="X42" s="1"/>
      <c r="Y42" s="1"/>
      <c r="Z42" s="1"/>
    </row>
    <row r="43" spans="1:26" ht="15.75" customHeight="1">
      <c r="A43" s="118" t="s">
        <v>122</v>
      </c>
      <c r="B43" s="119"/>
      <c r="C43" s="111">
        <f>E27</f>
        <v>62200.46856666667</v>
      </c>
      <c r="D43" s="1"/>
      <c r="E43" s="116"/>
      <c r="F43" s="1"/>
      <c r="G43" s="1"/>
      <c r="H43" s="1"/>
      <c r="I43" s="1"/>
      <c r="J43" s="1"/>
      <c r="K43" s="1"/>
      <c r="L43" s="1"/>
      <c r="M43" s="1"/>
      <c r="N43" s="1"/>
      <c r="O43" s="1"/>
      <c r="P43" s="1"/>
      <c r="Q43" s="1"/>
      <c r="R43" s="1"/>
      <c r="S43" s="1"/>
      <c r="T43" s="1"/>
      <c r="U43" s="1"/>
      <c r="V43" s="1"/>
      <c r="W43" s="1"/>
      <c r="X43" s="1"/>
      <c r="Y43" s="1"/>
      <c r="Z43" s="1"/>
    </row>
    <row r="44" spans="1:26" ht="15.75" customHeight="1">
      <c r="A44" s="113" t="s">
        <v>123</v>
      </c>
      <c r="B44" s="114"/>
      <c r="C44" s="95">
        <f>2*E27</f>
        <v>124400.93713333334</v>
      </c>
      <c r="D44" s="1"/>
      <c r="E44" s="116"/>
      <c r="F44" s="1"/>
      <c r="G44" s="1"/>
      <c r="H44" s="1"/>
      <c r="I44" s="1"/>
      <c r="J44" s="1"/>
      <c r="K44" s="1"/>
      <c r="L44" s="1"/>
      <c r="M44" s="1"/>
      <c r="N44" s="1"/>
      <c r="O44" s="1"/>
      <c r="P44" s="1"/>
      <c r="Q44" s="1"/>
      <c r="R44" s="1"/>
      <c r="S44" s="1"/>
      <c r="T44" s="1"/>
      <c r="U44" s="1"/>
      <c r="V44" s="1"/>
      <c r="W44" s="1"/>
      <c r="X44" s="1"/>
      <c r="Y44" s="1"/>
      <c r="Z44" s="1"/>
    </row>
    <row r="45" spans="1:26" ht="15.75" customHeight="1">
      <c r="A45" s="113" t="s">
        <v>124</v>
      </c>
      <c r="B45" s="114"/>
      <c r="C45" s="95">
        <f>4*E27</f>
        <v>248801.87426666668</v>
      </c>
      <c r="D45" s="1"/>
      <c r="E45" s="116"/>
      <c r="F45" s="1"/>
      <c r="G45" s="1"/>
      <c r="H45" s="1"/>
      <c r="I45" s="1"/>
      <c r="J45" s="1"/>
      <c r="K45" s="1"/>
      <c r="L45" s="1"/>
      <c r="M45" s="1"/>
      <c r="N45" s="1"/>
      <c r="O45" s="1"/>
      <c r="P45" s="1"/>
      <c r="Q45" s="1"/>
      <c r="R45" s="1"/>
      <c r="S45" s="1"/>
      <c r="T45" s="1"/>
      <c r="U45" s="1"/>
      <c r="V45" s="1"/>
      <c r="W45" s="1"/>
      <c r="X45" s="1"/>
      <c r="Y45" s="1"/>
      <c r="Z45" s="1"/>
    </row>
    <row r="46" spans="1:26" ht="15.75" customHeight="1">
      <c r="A46" s="113" t="s">
        <v>125</v>
      </c>
      <c r="B46" s="114"/>
      <c r="C46" s="95">
        <f>E31</f>
        <v>108094.65728666668</v>
      </c>
      <c r="D46" s="1"/>
      <c r="E46" s="116"/>
      <c r="F46" s="1"/>
      <c r="G46" s="1"/>
      <c r="H46" s="1"/>
      <c r="I46" s="1"/>
      <c r="J46" s="1"/>
      <c r="K46" s="1"/>
      <c r="L46" s="1"/>
      <c r="M46" s="1"/>
      <c r="N46" s="1"/>
      <c r="O46" s="1"/>
      <c r="P46" s="1"/>
      <c r="Q46" s="1"/>
      <c r="R46" s="1"/>
      <c r="S46" s="1"/>
      <c r="T46" s="1"/>
      <c r="U46" s="1"/>
      <c r="V46" s="1"/>
      <c r="W46" s="1"/>
      <c r="X46" s="1"/>
      <c r="Y46" s="1"/>
      <c r="Z46" s="1"/>
    </row>
    <row r="47" spans="1:26" ht="15.75" customHeight="1">
      <c r="A47" s="39" t="s">
        <v>126</v>
      </c>
      <c r="B47" s="39"/>
      <c r="C47" s="95">
        <f>E40+E27</f>
        <v>170295.12585333336</v>
      </c>
      <c r="D47" s="1"/>
      <c r="E47" s="116"/>
      <c r="F47" s="1"/>
      <c r="G47" s="1"/>
      <c r="H47" s="1"/>
      <c r="I47" s="1"/>
      <c r="J47" s="1"/>
      <c r="K47" s="1"/>
      <c r="L47" s="1"/>
      <c r="M47" s="1"/>
      <c r="N47" s="1"/>
      <c r="O47" s="1"/>
      <c r="P47" s="1"/>
      <c r="Q47" s="1"/>
      <c r="R47" s="1"/>
      <c r="S47" s="1"/>
      <c r="T47" s="1"/>
      <c r="U47" s="1"/>
      <c r="V47" s="1"/>
      <c r="W47" s="1"/>
      <c r="X47" s="1"/>
      <c r="Y47" s="1"/>
      <c r="Z47" s="1"/>
    </row>
    <row r="48" spans="1:26" ht="15.75" customHeight="1">
      <c r="A48" s="39" t="s">
        <v>127</v>
      </c>
      <c r="B48" s="39"/>
      <c r="C48" s="95">
        <f>E31+(2*E27)</f>
        <v>232495.59442000004</v>
      </c>
      <c r="D48" s="1"/>
      <c r="E48" s="116"/>
      <c r="F48" s="1"/>
      <c r="G48" s="1"/>
      <c r="H48" s="1"/>
      <c r="I48" s="1"/>
      <c r="J48" s="1"/>
      <c r="K48" s="1"/>
      <c r="L48" s="1"/>
      <c r="M48" s="1"/>
      <c r="N48" s="1"/>
      <c r="O48" s="1"/>
      <c r="P48" s="1"/>
      <c r="Q48" s="1"/>
      <c r="R48" s="1"/>
      <c r="S48" s="1"/>
      <c r="T48" s="1"/>
      <c r="U48" s="1"/>
      <c r="V48" s="1"/>
      <c r="W48" s="1"/>
      <c r="X48" s="1"/>
      <c r="Y48" s="1"/>
      <c r="Z48" s="1"/>
    </row>
    <row r="49" spans="1:26" ht="15.75" customHeight="1">
      <c r="A49" s="39" t="s">
        <v>128</v>
      </c>
      <c r="B49" s="39"/>
      <c r="C49" s="95">
        <f>E33+(4*E27)</f>
        <v>356896.53155333339</v>
      </c>
      <c r="D49" s="1"/>
      <c r="E49" s="116"/>
      <c r="F49" s="1"/>
      <c r="G49" s="1"/>
      <c r="H49" s="1"/>
      <c r="I49" s="1"/>
      <c r="J49" s="1"/>
      <c r="K49" s="1"/>
      <c r="L49" s="1"/>
      <c r="M49" s="1"/>
      <c r="N49" s="1"/>
      <c r="O49" s="1"/>
      <c r="P49" s="1"/>
      <c r="Q49" s="1"/>
      <c r="R49" s="1"/>
      <c r="S49" s="1"/>
      <c r="T49" s="1"/>
      <c r="U49" s="1"/>
      <c r="V49" s="1"/>
      <c r="W49" s="1"/>
      <c r="X49" s="1"/>
      <c r="Y49" s="1"/>
      <c r="Z49" s="1"/>
    </row>
    <row r="50" spans="1:26" ht="15.75" customHeight="1">
      <c r="A50" s="39" t="s">
        <v>129</v>
      </c>
      <c r="B50" s="39"/>
      <c r="C50" s="95">
        <f>E33+(7*E27)</f>
        <v>543497.9372533334</v>
      </c>
      <c r="D50" s="1"/>
      <c r="E50" s="116"/>
      <c r="F50" s="1"/>
      <c r="G50" s="1"/>
      <c r="H50" s="1"/>
      <c r="I50" s="1"/>
      <c r="J50" s="1"/>
      <c r="K50" s="1"/>
      <c r="L50" s="1"/>
      <c r="M50" s="1"/>
      <c r="N50" s="1"/>
      <c r="O50" s="1"/>
      <c r="P50" s="1"/>
      <c r="Q50" s="1"/>
      <c r="R50" s="1"/>
      <c r="S50" s="1"/>
      <c r="T50" s="1"/>
      <c r="U50" s="1"/>
      <c r="V50" s="1"/>
      <c r="W50" s="1"/>
      <c r="X50" s="1"/>
      <c r="Y50" s="1"/>
      <c r="Z50" s="1"/>
    </row>
    <row r="51" spans="1:26" ht="15" customHeight="1">
      <c r="A51" s="39" t="s">
        <v>130</v>
      </c>
      <c r="B51" s="39"/>
      <c r="C51" s="95">
        <f>(2*E40)+(4*E27)</f>
        <v>464991.18884000008</v>
      </c>
      <c r="D51" s="1"/>
      <c r="E51" s="116"/>
      <c r="F51" s="1"/>
      <c r="G51" s="1"/>
      <c r="H51" s="1"/>
      <c r="I51" s="1"/>
      <c r="J51" s="1"/>
      <c r="K51" s="1"/>
      <c r="L51" s="1"/>
      <c r="M51" s="1"/>
      <c r="N51" s="1"/>
      <c r="O51" s="1"/>
      <c r="P51" s="1"/>
      <c r="Q51" s="1"/>
      <c r="R51" s="1"/>
      <c r="S51" s="1"/>
      <c r="T51" s="1"/>
      <c r="U51" s="1"/>
      <c r="V51" s="1"/>
      <c r="W51" s="1"/>
      <c r="X51" s="1"/>
      <c r="Y51" s="1"/>
      <c r="Z51" s="1"/>
    </row>
    <row r="52" spans="1:26" ht="15" customHeight="1">
      <c r="A52" s="44" t="s">
        <v>131</v>
      </c>
      <c r="B52" s="44"/>
      <c r="C52" s="120">
        <f>(2*E40)+(8*E27)</f>
        <v>713793.06310666678</v>
      </c>
      <c r="D52" s="1"/>
      <c r="E52" s="116"/>
      <c r="F52" s="1"/>
      <c r="G52" s="1"/>
      <c r="H52" s="1"/>
      <c r="I52" s="1"/>
      <c r="J52" s="1"/>
      <c r="K52" s="1"/>
      <c r="L52" s="1"/>
      <c r="M52" s="1"/>
      <c r="N52" s="1"/>
      <c r="O52" s="1"/>
      <c r="P52" s="1"/>
      <c r="Q52" s="1"/>
      <c r="R52" s="1"/>
      <c r="S52" s="1"/>
      <c r="T52" s="1"/>
      <c r="U52" s="1"/>
      <c r="V52" s="1"/>
      <c r="W52" s="1"/>
      <c r="X52" s="1"/>
      <c r="Y52" s="1"/>
      <c r="Z52" s="1"/>
    </row>
    <row r="53" spans="1:26" ht="15" customHeight="1">
      <c r="A53" s="39" t="s">
        <v>132</v>
      </c>
      <c r="B53" s="39"/>
      <c r="C53" s="95">
        <f>(6*E40)+(4*E27)</f>
        <v>897369.81798666681</v>
      </c>
      <c r="D53" s="1"/>
      <c r="E53" s="116"/>
      <c r="F53" s="1"/>
      <c r="G53" s="1"/>
      <c r="H53" s="1"/>
      <c r="I53" s="1"/>
      <c r="J53" s="1"/>
      <c r="K53" s="1"/>
      <c r="L53" s="1"/>
      <c r="M53" s="1"/>
      <c r="N53" s="1"/>
      <c r="O53" s="1"/>
      <c r="P53" s="1"/>
      <c r="Q53" s="1"/>
      <c r="R53" s="1"/>
      <c r="S53" s="1"/>
      <c r="T53" s="1"/>
      <c r="U53" s="1"/>
      <c r="V53" s="1"/>
      <c r="W53" s="1"/>
      <c r="X53" s="1"/>
      <c r="Y53" s="1"/>
      <c r="Z53" s="1"/>
    </row>
    <row r="54" spans="1:26" ht="15" customHeight="1">
      <c r="A54" s="118" t="s">
        <v>133</v>
      </c>
      <c r="B54" s="119"/>
      <c r="C54" s="111">
        <f>(1*E37)+(1*E29)</f>
        <v>199883.00701666664</v>
      </c>
      <c r="D54" s="1"/>
      <c r="E54" s="116"/>
      <c r="F54" s="1"/>
      <c r="G54" s="1"/>
      <c r="H54" s="1"/>
      <c r="I54" s="1"/>
      <c r="J54" s="1"/>
      <c r="K54" s="1"/>
      <c r="L54" s="1"/>
      <c r="M54" s="1"/>
      <c r="N54" s="1"/>
      <c r="O54" s="1"/>
      <c r="P54" s="1"/>
      <c r="Q54" s="1"/>
      <c r="R54" s="1"/>
      <c r="S54" s="1"/>
      <c r="T54" s="1"/>
      <c r="U54" s="1"/>
      <c r="V54" s="1"/>
      <c r="W54" s="1"/>
      <c r="X54" s="1"/>
      <c r="Y54" s="1"/>
      <c r="Z54" s="1"/>
    </row>
    <row r="55" spans="1:26" ht="15" customHeight="1">
      <c r="A55" s="118" t="s">
        <v>134</v>
      </c>
      <c r="B55" s="119"/>
      <c r="C55" s="111">
        <f>(1*E37)+(2*E29)</f>
        <v>285030.54223333334</v>
      </c>
      <c r="D55" s="1"/>
      <c r="E55" s="116"/>
      <c r="F55" s="1"/>
      <c r="G55" s="1"/>
      <c r="H55" s="1"/>
      <c r="I55" s="1"/>
      <c r="J55" s="1"/>
      <c r="K55" s="1"/>
      <c r="L55" s="1"/>
      <c r="M55" s="1"/>
      <c r="N55" s="1"/>
      <c r="O55" s="1"/>
      <c r="P55" s="1"/>
      <c r="Q55" s="1"/>
      <c r="R55" s="1"/>
      <c r="S55" s="1"/>
      <c r="T55" s="1"/>
      <c r="U55" s="1"/>
      <c r="V55" s="1"/>
      <c r="W55" s="1"/>
      <c r="X55" s="1"/>
      <c r="Y55" s="1"/>
      <c r="Z55" s="1"/>
    </row>
    <row r="56" spans="1:26" ht="15" customHeight="1">
      <c r="A56" s="118" t="s">
        <v>135</v>
      </c>
      <c r="B56" s="119"/>
      <c r="C56" s="111">
        <f>(1*E39)+(1*E28)</f>
        <v>193242.19250333332</v>
      </c>
      <c r="D56" s="1"/>
      <c r="E56" s="116"/>
      <c r="F56" s="1"/>
      <c r="G56" s="1"/>
      <c r="H56" s="1"/>
      <c r="I56" s="1"/>
      <c r="J56" s="1"/>
      <c r="K56" s="1"/>
      <c r="L56" s="1"/>
      <c r="M56" s="1"/>
      <c r="N56" s="1"/>
      <c r="O56" s="1"/>
      <c r="P56" s="1"/>
      <c r="Q56" s="1"/>
      <c r="R56" s="1"/>
      <c r="S56" s="1"/>
      <c r="T56" s="1"/>
      <c r="U56" s="1"/>
      <c r="V56" s="1"/>
      <c r="W56" s="1"/>
      <c r="X56" s="1"/>
      <c r="Y56" s="1"/>
      <c r="Z56" s="1"/>
    </row>
    <row r="57" spans="1:26"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5">
    <mergeCell ref="C11:D11"/>
    <mergeCell ref="C10:D10"/>
    <mergeCell ref="C3:D3"/>
    <mergeCell ref="C5:D5"/>
    <mergeCell ref="C6:D6"/>
    <mergeCell ref="C7:D7"/>
    <mergeCell ref="C8:D8"/>
    <mergeCell ref="C12:D12"/>
    <mergeCell ref="C17:D17"/>
    <mergeCell ref="C19:D19"/>
    <mergeCell ref="C21:D21"/>
    <mergeCell ref="C23:D23"/>
    <mergeCell ref="C16:D16"/>
    <mergeCell ref="C15:D15"/>
    <mergeCell ref="C13:D13"/>
  </mergeCells>
  <pageMargins left="0.7" right="0.7" top="0.75" bottom="0.75" header="0" footer="0"/>
  <pageSetup paperSize="9" orientation="portrait"/>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D7"/>
  <sheetViews>
    <sheetView workbookViewId="0">
      <selection sqref="A1:D1"/>
    </sheetView>
  </sheetViews>
  <sheetFormatPr baseColWidth="10" defaultColWidth="14.5" defaultRowHeight="15"/>
  <cols>
    <col min="1" max="1" width="23" style="199" customWidth="1"/>
    <col min="2" max="2" width="16.33203125" style="199" customWidth="1"/>
    <col min="3" max="3" width="17.5" style="199" customWidth="1"/>
    <col min="4" max="4" width="18" style="199" customWidth="1"/>
    <col min="5" max="5" width="11.5" style="199" customWidth="1"/>
    <col min="6" max="24" width="10.6640625" style="199" customWidth="1"/>
    <col min="25" max="16384" width="14.5" style="199"/>
  </cols>
  <sheetData>
    <row r="1" spans="1:4" ht="23.25" customHeight="1">
      <c r="A1" s="381" t="s">
        <v>356</v>
      </c>
      <c r="B1" s="382"/>
      <c r="C1" s="382"/>
      <c r="D1" s="382"/>
    </row>
    <row r="2" spans="1:4">
      <c r="A2" s="381" t="s">
        <v>0</v>
      </c>
      <c r="B2" s="382"/>
      <c r="C2" s="382"/>
      <c r="D2" s="382"/>
    </row>
    <row r="4" spans="1:4" ht="48">
      <c r="A4" s="2"/>
      <c r="B4" s="3" t="s">
        <v>2</v>
      </c>
      <c r="C4" s="3" t="s">
        <v>3</v>
      </c>
      <c r="D4" s="3" t="s">
        <v>4</v>
      </c>
    </row>
    <row r="5" spans="1:4">
      <c r="A5" s="38" t="s">
        <v>5</v>
      </c>
      <c r="B5" s="45">
        <v>476.7</v>
      </c>
      <c r="C5" s="45">
        <v>561.9</v>
      </c>
      <c r="D5" s="200">
        <f>SUM(B5:C5)</f>
        <v>1038.5999999999999</v>
      </c>
    </row>
    <row r="6" spans="1:4">
      <c r="A6" s="38" t="s">
        <v>7</v>
      </c>
      <c r="B6" s="45">
        <v>408.7</v>
      </c>
      <c r="C6" s="45">
        <v>409.5</v>
      </c>
      <c r="D6" s="200">
        <f>SUM(B6:C6)</f>
        <v>818.2</v>
      </c>
    </row>
    <row r="7" spans="1:4" ht="16">
      <c r="A7" s="38" t="s">
        <v>8</v>
      </c>
      <c r="B7" s="200">
        <f>SUM(B5:B6)</f>
        <v>885.4</v>
      </c>
      <c r="C7" s="200">
        <f>SUM(C5:C6)</f>
        <v>971.4</v>
      </c>
      <c r="D7" s="201">
        <f>SUM(B7:C7)</f>
        <v>1856.8</v>
      </c>
    </row>
  </sheetData>
  <mergeCells count="2">
    <mergeCell ref="A1:D1"/>
    <mergeCell ref="A2:D2"/>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43"/>
  <sheetViews>
    <sheetView tabSelected="1" zoomScale="80" zoomScaleNormal="80" workbookViewId="0">
      <selection activeCell="C2" sqref="C2:G5"/>
    </sheetView>
  </sheetViews>
  <sheetFormatPr baseColWidth="10" defaultColWidth="11.5" defaultRowHeight="16"/>
  <cols>
    <col min="1" max="1" width="51.5" style="202" customWidth="1"/>
    <col min="2" max="2" width="25.6640625" style="202" customWidth="1"/>
    <col min="3" max="3" width="10" style="202" customWidth="1"/>
    <col min="4" max="4" width="16" style="202" customWidth="1"/>
    <col min="5" max="5" width="14.6640625" style="202" customWidth="1"/>
    <col min="6" max="6" width="12.83203125" style="202" customWidth="1"/>
    <col min="7" max="7" width="19.1640625" style="202" customWidth="1"/>
    <col min="8" max="8" width="30.6640625" style="335" customWidth="1"/>
    <col min="9" max="10" width="24.1640625" style="202" customWidth="1"/>
    <col min="11" max="11" width="26" style="202" customWidth="1"/>
    <col min="12" max="16384" width="11.5" style="202"/>
  </cols>
  <sheetData>
    <row r="1" spans="1:9" ht="17" thickBot="1"/>
    <row r="2" spans="1:9">
      <c r="A2" s="393" t="s">
        <v>357</v>
      </c>
      <c r="B2" s="394"/>
      <c r="C2" s="399" t="s">
        <v>488</v>
      </c>
      <c r="D2" s="400"/>
      <c r="E2" s="400"/>
      <c r="F2" s="400"/>
      <c r="G2" s="401"/>
      <c r="H2" s="336"/>
    </row>
    <row r="3" spans="1:9" ht="23" customHeight="1">
      <c r="A3" s="395"/>
      <c r="B3" s="396"/>
      <c r="C3" s="402"/>
      <c r="D3" s="403"/>
      <c r="E3" s="403"/>
      <c r="F3" s="403"/>
      <c r="G3" s="404"/>
      <c r="H3" s="336"/>
    </row>
    <row r="4" spans="1:9">
      <c r="A4" s="395"/>
      <c r="B4" s="396"/>
      <c r="C4" s="402"/>
      <c r="D4" s="403"/>
      <c r="E4" s="403"/>
      <c r="F4" s="403"/>
      <c r="G4" s="404"/>
      <c r="H4" s="225"/>
    </row>
    <row r="5" spans="1:9" ht="16" customHeight="1" thickBot="1">
      <c r="A5" s="397"/>
      <c r="B5" s="398"/>
      <c r="C5" s="405"/>
      <c r="D5" s="406"/>
      <c r="E5" s="406"/>
      <c r="F5" s="406"/>
      <c r="G5" s="407"/>
      <c r="H5" s="336"/>
    </row>
    <row r="6" spans="1:9">
      <c r="H6" s="336"/>
    </row>
    <row r="7" spans="1:9" ht="26" customHeight="1">
      <c r="A7" s="204" t="s">
        <v>358</v>
      </c>
      <c r="C7" s="272">
        <v>9</v>
      </c>
      <c r="D7" s="205" t="s">
        <v>359</v>
      </c>
      <c r="E7" s="229"/>
      <c r="F7" s="229"/>
      <c r="H7" s="337"/>
    </row>
    <row r="8" spans="1:9" ht="17" thickBot="1">
      <c r="A8" s="230" t="s">
        <v>482</v>
      </c>
      <c r="B8" s="230"/>
      <c r="C8" s="230"/>
      <c r="D8" s="231">
        <v>1000000</v>
      </c>
      <c r="E8" s="230"/>
      <c r="F8" s="230"/>
      <c r="G8" s="230"/>
    </row>
    <row r="9" spans="1:9" ht="36" customHeight="1" thickBot="1">
      <c r="A9" s="232" t="s">
        <v>360</v>
      </c>
      <c r="B9" s="232" t="s">
        <v>361</v>
      </c>
      <c r="C9" s="232" t="s">
        <v>1</v>
      </c>
      <c r="D9" s="232" t="s">
        <v>362</v>
      </c>
      <c r="E9" s="232" t="s">
        <v>363</v>
      </c>
      <c r="F9" s="232" t="s">
        <v>364</v>
      </c>
      <c r="G9" s="233" t="s">
        <v>11</v>
      </c>
      <c r="H9" s="338"/>
      <c r="I9" s="207"/>
    </row>
    <row r="10" spans="1:9" ht="17" thickBot="1">
      <c r="A10" s="208"/>
      <c r="B10" s="209"/>
      <c r="C10" s="209"/>
      <c r="D10" s="210"/>
      <c r="E10" s="210"/>
      <c r="F10" s="210"/>
      <c r="G10" s="210"/>
      <c r="H10" s="338"/>
      <c r="I10" s="207"/>
    </row>
    <row r="11" spans="1:9" ht="26" customHeight="1" thickBot="1">
      <c r="A11" s="326" t="s">
        <v>365</v>
      </c>
      <c r="B11" s="327"/>
      <c r="C11" s="327"/>
      <c r="D11" s="327"/>
      <c r="E11" s="327"/>
      <c r="F11" s="327"/>
      <c r="G11" s="328"/>
      <c r="H11" s="339"/>
      <c r="I11" s="207"/>
    </row>
    <row r="12" spans="1:9" ht="50" customHeight="1">
      <c r="A12" s="316" t="s">
        <v>489</v>
      </c>
      <c r="B12" s="317" t="s">
        <v>366</v>
      </c>
      <c r="C12" s="318" t="s">
        <v>367</v>
      </c>
      <c r="D12" s="319"/>
      <c r="E12" s="320">
        <v>0.3</v>
      </c>
      <c r="F12" s="321">
        <f>C7</f>
        <v>9</v>
      </c>
      <c r="G12" s="322">
        <f>ROUND(F12*E12*D12,0)</f>
        <v>0</v>
      </c>
    </row>
    <row r="13" spans="1:9" ht="45" customHeight="1">
      <c r="A13" s="307" t="s">
        <v>368</v>
      </c>
      <c r="B13" s="308" t="s">
        <v>385</v>
      </c>
      <c r="C13" s="299" t="s">
        <v>369</v>
      </c>
      <c r="D13" s="269"/>
      <c r="E13" s="300">
        <v>1</v>
      </c>
      <c r="F13" s="297">
        <f>C7</f>
        <v>9</v>
      </c>
      <c r="G13" s="298">
        <f t="shared" ref="G13:G15" si="0">ROUND(F13*E13*D13,0)</f>
        <v>0</v>
      </c>
    </row>
    <row r="14" spans="1:9" ht="58" customHeight="1">
      <c r="A14" s="307" t="s">
        <v>449</v>
      </c>
      <c r="B14" s="306" t="s">
        <v>451</v>
      </c>
      <c r="C14" s="267" t="s">
        <v>367</v>
      </c>
      <c r="D14" s="269"/>
      <c r="E14" s="296">
        <v>0.3</v>
      </c>
      <c r="F14" s="297">
        <v>8</v>
      </c>
      <c r="G14" s="298">
        <f t="shared" si="0"/>
        <v>0</v>
      </c>
    </row>
    <row r="15" spans="1:9" s="203" customFormat="1" ht="49" customHeight="1" thickBot="1">
      <c r="A15" s="309" t="s">
        <v>450</v>
      </c>
      <c r="B15" s="310" t="s">
        <v>370</v>
      </c>
      <c r="C15" s="301" t="s">
        <v>367</v>
      </c>
      <c r="D15" s="302"/>
      <c r="E15" s="303">
        <v>0.3</v>
      </c>
      <c r="F15" s="304">
        <v>8</v>
      </c>
      <c r="G15" s="305">
        <f t="shared" si="0"/>
        <v>0</v>
      </c>
      <c r="H15" s="225"/>
    </row>
    <row r="16" spans="1:9" ht="27" customHeight="1">
      <c r="A16" s="234"/>
      <c r="B16" s="221"/>
      <c r="C16" s="408" t="s">
        <v>183</v>
      </c>
      <c r="D16" s="409"/>
      <c r="E16" s="235"/>
      <c r="F16" s="221"/>
      <c r="G16" s="212"/>
      <c r="H16" s="335" t="s">
        <v>484</v>
      </c>
      <c r="I16" s="228"/>
    </row>
    <row r="17" spans="1:8" s="206" customFormat="1" ht="27" customHeight="1" thickBot="1">
      <c r="A17" s="236"/>
      <c r="B17" s="213"/>
      <c r="C17" s="324" t="s">
        <v>371</v>
      </c>
      <c r="D17" s="213"/>
      <c r="E17" s="214"/>
      <c r="F17" s="325"/>
      <c r="G17" s="215"/>
      <c r="H17" s="337"/>
    </row>
    <row r="18" spans="1:8" ht="32" customHeight="1" thickBot="1">
      <c r="A18" s="385" t="s">
        <v>372</v>
      </c>
      <c r="B18" s="386"/>
      <c r="C18" s="386"/>
      <c r="D18" s="386"/>
      <c r="E18" s="386"/>
      <c r="F18" s="410"/>
      <c r="G18" s="333">
        <f>ROUND((G16*F17),0)</f>
        <v>0</v>
      </c>
      <c r="H18" s="335" t="s">
        <v>487</v>
      </c>
    </row>
    <row r="19" spans="1:8" ht="17" thickBot="1">
      <c r="A19" s="211"/>
      <c r="B19" s="211"/>
      <c r="C19" s="211"/>
      <c r="D19" s="211"/>
      <c r="E19" s="211"/>
      <c r="F19" s="216"/>
      <c r="G19" s="217"/>
    </row>
    <row r="20" spans="1:8" ht="39" customHeight="1" thickBot="1">
      <c r="A20" s="329" t="s">
        <v>373</v>
      </c>
      <c r="B20" s="327"/>
      <c r="C20" s="330" t="s">
        <v>380</v>
      </c>
      <c r="D20" s="330" t="s">
        <v>454</v>
      </c>
      <c r="E20" s="330" t="s">
        <v>455</v>
      </c>
      <c r="F20" s="331" t="s">
        <v>456</v>
      </c>
      <c r="G20" s="332" t="s">
        <v>457</v>
      </c>
    </row>
    <row r="21" spans="1:8" ht="35.25" customHeight="1">
      <c r="A21" s="411" t="s">
        <v>374</v>
      </c>
      <c r="B21" s="412"/>
      <c r="C21" s="311" t="s">
        <v>375</v>
      </c>
      <c r="D21" s="312">
        <v>3000000</v>
      </c>
      <c r="E21" s="313">
        <v>1</v>
      </c>
      <c r="F21" s="323">
        <v>1</v>
      </c>
      <c r="G21" s="314">
        <f t="shared" ref="G21:G22" si="1">ROUND(F21*E21*D21,0)</f>
        <v>3000000</v>
      </c>
      <c r="H21" s="340"/>
    </row>
    <row r="22" spans="1:8" ht="43" customHeight="1">
      <c r="A22" s="383" t="s">
        <v>376</v>
      </c>
      <c r="B22" s="384"/>
      <c r="C22" s="267" t="s">
        <v>375</v>
      </c>
      <c r="D22" s="269">
        <v>3000000</v>
      </c>
      <c r="E22" s="276">
        <v>1</v>
      </c>
      <c r="F22" s="276">
        <v>1</v>
      </c>
      <c r="G22" s="314">
        <f t="shared" si="1"/>
        <v>3000000</v>
      </c>
    </row>
    <row r="23" spans="1:8" ht="48" customHeight="1">
      <c r="A23" s="413" t="s">
        <v>453</v>
      </c>
      <c r="B23" s="414"/>
      <c r="C23" s="267" t="s">
        <v>375</v>
      </c>
      <c r="D23" s="269">
        <v>6000000</v>
      </c>
      <c r="E23" s="276">
        <v>1</v>
      </c>
      <c r="F23" s="276">
        <v>1</v>
      </c>
      <c r="G23" s="314">
        <f>ROUND(F23*E23*D23,0)</f>
        <v>6000000</v>
      </c>
    </row>
    <row r="24" spans="1:8" ht="35.25" customHeight="1">
      <c r="A24" s="415" t="s">
        <v>479</v>
      </c>
      <c r="B24" s="416"/>
      <c r="C24" s="267" t="s">
        <v>375</v>
      </c>
      <c r="D24" s="269">
        <v>505000</v>
      </c>
      <c r="E24" s="276">
        <v>1</v>
      </c>
      <c r="F24" s="276">
        <v>1</v>
      </c>
      <c r="G24" s="314">
        <f>ROUND(F24*E24*D24,0)</f>
        <v>505000</v>
      </c>
    </row>
    <row r="25" spans="1:8" ht="38" customHeight="1">
      <c r="A25" s="383" t="s">
        <v>377</v>
      </c>
      <c r="B25" s="384"/>
      <c r="C25" s="267" t="s">
        <v>367</v>
      </c>
      <c r="D25" s="269"/>
      <c r="E25" s="277">
        <v>2</v>
      </c>
      <c r="F25" s="277">
        <f>C7</f>
        <v>9</v>
      </c>
      <c r="G25" s="314">
        <f>ROUND(F25*E25*D25,0)</f>
        <v>0</v>
      </c>
    </row>
    <row r="26" spans="1:8" ht="36" customHeight="1">
      <c r="A26" s="383" t="s">
        <v>439</v>
      </c>
      <c r="B26" s="384"/>
      <c r="C26" s="268" t="s">
        <v>380</v>
      </c>
      <c r="D26" s="269"/>
      <c r="E26" s="276">
        <v>70</v>
      </c>
      <c r="F26" s="277">
        <v>1</v>
      </c>
      <c r="G26" s="314">
        <f t="shared" ref="G26:G30" si="2">ROUND(F26*E26*D26,0)</f>
        <v>0</v>
      </c>
    </row>
    <row r="27" spans="1:8" ht="40" customHeight="1">
      <c r="A27" s="383" t="s">
        <v>440</v>
      </c>
      <c r="B27" s="384"/>
      <c r="C27" s="268" t="s">
        <v>367</v>
      </c>
      <c r="D27" s="269"/>
      <c r="E27" s="277">
        <v>0.1</v>
      </c>
      <c r="F27" s="277">
        <v>8</v>
      </c>
      <c r="G27" s="314">
        <f t="shared" si="2"/>
        <v>0</v>
      </c>
    </row>
    <row r="28" spans="1:8" ht="31.5" customHeight="1">
      <c r="A28" s="383" t="s">
        <v>378</v>
      </c>
      <c r="B28" s="384"/>
      <c r="C28" s="267" t="s">
        <v>367</v>
      </c>
      <c r="D28" s="269"/>
      <c r="E28" s="277">
        <v>1</v>
      </c>
      <c r="F28" s="277">
        <v>9</v>
      </c>
      <c r="G28" s="314">
        <f t="shared" si="2"/>
        <v>0</v>
      </c>
    </row>
    <row r="29" spans="1:8" ht="38" customHeight="1">
      <c r="A29" s="383" t="s">
        <v>379</v>
      </c>
      <c r="B29" s="384"/>
      <c r="C29" s="267" t="s">
        <v>367</v>
      </c>
      <c r="D29" s="269"/>
      <c r="E29" s="277">
        <v>1</v>
      </c>
      <c r="F29" s="277">
        <v>8</v>
      </c>
      <c r="G29" s="314">
        <f t="shared" si="2"/>
        <v>0</v>
      </c>
    </row>
    <row r="30" spans="1:8" ht="35" customHeight="1" thickBot="1">
      <c r="A30" s="391" t="s">
        <v>452</v>
      </c>
      <c r="B30" s="392"/>
      <c r="C30" s="301" t="s">
        <v>380</v>
      </c>
      <c r="D30" s="302"/>
      <c r="E30" s="315">
        <v>1</v>
      </c>
      <c r="F30" s="315">
        <v>8</v>
      </c>
      <c r="G30" s="314">
        <f t="shared" si="2"/>
        <v>0</v>
      </c>
    </row>
    <row r="31" spans="1:8" ht="38" customHeight="1" thickBot="1">
      <c r="A31" s="385" t="s">
        <v>381</v>
      </c>
      <c r="B31" s="386"/>
      <c r="C31" s="386"/>
      <c r="D31" s="386"/>
      <c r="E31" s="386"/>
      <c r="F31" s="386"/>
      <c r="G31" s="333"/>
      <c r="H31" s="335" t="s">
        <v>483</v>
      </c>
    </row>
    <row r="32" spans="1:8" ht="17" thickBot="1">
      <c r="A32" s="218"/>
      <c r="B32" s="218"/>
      <c r="C32" s="218"/>
      <c r="D32" s="218"/>
      <c r="E32" s="218"/>
      <c r="F32" s="218"/>
      <c r="G32" s="219"/>
    </row>
    <row r="33" spans="1:11">
      <c r="A33" s="220"/>
      <c r="B33" s="221"/>
      <c r="C33" s="221"/>
      <c r="D33" s="221"/>
      <c r="E33" s="221"/>
      <c r="F33" s="221"/>
      <c r="G33" s="222"/>
    </row>
    <row r="34" spans="1:11" ht="28" customHeight="1">
      <c r="A34" s="387" t="s">
        <v>382</v>
      </c>
      <c r="B34" s="388"/>
      <c r="C34" s="388"/>
      <c r="D34" s="388"/>
      <c r="E34" s="388"/>
      <c r="F34" s="388"/>
      <c r="G34" s="223">
        <f>G31+G18</f>
        <v>0</v>
      </c>
      <c r="H34" s="341" t="s">
        <v>486</v>
      </c>
      <c r="J34" s="273"/>
      <c r="K34" s="274"/>
    </row>
    <row r="35" spans="1:11" ht="28" customHeight="1">
      <c r="A35" s="224"/>
      <c r="B35" s="203"/>
      <c r="C35" s="203"/>
      <c r="D35" s="225" t="s">
        <v>383</v>
      </c>
      <c r="E35" s="226">
        <v>0.19</v>
      </c>
      <c r="F35" s="227"/>
      <c r="G35" s="223">
        <f>ROUND((G34*E35),0)</f>
        <v>0</v>
      </c>
      <c r="J35" s="275"/>
    </row>
    <row r="36" spans="1:11" ht="28" customHeight="1" thickBot="1">
      <c r="A36" s="224"/>
      <c r="B36" s="203"/>
      <c r="C36" s="203"/>
      <c r="D36" s="225"/>
      <c r="E36" s="226"/>
      <c r="F36" s="227"/>
      <c r="G36" s="223"/>
      <c r="J36" s="275"/>
    </row>
    <row r="37" spans="1:11" ht="47" customHeight="1" thickBot="1">
      <c r="A37" s="389" t="s">
        <v>384</v>
      </c>
      <c r="B37" s="390"/>
      <c r="C37" s="390"/>
      <c r="D37" s="390"/>
      <c r="E37" s="390"/>
      <c r="F37" s="390"/>
      <c r="G37" s="334">
        <f>+G34+G35</f>
        <v>0</v>
      </c>
      <c r="H37" s="335" t="s">
        <v>485</v>
      </c>
      <c r="I37" s="266"/>
    </row>
    <row r="39" spans="1:11">
      <c r="A39" s="202" t="s">
        <v>481</v>
      </c>
      <c r="I39" s="266"/>
      <c r="J39" s="266"/>
      <c r="K39" s="266"/>
    </row>
    <row r="40" spans="1:11" s="203" customFormat="1">
      <c r="A40" s="202"/>
      <c r="B40" s="202"/>
      <c r="C40" s="202"/>
      <c r="D40" s="202"/>
      <c r="E40" s="202"/>
      <c r="F40" s="202"/>
      <c r="G40" s="202"/>
      <c r="H40" s="225"/>
      <c r="I40" s="202"/>
      <c r="J40" s="266"/>
      <c r="K40" s="202"/>
    </row>
    <row r="41" spans="1:11">
      <c r="G41" s="228"/>
    </row>
    <row r="42" spans="1:11">
      <c r="G42" s="228"/>
    </row>
    <row r="43" spans="1:11">
      <c r="G43" s="228"/>
    </row>
  </sheetData>
  <mergeCells count="17">
    <mergeCell ref="A22:B22"/>
    <mergeCell ref="A23:B23"/>
    <mergeCell ref="A25:B25"/>
    <mergeCell ref="A28:B28"/>
    <mergeCell ref="A29:B29"/>
    <mergeCell ref="A26:B26"/>
    <mergeCell ref="A24:B24"/>
    <mergeCell ref="A2:B5"/>
    <mergeCell ref="C2:G5"/>
    <mergeCell ref="C16:D16"/>
    <mergeCell ref="A18:F18"/>
    <mergeCell ref="A21:B21"/>
    <mergeCell ref="A27:B27"/>
    <mergeCell ref="A31:F31"/>
    <mergeCell ref="A34:F34"/>
    <mergeCell ref="A37:F37"/>
    <mergeCell ref="A30:B30"/>
  </mergeCell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A2FB33-817F-4B7C-8D45-B55990ADB672}">
  <dimension ref="A1:D35"/>
  <sheetViews>
    <sheetView topLeftCell="A2" workbookViewId="0">
      <selection activeCell="D24" sqref="D24:D25"/>
    </sheetView>
  </sheetViews>
  <sheetFormatPr baseColWidth="10" defaultRowHeight="14"/>
  <cols>
    <col min="1" max="1" width="6.1640625" style="342" customWidth="1"/>
    <col min="2" max="2" width="36.5" style="342" customWidth="1"/>
    <col min="3" max="3" width="16.83203125" style="342" customWidth="1"/>
    <col min="4" max="4" width="22.83203125" style="342" customWidth="1"/>
    <col min="5" max="16384" width="10.83203125" style="342"/>
  </cols>
  <sheetData>
    <row r="1" spans="1:4" ht="26.25" customHeight="1">
      <c r="B1" s="417" t="s">
        <v>185</v>
      </c>
      <c r="C1" s="417"/>
      <c r="D1" s="417"/>
    </row>
    <row r="2" spans="1:4">
      <c r="B2" s="417" t="s">
        <v>388</v>
      </c>
      <c r="C2" s="417"/>
      <c r="D2" s="417"/>
    </row>
    <row r="3" spans="1:4">
      <c r="B3" s="417"/>
      <c r="C3" s="417"/>
      <c r="D3" s="343"/>
    </row>
    <row r="4" spans="1:4">
      <c r="B4" s="344"/>
      <c r="C4" s="344"/>
      <c r="D4" s="343"/>
    </row>
    <row r="5" spans="1:4">
      <c r="B5" s="419" t="s">
        <v>371</v>
      </c>
      <c r="C5" s="419"/>
      <c r="D5" s="419"/>
    </row>
    <row r="6" spans="1:4" ht="39" customHeight="1">
      <c r="A6" s="263" t="s">
        <v>389</v>
      </c>
      <c r="B6" s="264" t="s">
        <v>25</v>
      </c>
      <c r="C6" s="264" t="s">
        <v>390</v>
      </c>
      <c r="D6" s="265" t="s">
        <v>391</v>
      </c>
    </row>
    <row r="7" spans="1:4" s="367" customFormat="1">
      <c r="A7" s="364" t="s">
        <v>392</v>
      </c>
      <c r="B7" s="346" t="s">
        <v>393</v>
      </c>
      <c r="C7" s="365"/>
      <c r="D7" s="366"/>
    </row>
    <row r="8" spans="1:4">
      <c r="A8" s="345" t="s">
        <v>394</v>
      </c>
      <c r="B8" s="345" t="s">
        <v>395</v>
      </c>
      <c r="C8" s="347"/>
      <c r="D8" s="348"/>
    </row>
    <row r="9" spans="1:4" ht="16">
      <c r="A9" s="345" t="s">
        <v>396</v>
      </c>
      <c r="B9" s="368" t="s">
        <v>397</v>
      </c>
      <c r="C9" s="347"/>
      <c r="D9" s="348"/>
    </row>
    <row r="10" spans="1:4">
      <c r="A10" s="345" t="s">
        <v>398</v>
      </c>
      <c r="B10" s="345" t="s">
        <v>399</v>
      </c>
      <c r="C10" s="347"/>
      <c r="D10" s="350"/>
    </row>
    <row r="11" spans="1:4" ht="15">
      <c r="A11" s="345" t="s">
        <v>400</v>
      </c>
      <c r="B11" s="351" t="s">
        <v>401</v>
      </c>
      <c r="C11" s="347"/>
      <c r="D11" s="352"/>
    </row>
    <row r="12" spans="1:4">
      <c r="A12" s="345" t="s">
        <v>402</v>
      </c>
      <c r="B12" s="345" t="s">
        <v>93</v>
      </c>
      <c r="C12" s="347"/>
      <c r="D12" s="350"/>
    </row>
    <row r="13" spans="1:4">
      <c r="A13" s="345" t="s">
        <v>403</v>
      </c>
      <c r="B13" s="345" t="s">
        <v>404</v>
      </c>
      <c r="C13" s="347"/>
      <c r="D13" s="350"/>
    </row>
    <row r="14" spans="1:4">
      <c r="A14" s="345" t="s">
        <v>405</v>
      </c>
      <c r="B14" s="345" t="s">
        <v>406</v>
      </c>
      <c r="C14" s="353"/>
      <c r="D14" s="350"/>
    </row>
    <row r="15" spans="1:4">
      <c r="A15" s="345" t="s">
        <v>407</v>
      </c>
      <c r="B15" s="345" t="s">
        <v>410</v>
      </c>
      <c r="C15" s="347"/>
      <c r="D15" s="350"/>
    </row>
    <row r="16" spans="1:4">
      <c r="A16" s="345" t="s">
        <v>408</v>
      </c>
      <c r="B16" s="345" t="s">
        <v>412</v>
      </c>
      <c r="C16" s="347"/>
      <c r="D16" s="350"/>
    </row>
    <row r="17" spans="1:4" ht="30">
      <c r="A17" s="354" t="s">
        <v>409</v>
      </c>
      <c r="B17" s="351" t="s">
        <v>417</v>
      </c>
      <c r="C17" s="355"/>
      <c r="D17" s="350"/>
    </row>
    <row r="18" spans="1:4" ht="30">
      <c r="A18" s="354" t="s">
        <v>411</v>
      </c>
      <c r="B18" s="351" t="s">
        <v>427</v>
      </c>
      <c r="C18" s="355"/>
      <c r="D18" s="350"/>
    </row>
    <row r="19" spans="1:4" ht="30" customHeight="1">
      <c r="A19" s="356" t="s">
        <v>413</v>
      </c>
      <c r="B19" s="349" t="s">
        <v>433</v>
      </c>
      <c r="C19" s="347"/>
      <c r="D19" s="357">
        <f>SUM(D10:D18)+D8</f>
        <v>0</v>
      </c>
    </row>
    <row r="20" spans="1:4">
      <c r="A20" s="345"/>
      <c r="B20" s="345"/>
      <c r="C20" s="347"/>
      <c r="D20" s="348"/>
    </row>
    <row r="21" spans="1:4" ht="16">
      <c r="A21" s="356" t="s">
        <v>414</v>
      </c>
      <c r="B21" s="349" t="s">
        <v>432</v>
      </c>
      <c r="C21" s="347"/>
      <c r="D21" s="348"/>
    </row>
    <row r="22" spans="1:4">
      <c r="A22" s="356">
        <v>3.1</v>
      </c>
      <c r="B22" s="345" t="s">
        <v>476</v>
      </c>
      <c r="C22" s="347" t="s">
        <v>438</v>
      </c>
      <c r="D22" s="348"/>
    </row>
    <row r="23" spans="1:4">
      <c r="A23" s="356">
        <v>3.2</v>
      </c>
      <c r="B23" s="358" t="s">
        <v>428</v>
      </c>
      <c r="C23" s="347" t="s">
        <v>438</v>
      </c>
      <c r="D23" s="348" t="e">
        <f>'costo polizas'!F12</f>
        <v>#DIV/0!</v>
      </c>
    </row>
    <row r="24" spans="1:4">
      <c r="A24" s="356">
        <v>3.3</v>
      </c>
      <c r="B24" s="345" t="s">
        <v>477</v>
      </c>
      <c r="C24" s="347" t="s">
        <v>438</v>
      </c>
      <c r="D24" s="348"/>
    </row>
    <row r="25" spans="1:4">
      <c r="A25" s="356">
        <v>3.4</v>
      </c>
      <c r="B25" s="345" t="s">
        <v>478</v>
      </c>
      <c r="C25" s="347" t="s">
        <v>438</v>
      </c>
      <c r="D25" s="359"/>
    </row>
    <row r="26" spans="1:4" ht="28">
      <c r="A26" s="356">
        <v>3.5</v>
      </c>
      <c r="B26" s="360" t="s">
        <v>429</v>
      </c>
      <c r="C26" s="361" t="e">
        <f>operacion!B26</f>
        <v>#DIV/0!</v>
      </c>
      <c r="D26" s="348" t="e">
        <f>C26*100</f>
        <v>#DIV/0!</v>
      </c>
    </row>
    <row r="27" spans="1:4" ht="16">
      <c r="A27" s="356"/>
      <c r="B27" s="349" t="s">
        <v>430</v>
      </c>
      <c r="C27" s="347"/>
      <c r="D27" s="357" t="e">
        <f>SUM(D22:D26)</f>
        <v>#DIV/0!</v>
      </c>
    </row>
    <row r="28" spans="1:4">
      <c r="A28" s="356"/>
      <c r="B28" s="345"/>
      <c r="C28" s="347"/>
      <c r="D28" s="348"/>
    </row>
    <row r="29" spans="1:4" ht="16">
      <c r="A29" s="356" t="s">
        <v>415</v>
      </c>
      <c r="B29" s="349" t="s">
        <v>431</v>
      </c>
      <c r="C29" s="347"/>
      <c r="D29" s="357" t="e">
        <f>D19+D27</f>
        <v>#DIV/0!</v>
      </c>
    </row>
    <row r="30" spans="1:4">
      <c r="A30" s="356"/>
      <c r="B30" s="345"/>
      <c r="C30" s="347"/>
      <c r="D30" s="348"/>
    </row>
    <row r="31" spans="1:4" ht="16">
      <c r="A31" s="345" t="s">
        <v>416</v>
      </c>
      <c r="B31" s="349" t="s">
        <v>387</v>
      </c>
      <c r="C31" s="362" t="s">
        <v>480</v>
      </c>
      <c r="D31" s="348"/>
    </row>
    <row r="32" spans="1:4">
      <c r="A32" s="345"/>
      <c r="B32" s="345"/>
      <c r="C32" s="363"/>
      <c r="D32" s="348"/>
    </row>
    <row r="33" spans="2:4" ht="16">
      <c r="B33" s="418" t="s">
        <v>371</v>
      </c>
      <c r="C33" s="418"/>
      <c r="D33" s="357"/>
    </row>
    <row r="34" spans="2:4">
      <c r="D34" s="343"/>
    </row>
    <row r="35" spans="2:4">
      <c r="D35" s="343"/>
    </row>
  </sheetData>
  <mergeCells count="5">
    <mergeCell ref="B3:C3"/>
    <mergeCell ref="B33:C33"/>
    <mergeCell ref="B1:D1"/>
    <mergeCell ref="B2:D2"/>
    <mergeCell ref="B5:D5"/>
  </mergeCells>
  <phoneticPr fontId="61" type="noConversion"/>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45B967-9FD4-44A8-AB47-B916448AAB40}">
  <dimension ref="A1:C26"/>
  <sheetViews>
    <sheetView workbookViewId="0">
      <selection activeCell="B22" sqref="B22"/>
    </sheetView>
  </sheetViews>
  <sheetFormatPr baseColWidth="10" defaultRowHeight="15"/>
  <cols>
    <col min="1" max="1" width="54.33203125" bestFit="1" customWidth="1"/>
    <col min="2" max="2" width="21.5" customWidth="1"/>
  </cols>
  <sheetData>
    <row r="1" spans="1:3" ht="24" customHeight="1">
      <c r="A1" s="422" t="s">
        <v>441</v>
      </c>
      <c r="B1" s="422"/>
      <c r="C1" s="260"/>
    </row>
    <row r="2" spans="1:3" ht="16" thickBot="1">
      <c r="A2" s="237"/>
      <c r="B2" s="238"/>
      <c r="C2" s="239"/>
    </row>
    <row r="3" spans="1:3" ht="16" thickBot="1">
      <c r="A3" s="420" t="s">
        <v>418</v>
      </c>
      <c r="B3" s="421"/>
      <c r="C3" s="240"/>
    </row>
    <row r="4" spans="1:3">
      <c r="A4" s="241" t="s">
        <v>434</v>
      </c>
      <c r="B4" s="261"/>
      <c r="C4" s="240"/>
    </row>
    <row r="5" spans="1:3">
      <c r="A5" s="241" t="s">
        <v>419</v>
      </c>
      <c r="B5" s="262"/>
      <c r="C5" s="240"/>
    </row>
    <row r="6" spans="1:3">
      <c r="A6" s="241" t="s">
        <v>420</v>
      </c>
      <c r="B6" s="262"/>
      <c r="C6" s="240"/>
    </row>
    <row r="7" spans="1:3">
      <c r="A7" s="241" t="s">
        <v>421</v>
      </c>
      <c r="B7" s="262"/>
      <c r="C7" s="240"/>
    </row>
    <row r="8" spans="1:3">
      <c r="A8" s="241" t="s">
        <v>435</v>
      </c>
      <c r="B8" s="262"/>
      <c r="C8" s="240"/>
    </row>
    <row r="9" spans="1:3">
      <c r="A9" s="241" t="s">
        <v>436</v>
      </c>
      <c r="B9" s="262"/>
      <c r="C9" s="240"/>
    </row>
    <row r="10" spans="1:3">
      <c r="A10" s="241" t="s">
        <v>442</v>
      </c>
      <c r="B10" s="270"/>
      <c r="C10" s="240"/>
    </row>
    <row r="11" spans="1:3">
      <c r="A11" s="241" t="s">
        <v>443</v>
      </c>
      <c r="B11" s="262"/>
      <c r="C11" s="240"/>
    </row>
    <row r="12" spans="1:3">
      <c r="A12" s="241" t="s">
        <v>444</v>
      </c>
      <c r="B12" s="262"/>
      <c r="C12" s="240"/>
    </row>
    <row r="13" spans="1:3">
      <c r="A13" s="241" t="s">
        <v>445</v>
      </c>
      <c r="B13" s="262"/>
      <c r="C13" s="240"/>
    </row>
    <row r="14" spans="1:3">
      <c r="A14" s="241" t="s">
        <v>446</v>
      </c>
      <c r="B14" s="262"/>
      <c r="C14" s="240"/>
    </row>
    <row r="15" spans="1:3">
      <c r="A15" s="241" t="s">
        <v>447</v>
      </c>
      <c r="B15" s="262"/>
      <c r="C15" s="240"/>
    </row>
    <row r="16" spans="1:3">
      <c r="A16" s="241" t="s">
        <v>448</v>
      </c>
      <c r="B16" s="262"/>
      <c r="C16" s="240"/>
    </row>
    <row r="17" spans="1:3">
      <c r="A17" s="241" t="s">
        <v>437</v>
      </c>
      <c r="B17" s="262"/>
      <c r="C17" s="240"/>
    </row>
    <row r="18" spans="1:3" ht="16" thickBot="1">
      <c r="A18" s="241"/>
      <c r="B18" s="242"/>
      <c r="C18" s="240"/>
    </row>
    <row r="19" spans="1:3" ht="16" thickBot="1">
      <c r="A19" s="420" t="s">
        <v>386</v>
      </c>
      <c r="B19" s="421"/>
      <c r="C19" s="240"/>
    </row>
    <row r="20" spans="1:3">
      <c r="A20" s="243" t="s">
        <v>422</v>
      </c>
      <c r="B20" s="244">
        <f>SUM(B4:B18)</f>
        <v>0</v>
      </c>
      <c r="C20" s="240"/>
    </row>
    <row r="21" spans="1:3" ht="20" customHeight="1">
      <c r="A21" s="245" t="s">
        <v>423</v>
      </c>
      <c r="B21" s="246">
        <f>'9'!C7</f>
        <v>9</v>
      </c>
      <c r="C21" s="240"/>
    </row>
    <row r="22" spans="1:3" ht="33" customHeight="1" thickBot="1">
      <c r="A22" s="271" t="s">
        <v>475</v>
      </c>
      <c r="B22" s="247"/>
      <c r="C22" s="248"/>
    </row>
    <row r="23" spans="1:3" ht="16" thickBot="1">
      <c r="A23" s="249"/>
      <c r="B23" s="250"/>
      <c r="C23" s="251"/>
    </row>
    <row r="24" spans="1:3">
      <c r="A24" s="252" t="s">
        <v>424</v>
      </c>
      <c r="B24" s="253">
        <f>+B20*B21*B22</f>
        <v>0</v>
      </c>
      <c r="C24" s="254"/>
    </row>
    <row r="25" spans="1:3" ht="16" thickBot="1">
      <c r="A25" s="255" t="s">
        <v>425</v>
      </c>
      <c r="B25" s="256">
        <f>'9'!G16</f>
        <v>0</v>
      </c>
      <c r="C25" s="257"/>
    </row>
    <row r="26" spans="1:3" ht="22" customHeight="1" thickBot="1">
      <c r="A26" s="258" t="s">
        <v>426</v>
      </c>
      <c r="B26" s="259" t="e">
        <f>+B24/B25</f>
        <v>#DIV/0!</v>
      </c>
      <c r="C26" s="257"/>
    </row>
  </sheetData>
  <mergeCells count="3">
    <mergeCell ref="A3:B3"/>
    <mergeCell ref="A19:B19"/>
    <mergeCell ref="A1:B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8DB78-3B35-4D22-BEED-C707B2705EB9}">
  <dimension ref="A1:F15"/>
  <sheetViews>
    <sheetView workbookViewId="0"/>
  </sheetViews>
  <sheetFormatPr baseColWidth="10" defaultRowHeight="15"/>
  <cols>
    <col min="1" max="1" width="29.6640625" style="278" customWidth="1"/>
    <col min="2" max="2" width="14.83203125" style="278" customWidth="1"/>
    <col min="3" max="3" width="17" style="278" customWidth="1"/>
    <col min="4" max="4" width="10.83203125" style="278"/>
    <col min="5" max="5" width="17.5" style="278" customWidth="1"/>
    <col min="6" max="6" width="24.33203125" style="278" customWidth="1"/>
    <col min="7" max="16384" width="10.83203125" style="278"/>
  </cols>
  <sheetData>
    <row r="1" spans="1:6" ht="23" customHeight="1">
      <c r="A1" s="295" t="s">
        <v>458</v>
      </c>
      <c r="B1" s="280"/>
      <c r="C1" s="281"/>
      <c r="D1" s="281"/>
      <c r="E1" s="281"/>
      <c r="F1" s="279"/>
    </row>
    <row r="2" spans="1:6">
      <c r="A2" s="279" t="s">
        <v>459</v>
      </c>
      <c r="B2" s="279">
        <v>360</v>
      </c>
      <c r="C2" s="281"/>
      <c r="D2" s="281"/>
      <c r="E2" s="281"/>
      <c r="F2" s="279"/>
    </row>
    <row r="3" spans="1:6">
      <c r="A3" s="279" t="s">
        <v>460</v>
      </c>
      <c r="B3" s="279">
        <f>'9'!C7*30</f>
        <v>270</v>
      </c>
      <c r="C3" s="281"/>
      <c r="D3" s="281"/>
      <c r="E3" s="281"/>
      <c r="F3" s="279"/>
    </row>
    <row r="4" spans="1:6" ht="16" thickBot="1">
      <c r="A4" s="279" t="s">
        <v>461</v>
      </c>
      <c r="B4" s="279"/>
      <c r="C4" s="281"/>
      <c r="D4" s="281"/>
      <c r="E4" s="281"/>
      <c r="F4" s="279"/>
    </row>
    <row r="5" spans="1:6" ht="38" customHeight="1" thickBot="1">
      <c r="A5" s="282" t="s">
        <v>462</v>
      </c>
      <c r="B5" s="292" t="s">
        <v>463</v>
      </c>
      <c r="C5" s="292" t="s">
        <v>464</v>
      </c>
      <c r="D5" s="292" t="s">
        <v>465</v>
      </c>
      <c r="E5" s="292" t="s">
        <v>466</v>
      </c>
      <c r="F5" s="292" t="s">
        <v>467</v>
      </c>
    </row>
    <row r="6" spans="1:6" ht="16" thickBot="1">
      <c r="A6" s="283"/>
      <c r="B6" s="283"/>
      <c r="C6" s="283"/>
      <c r="D6" s="283"/>
      <c r="E6" s="283"/>
      <c r="F6" s="283"/>
    </row>
    <row r="7" spans="1:6" ht="40" customHeight="1" thickBot="1">
      <c r="A7" s="282" t="s">
        <v>468</v>
      </c>
      <c r="B7" s="284">
        <v>0.25</v>
      </c>
      <c r="C7" s="285">
        <f>(B3+1*360)</f>
        <v>630</v>
      </c>
      <c r="D7" s="286">
        <f>B7*$B$1</f>
        <v>0</v>
      </c>
      <c r="E7" s="286">
        <f>D7*0.004*C7/$B$2</f>
        <v>0</v>
      </c>
      <c r="F7" s="282" t="s">
        <v>469</v>
      </c>
    </row>
    <row r="8" spans="1:6" ht="40" customHeight="1" thickBot="1">
      <c r="A8" s="285" t="s">
        <v>470</v>
      </c>
      <c r="B8" s="287">
        <v>0.2</v>
      </c>
      <c r="C8" s="285">
        <f>B3+4*30</f>
        <v>390</v>
      </c>
      <c r="D8" s="286">
        <f t="shared" ref="D8:D10" si="0">B8*$B$1</f>
        <v>0</v>
      </c>
      <c r="E8" s="286">
        <f t="shared" ref="E8:E9" si="1">D8*0.004*C8/$B$2</f>
        <v>0</v>
      </c>
      <c r="F8" s="282" t="s">
        <v>469</v>
      </c>
    </row>
    <row r="9" spans="1:6" ht="40" customHeight="1" thickBot="1">
      <c r="A9" s="282" t="s">
        <v>471</v>
      </c>
      <c r="B9" s="284">
        <v>0.15</v>
      </c>
      <c r="C9" s="285">
        <f>B3+3*360</f>
        <v>1350</v>
      </c>
      <c r="D9" s="286">
        <f t="shared" si="0"/>
        <v>0</v>
      </c>
      <c r="E9" s="286">
        <f t="shared" si="1"/>
        <v>0</v>
      </c>
      <c r="F9" s="282" t="s">
        <v>469</v>
      </c>
    </row>
    <row r="10" spans="1:6" ht="44" customHeight="1" thickBot="1">
      <c r="A10" s="282" t="s">
        <v>472</v>
      </c>
      <c r="B10" s="284">
        <v>0.1</v>
      </c>
      <c r="C10" s="282">
        <f>B3+2*30</f>
        <v>330</v>
      </c>
      <c r="D10" s="286">
        <f t="shared" si="0"/>
        <v>0</v>
      </c>
      <c r="E10" s="286">
        <f>D10*0.004*C10/$B$2</f>
        <v>0</v>
      </c>
      <c r="F10" s="282" t="s">
        <v>469</v>
      </c>
    </row>
    <row r="11" spans="1:6" ht="29" customHeight="1">
      <c r="A11" s="293" t="s">
        <v>473</v>
      </c>
      <c r="B11" s="294"/>
      <c r="C11" s="293"/>
      <c r="D11" s="288"/>
      <c r="E11" s="290">
        <f>SUM(E7:E10)</f>
        <v>0</v>
      </c>
      <c r="F11" s="279"/>
    </row>
    <row r="12" spans="1:6" ht="38" customHeight="1">
      <c r="A12" s="288" t="s">
        <v>474</v>
      </c>
      <c r="B12" s="289"/>
      <c r="C12" s="288"/>
      <c r="D12" s="288"/>
      <c r="E12" s="289" t="e">
        <f>(E11/B1)</f>
        <v>#DIV/0!</v>
      </c>
      <c r="F12" s="291" t="e">
        <f>E12*100</f>
        <v>#DIV/0!</v>
      </c>
    </row>
    <row r="13" spans="1:6">
      <c r="A13" s="279"/>
      <c r="B13" s="279"/>
      <c r="C13" s="279"/>
      <c r="D13" s="279"/>
      <c r="E13" s="279"/>
      <c r="F13" s="279"/>
    </row>
    <row r="14" spans="1:6">
      <c r="A14" s="279"/>
      <c r="B14" s="279"/>
      <c r="C14" s="279"/>
      <c r="D14" s="279"/>
      <c r="E14" s="279"/>
      <c r="F14" s="279"/>
    </row>
    <row r="15" spans="1:6">
      <c r="A15" s="279"/>
      <c r="B15" s="279"/>
      <c r="C15" s="279"/>
      <c r="D15" s="279"/>
      <c r="E15" s="279"/>
      <c r="F15" s="279"/>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sheetPr>
  <dimension ref="A1:AD1000"/>
  <sheetViews>
    <sheetView workbookViewId="0">
      <selection sqref="A1:M1"/>
    </sheetView>
  </sheetViews>
  <sheetFormatPr baseColWidth="10" defaultColWidth="14.5" defaultRowHeight="15" customHeight="1"/>
  <cols>
    <col min="1" max="1" width="8.5" customWidth="1"/>
    <col min="2" max="2" width="35.33203125" customWidth="1"/>
    <col min="3" max="3" width="6.6640625" customWidth="1"/>
    <col min="4" max="6" width="11.5" customWidth="1"/>
    <col min="7" max="7" width="10.1640625" customWidth="1"/>
    <col min="8" max="30" width="11.5" customWidth="1"/>
  </cols>
  <sheetData>
    <row r="1" spans="1:30">
      <c r="A1" s="429" t="s">
        <v>22</v>
      </c>
      <c r="B1" s="430"/>
      <c r="C1" s="430"/>
      <c r="D1" s="430"/>
      <c r="E1" s="430"/>
      <c r="F1" s="430"/>
      <c r="G1" s="430"/>
      <c r="H1" s="430"/>
      <c r="I1" s="430"/>
      <c r="J1" s="430"/>
      <c r="K1" s="430"/>
      <c r="L1" s="430"/>
      <c r="M1" s="431"/>
      <c r="N1" s="1"/>
      <c r="O1" s="1"/>
      <c r="P1" s="1"/>
      <c r="Q1" s="1"/>
      <c r="R1" s="1"/>
      <c r="S1" s="1"/>
      <c r="T1" s="1"/>
      <c r="U1" s="1"/>
      <c r="V1" s="1"/>
      <c r="W1" s="1"/>
      <c r="X1" s="1"/>
      <c r="Y1" s="1"/>
      <c r="Z1" s="1"/>
      <c r="AA1" s="1"/>
      <c r="AB1" s="1"/>
      <c r="AC1" s="1"/>
      <c r="AD1" s="1"/>
    </row>
    <row r="2" spans="1:30">
      <c r="A2" s="432" t="s">
        <v>23</v>
      </c>
      <c r="B2" s="433"/>
      <c r="C2" s="433"/>
      <c r="D2" s="433"/>
      <c r="E2" s="433"/>
      <c r="F2" s="433"/>
      <c r="G2" s="433"/>
      <c r="H2" s="433"/>
      <c r="I2" s="433"/>
      <c r="J2" s="433"/>
      <c r="K2" s="433"/>
      <c r="L2" s="433"/>
      <c r="M2" s="433"/>
      <c r="N2" s="1"/>
      <c r="O2" s="1"/>
      <c r="P2" s="1"/>
      <c r="Q2" s="1"/>
      <c r="R2" s="1"/>
      <c r="S2" s="1"/>
      <c r="T2" s="1"/>
      <c r="U2" s="1"/>
      <c r="V2" s="1"/>
      <c r="W2" s="1"/>
      <c r="X2" s="1"/>
      <c r="Y2" s="1"/>
      <c r="Z2" s="1"/>
      <c r="AA2" s="1"/>
      <c r="AB2" s="1"/>
      <c r="AC2" s="1"/>
      <c r="AD2" s="1"/>
    </row>
    <row r="3" spans="1:30">
      <c r="A3" s="1"/>
      <c r="B3" s="1"/>
      <c r="C3" s="1"/>
      <c r="D3" s="1"/>
      <c r="E3" s="1"/>
      <c r="F3" s="1"/>
      <c r="G3" s="1"/>
      <c r="H3" s="1"/>
      <c r="I3" s="1"/>
      <c r="J3" s="1"/>
      <c r="K3" s="1"/>
      <c r="L3" s="1"/>
      <c r="M3" s="1"/>
      <c r="N3" s="1"/>
      <c r="O3" s="1"/>
      <c r="P3" s="1"/>
      <c r="Q3" s="1"/>
      <c r="R3" s="1"/>
      <c r="S3" s="1"/>
      <c r="T3" s="1"/>
      <c r="U3" s="1"/>
      <c r="V3" s="1"/>
      <c r="W3" s="1"/>
      <c r="X3" s="1"/>
      <c r="Y3" s="1"/>
      <c r="Z3" s="1"/>
      <c r="AA3" s="1"/>
      <c r="AB3" s="1"/>
      <c r="AC3" s="1"/>
      <c r="AD3" s="1"/>
    </row>
    <row r="4" spans="1:30">
      <c r="A4" s="1"/>
      <c r="B4" s="1"/>
      <c r="C4" s="1"/>
      <c r="D4" s="1"/>
      <c r="E4" s="1"/>
      <c r="F4" s="1"/>
      <c r="G4" s="1"/>
      <c r="H4" s="1"/>
      <c r="I4" s="1"/>
      <c r="J4" s="1"/>
      <c r="K4" s="1"/>
      <c r="L4" s="1"/>
      <c r="M4" s="1"/>
      <c r="N4" s="1"/>
      <c r="O4" s="1"/>
      <c r="P4" s="1"/>
      <c r="Q4" s="1"/>
      <c r="R4" s="1"/>
      <c r="S4" s="1"/>
      <c r="T4" s="1"/>
      <c r="U4" s="1"/>
      <c r="V4" s="1"/>
      <c r="W4" s="1"/>
      <c r="X4" s="1"/>
      <c r="Y4" s="1"/>
      <c r="Z4" s="1"/>
      <c r="AA4" s="1"/>
      <c r="AB4" s="1"/>
      <c r="AC4" s="1"/>
      <c r="AD4" s="1"/>
    </row>
    <row r="5" spans="1:30" ht="26.25" customHeight="1">
      <c r="A5" s="428" t="s">
        <v>56</v>
      </c>
      <c r="B5" s="424"/>
      <c r="C5" s="424"/>
      <c r="D5" s="424"/>
      <c r="E5" s="424"/>
      <c r="F5" s="424"/>
      <c r="G5" s="424"/>
      <c r="H5" s="424"/>
      <c r="I5" s="424"/>
      <c r="J5" s="424"/>
      <c r="K5" s="424"/>
      <c r="L5" s="424"/>
      <c r="M5" s="424"/>
      <c r="N5" s="378"/>
      <c r="O5" s="1"/>
      <c r="P5" s="1"/>
      <c r="Q5" s="1"/>
      <c r="R5" s="1"/>
      <c r="S5" s="1"/>
      <c r="T5" s="1"/>
      <c r="U5" s="1"/>
      <c r="V5" s="1"/>
      <c r="W5" s="1"/>
      <c r="X5" s="1"/>
      <c r="Y5" s="1"/>
      <c r="Z5" s="1"/>
      <c r="AA5" s="1"/>
      <c r="AB5" s="1"/>
      <c r="AC5" s="1"/>
      <c r="AD5" s="1"/>
    </row>
    <row r="6" spans="1:30">
      <c r="A6" s="1"/>
      <c r="B6" s="1"/>
      <c r="C6" s="1"/>
      <c r="D6" s="1"/>
      <c r="E6" s="1"/>
      <c r="F6" s="1"/>
      <c r="G6" s="1"/>
      <c r="H6" s="1"/>
      <c r="I6" s="1"/>
      <c r="J6" s="1"/>
      <c r="K6" s="1"/>
      <c r="L6" s="1"/>
      <c r="M6" s="1"/>
      <c r="N6" s="1"/>
      <c r="O6" s="1"/>
      <c r="P6" s="1"/>
      <c r="Q6" s="1"/>
      <c r="R6" s="1"/>
      <c r="S6" s="1"/>
      <c r="T6" s="1"/>
      <c r="U6" s="1"/>
      <c r="V6" s="1"/>
      <c r="W6" s="1"/>
      <c r="X6" s="1"/>
      <c r="Y6" s="1"/>
      <c r="Z6" s="1"/>
      <c r="AA6" s="1"/>
      <c r="AB6" s="1"/>
      <c r="AC6" s="1"/>
      <c r="AD6" s="1"/>
    </row>
    <row r="7" spans="1:30">
      <c r="A7" s="436" t="s">
        <v>24</v>
      </c>
      <c r="B7" s="435" t="s">
        <v>25</v>
      </c>
      <c r="C7" s="8"/>
      <c r="D7" s="434" t="s">
        <v>26</v>
      </c>
      <c r="E7" s="434" t="s">
        <v>27</v>
      </c>
      <c r="F7" s="425" t="s">
        <v>28</v>
      </c>
      <c r="G7" s="423" t="s">
        <v>29</v>
      </c>
      <c r="H7" s="424"/>
      <c r="I7" s="424"/>
      <c r="J7" s="424"/>
      <c r="K7" s="424"/>
      <c r="L7" s="424"/>
      <c r="M7" s="378"/>
      <c r="N7" s="425" t="s">
        <v>30</v>
      </c>
      <c r="O7" s="1"/>
      <c r="P7" s="1"/>
      <c r="Q7" s="1"/>
      <c r="R7" s="1"/>
      <c r="S7" s="1"/>
      <c r="T7" s="1"/>
      <c r="U7" s="1"/>
      <c r="V7" s="1"/>
      <c r="W7" s="1"/>
      <c r="X7" s="1"/>
      <c r="Y7" s="1"/>
      <c r="Z7" s="1"/>
      <c r="AA7" s="1"/>
      <c r="AB7" s="1"/>
      <c r="AC7" s="1"/>
      <c r="AD7" s="1"/>
    </row>
    <row r="8" spans="1:30">
      <c r="A8" s="426"/>
      <c r="B8" s="426"/>
      <c r="C8" s="8" t="s">
        <v>31</v>
      </c>
      <c r="D8" s="426"/>
      <c r="E8" s="426"/>
      <c r="F8" s="426"/>
      <c r="G8" s="9" t="s">
        <v>32</v>
      </c>
      <c r="H8" s="10" t="s">
        <v>33</v>
      </c>
      <c r="I8" s="10" t="s">
        <v>34</v>
      </c>
      <c r="J8" s="10" t="s">
        <v>35</v>
      </c>
      <c r="K8" s="10" t="s">
        <v>36</v>
      </c>
      <c r="L8" s="10" t="s">
        <v>37</v>
      </c>
      <c r="M8" s="10" t="s">
        <v>38</v>
      </c>
      <c r="N8" s="426"/>
      <c r="O8" s="1"/>
      <c r="P8" s="1"/>
      <c r="Q8" s="1"/>
      <c r="R8" s="1"/>
      <c r="S8" s="1"/>
      <c r="T8" s="1"/>
      <c r="U8" s="1"/>
      <c r="V8" s="1"/>
      <c r="W8" s="1"/>
      <c r="X8" s="1"/>
      <c r="Y8" s="1"/>
      <c r="Z8" s="1"/>
      <c r="AA8" s="1"/>
      <c r="AB8" s="1"/>
      <c r="AC8" s="1"/>
      <c r="AD8" s="1"/>
    </row>
    <row r="9" spans="1:30">
      <c r="A9" s="427"/>
      <c r="B9" s="427"/>
      <c r="C9" s="8"/>
      <c r="D9" s="427"/>
      <c r="E9" s="427"/>
      <c r="F9" s="427"/>
      <c r="G9" s="8">
        <v>0.25</v>
      </c>
      <c r="H9" s="8">
        <v>0.56000000000000005</v>
      </c>
      <c r="I9" s="8">
        <v>1</v>
      </c>
      <c r="J9" s="8">
        <v>1.56</v>
      </c>
      <c r="K9" s="8">
        <v>2.25</v>
      </c>
      <c r="L9" s="8">
        <v>3.04</v>
      </c>
      <c r="M9" s="8">
        <v>3.97</v>
      </c>
      <c r="N9" s="427"/>
      <c r="O9" s="1"/>
      <c r="P9" s="1"/>
      <c r="Q9" s="1"/>
      <c r="R9" s="1"/>
      <c r="S9" s="1"/>
      <c r="T9" s="1"/>
      <c r="U9" s="1"/>
      <c r="V9" s="1"/>
      <c r="W9" s="1"/>
      <c r="X9" s="1"/>
      <c r="Y9" s="1"/>
      <c r="Z9" s="1"/>
      <c r="AA9" s="1"/>
      <c r="AB9" s="1"/>
      <c r="AC9" s="1"/>
      <c r="AD9" s="1"/>
    </row>
    <row r="10" spans="1:30" ht="30">
      <c r="A10" s="439" t="s">
        <v>12</v>
      </c>
      <c r="B10" s="11" t="s">
        <v>57</v>
      </c>
      <c r="C10" s="12"/>
      <c r="D10" s="13"/>
      <c r="E10" s="14"/>
      <c r="F10" s="14"/>
      <c r="G10" s="15"/>
      <c r="H10" s="14"/>
      <c r="I10" s="13"/>
      <c r="J10" s="13"/>
      <c r="K10" s="13"/>
      <c r="L10" s="14"/>
      <c r="M10" s="14"/>
      <c r="N10" s="4"/>
      <c r="O10" s="1"/>
      <c r="P10" s="1"/>
      <c r="Q10" s="1"/>
      <c r="R10" s="1"/>
      <c r="S10" s="1"/>
      <c r="T10" s="1"/>
      <c r="U10" s="1"/>
      <c r="V10" s="1"/>
      <c r="W10" s="1"/>
      <c r="X10" s="1"/>
      <c r="Y10" s="1"/>
      <c r="Z10" s="1"/>
      <c r="AA10" s="1"/>
      <c r="AB10" s="1"/>
      <c r="AC10" s="1"/>
      <c r="AD10" s="1"/>
    </row>
    <row r="11" spans="1:30">
      <c r="A11" s="426"/>
      <c r="B11" s="437" t="s">
        <v>39</v>
      </c>
      <c r="C11" s="16" t="s">
        <v>35</v>
      </c>
      <c r="D11" s="21">
        <v>2.25</v>
      </c>
      <c r="E11" s="4">
        <v>20</v>
      </c>
      <c r="F11" s="17">
        <v>4</v>
      </c>
      <c r="G11" s="18" t="str">
        <f t="shared" ref="G11:G16" si="0">IF($G$8=C11,D11*E11*F11*$G$9,"-")</f>
        <v>-</v>
      </c>
      <c r="H11" s="18" t="str">
        <f t="shared" ref="H11:H16" si="1">IF($H$8=C11,D11*E11*F11*$H$9,"-")</f>
        <v>-</v>
      </c>
      <c r="I11" s="18" t="str">
        <f t="shared" ref="I11:I16" si="2">IF($I$8=C11,D11*E11*F11*$I$9,"-")</f>
        <v>-</v>
      </c>
      <c r="J11" s="18">
        <f t="shared" ref="J11:J16" si="3">IF($J$8=C11,D11*E11*F11*$J$9,"-")</f>
        <v>280.8</v>
      </c>
      <c r="K11" s="18" t="str">
        <f t="shared" ref="K11:K16" si="4">IF($K$8=C11,D11*E11*F11*$K$9,"-")</f>
        <v>-</v>
      </c>
      <c r="L11" s="18" t="str">
        <f t="shared" ref="L11:L16" si="5">IF($L$8=C11,D11*E11*F11*$L$9,"-")</f>
        <v>-</v>
      </c>
      <c r="M11" s="18" t="str">
        <f t="shared" ref="M11:M16" si="6">IF($M$8=C11,D11*E11*F11*$M$9,"-")</f>
        <v>-</v>
      </c>
      <c r="N11" s="19"/>
      <c r="O11" s="1"/>
      <c r="P11" s="1"/>
      <c r="Q11" s="1"/>
      <c r="R11" s="1"/>
      <c r="S11" s="1"/>
      <c r="T11" s="1"/>
      <c r="U11" s="1"/>
      <c r="V11" s="1"/>
      <c r="W11" s="1"/>
      <c r="X11" s="1"/>
      <c r="Y11" s="1"/>
      <c r="Z11" s="1"/>
      <c r="AA11" s="1"/>
      <c r="AB11" s="1"/>
      <c r="AC11" s="1"/>
      <c r="AD11" s="1"/>
    </row>
    <row r="12" spans="1:30">
      <c r="A12" s="426"/>
      <c r="B12" s="427"/>
      <c r="C12" s="20" t="s">
        <v>35</v>
      </c>
      <c r="D12" s="21">
        <v>3.25</v>
      </c>
      <c r="E12" s="4">
        <v>14</v>
      </c>
      <c r="F12" s="17">
        <v>4</v>
      </c>
      <c r="G12" s="18" t="str">
        <f t="shared" si="0"/>
        <v>-</v>
      </c>
      <c r="H12" s="18" t="str">
        <f t="shared" si="1"/>
        <v>-</v>
      </c>
      <c r="I12" s="18" t="str">
        <f t="shared" si="2"/>
        <v>-</v>
      </c>
      <c r="J12" s="18">
        <f t="shared" si="3"/>
        <v>283.92</v>
      </c>
      <c r="K12" s="18" t="str">
        <f t="shared" si="4"/>
        <v>-</v>
      </c>
      <c r="L12" s="18" t="str">
        <f t="shared" si="5"/>
        <v>-</v>
      </c>
      <c r="M12" s="18" t="str">
        <f t="shared" si="6"/>
        <v>-</v>
      </c>
      <c r="N12" s="19"/>
      <c r="O12" s="1"/>
      <c r="P12" s="1"/>
      <c r="Q12" s="1"/>
      <c r="R12" s="1"/>
      <c r="S12" s="1"/>
      <c r="T12" s="1"/>
      <c r="U12" s="1"/>
      <c r="V12" s="1"/>
      <c r="W12" s="1"/>
      <c r="X12" s="1"/>
      <c r="Y12" s="1"/>
      <c r="Z12" s="1"/>
      <c r="AA12" s="1"/>
      <c r="AB12" s="1"/>
      <c r="AC12" s="1"/>
      <c r="AD12" s="1"/>
    </row>
    <row r="13" spans="1:30">
      <c r="A13" s="426"/>
      <c r="B13" s="437" t="s">
        <v>40</v>
      </c>
      <c r="C13" s="22" t="s">
        <v>35</v>
      </c>
      <c r="D13" s="21">
        <v>1.45</v>
      </c>
      <c r="E13" s="4">
        <v>14</v>
      </c>
      <c r="F13" s="17">
        <v>10</v>
      </c>
      <c r="G13" s="18" t="str">
        <f t="shared" si="0"/>
        <v>-</v>
      </c>
      <c r="H13" s="18" t="str">
        <f t="shared" si="1"/>
        <v>-</v>
      </c>
      <c r="I13" s="18" t="str">
        <f t="shared" si="2"/>
        <v>-</v>
      </c>
      <c r="J13" s="18">
        <f t="shared" si="3"/>
        <v>316.68</v>
      </c>
      <c r="K13" s="18" t="str">
        <f t="shared" si="4"/>
        <v>-</v>
      </c>
      <c r="L13" s="18" t="str">
        <f t="shared" si="5"/>
        <v>-</v>
      </c>
      <c r="M13" s="18" t="str">
        <f t="shared" si="6"/>
        <v>-</v>
      </c>
      <c r="N13" s="19"/>
      <c r="O13" s="1"/>
      <c r="P13" s="1"/>
      <c r="Q13" s="1"/>
      <c r="R13" s="1"/>
      <c r="S13" s="1"/>
      <c r="T13" s="1"/>
      <c r="U13" s="1"/>
      <c r="V13" s="1"/>
      <c r="W13" s="1"/>
      <c r="X13" s="1"/>
      <c r="Y13" s="1"/>
      <c r="Z13" s="1"/>
      <c r="AA13" s="1"/>
      <c r="AB13" s="1"/>
      <c r="AC13" s="1"/>
      <c r="AD13" s="1"/>
    </row>
    <row r="14" spans="1:30">
      <c r="A14" s="426"/>
      <c r="B14" s="427"/>
      <c r="C14" s="16" t="s">
        <v>35</v>
      </c>
      <c r="D14" s="21">
        <v>2.25</v>
      </c>
      <c r="E14" s="4">
        <v>9</v>
      </c>
      <c r="F14" s="17">
        <v>10</v>
      </c>
      <c r="G14" s="18" t="str">
        <f t="shared" si="0"/>
        <v>-</v>
      </c>
      <c r="H14" s="18" t="str">
        <f t="shared" si="1"/>
        <v>-</v>
      </c>
      <c r="I14" s="18" t="str">
        <f t="shared" si="2"/>
        <v>-</v>
      </c>
      <c r="J14" s="18">
        <f t="shared" si="3"/>
        <v>315.90000000000003</v>
      </c>
      <c r="K14" s="18" t="str">
        <f t="shared" si="4"/>
        <v>-</v>
      </c>
      <c r="L14" s="18" t="str">
        <f t="shared" si="5"/>
        <v>-</v>
      </c>
      <c r="M14" s="18" t="str">
        <f t="shared" si="6"/>
        <v>-</v>
      </c>
      <c r="N14" s="19"/>
      <c r="O14" s="1"/>
      <c r="P14" s="1"/>
      <c r="Q14" s="1"/>
      <c r="R14" s="1"/>
      <c r="S14" s="1"/>
      <c r="T14" s="1"/>
      <c r="U14" s="1"/>
      <c r="V14" s="1"/>
      <c r="W14" s="1"/>
      <c r="X14" s="1"/>
      <c r="Y14" s="1"/>
      <c r="Z14" s="1"/>
      <c r="AA14" s="1"/>
      <c r="AB14" s="1"/>
      <c r="AC14" s="1"/>
      <c r="AD14" s="1"/>
    </row>
    <row r="15" spans="1:30">
      <c r="A15" s="426"/>
      <c r="B15" s="437" t="s">
        <v>41</v>
      </c>
      <c r="C15" s="22" t="s">
        <v>34</v>
      </c>
      <c r="D15" s="21">
        <v>1.3</v>
      </c>
      <c r="E15" s="4">
        <v>9</v>
      </c>
      <c r="F15" s="17">
        <v>10</v>
      </c>
      <c r="G15" s="18" t="str">
        <f t="shared" si="0"/>
        <v>-</v>
      </c>
      <c r="H15" s="18" t="str">
        <f t="shared" si="1"/>
        <v>-</v>
      </c>
      <c r="I15" s="18">
        <f t="shared" si="2"/>
        <v>117.00000000000001</v>
      </c>
      <c r="J15" s="18" t="str">
        <f t="shared" si="3"/>
        <v>-</v>
      </c>
      <c r="K15" s="18" t="str">
        <f t="shared" si="4"/>
        <v>-</v>
      </c>
      <c r="L15" s="18" t="str">
        <f t="shared" si="5"/>
        <v>-</v>
      </c>
      <c r="M15" s="18" t="str">
        <f t="shared" si="6"/>
        <v>-</v>
      </c>
      <c r="N15" s="19"/>
      <c r="O15" s="1"/>
      <c r="P15" s="1"/>
      <c r="Q15" s="1"/>
      <c r="R15" s="1"/>
      <c r="S15" s="1"/>
      <c r="T15" s="1"/>
      <c r="U15" s="1"/>
      <c r="V15" s="1"/>
      <c r="W15" s="1"/>
      <c r="X15" s="1"/>
      <c r="Y15" s="1"/>
      <c r="Z15" s="1"/>
      <c r="AA15" s="1"/>
      <c r="AB15" s="1"/>
      <c r="AC15" s="1"/>
      <c r="AD15" s="1"/>
    </row>
    <row r="16" spans="1:30">
      <c r="A16" s="426"/>
      <c r="B16" s="427"/>
      <c r="C16" s="22" t="s">
        <v>34</v>
      </c>
      <c r="D16" s="21">
        <v>1.5</v>
      </c>
      <c r="E16" s="4">
        <v>7</v>
      </c>
      <c r="F16" s="17">
        <v>10</v>
      </c>
      <c r="G16" s="18" t="str">
        <f t="shared" si="0"/>
        <v>-</v>
      </c>
      <c r="H16" s="18" t="str">
        <f t="shared" si="1"/>
        <v>-</v>
      </c>
      <c r="I16" s="18">
        <f t="shared" si="2"/>
        <v>105</v>
      </c>
      <c r="J16" s="18" t="str">
        <f t="shared" si="3"/>
        <v>-</v>
      </c>
      <c r="K16" s="18" t="str">
        <f t="shared" si="4"/>
        <v>-</v>
      </c>
      <c r="L16" s="18" t="str">
        <f t="shared" si="5"/>
        <v>-</v>
      </c>
      <c r="M16" s="18" t="str">
        <f t="shared" si="6"/>
        <v>-</v>
      </c>
      <c r="N16" s="19"/>
      <c r="O16" s="1"/>
      <c r="P16" s="1"/>
      <c r="Q16" s="1"/>
      <c r="R16" s="1"/>
      <c r="S16" s="1"/>
      <c r="T16" s="1"/>
      <c r="U16" s="1"/>
      <c r="V16" s="1"/>
      <c r="W16" s="1"/>
      <c r="X16" s="1"/>
      <c r="Y16" s="1"/>
      <c r="Z16" s="1"/>
      <c r="AA16" s="1"/>
      <c r="AB16" s="1"/>
      <c r="AC16" s="1"/>
      <c r="AD16" s="1"/>
    </row>
    <row r="17" spans="1:30" ht="16">
      <c r="A17" s="427"/>
      <c r="B17" s="23" t="s">
        <v>42</v>
      </c>
      <c r="C17" s="24"/>
      <c r="D17" s="21"/>
      <c r="E17" s="4"/>
      <c r="F17" s="17"/>
      <c r="G17" s="25">
        <f t="shared" ref="G17:M17" si="7">SUM(G11:G16)</f>
        <v>0</v>
      </c>
      <c r="H17" s="25">
        <f t="shared" si="7"/>
        <v>0</v>
      </c>
      <c r="I17" s="25">
        <f t="shared" si="7"/>
        <v>222</v>
      </c>
      <c r="J17" s="25">
        <f t="shared" si="7"/>
        <v>1197.3000000000002</v>
      </c>
      <c r="K17" s="25">
        <f t="shared" si="7"/>
        <v>0</v>
      </c>
      <c r="L17" s="25">
        <f t="shared" si="7"/>
        <v>0</v>
      </c>
      <c r="M17" s="25">
        <f t="shared" si="7"/>
        <v>0</v>
      </c>
      <c r="N17" s="26">
        <f>SUM(G17:M17)</f>
        <v>1419.3000000000002</v>
      </c>
      <c r="O17" s="1"/>
      <c r="P17" s="1"/>
      <c r="Q17" s="1"/>
      <c r="R17" s="1"/>
      <c r="S17" s="1"/>
      <c r="T17" s="1"/>
      <c r="U17" s="1"/>
      <c r="V17" s="1"/>
      <c r="W17" s="1"/>
      <c r="X17" s="1"/>
      <c r="Y17" s="1"/>
      <c r="Z17" s="1"/>
      <c r="AA17" s="1"/>
      <c r="AB17" s="1"/>
      <c r="AC17" s="1"/>
      <c r="AD17" s="1"/>
    </row>
    <row r="18" spans="1:30" ht="30">
      <c r="A18" s="439" t="s">
        <v>58</v>
      </c>
      <c r="B18" s="27" t="s">
        <v>13</v>
      </c>
      <c r="C18" s="24"/>
      <c r="D18" s="21"/>
      <c r="E18" s="4"/>
      <c r="F18" s="17"/>
      <c r="G18" s="18"/>
      <c r="H18" s="18"/>
      <c r="I18" s="18"/>
      <c r="J18" s="18"/>
      <c r="K18" s="18"/>
      <c r="L18" s="18"/>
      <c r="M18" s="18"/>
      <c r="N18" s="28"/>
      <c r="O18" s="1"/>
      <c r="P18" s="1"/>
      <c r="Q18" s="1"/>
      <c r="R18" s="1"/>
      <c r="S18" s="1"/>
      <c r="T18" s="1"/>
      <c r="U18" s="1"/>
      <c r="V18" s="1"/>
      <c r="W18" s="1"/>
      <c r="X18" s="1"/>
      <c r="Y18" s="1"/>
      <c r="Z18" s="1"/>
      <c r="AA18" s="1"/>
      <c r="AB18" s="1"/>
      <c r="AC18" s="1"/>
      <c r="AD18" s="1"/>
    </row>
    <row r="19" spans="1:30">
      <c r="A19" s="426"/>
      <c r="B19" s="437" t="s">
        <v>43</v>
      </c>
      <c r="C19" s="22" t="s">
        <v>36</v>
      </c>
      <c r="D19" s="21">
        <v>9</v>
      </c>
      <c r="E19" s="4">
        <v>9</v>
      </c>
      <c r="F19" s="17">
        <v>2</v>
      </c>
      <c r="G19" s="18" t="str">
        <f t="shared" ref="G19:G34" si="8">IF($G$8=C19,D19*E19*F19*$G$9,"-")</f>
        <v>-</v>
      </c>
      <c r="H19" s="18" t="str">
        <f t="shared" ref="H19:H34" si="9">IF($H$8=C19,D19*E19*F19*$H$9,"-")</f>
        <v>-</v>
      </c>
      <c r="I19" s="18" t="str">
        <f t="shared" ref="I19:I34" si="10">IF($I$8=C19,D19*E19*F19*$I$9,"-")</f>
        <v>-</v>
      </c>
      <c r="J19" s="18" t="str">
        <f t="shared" ref="J19:J34" si="11">IF($J$8=C19,D19*E19*F19*$J$9,"-")</f>
        <v>-</v>
      </c>
      <c r="K19" s="18">
        <f t="shared" ref="K19:K34" si="12">IF($K$8=C19,D19*E19*F19*$K$9,"-")</f>
        <v>364.5</v>
      </c>
      <c r="L19" s="18" t="str">
        <f t="shared" ref="L19:L34" si="13">IF($L$8=C19,D19*E19*F19*$L$9,"-")</f>
        <v>-</v>
      </c>
      <c r="M19" s="18" t="str">
        <f t="shared" ref="M19:M34" si="14">IF($M$8=C19,D19*E19*F19*$M$9,"-")</f>
        <v>-</v>
      </c>
      <c r="N19" s="28"/>
      <c r="O19" s="1"/>
      <c r="P19" s="1"/>
      <c r="Q19" s="1"/>
      <c r="R19" s="1"/>
      <c r="S19" s="1"/>
      <c r="T19" s="1"/>
      <c r="U19" s="1"/>
      <c r="V19" s="1"/>
      <c r="W19" s="1"/>
      <c r="X19" s="1"/>
      <c r="Y19" s="1"/>
      <c r="Z19" s="1"/>
      <c r="AA19" s="1"/>
      <c r="AB19" s="1"/>
      <c r="AC19" s="1"/>
      <c r="AD19" s="1"/>
    </row>
    <row r="20" spans="1:30">
      <c r="A20" s="426"/>
      <c r="B20" s="426"/>
      <c r="C20" s="22" t="s">
        <v>36</v>
      </c>
      <c r="D20" s="21">
        <v>6</v>
      </c>
      <c r="E20" s="4">
        <v>6</v>
      </c>
      <c r="F20" s="17">
        <v>2</v>
      </c>
      <c r="G20" s="18" t="str">
        <f t="shared" si="8"/>
        <v>-</v>
      </c>
      <c r="H20" s="18" t="str">
        <f t="shared" si="9"/>
        <v>-</v>
      </c>
      <c r="I20" s="18" t="str">
        <f t="shared" si="10"/>
        <v>-</v>
      </c>
      <c r="J20" s="18" t="str">
        <f t="shared" si="11"/>
        <v>-</v>
      </c>
      <c r="K20" s="18">
        <f t="shared" si="12"/>
        <v>162</v>
      </c>
      <c r="L20" s="18" t="str">
        <f t="shared" si="13"/>
        <v>-</v>
      </c>
      <c r="M20" s="18" t="str">
        <f t="shared" si="14"/>
        <v>-</v>
      </c>
      <c r="N20" s="28"/>
      <c r="O20" s="1"/>
      <c r="P20" s="1"/>
      <c r="Q20" s="1"/>
      <c r="R20" s="1"/>
      <c r="S20" s="1"/>
      <c r="T20" s="1"/>
      <c r="U20" s="1"/>
      <c r="V20" s="1"/>
      <c r="W20" s="1"/>
      <c r="X20" s="1"/>
      <c r="Y20" s="1"/>
      <c r="Z20" s="1"/>
      <c r="AA20" s="1"/>
      <c r="AB20" s="1"/>
      <c r="AC20" s="1"/>
      <c r="AD20" s="1"/>
    </row>
    <row r="21" spans="1:30" ht="15.75" customHeight="1">
      <c r="A21" s="426"/>
      <c r="B21" s="427"/>
      <c r="C21" s="22" t="s">
        <v>36</v>
      </c>
      <c r="D21" s="21">
        <v>3</v>
      </c>
      <c r="E21" s="4">
        <v>5</v>
      </c>
      <c r="F21" s="17">
        <v>2</v>
      </c>
      <c r="G21" s="18" t="str">
        <f t="shared" si="8"/>
        <v>-</v>
      </c>
      <c r="H21" s="18" t="str">
        <f t="shared" si="9"/>
        <v>-</v>
      </c>
      <c r="I21" s="18" t="str">
        <f t="shared" si="10"/>
        <v>-</v>
      </c>
      <c r="J21" s="18" t="str">
        <f t="shared" si="11"/>
        <v>-</v>
      </c>
      <c r="K21" s="18">
        <f t="shared" si="12"/>
        <v>67.5</v>
      </c>
      <c r="L21" s="18" t="str">
        <f t="shared" si="13"/>
        <v>-</v>
      </c>
      <c r="M21" s="18" t="str">
        <f t="shared" si="14"/>
        <v>-</v>
      </c>
      <c r="N21" s="28"/>
      <c r="O21" s="29"/>
      <c r="P21" s="29"/>
      <c r="Q21" s="29"/>
      <c r="R21" s="29"/>
      <c r="S21" s="29"/>
      <c r="T21" s="29"/>
      <c r="U21" s="29"/>
      <c r="V21" s="29"/>
      <c r="W21" s="29"/>
      <c r="X21" s="29"/>
      <c r="Y21" s="29"/>
      <c r="Z21" s="29"/>
      <c r="AA21" s="29"/>
      <c r="AB21" s="29"/>
      <c r="AC21" s="29"/>
      <c r="AD21" s="29"/>
    </row>
    <row r="22" spans="1:30" ht="15.75" customHeight="1">
      <c r="A22" s="426"/>
      <c r="B22" s="4" t="s">
        <v>44</v>
      </c>
      <c r="C22" s="22" t="s">
        <v>33</v>
      </c>
      <c r="D22" s="21">
        <v>1.6</v>
      </c>
      <c r="E22" s="4">
        <v>78</v>
      </c>
      <c r="F22" s="17">
        <v>2</v>
      </c>
      <c r="G22" s="18" t="str">
        <f t="shared" si="8"/>
        <v>-</v>
      </c>
      <c r="H22" s="18">
        <f t="shared" si="9"/>
        <v>139.77600000000004</v>
      </c>
      <c r="I22" s="18" t="str">
        <f t="shared" si="10"/>
        <v>-</v>
      </c>
      <c r="J22" s="18" t="str">
        <f t="shared" si="11"/>
        <v>-</v>
      </c>
      <c r="K22" s="18" t="str">
        <f t="shared" si="12"/>
        <v>-</v>
      </c>
      <c r="L22" s="18" t="str">
        <f t="shared" si="13"/>
        <v>-</v>
      </c>
      <c r="M22" s="18" t="str">
        <f t="shared" si="14"/>
        <v>-</v>
      </c>
      <c r="N22" s="28"/>
      <c r="O22" s="1"/>
      <c r="P22" s="1"/>
      <c r="Q22" s="1"/>
      <c r="R22" s="1"/>
      <c r="S22" s="1"/>
      <c r="T22" s="1"/>
      <c r="U22" s="1"/>
      <c r="V22" s="1"/>
      <c r="W22" s="1"/>
      <c r="X22" s="1"/>
      <c r="Y22" s="1"/>
      <c r="Z22" s="1"/>
      <c r="AA22" s="1"/>
      <c r="AB22" s="1"/>
      <c r="AC22" s="1"/>
      <c r="AD22" s="1"/>
    </row>
    <row r="23" spans="1:30" ht="15.75" customHeight="1">
      <c r="A23" s="426"/>
      <c r="B23" s="30" t="s">
        <v>45</v>
      </c>
      <c r="C23" s="22" t="s">
        <v>36</v>
      </c>
      <c r="D23" s="21">
        <v>3.75</v>
      </c>
      <c r="E23" s="4">
        <v>6</v>
      </c>
      <c r="F23" s="17">
        <v>2</v>
      </c>
      <c r="G23" s="18" t="str">
        <f t="shared" si="8"/>
        <v>-</v>
      </c>
      <c r="H23" s="18" t="str">
        <f t="shared" si="9"/>
        <v>-</v>
      </c>
      <c r="I23" s="18" t="str">
        <f t="shared" si="10"/>
        <v>-</v>
      </c>
      <c r="J23" s="18" t="str">
        <f t="shared" si="11"/>
        <v>-</v>
      </c>
      <c r="K23" s="18">
        <f t="shared" si="12"/>
        <v>101.25</v>
      </c>
      <c r="L23" s="18" t="str">
        <f t="shared" si="13"/>
        <v>-</v>
      </c>
      <c r="M23" s="18" t="str">
        <f t="shared" si="14"/>
        <v>-</v>
      </c>
      <c r="N23" s="28"/>
      <c r="O23" s="29"/>
      <c r="P23" s="1"/>
      <c r="Q23" s="29"/>
      <c r="R23" s="1"/>
      <c r="S23" s="1"/>
      <c r="T23" s="29"/>
      <c r="U23" s="1"/>
      <c r="V23" s="1"/>
      <c r="W23" s="1"/>
      <c r="X23" s="1"/>
      <c r="Y23" s="1"/>
      <c r="Z23" s="1"/>
      <c r="AA23" s="1"/>
      <c r="AB23" s="1"/>
      <c r="AC23" s="1"/>
      <c r="AD23" s="1"/>
    </row>
    <row r="24" spans="1:30" ht="15.75" customHeight="1">
      <c r="A24" s="426"/>
      <c r="B24" s="4" t="s">
        <v>44</v>
      </c>
      <c r="C24" s="22" t="s">
        <v>33</v>
      </c>
      <c r="D24" s="21">
        <v>1.6</v>
      </c>
      <c r="E24" s="4">
        <v>14</v>
      </c>
      <c r="F24" s="17">
        <v>2</v>
      </c>
      <c r="G24" s="18" t="str">
        <f t="shared" si="8"/>
        <v>-</v>
      </c>
      <c r="H24" s="18">
        <f t="shared" si="9"/>
        <v>25.088000000000005</v>
      </c>
      <c r="I24" s="18" t="str">
        <f t="shared" si="10"/>
        <v>-</v>
      </c>
      <c r="J24" s="18" t="str">
        <f t="shared" si="11"/>
        <v>-</v>
      </c>
      <c r="K24" s="18" t="str">
        <f t="shared" si="12"/>
        <v>-</v>
      </c>
      <c r="L24" s="18" t="str">
        <f t="shared" si="13"/>
        <v>-</v>
      </c>
      <c r="M24" s="18" t="str">
        <f t="shared" si="14"/>
        <v>-</v>
      </c>
      <c r="N24" s="28"/>
      <c r="O24" s="29"/>
      <c r="P24" s="1"/>
      <c r="Q24" s="29"/>
      <c r="R24" s="1"/>
      <c r="S24" s="1"/>
      <c r="T24" s="29"/>
      <c r="U24" s="1"/>
      <c r="V24" s="1"/>
      <c r="W24" s="1"/>
      <c r="X24" s="1"/>
      <c r="Y24" s="1"/>
      <c r="Z24" s="1"/>
      <c r="AA24" s="1"/>
      <c r="AB24" s="1"/>
      <c r="AC24" s="1"/>
      <c r="AD24" s="1"/>
    </row>
    <row r="25" spans="1:30" ht="15.75" customHeight="1">
      <c r="A25" s="426"/>
      <c r="B25" s="30" t="s">
        <v>46</v>
      </c>
      <c r="C25" s="22" t="s">
        <v>36</v>
      </c>
      <c r="D25" s="21">
        <v>7</v>
      </c>
      <c r="E25" s="4">
        <v>6</v>
      </c>
      <c r="F25" s="17">
        <v>1</v>
      </c>
      <c r="G25" s="18" t="str">
        <f t="shared" si="8"/>
        <v>-</v>
      </c>
      <c r="H25" s="18" t="str">
        <f t="shared" si="9"/>
        <v>-</v>
      </c>
      <c r="I25" s="18" t="str">
        <f t="shared" si="10"/>
        <v>-</v>
      </c>
      <c r="J25" s="18" t="str">
        <f t="shared" si="11"/>
        <v>-</v>
      </c>
      <c r="K25" s="18">
        <f t="shared" si="12"/>
        <v>94.5</v>
      </c>
      <c r="L25" s="18" t="str">
        <f t="shared" si="13"/>
        <v>-</v>
      </c>
      <c r="M25" s="18" t="str">
        <f t="shared" si="14"/>
        <v>-</v>
      </c>
      <c r="N25" s="28"/>
      <c r="O25" s="29"/>
      <c r="P25" s="1"/>
      <c r="Q25" s="29"/>
      <c r="R25" s="1"/>
      <c r="S25" s="1"/>
      <c r="T25" s="29"/>
      <c r="U25" s="1"/>
      <c r="V25" s="1"/>
      <c r="W25" s="1"/>
      <c r="X25" s="1"/>
      <c r="Y25" s="1"/>
      <c r="Z25" s="1"/>
      <c r="AA25" s="1"/>
      <c r="AB25" s="1"/>
      <c r="AC25" s="1"/>
      <c r="AD25" s="1"/>
    </row>
    <row r="26" spans="1:30" ht="15.75" customHeight="1">
      <c r="A26" s="426"/>
      <c r="B26" s="30" t="s">
        <v>44</v>
      </c>
      <c r="C26" s="22" t="s">
        <v>33</v>
      </c>
      <c r="D26" s="21">
        <v>1.6</v>
      </c>
      <c r="E26" s="4">
        <v>30</v>
      </c>
      <c r="F26" s="17">
        <v>1</v>
      </c>
      <c r="G26" s="18" t="str">
        <f t="shared" si="8"/>
        <v>-</v>
      </c>
      <c r="H26" s="18">
        <f t="shared" si="9"/>
        <v>26.880000000000003</v>
      </c>
      <c r="I26" s="18" t="str">
        <f t="shared" si="10"/>
        <v>-</v>
      </c>
      <c r="J26" s="18" t="str">
        <f t="shared" si="11"/>
        <v>-</v>
      </c>
      <c r="K26" s="18" t="str">
        <f t="shared" si="12"/>
        <v>-</v>
      </c>
      <c r="L26" s="18" t="str">
        <f t="shared" si="13"/>
        <v>-</v>
      </c>
      <c r="M26" s="18" t="str">
        <f t="shared" si="14"/>
        <v>-</v>
      </c>
      <c r="N26" s="28"/>
      <c r="O26" s="1"/>
      <c r="P26" s="1"/>
      <c r="Q26" s="1"/>
      <c r="R26" s="1"/>
      <c r="S26" s="1"/>
      <c r="T26" s="1"/>
      <c r="U26" s="1"/>
      <c r="V26" s="1"/>
      <c r="W26" s="1"/>
      <c r="X26" s="1"/>
      <c r="Y26" s="1"/>
      <c r="Z26" s="1"/>
      <c r="AA26" s="1"/>
      <c r="AB26" s="1"/>
      <c r="AC26" s="1"/>
      <c r="AD26" s="1"/>
    </row>
    <row r="27" spans="1:30" ht="15.75" customHeight="1">
      <c r="A27" s="426"/>
      <c r="B27" s="437" t="s">
        <v>47</v>
      </c>
      <c r="C27" s="22" t="s">
        <v>36</v>
      </c>
      <c r="D27" s="21">
        <v>12</v>
      </c>
      <c r="E27" s="4">
        <v>3</v>
      </c>
      <c r="F27" s="17">
        <v>2</v>
      </c>
      <c r="G27" s="18" t="str">
        <f t="shared" si="8"/>
        <v>-</v>
      </c>
      <c r="H27" s="18" t="str">
        <f t="shared" si="9"/>
        <v>-</v>
      </c>
      <c r="I27" s="18" t="str">
        <f t="shared" si="10"/>
        <v>-</v>
      </c>
      <c r="J27" s="18" t="str">
        <f t="shared" si="11"/>
        <v>-</v>
      </c>
      <c r="K27" s="18">
        <f t="shared" si="12"/>
        <v>162</v>
      </c>
      <c r="L27" s="18" t="str">
        <f t="shared" si="13"/>
        <v>-</v>
      </c>
      <c r="M27" s="18" t="str">
        <f t="shared" si="14"/>
        <v>-</v>
      </c>
      <c r="N27" s="28"/>
      <c r="O27" s="1"/>
      <c r="P27" s="1"/>
      <c r="Q27" s="1"/>
      <c r="R27" s="1"/>
      <c r="S27" s="1"/>
      <c r="T27" s="1"/>
      <c r="U27" s="1"/>
      <c r="V27" s="1"/>
      <c r="W27" s="1"/>
      <c r="X27" s="1"/>
      <c r="Y27" s="1"/>
      <c r="Z27" s="1"/>
      <c r="AA27" s="1"/>
      <c r="AB27" s="1"/>
      <c r="AC27" s="1"/>
      <c r="AD27" s="1"/>
    </row>
    <row r="28" spans="1:30" ht="15.75" customHeight="1">
      <c r="A28" s="426"/>
      <c r="B28" s="426"/>
      <c r="C28" s="16" t="s">
        <v>36</v>
      </c>
      <c r="D28" s="21">
        <v>10</v>
      </c>
      <c r="E28" s="4">
        <v>6</v>
      </c>
      <c r="F28" s="17">
        <v>2</v>
      </c>
      <c r="G28" s="18" t="str">
        <f t="shared" si="8"/>
        <v>-</v>
      </c>
      <c r="H28" s="18" t="str">
        <f t="shared" si="9"/>
        <v>-</v>
      </c>
      <c r="I28" s="18" t="str">
        <f t="shared" si="10"/>
        <v>-</v>
      </c>
      <c r="J28" s="18" t="str">
        <f t="shared" si="11"/>
        <v>-</v>
      </c>
      <c r="K28" s="18">
        <f t="shared" si="12"/>
        <v>270</v>
      </c>
      <c r="L28" s="18" t="str">
        <f t="shared" si="13"/>
        <v>-</v>
      </c>
      <c r="M28" s="18" t="str">
        <f t="shared" si="14"/>
        <v>-</v>
      </c>
      <c r="N28" s="28"/>
      <c r="O28" s="1"/>
      <c r="P28" s="1"/>
      <c r="Q28" s="1"/>
      <c r="R28" s="1"/>
      <c r="S28" s="1"/>
      <c r="T28" s="1"/>
      <c r="U28" s="1"/>
      <c r="V28" s="1"/>
      <c r="W28" s="1"/>
      <c r="X28" s="1"/>
      <c r="Y28" s="1"/>
      <c r="Z28" s="1"/>
      <c r="AA28" s="1"/>
      <c r="AB28" s="1"/>
      <c r="AC28" s="1"/>
      <c r="AD28" s="1"/>
    </row>
    <row r="29" spans="1:30" ht="15.75" customHeight="1">
      <c r="A29" s="426"/>
      <c r="B29" s="427"/>
      <c r="C29" s="22" t="s">
        <v>36</v>
      </c>
      <c r="D29" s="21">
        <v>5</v>
      </c>
      <c r="E29" s="4">
        <v>6</v>
      </c>
      <c r="F29" s="17">
        <v>2</v>
      </c>
      <c r="G29" s="18" t="str">
        <f t="shared" si="8"/>
        <v>-</v>
      </c>
      <c r="H29" s="18" t="str">
        <f t="shared" si="9"/>
        <v>-</v>
      </c>
      <c r="I29" s="18" t="str">
        <f t="shared" si="10"/>
        <v>-</v>
      </c>
      <c r="J29" s="18" t="str">
        <f t="shared" si="11"/>
        <v>-</v>
      </c>
      <c r="K29" s="18">
        <f t="shared" si="12"/>
        <v>135</v>
      </c>
      <c r="L29" s="18" t="str">
        <f t="shared" si="13"/>
        <v>-</v>
      </c>
      <c r="M29" s="18" t="str">
        <f t="shared" si="14"/>
        <v>-</v>
      </c>
      <c r="N29" s="28"/>
      <c r="O29" s="1"/>
      <c r="P29" s="1"/>
      <c r="Q29" s="1"/>
      <c r="R29" s="1"/>
      <c r="S29" s="1"/>
      <c r="T29" s="1"/>
      <c r="U29" s="1"/>
      <c r="V29" s="1"/>
      <c r="W29" s="1"/>
      <c r="X29" s="1"/>
      <c r="Y29" s="1"/>
      <c r="Z29" s="1"/>
      <c r="AA29" s="1"/>
      <c r="AB29" s="1"/>
      <c r="AC29" s="1"/>
      <c r="AD29" s="1"/>
    </row>
    <row r="30" spans="1:30" ht="15.75" customHeight="1">
      <c r="A30" s="426"/>
      <c r="B30" s="30" t="s">
        <v>44</v>
      </c>
      <c r="C30" s="22" t="s">
        <v>33</v>
      </c>
      <c r="D30" s="21">
        <v>1.6</v>
      </c>
      <c r="E30" s="4">
        <v>86</v>
      </c>
      <c r="F30" s="17">
        <v>2</v>
      </c>
      <c r="G30" s="18" t="str">
        <f t="shared" si="8"/>
        <v>-</v>
      </c>
      <c r="H30" s="18">
        <f t="shared" si="9"/>
        <v>154.11199999999999</v>
      </c>
      <c r="I30" s="18" t="str">
        <f t="shared" si="10"/>
        <v>-</v>
      </c>
      <c r="J30" s="18" t="str">
        <f t="shared" si="11"/>
        <v>-</v>
      </c>
      <c r="K30" s="18" t="str">
        <f t="shared" si="12"/>
        <v>-</v>
      </c>
      <c r="L30" s="18" t="str">
        <f t="shared" si="13"/>
        <v>-</v>
      </c>
      <c r="M30" s="18" t="str">
        <f t="shared" si="14"/>
        <v>-</v>
      </c>
      <c r="N30" s="28"/>
      <c r="O30" s="1"/>
      <c r="P30" s="1"/>
      <c r="Q30" s="1"/>
      <c r="R30" s="1"/>
      <c r="S30" s="1"/>
      <c r="T30" s="1"/>
      <c r="U30" s="1"/>
      <c r="V30" s="1"/>
      <c r="W30" s="1"/>
      <c r="X30" s="1"/>
      <c r="Y30" s="1"/>
      <c r="Z30" s="1"/>
      <c r="AA30" s="1"/>
      <c r="AB30" s="1"/>
      <c r="AC30" s="1"/>
      <c r="AD30" s="1"/>
    </row>
    <row r="31" spans="1:30" ht="15.75" customHeight="1">
      <c r="A31" s="426"/>
      <c r="B31" s="30" t="s">
        <v>48</v>
      </c>
      <c r="C31" s="22" t="s">
        <v>36</v>
      </c>
      <c r="D31" s="21">
        <v>3.75</v>
      </c>
      <c r="E31" s="4">
        <v>6</v>
      </c>
      <c r="F31" s="17">
        <v>4</v>
      </c>
      <c r="G31" s="18" t="str">
        <f t="shared" si="8"/>
        <v>-</v>
      </c>
      <c r="H31" s="18" t="str">
        <f t="shared" si="9"/>
        <v>-</v>
      </c>
      <c r="I31" s="18" t="str">
        <f t="shared" si="10"/>
        <v>-</v>
      </c>
      <c r="J31" s="18" t="str">
        <f t="shared" si="11"/>
        <v>-</v>
      </c>
      <c r="K31" s="18">
        <f t="shared" si="12"/>
        <v>202.5</v>
      </c>
      <c r="L31" s="18" t="str">
        <f t="shared" si="13"/>
        <v>-</v>
      </c>
      <c r="M31" s="18" t="str">
        <f t="shared" si="14"/>
        <v>-</v>
      </c>
      <c r="N31" s="28"/>
      <c r="O31" s="1"/>
      <c r="P31" s="1"/>
      <c r="Q31" s="1"/>
      <c r="R31" s="1"/>
      <c r="S31" s="1"/>
      <c r="T31" s="1"/>
      <c r="U31" s="1"/>
      <c r="V31" s="1"/>
      <c r="W31" s="1"/>
      <c r="X31" s="1"/>
      <c r="Y31" s="1"/>
      <c r="Z31" s="1"/>
      <c r="AA31" s="1"/>
      <c r="AB31" s="1"/>
      <c r="AC31" s="1"/>
      <c r="AD31" s="1"/>
    </row>
    <row r="32" spans="1:30" ht="15.75" customHeight="1">
      <c r="A32" s="426"/>
      <c r="B32" s="30" t="s">
        <v>44</v>
      </c>
      <c r="C32" s="22" t="s">
        <v>33</v>
      </c>
      <c r="D32" s="21">
        <v>1.6</v>
      </c>
      <c r="E32" s="4">
        <v>24</v>
      </c>
      <c r="F32" s="17">
        <v>4</v>
      </c>
      <c r="G32" s="18" t="str">
        <f t="shared" si="8"/>
        <v>-</v>
      </c>
      <c r="H32" s="18">
        <f t="shared" si="9"/>
        <v>86.01600000000002</v>
      </c>
      <c r="I32" s="18" t="str">
        <f t="shared" si="10"/>
        <v>-</v>
      </c>
      <c r="J32" s="18" t="str">
        <f t="shared" si="11"/>
        <v>-</v>
      </c>
      <c r="K32" s="18" t="str">
        <f t="shared" si="12"/>
        <v>-</v>
      </c>
      <c r="L32" s="18" t="str">
        <f t="shared" si="13"/>
        <v>-</v>
      </c>
      <c r="M32" s="18" t="str">
        <f t="shared" si="14"/>
        <v>-</v>
      </c>
      <c r="N32" s="28"/>
      <c r="O32" s="1"/>
      <c r="P32" s="1"/>
      <c r="Q32" s="1"/>
      <c r="R32" s="1"/>
      <c r="S32" s="1"/>
      <c r="T32" s="1"/>
      <c r="U32" s="1"/>
      <c r="V32" s="1"/>
      <c r="W32" s="1"/>
      <c r="X32" s="1"/>
      <c r="Y32" s="1"/>
      <c r="Z32" s="1"/>
      <c r="AA32" s="1"/>
      <c r="AB32" s="1"/>
      <c r="AC32" s="1"/>
      <c r="AD32" s="1"/>
    </row>
    <row r="33" spans="1:30" ht="15.75" customHeight="1">
      <c r="A33" s="426"/>
      <c r="B33" s="30" t="s">
        <v>60</v>
      </c>
      <c r="C33" s="22" t="s">
        <v>34</v>
      </c>
      <c r="D33" s="21">
        <v>49</v>
      </c>
      <c r="E33" s="4">
        <v>3</v>
      </c>
      <c r="F33" s="17">
        <v>4</v>
      </c>
      <c r="G33" s="18" t="str">
        <f t="shared" si="8"/>
        <v>-</v>
      </c>
      <c r="H33" s="18" t="str">
        <f t="shared" si="9"/>
        <v>-</v>
      </c>
      <c r="I33" s="18">
        <f t="shared" si="10"/>
        <v>588</v>
      </c>
      <c r="J33" s="18" t="str">
        <f t="shared" si="11"/>
        <v>-</v>
      </c>
      <c r="K33" s="18" t="str">
        <f t="shared" si="12"/>
        <v>-</v>
      </c>
      <c r="L33" s="18" t="str">
        <f t="shared" si="13"/>
        <v>-</v>
      </c>
      <c r="M33" s="18" t="str">
        <f t="shared" si="14"/>
        <v>-</v>
      </c>
      <c r="N33" s="28"/>
      <c r="O33" s="1"/>
      <c r="P33" s="1"/>
      <c r="Q33" s="1"/>
      <c r="R33" s="1"/>
      <c r="S33" s="1"/>
      <c r="T33" s="1"/>
      <c r="U33" s="1"/>
      <c r="V33" s="1"/>
      <c r="W33" s="1"/>
      <c r="X33" s="1"/>
      <c r="Y33" s="1"/>
      <c r="Z33" s="1"/>
      <c r="AA33" s="1"/>
      <c r="AB33" s="1"/>
      <c r="AC33" s="1"/>
      <c r="AD33" s="1"/>
    </row>
    <row r="34" spans="1:30" ht="15.75" customHeight="1">
      <c r="A34" s="426"/>
      <c r="B34" s="30" t="s">
        <v>44</v>
      </c>
      <c r="C34" s="22" t="s">
        <v>33</v>
      </c>
      <c r="D34" s="21">
        <v>0.85</v>
      </c>
      <c r="E34" s="4">
        <v>186</v>
      </c>
      <c r="F34" s="17">
        <v>1</v>
      </c>
      <c r="G34" s="18" t="str">
        <f t="shared" si="8"/>
        <v>-</v>
      </c>
      <c r="H34" s="18">
        <f t="shared" si="9"/>
        <v>88.536000000000001</v>
      </c>
      <c r="I34" s="18" t="str">
        <f t="shared" si="10"/>
        <v>-</v>
      </c>
      <c r="J34" s="18" t="str">
        <f t="shared" si="11"/>
        <v>-</v>
      </c>
      <c r="K34" s="18" t="str">
        <f t="shared" si="12"/>
        <v>-</v>
      </c>
      <c r="L34" s="18" t="str">
        <f t="shared" si="13"/>
        <v>-</v>
      </c>
      <c r="M34" s="18" t="str">
        <f t="shared" si="14"/>
        <v>-</v>
      </c>
      <c r="N34" s="28"/>
      <c r="O34" s="1"/>
      <c r="P34" s="1"/>
      <c r="Q34" s="1"/>
      <c r="R34" s="1"/>
      <c r="S34" s="1"/>
      <c r="T34" s="1"/>
      <c r="U34" s="1"/>
      <c r="V34" s="1"/>
      <c r="W34" s="1"/>
      <c r="X34" s="1"/>
      <c r="Y34" s="1"/>
      <c r="Z34" s="1"/>
      <c r="AA34" s="1"/>
      <c r="AB34" s="1"/>
      <c r="AC34" s="1"/>
      <c r="AD34" s="1"/>
    </row>
    <row r="35" spans="1:30" ht="15.75" customHeight="1">
      <c r="A35" s="427"/>
      <c r="B35" s="23" t="s">
        <v>42</v>
      </c>
      <c r="C35" s="24"/>
      <c r="D35" s="21"/>
      <c r="E35" s="4"/>
      <c r="F35" s="17"/>
      <c r="G35" s="25">
        <f t="shared" ref="G35:M35" si="15">SUM(G19:G34)</f>
        <v>0</v>
      </c>
      <c r="H35" s="25">
        <f t="shared" si="15"/>
        <v>520.40800000000002</v>
      </c>
      <c r="I35" s="25">
        <f t="shared" si="15"/>
        <v>588</v>
      </c>
      <c r="J35" s="25">
        <f t="shared" si="15"/>
        <v>0</v>
      </c>
      <c r="K35" s="25">
        <f t="shared" si="15"/>
        <v>1559.25</v>
      </c>
      <c r="L35" s="25">
        <f t="shared" si="15"/>
        <v>0</v>
      </c>
      <c r="M35" s="25">
        <f t="shared" si="15"/>
        <v>0</v>
      </c>
      <c r="N35" s="31">
        <f>SUM(G35:M35)</f>
        <v>2667.6579999999999</v>
      </c>
      <c r="O35" s="1"/>
      <c r="P35" s="1"/>
      <c r="Q35" s="1"/>
      <c r="R35" s="1"/>
      <c r="S35" s="1"/>
      <c r="T35" s="1"/>
      <c r="U35" s="1"/>
      <c r="V35" s="1"/>
      <c r="W35" s="1"/>
      <c r="X35" s="1"/>
      <c r="Y35" s="1"/>
      <c r="Z35" s="1"/>
      <c r="AA35" s="1"/>
      <c r="AB35" s="1"/>
      <c r="AC35" s="1"/>
      <c r="AD35" s="1"/>
    </row>
    <row r="36" spans="1:30" ht="15.75" customHeight="1">
      <c r="A36" s="439" t="s">
        <v>14</v>
      </c>
      <c r="B36" s="27" t="s">
        <v>15</v>
      </c>
      <c r="C36" s="4"/>
      <c r="D36" s="4"/>
      <c r="E36" s="4"/>
      <c r="F36" s="4"/>
      <c r="G36" s="4"/>
      <c r="H36" s="4"/>
      <c r="I36" s="4"/>
      <c r="J36" s="4"/>
      <c r="K36" s="4"/>
      <c r="L36" s="4"/>
      <c r="M36" s="4"/>
      <c r="N36" s="28"/>
      <c r="O36" s="1"/>
      <c r="P36" s="1"/>
      <c r="Q36" s="1"/>
      <c r="R36" s="1"/>
      <c r="S36" s="1"/>
      <c r="T36" s="1"/>
      <c r="U36" s="1"/>
      <c r="V36" s="1"/>
      <c r="W36" s="1"/>
      <c r="X36" s="1"/>
      <c r="Y36" s="1"/>
      <c r="Z36" s="1"/>
      <c r="AA36" s="1"/>
      <c r="AB36" s="1"/>
      <c r="AC36" s="1"/>
      <c r="AD36" s="1"/>
    </row>
    <row r="37" spans="1:30" ht="15.75" customHeight="1">
      <c r="A37" s="426"/>
      <c r="B37" s="440" t="s">
        <v>50</v>
      </c>
      <c r="C37" s="22" t="s">
        <v>37</v>
      </c>
      <c r="D37" s="21">
        <v>4</v>
      </c>
      <c r="E37" s="4">
        <v>20</v>
      </c>
      <c r="F37" s="17">
        <v>14</v>
      </c>
      <c r="G37" s="18"/>
      <c r="H37" s="18" t="str">
        <f>IF($H$8=C37,D37*E37*F37*$H$9,"-")</f>
        <v>-</v>
      </c>
      <c r="I37" s="18" t="str">
        <f>IF($I$8=C37,D37*E37*F37*$I$9,"-")</f>
        <v>-</v>
      </c>
      <c r="J37" s="18" t="str">
        <f>IF($J$8=C37,D37*E37*F37*$J$9,"-")</f>
        <v>-</v>
      </c>
      <c r="K37" s="18" t="str">
        <f>IF($K$8=C37,D37*E37*F37*$K$9,"-")</f>
        <v>-</v>
      </c>
      <c r="L37" s="18">
        <f>IF($L$8=C37,D37*E37*F37*$L$9,"-")</f>
        <v>3404.8</v>
      </c>
      <c r="M37" s="18" t="str">
        <f>IF($M$8=C37,D37*E37*F37*$M$9,"-")</f>
        <v>-</v>
      </c>
      <c r="N37" s="28"/>
      <c r="O37" s="1"/>
      <c r="P37" s="1"/>
      <c r="Q37" s="1"/>
      <c r="R37" s="1"/>
      <c r="S37" s="1"/>
      <c r="T37" s="1"/>
      <c r="U37" s="1"/>
      <c r="V37" s="1"/>
      <c r="W37" s="1"/>
      <c r="X37" s="1"/>
      <c r="Y37" s="1"/>
      <c r="Z37" s="1"/>
      <c r="AA37" s="1"/>
      <c r="AB37" s="1"/>
      <c r="AC37" s="1"/>
      <c r="AD37" s="1"/>
    </row>
    <row r="38" spans="1:30" ht="15.75" customHeight="1">
      <c r="A38" s="426"/>
      <c r="B38" s="426"/>
      <c r="C38" s="16" t="s">
        <v>33</v>
      </c>
      <c r="D38" s="21">
        <v>3.8</v>
      </c>
      <c r="E38" s="4">
        <v>28</v>
      </c>
      <c r="F38" s="17">
        <v>14</v>
      </c>
      <c r="G38" s="18"/>
      <c r="H38" s="18">
        <f>IF($H$8=C38,D38*E38*F38*$H$9,"-")</f>
        <v>834.17600000000004</v>
      </c>
      <c r="I38" s="18" t="str">
        <f>IF($I$8=C38,D38*E38*F38*$I$9,"-")</f>
        <v>-</v>
      </c>
      <c r="J38" s="18" t="str">
        <f>IF($J$8=C38,D38*E38*F38*$J$9,"-")</f>
        <v>-</v>
      </c>
      <c r="K38" s="18" t="str">
        <f>IF($K$8=C38,D38*E38*F38*$K$9,"-")</f>
        <v>-</v>
      </c>
      <c r="L38" s="18" t="str">
        <f>IF($L$8=C38,D38*E38*F38*$L$9,"-")</f>
        <v>-</v>
      </c>
      <c r="M38" s="18" t="str">
        <f>IF($M$8=C38,D38*E38*F38*$M$9,"-")</f>
        <v>-</v>
      </c>
      <c r="N38" s="28"/>
      <c r="O38" s="1"/>
      <c r="P38" s="1"/>
      <c r="Q38" s="1"/>
      <c r="R38" s="1"/>
      <c r="S38" s="1"/>
      <c r="T38" s="1"/>
      <c r="U38" s="1"/>
      <c r="V38" s="1"/>
      <c r="W38" s="1"/>
      <c r="X38" s="1"/>
      <c r="Y38" s="1"/>
      <c r="Z38" s="1"/>
      <c r="AA38" s="1"/>
      <c r="AB38" s="1"/>
      <c r="AC38" s="1"/>
      <c r="AD38" s="1"/>
    </row>
    <row r="39" spans="1:30" ht="15.75" customHeight="1">
      <c r="A39" s="426"/>
      <c r="B39" s="426"/>
      <c r="C39" s="22" t="s">
        <v>33</v>
      </c>
      <c r="D39" s="21">
        <v>1.4</v>
      </c>
      <c r="E39" s="4">
        <f>28*2</f>
        <v>56</v>
      </c>
      <c r="F39" s="17">
        <v>14</v>
      </c>
      <c r="G39" s="18"/>
      <c r="H39" s="18">
        <f>IF($H$8=C39,D39*E39*F39*$H$9,"-")</f>
        <v>614.65600000000006</v>
      </c>
      <c r="I39" s="18" t="str">
        <f>IF($I$8=C39,D39*E39*F39*$I$9,"-")</f>
        <v>-</v>
      </c>
      <c r="J39" s="18" t="str">
        <f>IF($J$8=C39,D39*E39*F39*$J$9,"-")</f>
        <v>-</v>
      </c>
      <c r="K39" s="18" t="str">
        <f>IF($K$8=C39,D39*E39*F39*$K$9,"-")</f>
        <v>-</v>
      </c>
      <c r="L39" s="18" t="str">
        <f>IF($L$8=C39,D39*E39*F39*$L$9,"-")</f>
        <v>-</v>
      </c>
      <c r="M39" s="18" t="str">
        <f>IF($M$8=C39,D39*E39*F39*$M$9,"-")</f>
        <v>-</v>
      </c>
      <c r="N39" s="28"/>
      <c r="O39" s="1"/>
      <c r="P39" s="1"/>
      <c r="Q39" s="1"/>
      <c r="R39" s="1"/>
      <c r="S39" s="1"/>
      <c r="T39" s="1"/>
      <c r="U39" s="1"/>
      <c r="V39" s="1"/>
      <c r="W39" s="1"/>
      <c r="X39" s="1"/>
      <c r="Y39" s="1"/>
      <c r="Z39" s="1"/>
      <c r="AA39" s="1"/>
      <c r="AB39" s="1"/>
      <c r="AC39" s="1"/>
      <c r="AD39" s="1"/>
    </row>
    <row r="40" spans="1:30" ht="15.75" customHeight="1">
      <c r="A40" s="426"/>
      <c r="B40" s="427"/>
      <c r="C40" s="22" t="s">
        <v>33</v>
      </c>
      <c r="D40" s="21">
        <v>0.8</v>
      </c>
      <c r="E40" s="4">
        <f>28*3</f>
        <v>84</v>
      </c>
      <c r="F40" s="17">
        <v>14</v>
      </c>
      <c r="G40" s="18"/>
      <c r="H40" s="18">
        <f>IF($H$8=C40,D40*E40*F40*$H$9,"-")</f>
        <v>526.84800000000007</v>
      </c>
      <c r="I40" s="18" t="str">
        <f>IF($I$8=C40,D40*E40*F40*$I$9,"-")</f>
        <v>-</v>
      </c>
      <c r="J40" s="18" t="str">
        <f>IF($J$8=C40,D40*E40*F40*$J$9,"-")</f>
        <v>-</v>
      </c>
      <c r="K40" s="18" t="str">
        <f>IF($K$8=C40,D40*E40*F40*$K$9,"-")</f>
        <v>-</v>
      </c>
      <c r="L40" s="18" t="str">
        <f>IF($L$8=C40,D40*E40*F40*$L$9,"-")</f>
        <v>-</v>
      </c>
      <c r="M40" s="18" t="str">
        <f>IF($M$8=C40,D40*E40*F40*$M$9,"-")</f>
        <v>-</v>
      </c>
      <c r="N40" s="28"/>
      <c r="O40" s="1"/>
      <c r="P40" s="1"/>
      <c r="Q40" s="1"/>
      <c r="R40" s="1"/>
      <c r="S40" s="1"/>
      <c r="T40" s="1"/>
      <c r="U40" s="1"/>
      <c r="V40" s="1"/>
      <c r="W40" s="1"/>
      <c r="X40" s="1"/>
      <c r="Y40" s="1"/>
      <c r="Z40" s="1"/>
      <c r="AA40" s="1"/>
      <c r="AB40" s="1"/>
      <c r="AC40" s="1"/>
      <c r="AD40" s="1"/>
    </row>
    <row r="41" spans="1:30" ht="15.75" customHeight="1">
      <c r="A41" s="427"/>
      <c r="B41" s="23" t="s">
        <v>42</v>
      </c>
      <c r="C41" s="24"/>
      <c r="D41" s="21"/>
      <c r="E41" s="4"/>
      <c r="F41" s="17"/>
      <c r="G41" s="25">
        <f t="shared" ref="G41:M41" si="16">SUM(G37:G40)</f>
        <v>0</v>
      </c>
      <c r="H41" s="25">
        <f t="shared" si="16"/>
        <v>1975.6800000000003</v>
      </c>
      <c r="I41" s="25">
        <f t="shared" si="16"/>
        <v>0</v>
      </c>
      <c r="J41" s="25">
        <f t="shared" si="16"/>
        <v>0</v>
      </c>
      <c r="K41" s="25">
        <f t="shared" si="16"/>
        <v>0</v>
      </c>
      <c r="L41" s="25">
        <f t="shared" si="16"/>
        <v>3404.8</v>
      </c>
      <c r="M41" s="25">
        <f t="shared" si="16"/>
        <v>0</v>
      </c>
      <c r="N41" s="31">
        <f>SUM(G41:M41)</f>
        <v>5380.4800000000005</v>
      </c>
      <c r="O41" s="1"/>
      <c r="P41" s="1"/>
      <c r="Q41" s="1"/>
      <c r="R41" s="1"/>
      <c r="S41" s="1"/>
      <c r="T41" s="1"/>
      <c r="U41" s="1"/>
      <c r="V41" s="1"/>
      <c r="W41" s="1"/>
      <c r="X41" s="1"/>
      <c r="Y41" s="1"/>
      <c r="Z41" s="1"/>
      <c r="AA41" s="1"/>
      <c r="AB41" s="1"/>
      <c r="AC41" s="1"/>
      <c r="AD41" s="1"/>
    </row>
    <row r="42" spans="1:30" ht="15.75" customHeight="1">
      <c r="A42" s="439" t="s">
        <v>16</v>
      </c>
      <c r="B42" s="27" t="s">
        <v>49</v>
      </c>
      <c r="C42" s="32"/>
      <c r="D42" s="21"/>
      <c r="E42" s="4"/>
      <c r="F42" s="17"/>
      <c r="G42" s="18"/>
      <c r="H42" s="18"/>
      <c r="I42" s="18"/>
      <c r="J42" s="18"/>
      <c r="K42" s="18"/>
      <c r="L42" s="18"/>
      <c r="M42" s="18"/>
      <c r="N42" s="28"/>
      <c r="O42" s="1"/>
      <c r="P42" s="1"/>
      <c r="Q42" s="1"/>
      <c r="R42" s="1"/>
      <c r="S42" s="1"/>
      <c r="T42" s="1"/>
      <c r="U42" s="1"/>
      <c r="V42" s="1"/>
      <c r="W42" s="1"/>
      <c r="X42" s="1"/>
      <c r="Y42" s="1"/>
      <c r="Z42" s="1"/>
      <c r="AA42" s="1"/>
      <c r="AB42" s="1"/>
      <c r="AC42" s="1"/>
      <c r="AD42" s="1"/>
    </row>
    <row r="43" spans="1:30" ht="15.75" customHeight="1">
      <c r="A43" s="427"/>
      <c r="B43" s="23" t="s">
        <v>42</v>
      </c>
      <c r="C43" s="24"/>
      <c r="D43" s="21"/>
      <c r="E43" s="4"/>
      <c r="F43" s="17"/>
      <c r="G43" s="25"/>
      <c r="H43" s="25"/>
      <c r="I43" s="25"/>
      <c r="J43" s="25"/>
      <c r="K43" s="25"/>
      <c r="L43" s="25"/>
      <c r="M43" s="25"/>
      <c r="N43" s="31"/>
      <c r="O43" s="1"/>
      <c r="P43" s="1"/>
      <c r="Q43" s="1"/>
      <c r="R43" s="1"/>
      <c r="S43" s="1"/>
      <c r="T43" s="1"/>
      <c r="U43" s="1"/>
      <c r="V43" s="1"/>
      <c r="W43" s="1"/>
      <c r="X43" s="1"/>
      <c r="Y43" s="1"/>
      <c r="Z43" s="1"/>
      <c r="AA43" s="1"/>
      <c r="AB43" s="1"/>
      <c r="AC43" s="1"/>
      <c r="AD43" s="1"/>
    </row>
    <row r="44" spans="1:30" ht="15.75" customHeight="1">
      <c r="A44" s="438" t="s">
        <v>17</v>
      </c>
      <c r="B44" s="34" t="s">
        <v>61</v>
      </c>
      <c r="C44" s="24"/>
      <c r="D44" s="21"/>
      <c r="E44" s="4"/>
      <c r="F44" s="17"/>
      <c r="G44" s="18">
        <f>G45</f>
        <v>1620</v>
      </c>
      <c r="H44" s="25"/>
      <c r="I44" s="25"/>
      <c r="J44" s="25"/>
      <c r="K44" s="25"/>
      <c r="L44" s="25"/>
      <c r="M44" s="25"/>
      <c r="N44" s="4"/>
      <c r="O44" s="1"/>
      <c r="P44" s="1"/>
      <c r="Q44" s="1"/>
      <c r="R44" s="1"/>
      <c r="S44" s="1"/>
      <c r="T44" s="1"/>
      <c r="U44" s="1"/>
      <c r="V44" s="1"/>
      <c r="W44" s="1"/>
      <c r="X44" s="1"/>
      <c r="Y44" s="1"/>
      <c r="Z44" s="1"/>
      <c r="AA44" s="1"/>
      <c r="AB44" s="1"/>
      <c r="AC44" s="1"/>
      <c r="AD44" s="1"/>
    </row>
    <row r="45" spans="1:30" ht="15.75" customHeight="1">
      <c r="A45" s="427"/>
      <c r="B45" s="4" t="s">
        <v>51</v>
      </c>
      <c r="C45" s="35" t="s">
        <v>52</v>
      </c>
      <c r="D45" s="21"/>
      <c r="E45" s="4">
        <v>45</v>
      </c>
      <c r="F45" s="17">
        <v>36</v>
      </c>
      <c r="G45" s="18">
        <f>F45*E45</f>
        <v>1620</v>
      </c>
      <c r="H45" s="18" t="str">
        <f>IF($H$8=C45,D45*E45*F45*$H$9,"-")</f>
        <v>-</v>
      </c>
      <c r="I45" s="18" t="str">
        <f>IF($I$8=C45,D45*E45*F45*$I$9,"-")</f>
        <v>-</v>
      </c>
      <c r="J45" s="18" t="str">
        <f>IF($J$8=C45,D45*E45*F45*$J$9,"-")</f>
        <v>-</v>
      </c>
      <c r="K45" s="18" t="str">
        <f>IF($K$8=C45,D45*E45*F45*$K$9,"-")</f>
        <v>-</v>
      </c>
      <c r="L45" s="18" t="str">
        <f>IF($L$8=C45,D45*E45*F45*$L$9,"-")</f>
        <v>-</v>
      </c>
      <c r="M45" s="18" t="str">
        <f>IF($M$8=C45,D45*E45*F45*$M$9,"-")</f>
        <v>-</v>
      </c>
      <c r="N45" s="31">
        <f>SUM(G45:M45)</f>
        <v>1620</v>
      </c>
      <c r="O45" s="1"/>
      <c r="P45" s="1"/>
      <c r="Q45" s="1"/>
      <c r="R45" s="1"/>
      <c r="S45" s="1"/>
      <c r="T45" s="1"/>
      <c r="U45" s="1"/>
      <c r="V45" s="1"/>
      <c r="W45" s="1"/>
      <c r="X45" s="1"/>
      <c r="Y45" s="1"/>
      <c r="Z45" s="1"/>
      <c r="AA45" s="1"/>
      <c r="AB45" s="1"/>
      <c r="AC45" s="1"/>
      <c r="AD45" s="1"/>
    </row>
    <row r="46" spans="1:30" ht="15.75" customHeight="1">
      <c r="A46" s="438" t="s">
        <v>19</v>
      </c>
      <c r="B46" s="7" t="s">
        <v>18</v>
      </c>
      <c r="C46" s="32"/>
      <c r="D46" s="21"/>
      <c r="E46" s="4"/>
      <c r="F46" s="17"/>
      <c r="G46" s="18"/>
      <c r="H46" s="18"/>
      <c r="I46" s="18"/>
      <c r="J46" s="18"/>
      <c r="K46" s="18"/>
      <c r="L46" s="18"/>
      <c r="M46" s="18"/>
      <c r="N46" s="36"/>
      <c r="O46" s="1"/>
      <c r="P46" s="1"/>
      <c r="Q46" s="1"/>
      <c r="R46" s="1"/>
      <c r="S46" s="1"/>
      <c r="T46" s="1"/>
      <c r="U46" s="1"/>
      <c r="V46" s="1"/>
      <c r="W46" s="1"/>
      <c r="X46" s="1"/>
      <c r="Y46" s="1"/>
      <c r="Z46" s="1"/>
      <c r="AA46" s="1"/>
      <c r="AB46" s="1"/>
      <c r="AC46" s="1"/>
      <c r="AD46" s="1"/>
    </row>
    <row r="47" spans="1:30" ht="15.75" customHeight="1">
      <c r="A47" s="426"/>
      <c r="B47" s="437" t="s">
        <v>53</v>
      </c>
      <c r="C47" s="16" t="s">
        <v>34</v>
      </c>
      <c r="D47" s="21">
        <f>6.2/10</f>
        <v>0.62</v>
      </c>
      <c r="E47" s="4">
        <v>42</v>
      </c>
      <c r="F47" s="17">
        <v>2</v>
      </c>
      <c r="G47" s="18" t="str">
        <f>IF($G$8=C47,D47*E47*F47*$G$9,"-")</f>
        <v>-</v>
      </c>
      <c r="H47" s="18" t="str">
        <f>IF($H$8=C47,D47*E47*F47*$H$9,"-")</f>
        <v>-</v>
      </c>
      <c r="I47" s="18">
        <f>IF($I$8=C47,D47*E47*F47*$I$9,"-")</f>
        <v>52.08</v>
      </c>
      <c r="J47" s="18" t="str">
        <f>IF($J$8=C47,D47*E47*F47*$J$9,"-")</f>
        <v>-</v>
      </c>
      <c r="K47" s="18" t="str">
        <f>IF($K$8=C47,D47*E47*F47*$K$9,"-")</f>
        <v>-</v>
      </c>
      <c r="L47" s="18" t="str">
        <f>IF($L$8=C47,D47*E47*F47*$L$9,"-")</f>
        <v>-</v>
      </c>
      <c r="M47" s="18" t="str">
        <f>IF($M$8=C47,D47*E47*F47*$M$9,"-")</f>
        <v>-</v>
      </c>
      <c r="N47" s="28"/>
      <c r="O47" s="1"/>
      <c r="P47" s="1"/>
      <c r="Q47" s="1"/>
      <c r="R47" s="1"/>
      <c r="S47" s="1"/>
      <c r="T47" s="1"/>
      <c r="U47" s="1"/>
      <c r="V47" s="1"/>
      <c r="W47" s="1"/>
      <c r="X47" s="1"/>
      <c r="Y47" s="1"/>
      <c r="Z47" s="1"/>
      <c r="AA47" s="1"/>
      <c r="AB47" s="1"/>
      <c r="AC47" s="1"/>
      <c r="AD47" s="1"/>
    </row>
    <row r="48" spans="1:30" ht="15.75" customHeight="1">
      <c r="A48" s="426"/>
      <c r="B48" s="427"/>
      <c r="C48" s="16" t="s">
        <v>33</v>
      </c>
      <c r="D48" s="21">
        <f>2.2/10</f>
        <v>0.22000000000000003</v>
      </c>
      <c r="E48" s="4">
        <v>64</v>
      </c>
      <c r="F48" s="17">
        <v>2</v>
      </c>
      <c r="G48" s="18" t="str">
        <f>IF($G$8=C48,D48*E48*F48*$G$9,"-")</f>
        <v>-</v>
      </c>
      <c r="H48" s="18">
        <f>IF($H$8=C48,D48*E48*F48*$H$9,"-")</f>
        <v>15.769600000000004</v>
      </c>
      <c r="I48" s="18" t="str">
        <f>IF($I$8=C48,D48*E48*F48*$I$9,"-")</f>
        <v>-</v>
      </c>
      <c r="J48" s="18" t="str">
        <f>IF($J$8=C48,D48*E48*F48*$J$9,"-")</f>
        <v>-</v>
      </c>
      <c r="K48" s="18" t="str">
        <f>IF($K$8=C48,D48*E48*F48*$K$9,"-")</f>
        <v>-</v>
      </c>
      <c r="L48" s="18" t="str">
        <f>IF($L$8=C48,D48*E48*F48*$L$9,"-")</f>
        <v>-</v>
      </c>
      <c r="M48" s="18" t="str">
        <f>IF($M$8=C48,D48*E48*F48*$M$9,"-")</f>
        <v>-</v>
      </c>
      <c r="N48" s="37"/>
      <c r="O48" s="1"/>
      <c r="P48" s="1"/>
      <c r="Q48" s="1"/>
      <c r="R48" s="1"/>
      <c r="S48" s="1"/>
      <c r="T48" s="1"/>
      <c r="U48" s="1"/>
      <c r="V48" s="1"/>
      <c r="W48" s="1"/>
      <c r="X48" s="1"/>
      <c r="Y48" s="1"/>
      <c r="Z48" s="1"/>
      <c r="AA48" s="1"/>
      <c r="AB48" s="1"/>
      <c r="AC48" s="1"/>
      <c r="AD48" s="1"/>
    </row>
    <row r="49" spans="1:30" ht="15.75" customHeight="1">
      <c r="A49" s="427"/>
      <c r="B49" s="23" t="s">
        <v>42</v>
      </c>
      <c r="C49" s="32"/>
      <c r="D49" s="21"/>
      <c r="E49" s="4"/>
      <c r="F49" s="17"/>
      <c r="G49" s="18">
        <f t="shared" ref="G49:M49" si="17">SUM(G47:G48)</f>
        <v>0</v>
      </c>
      <c r="H49" s="18">
        <f t="shared" si="17"/>
        <v>15.769600000000004</v>
      </c>
      <c r="I49" s="18">
        <f t="shared" si="17"/>
        <v>52.08</v>
      </c>
      <c r="J49" s="18">
        <f t="shared" si="17"/>
        <v>0</v>
      </c>
      <c r="K49" s="18">
        <f t="shared" si="17"/>
        <v>0</v>
      </c>
      <c r="L49" s="18">
        <f t="shared" si="17"/>
        <v>0</v>
      </c>
      <c r="M49" s="18">
        <f t="shared" si="17"/>
        <v>0</v>
      </c>
      <c r="N49" s="31">
        <f>SUM(G49:M49)</f>
        <v>67.849600000000009</v>
      </c>
      <c r="O49" s="1"/>
      <c r="P49" s="1"/>
      <c r="Q49" s="1"/>
      <c r="R49" s="1"/>
      <c r="S49" s="1"/>
      <c r="T49" s="1"/>
      <c r="U49" s="1"/>
      <c r="V49" s="1"/>
      <c r="W49" s="1"/>
      <c r="X49" s="1"/>
      <c r="Y49" s="1"/>
      <c r="Z49" s="1"/>
      <c r="AA49" s="1"/>
      <c r="AB49" s="1"/>
      <c r="AC49" s="1"/>
      <c r="AD49" s="1"/>
    </row>
    <row r="50" spans="1:30" ht="15.75" customHeight="1">
      <c r="A50" s="438" t="s">
        <v>21</v>
      </c>
      <c r="B50" s="7" t="s">
        <v>20</v>
      </c>
      <c r="C50" s="32"/>
      <c r="D50" s="21"/>
      <c r="E50" s="4"/>
      <c r="F50" s="17"/>
      <c r="G50" s="18"/>
      <c r="H50" s="18"/>
      <c r="I50" s="18"/>
      <c r="J50" s="18"/>
      <c r="K50" s="18"/>
      <c r="L50" s="18"/>
      <c r="M50" s="18"/>
      <c r="N50" s="18"/>
      <c r="O50" s="1"/>
      <c r="P50" s="1"/>
      <c r="Q50" s="1"/>
      <c r="R50" s="1"/>
      <c r="S50" s="1"/>
      <c r="T50" s="1"/>
      <c r="U50" s="1"/>
      <c r="V50" s="1"/>
      <c r="W50" s="1"/>
      <c r="X50" s="1"/>
      <c r="Y50" s="1"/>
      <c r="Z50" s="1"/>
      <c r="AA50" s="1"/>
      <c r="AB50" s="1"/>
      <c r="AC50" s="1"/>
      <c r="AD50" s="1"/>
    </row>
    <row r="51" spans="1:30" ht="15.75" customHeight="1">
      <c r="A51" s="426"/>
      <c r="B51" s="437" t="s">
        <v>54</v>
      </c>
      <c r="C51" s="33" t="s">
        <v>33</v>
      </c>
      <c r="D51" s="46">
        <f>32/6</f>
        <v>5.333333333333333</v>
      </c>
      <c r="E51" s="4">
        <v>22</v>
      </c>
      <c r="F51" s="17">
        <v>1</v>
      </c>
      <c r="G51" s="18" t="str">
        <f>IF($G$8=C51,D51*E51*F51*$G$9,"-")</f>
        <v>-</v>
      </c>
      <c r="H51" s="6">
        <f>IF($H$8=C51,D51*E51*F51*$H$9,"-")</f>
        <v>65.706666666666663</v>
      </c>
      <c r="I51" s="6" t="str">
        <f>IF($I$8=C51,D51*E51*F51*$I$9,"-")</f>
        <v>-</v>
      </c>
      <c r="J51" s="18" t="str">
        <f>IF($J$8=C51,D51*E51*F51*$J$9,"-")</f>
        <v>-</v>
      </c>
      <c r="K51" s="18" t="str">
        <f>IF($K$8=C51,D51*E51*F51*$K$9,"-")</f>
        <v>-</v>
      </c>
      <c r="L51" s="18" t="str">
        <f>IF($L$8=C51,D51*E51*F51*$L$9,"-")</f>
        <v>-</v>
      </c>
      <c r="M51" s="18" t="str">
        <f>IF($M$8=C51,D51*E51*F51*$M$9,"-")</f>
        <v>-</v>
      </c>
      <c r="N51" s="28"/>
      <c r="O51" s="1"/>
      <c r="P51" s="1"/>
      <c r="Q51" s="1"/>
      <c r="R51" s="1"/>
      <c r="S51" s="1"/>
      <c r="T51" s="1"/>
      <c r="U51" s="1"/>
      <c r="V51" s="1"/>
      <c r="W51" s="1"/>
      <c r="X51" s="1"/>
      <c r="Y51" s="1"/>
      <c r="Z51" s="1"/>
      <c r="AA51" s="1"/>
      <c r="AB51" s="1"/>
      <c r="AC51" s="1"/>
      <c r="AD51" s="1"/>
    </row>
    <row r="52" spans="1:30" ht="15.75" customHeight="1">
      <c r="A52" s="426"/>
      <c r="B52" s="426"/>
      <c r="C52" s="16" t="s">
        <v>33</v>
      </c>
      <c r="D52" s="46">
        <f>2.6/6</f>
        <v>0.43333333333333335</v>
      </c>
      <c r="E52" s="4">
        <v>205</v>
      </c>
      <c r="F52" s="17">
        <v>1</v>
      </c>
      <c r="G52" s="18" t="str">
        <f>IF($G$8=C52,D52*E52*F52*$G$9,"-")</f>
        <v>-</v>
      </c>
      <c r="H52" s="6">
        <f>IF($H$8=C52,D52*E52*F52*$H$9,"-")</f>
        <v>49.746666666666677</v>
      </c>
      <c r="I52" s="6" t="str">
        <f>IF($I$8=C52,D52*E52*F52*$I$9,"-")</f>
        <v>-</v>
      </c>
      <c r="J52" s="18" t="str">
        <f>IF($J$8=C52,D52*E52*F52*$J$9,"-")</f>
        <v>-</v>
      </c>
      <c r="K52" s="18" t="str">
        <f>IF($K$8=C52,D52*E52*F52*$K$9,"-")</f>
        <v>-</v>
      </c>
      <c r="L52" s="18" t="str">
        <f>IF($L$8=C52,D52*E52*F52*$L$9,"-")</f>
        <v>-</v>
      </c>
      <c r="M52" s="18" t="str">
        <f>IF($M$8=C52,D52*E52*F52*$M$9,"-")</f>
        <v>-</v>
      </c>
      <c r="N52" s="28"/>
      <c r="O52" s="1"/>
      <c r="P52" s="1"/>
      <c r="Q52" s="1"/>
      <c r="R52" s="1"/>
      <c r="S52" s="1"/>
      <c r="T52" s="1"/>
      <c r="U52" s="1"/>
      <c r="V52" s="1"/>
      <c r="W52" s="1"/>
      <c r="X52" s="1"/>
      <c r="Y52" s="1"/>
      <c r="Z52" s="1"/>
      <c r="AA52" s="1"/>
      <c r="AB52" s="1"/>
      <c r="AC52" s="1"/>
      <c r="AD52" s="1"/>
    </row>
    <row r="53" spans="1:30" ht="15.75" customHeight="1">
      <c r="A53" s="426"/>
      <c r="B53" s="426"/>
      <c r="C53" s="16" t="s">
        <v>34</v>
      </c>
      <c r="D53" s="46">
        <f>35/6</f>
        <v>5.833333333333333</v>
      </c>
      <c r="E53" s="4">
        <v>4</v>
      </c>
      <c r="F53" s="17">
        <v>1</v>
      </c>
      <c r="G53" s="18" t="str">
        <f>IF($G$8=C53,D53*E53*F53*$G$9,"-")</f>
        <v>-</v>
      </c>
      <c r="H53" s="6" t="str">
        <f>IF($H$8=C53,D53*E53*F53*$H$9,"-")</f>
        <v>-</v>
      </c>
      <c r="I53" s="6">
        <f>IF($I$8=C53,D53*E53*F53*$I$9,"-")</f>
        <v>23.333333333333332</v>
      </c>
      <c r="J53" s="18" t="str">
        <f>IF($J$8=C53,D53*E53*F53*$J$9,"-")</f>
        <v>-</v>
      </c>
      <c r="K53" s="18" t="str">
        <f>IF($K$8=C53,D53*E53*F53*$K$9,"-")</f>
        <v>-</v>
      </c>
      <c r="L53" s="18" t="str">
        <f>IF($L$8=C53,D53*E53*F53*$L$9,"-")</f>
        <v>-</v>
      </c>
      <c r="M53" s="18" t="str">
        <f>IF($M$8=C53,D53*E53*F53*$M$9,"-")</f>
        <v>-</v>
      </c>
      <c r="N53" s="28"/>
      <c r="O53" s="1"/>
      <c r="P53" s="1"/>
      <c r="Q53" s="1"/>
      <c r="R53" s="1"/>
      <c r="S53" s="1"/>
      <c r="T53" s="1"/>
      <c r="U53" s="1"/>
      <c r="V53" s="1"/>
      <c r="W53" s="1"/>
      <c r="X53" s="1"/>
      <c r="Y53" s="1"/>
      <c r="Z53" s="1"/>
      <c r="AA53" s="1"/>
      <c r="AB53" s="1"/>
      <c r="AC53" s="1"/>
      <c r="AD53" s="1"/>
    </row>
    <row r="54" spans="1:30" ht="15.75" customHeight="1">
      <c r="A54" s="426"/>
      <c r="B54" s="427"/>
      <c r="C54" s="16" t="s">
        <v>33</v>
      </c>
      <c r="D54" s="46">
        <f>0.92/6</f>
        <v>0.15333333333333335</v>
      </c>
      <c r="E54" s="4">
        <v>205</v>
      </c>
      <c r="F54" s="17">
        <v>1</v>
      </c>
      <c r="G54" s="18" t="str">
        <f>IF($G$8=C54,D54*E54*F54*$G$9,"-")</f>
        <v>-</v>
      </c>
      <c r="H54" s="6">
        <f>IF($H$8=C54,D54*E54*F54*$H$9,"-")</f>
        <v>17.602666666666671</v>
      </c>
      <c r="I54" s="6" t="str">
        <f>IF($I$8=C54,D54*E54*F54*$I$9,"-")</f>
        <v>-</v>
      </c>
      <c r="J54" s="18" t="str">
        <f>IF($J$8=C54,D54*E54*F54*$J$9,"-")</f>
        <v>-</v>
      </c>
      <c r="K54" s="18" t="str">
        <f>IF($K$8=C54,D54*E54*F54*$K$9,"-")</f>
        <v>-</v>
      </c>
      <c r="L54" s="18" t="str">
        <f>IF($L$8=C54,D54*E54*F54*$L$9,"-")</f>
        <v>-</v>
      </c>
      <c r="M54" s="18" t="str">
        <f>IF($M$8=C54,D54*E54*F54*$M$9,"-")</f>
        <v>-</v>
      </c>
      <c r="N54" s="28"/>
      <c r="O54" s="1"/>
      <c r="P54" s="1"/>
      <c r="Q54" s="1"/>
      <c r="R54" s="1"/>
      <c r="S54" s="1"/>
      <c r="T54" s="1"/>
      <c r="U54" s="1"/>
      <c r="V54" s="1"/>
      <c r="W54" s="1"/>
      <c r="X54" s="1"/>
      <c r="Y54" s="1"/>
      <c r="Z54" s="1"/>
      <c r="AA54" s="1"/>
      <c r="AB54" s="1"/>
      <c r="AC54" s="1"/>
      <c r="AD54" s="1"/>
    </row>
    <row r="55" spans="1:30" ht="15.75" customHeight="1">
      <c r="A55" s="426"/>
      <c r="B55" s="23" t="s">
        <v>42</v>
      </c>
      <c r="C55" s="24"/>
      <c r="D55" s="21"/>
      <c r="E55" s="4"/>
      <c r="F55" s="17"/>
      <c r="G55" s="25">
        <f t="shared" ref="G55:M55" si="18">SUM(G51:G54)</f>
        <v>0</v>
      </c>
      <c r="H55" s="53">
        <f t="shared" si="18"/>
        <v>133.05600000000001</v>
      </c>
      <c r="I55" s="53">
        <f t="shared" si="18"/>
        <v>23.333333333333332</v>
      </c>
      <c r="J55" s="25">
        <f t="shared" si="18"/>
        <v>0</v>
      </c>
      <c r="K55" s="25">
        <f t="shared" si="18"/>
        <v>0</v>
      </c>
      <c r="L55" s="25">
        <f t="shared" si="18"/>
        <v>0</v>
      </c>
      <c r="M55" s="25">
        <f t="shared" si="18"/>
        <v>0</v>
      </c>
      <c r="N55" s="5">
        <f>SUM(G55:M55)</f>
        <v>156.38933333333335</v>
      </c>
      <c r="O55" s="1"/>
      <c r="P55" s="1"/>
      <c r="Q55" s="1"/>
      <c r="R55" s="1"/>
      <c r="S55" s="1"/>
      <c r="T55" s="1"/>
      <c r="U55" s="1"/>
      <c r="V55" s="1"/>
      <c r="W55" s="1"/>
      <c r="X55" s="1"/>
      <c r="Y55" s="1"/>
      <c r="Z55" s="1"/>
      <c r="AA55" s="1"/>
      <c r="AB55" s="1"/>
      <c r="AC55" s="1"/>
      <c r="AD55" s="1"/>
    </row>
    <row r="56" spans="1:30" ht="15.75" customHeight="1">
      <c r="A56" s="50"/>
      <c r="B56" s="51"/>
      <c r="C56" s="47"/>
      <c r="D56" s="13"/>
      <c r="E56" s="14"/>
      <c r="F56" s="48"/>
      <c r="G56" s="25"/>
      <c r="H56" s="25"/>
      <c r="I56" s="25"/>
      <c r="J56" s="25"/>
      <c r="K56" s="25"/>
      <c r="L56" s="25"/>
      <c r="M56" s="25"/>
      <c r="N56" s="49"/>
      <c r="O56" s="1"/>
      <c r="P56" s="1"/>
      <c r="Q56" s="1"/>
      <c r="R56" s="1"/>
      <c r="S56" s="1"/>
      <c r="T56" s="1"/>
      <c r="U56" s="1"/>
      <c r="V56" s="1"/>
      <c r="W56" s="1"/>
      <c r="X56" s="1"/>
      <c r="Y56" s="1"/>
      <c r="Z56" s="1"/>
      <c r="AA56" s="1"/>
      <c r="AB56" s="1"/>
      <c r="AC56" s="1"/>
      <c r="AD56" s="1"/>
    </row>
    <row r="57" spans="1:30" ht="15.75" customHeight="1">
      <c r="A57" s="50"/>
      <c r="B57" s="52"/>
      <c r="C57" s="47"/>
      <c r="D57" s="13"/>
      <c r="E57" s="14"/>
      <c r="F57" s="48"/>
      <c r="G57" s="25"/>
      <c r="H57" s="25"/>
      <c r="I57" s="25"/>
      <c r="J57" s="25"/>
      <c r="K57" s="25"/>
      <c r="L57" s="25"/>
      <c r="M57" s="25"/>
      <c r="N57" s="49"/>
      <c r="O57" s="1"/>
      <c r="P57" s="1"/>
      <c r="Q57" s="1"/>
      <c r="R57" s="1"/>
      <c r="S57" s="1"/>
      <c r="T57" s="1"/>
      <c r="U57" s="1"/>
      <c r="V57" s="1"/>
      <c r="W57" s="1"/>
      <c r="X57" s="1"/>
      <c r="Y57" s="1"/>
      <c r="Z57" s="1"/>
      <c r="AA57" s="1"/>
      <c r="AB57" s="1"/>
      <c r="AC57" s="1"/>
      <c r="AD57" s="1"/>
    </row>
    <row r="58" spans="1:30" ht="15.75" customHeight="1">
      <c r="A58" s="40"/>
      <c r="B58" s="40" t="s">
        <v>55</v>
      </c>
      <c r="C58" s="41"/>
      <c r="D58" s="41"/>
      <c r="E58" s="41"/>
      <c r="F58" s="41"/>
      <c r="G58" s="42">
        <f t="shared" ref="G58:M58" si="19">SUM(G10:G45)/2</f>
        <v>1620</v>
      </c>
      <c r="H58" s="42">
        <f t="shared" si="19"/>
        <v>2496.0880000000002</v>
      </c>
      <c r="I58" s="42">
        <f t="shared" si="19"/>
        <v>810</v>
      </c>
      <c r="J58" s="42">
        <f t="shared" si="19"/>
        <v>1197.3000000000002</v>
      </c>
      <c r="K58" s="42">
        <f t="shared" si="19"/>
        <v>1559.25</v>
      </c>
      <c r="L58" s="42">
        <f t="shared" si="19"/>
        <v>3404.8</v>
      </c>
      <c r="M58" s="42">
        <f t="shared" si="19"/>
        <v>0</v>
      </c>
      <c r="N58" s="43">
        <f>SUM(G58:M58)</f>
        <v>11087.438</v>
      </c>
      <c r="O58" s="1"/>
      <c r="P58" s="1"/>
      <c r="Q58" s="1"/>
      <c r="R58" s="1"/>
      <c r="S58" s="1"/>
      <c r="T58" s="1"/>
      <c r="U58" s="1"/>
      <c r="V58" s="1"/>
      <c r="W58" s="1"/>
      <c r="X58" s="1"/>
      <c r="Y58" s="1"/>
      <c r="Z58" s="1"/>
      <c r="AA58" s="1"/>
      <c r="AB58" s="1"/>
      <c r="AC58" s="1"/>
      <c r="AD58" s="1"/>
    </row>
    <row r="59" spans="1:30"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row>
    <row r="60" spans="1:30"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row>
    <row r="61" spans="1:30"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row>
    <row r="62" spans="1:30"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row>
    <row r="63" spans="1:30"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row>
    <row r="64" spans="1:30"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row>
    <row r="65" spans="1:30"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row>
    <row r="66" spans="1:30"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row>
    <row r="67" spans="1:30"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row>
    <row r="68" spans="1:30"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row>
    <row r="69" spans="1:30"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row>
    <row r="70" spans="1:30"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row>
    <row r="71" spans="1:30"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row>
    <row r="72" spans="1:30"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row>
    <row r="73" spans="1:30"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row>
    <row r="74" spans="1:30"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row>
    <row r="75" spans="1:30"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row>
    <row r="76" spans="1:30"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row>
    <row r="77" spans="1:30"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row>
    <row r="78" spans="1:30"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row>
    <row r="79" spans="1:30"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row>
    <row r="80" spans="1:30"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row>
    <row r="81" spans="1:30"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row>
    <row r="82" spans="1:30"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row>
    <row r="83" spans="1:30"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row>
    <row r="84" spans="1:30"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row>
    <row r="85" spans="1:30"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row>
    <row r="86" spans="1:30"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row>
    <row r="87" spans="1:30"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row>
    <row r="88" spans="1:30"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row>
    <row r="89" spans="1:30"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row>
    <row r="90" spans="1:30"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row>
    <row r="91" spans="1:30"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row>
    <row r="92" spans="1:30"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row>
    <row r="93" spans="1:30"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row>
    <row r="94" spans="1:30"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row>
    <row r="95" spans="1:30"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row>
    <row r="96" spans="1:30"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row>
    <row r="97" spans="1:30"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row>
    <row r="98" spans="1:30"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row>
    <row r="99" spans="1:30"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row>
    <row r="100" spans="1:30"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row>
    <row r="101" spans="1:30"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row>
    <row r="102" spans="1:30"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row>
    <row r="103" spans="1:30"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row>
    <row r="104" spans="1:30"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row>
    <row r="105" spans="1:30"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row>
    <row r="106" spans="1:30"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row>
    <row r="107" spans="1:30"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row>
    <row r="108" spans="1:30"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row>
    <row r="109" spans="1:30"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row>
    <row r="110" spans="1:30"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row>
    <row r="111" spans="1:30"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row>
    <row r="112" spans="1:30"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row>
    <row r="113" spans="1:30"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row>
    <row r="114" spans="1:30"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row>
    <row r="115" spans="1:30"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row>
    <row r="116" spans="1:30"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row>
    <row r="117" spans="1:30"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row>
    <row r="118" spans="1:30"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row>
    <row r="119" spans="1:30"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row>
    <row r="120" spans="1:30"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row>
    <row r="121" spans="1:30"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row>
    <row r="122" spans="1:30"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row>
    <row r="123" spans="1:30"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row>
    <row r="124" spans="1:30"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row>
    <row r="125" spans="1:30"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row>
    <row r="126" spans="1:30"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row>
    <row r="127" spans="1:30"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row>
    <row r="128" spans="1:30"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row>
    <row r="129" spans="1:30"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row>
    <row r="130" spans="1:30"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row>
    <row r="131" spans="1:30"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row>
    <row r="132" spans="1:30"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row>
    <row r="133" spans="1:30"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row>
    <row r="134" spans="1:30"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row>
    <row r="135" spans="1:30"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row>
    <row r="136" spans="1:30"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row>
    <row r="137" spans="1:30"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row>
    <row r="138" spans="1:30"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row>
    <row r="139" spans="1:30"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row>
    <row r="140" spans="1:30"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row>
    <row r="141" spans="1:30"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row>
    <row r="142" spans="1:30"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row>
    <row r="143" spans="1:30"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row>
    <row r="144" spans="1:30"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row>
    <row r="145" spans="1:30"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row>
    <row r="146" spans="1:30"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row>
    <row r="147" spans="1:30"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row>
    <row r="148" spans="1:30"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row>
    <row r="149" spans="1:30"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row>
    <row r="150" spans="1:30"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row>
    <row r="151" spans="1:30"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row>
    <row r="152" spans="1:30"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row>
    <row r="153" spans="1:30"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row>
    <row r="154" spans="1:30"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row>
    <row r="155" spans="1:30"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row>
    <row r="156" spans="1:30"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row>
    <row r="157" spans="1:30"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row>
    <row r="158" spans="1:30"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row>
    <row r="159" spans="1:30"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row>
    <row r="160" spans="1:30"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row>
    <row r="161" spans="1:30"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row>
    <row r="162" spans="1:30"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row>
    <row r="163" spans="1:30"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row>
    <row r="164" spans="1:30"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row>
    <row r="165" spans="1:30"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row>
    <row r="166" spans="1:30"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row>
    <row r="167" spans="1:30"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row>
    <row r="168" spans="1:30"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row>
    <row r="169" spans="1:30"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row>
    <row r="170" spans="1:30"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row>
    <row r="171" spans="1:30"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row>
    <row r="172" spans="1:30"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row>
    <row r="173" spans="1:30"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row>
    <row r="174" spans="1:30"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row>
    <row r="175" spans="1:30"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row>
    <row r="176" spans="1:30"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row>
    <row r="177" spans="1:30"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row>
    <row r="178" spans="1:30"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row>
    <row r="179" spans="1:30"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row>
    <row r="180" spans="1:30"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row>
    <row r="181" spans="1:30"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row>
    <row r="182" spans="1:30"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row>
    <row r="183" spans="1:30"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row>
    <row r="184" spans="1:30"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row>
    <row r="185" spans="1:30"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row>
    <row r="186" spans="1:30"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row>
    <row r="187" spans="1:30"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row>
    <row r="188" spans="1:30"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row>
    <row r="189" spans="1:30"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row>
    <row r="190" spans="1:30"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row>
    <row r="191" spans="1:30"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row>
    <row r="192" spans="1:30"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row>
    <row r="193" spans="1:30"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row>
    <row r="194" spans="1:30"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row>
    <row r="195" spans="1:30"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row>
    <row r="196" spans="1:30"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row>
    <row r="197" spans="1:30"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row>
    <row r="198" spans="1:30"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row>
    <row r="199" spans="1:30"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row>
    <row r="200" spans="1:30"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row>
    <row r="201" spans="1:30"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row>
    <row r="202" spans="1:30"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row>
    <row r="203" spans="1:30"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row>
    <row r="204" spans="1:30"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row>
    <row r="205" spans="1:30"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row>
    <row r="206" spans="1:30"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row>
    <row r="207" spans="1:30"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row>
    <row r="208" spans="1:30"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row>
    <row r="209" spans="1:30"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row>
    <row r="210" spans="1:30"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row>
    <row r="211" spans="1:30"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row>
    <row r="212" spans="1:30"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row>
    <row r="213" spans="1:30"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row>
    <row r="214" spans="1:30"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row>
    <row r="215" spans="1:30"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row>
    <row r="216" spans="1:30"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row>
    <row r="217" spans="1:30"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row>
    <row r="218" spans="1:30"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row>
    <row r="219" spans="1:30"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row>
    <row r="220" spans="1:30"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row>
    <row r="221" spans="1:30"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row>
    <row r="222" spans="1:30"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row>
    <row r="223" spans="1:30"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row>
    <row r="224" spans="1:30"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row>
    <row r="225" spans="1:30"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row>
    <row r="226" spans="1:30"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row>
    <row r="227" spans="1:30"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row>
    <row r="228" spans="1:30"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row>
    <row r="229" spans="1:30"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row>
    <row r="230" spans="1:30"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row>
    <row r="231" spans="1:30"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row>
    <row r="232" spans="1:30"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row>
    <row r="233" spans="1:30"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row>
    <row r="234" spans="1:30"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row>
    <row r="235" spans="1:30"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row>
    <row r="236" spans="1:30"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row>
    <row r="237" spans="1:30"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row>
    <row r="238" spans="1:30"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row>
    <row r="239" spans="1:30"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row>
    <row r="240" spans="1:30"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row>
    <row r="241" spans="1:30"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row>
    <row r="242" spans="1:30"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row>
    <row r="243" spans="1:30"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row>
    <row r="244" spans="1:30"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row>
    <row r="245" spans="1:30"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row>
    <row r="246" spans="1:30"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row>
    <row r="247" spans="1:30"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row>
    <row r="248" spans="1:30"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row>
    <row r="249" spans="1:30"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row>
    <row r="250" spans="1:30"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row>
    <row r="251" spans="1:30"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row>
    <row r="252" spans="1:30"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row>
    <row r="253" spans="1:30"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row>
    <row r="254" spans="1:30"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row>
    <row r="255" spans="1:30"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row>
    <row r="256" spans="1:30"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row>
    <row r="257" spans="1:30"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row>
    <row r="258" spans="1:30"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row>
    <row r="259" spans="1:30" ht="15.75" customHeight="1"/>
    <row r="260" spans="1:30" ht="15.75" customHeight="1"/>
    <row r="261" spans="1:30" ht="15.75" customHeight="1"/>
    <row r="262" spans="1:30" ht="15.75" customHeight="1"/>
    <row r="263" spans="1:30" ht="15.75" customHeight="1"/>
    <row r="264" spans="1:30" ht="15.75" customHeight="1"/>
    <row r="265" spans="1:30" ht="15.75" customHeight="1"/>
    <row r="266" spans="1:30" ht="15.75" customHeight="1"/>
    <row r="267" spans="1:30" ht="15.75" customHeight="1"/>
    <row r="268" spans="1:30" ht="15.75" customHeight="1"/>
    <row r="269" spans="1:30" ht="15.75" customHeight="1"/>
    <row r="270" spans="1:30" ht="15.75" customHeight="1"/>
    <row r="271" spans="1:30" ht="15.75" customHeight="1"/>
    <row r="272" spans="1:30"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5">
    <mergeCell ref="A36:A41"/>
    <mergeCell ref="B37:B40"/>
    <mergeCell ref="A42:A43"/>
    <mergeCell ref="A10:A17"/>
    <mergeCell ref="A18:A35"/>
    <mergeCell ref="B19:B21"/>
    <mergeCell ref="B15:B16"/>
    <mergeCell ref="B11:B12"/>
    <mergeCell ref="B13:B14"/>
    <mergeCell ref="B27:B29"/>
    <mergeCell ref="B51:B54"/>
    <mergeCell ref="B47:B48"/>
    <mergeCell ref="A46:A49"/>
    <mergeCell ref="A44:A45"/>
    <mergeCell ref="A50:A55"/>
    <mergeCell ref="G7:M7"/>
    <mergeCell ref="N7:N9"/>
    <mergeCell ref="A5:N5"/>
    <mergeCell ref="A1:M1"/>
    <mergeCell ref="A2:M2"/>
    <mergeCell ref="F7:F9"/>
    <mergeCell ref="E7:E9"/>
    <mergeCell ref="D7:D9"/>
    <mergeCell ref="B7:B9"/>
    <mergeCell ref="A7:A9"/>
  </mergeCells>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O215"/>
  <sheetViews>
    <sheetView zoomScale="70" zoomScaleNormal="70" workbookViewId="0">
      <selection activeCell="A18" sqref="A18"/>
    </sheetView>
  </sheetViews>
  <sheetFormatPr baseColWidth="10" defaultColWidth="11.5" defaultRowHeight="19"/>
  <cols>
    <col min="1" max="1" width="54.5" style="196" customWidth="1"/>
    <col min="2" max="2" width="11.5" style="197"/>
    <col min="3" max="3" width="23.1640625" style="198" bestFit="1" customWidth="1"/>
    <col min="4" max="6" width="23.1640625" style="198" customWidth="1"/>
    <col min="7" max="7" width="11.5" style="182" hidden="1" customWidth="1"/>
    <col min="8" max="8" width="22.83203125" style="182" hidden="1" customWidth="1"/>
    <col min="9" max="9" width="11.5" style="182" hidden="1" customWidth="1"/>
    <col min="10" max="10" width="14.5" style="154" hidden="1" customWidth="1"/>
    <col min="11" max="11" width="14.5" style="154" customWidth="1"/>
    <col min="12" max="12" width="14.5" style="154" bestFit="1" customWidth="1"/>
    <col min="13" max="16384" width="11.5" style="154"/>
  </cols>
  <sheetData>
    <row r="1" spans="1:12">
      <c r="A1" s="441" t="s">
        <v>185</v>
      </c>
      <c r="B1" s="442"/>
      <c r="C1" s="442"/>
      <c r="D1" s="442"/>
      <c r="E1" s="442"/>
      <c r="F1" s="442"/>
      <c r="G1" s="442"/>
      <c r="H1" s="442"/>
      <c r="I1" s="443"/>
    </row>
    <row r="2" spans="1:12">
      <c r="A2" s="444" t="s">
        <v>186</v>
      </c>
      <c r="B2" s="445"/>
      <c r="C2" s="445"/>
      <c r="D2" s="445"/>
      <c r="E2" s="445"/>
      <c r="F2" s="445"/>
      <c r="G2" s="445"/>
      <c r="H2" s="445"/>
      <c r="I2" s="446"/>
    </row>
    <row r="3" spans="1:12">
      <c r="A3" s="155"/>
      <c r="B3" s="156"/>
      <c r="C3" s="157"/>
      <c r="D3" s="157"/>
      <c r="E3" s="157"/>
      <c r="F3" s="157"/>
      <c r="G3" s="158"/>
      <c r="H3" s="158"/>
      <c r="I3" s="159"/>
    </row>
    <row r="4" spans="1:12">
      <c r="A4" s="155"/>
      <c r="B4" s="156"/>
      <c r="C4" s="157"/>
      <c r="D4" s="160" t="s">
        <v>187</v>
      </c>
      <c r="E4" s="160" t="s">
        <v>188</v>
      </c>
      <c r="F4" s="160" t="s">
        <v>189</v>
      </c>
      <c r="G4" s="158"/>
      <c r="H4" s="158"/>
      <c r="I4" s="159"/>
    </row>
    <row r="5" spans="1:12" ht="20">
      <c r="A5" s="161" t="s">
        <v>190</v>
      </c>
      <c r="B5" s="162" t="s">
        <v>182</v>
      </c>
      <c r="C5" s="163" t="s">
        <v>191</v>
      </c>
      <c r="D5" s="163"/>
      <c r="E5" s="163"/>
      <c r="F5" s="163"/>
      <c r="G5" s="158"/>
      <c r="H5" s="158"/>
      <c r="I5" s="159"/>
      <c r="L5" s="154" t="s">
        <v>192</v>
      </c>
    </row>
    <row r="6" spans="1:12" ht="20">
      <c r="A6" s="155" t="s">
        <v>193</v>
      </c>
      <c r="B6" s="156" t="s">
        <v>182</v>
      </c>
      <c r="C6" s="164">
        <v>90504.78360000001</v>
      </c>
      <c r="D6" s="157">
        <v>86195.032000000007</v>
      </c>
      <c r="E6" s="157">
        <f>+D6*1.05</f>
        <v>90504.78360000001</v>
      </c>
      <c r="F6" s="157">
        <f>+D6</f>
        <v>86195.032000000007</v>
      </c>
      <c r="G6" s="158">
        <v>1.19</v>
      </c>
      <c r="H6" s="158">
        <v>65848</v>
      </c>
      <c r="I6" s="159">
        <v>1.1000000000000001</v>
      </c>
      <c r="K6" s="165">
        <f t="shared" ref="K6:K12" si="0">+F6/D6</f>
        <v>1</v>
      </c>
      <c r="L6" s="166">
        <f t="shared" ref="L6:L12" si="1">+IF(F6=0,0,D6-F6)</f>
        <v>0</v>
      </c>
    </row>
    <row r="7" spans="1:12" ht="18.75" customHeight="1">
      <c r="A7" s="155" t="s">
        <v>194</v>
      </c>
      <c r="B7" s="156" t="s">
        <v>6</v>
      </c>
      <c r="C7" s="164">
        <v>4119.8850000000002</v>
      </c>
      <c r="D7" s="157">
        <v>3923.7000000000003</v>
      </c>
      <c r="E7" s="157">
        <f>+D7*1.05</f>
        <v>4119.8850000000002</v>
      </c>
      <c r="F7" s="157">
        <v>3225</v>
      </c>
      <c r="G7" s="158">
        <v>1</v>
      </c>
      <c r="H7" s="158">
        <v>3567</v>
      </c>
      <c r="I7" s="159">
        <v>1.1000000000000001</v>
      </c>
      <c r="K7" s="165">
        <f t="shared" si="0"/>
        <v>0.82192828197874446</v>
      </c>
      <c r="L7" s="166">
        <f t="shared" si="1"/>
        <v>698.70000000000027</v>
      </c>
    </row>
    <row r="8" spans="1:12" ht="18.75" customHeight="1">
      <c r="A8" s="155" t="s">
        <v>195</v>
      </c>
      <c r="B8" s="156" t="s">
        <v>6</v>
      </c>
      <c r="C8" s="167">
        <v>3225</v>
      </c>
      <c r="D8" s="157">
        <v>2726.9</v>
      </c>
      <c r="E8" s="157"/>
      <c r="F8" s="157">
        <v>3225</v>
      </c>
      <c r="G8" s="158">
        <v>1</v>
      </c>
      <c r="H8" s="158">
        <v>2479</v>
      </c>
      <c r="I8" s="159">
        <v>1.1000000000000001</v>
      </c>
      <c r="K8" s="165">
        <f t="shared" si="0"/>
        <v>1.1826616304228244</v>
      </c>
      <c r="L8" s="166">
        <f t="shared" si="1"/>
        <v>-498.09999999999991</v>
      </c>
    </row>
    <row r="9" spans="1:12" ht="20">
      <c r="A9" s="155" t="s">
        <v>196</v>
      </c>
      <c r="B9" s="156" t="s">
        <v>6</v>
      </c>
      <c r="C9" s="164">
        <v>2005.0800000000002</v>
      </c>
      <c r="D9" s="157">
        <v>1909.6000000000001</v>
      </c>
      <c r="E9" s="157">
        <f>+D9*1.05</f>
        <v>2005.0800000000002</v>
      </c>
      <c r="F9" s="157">
        <f>+D9</f>
        <v>1909.6000000000001</v>
      </c>
      <c r="G9" s="158">
        <v>1</v>
      </c>
      <c r="H9" s="158">
        <v>1736</v>
      </c>
      <c r="I9" s="159">
        <v>1.1000000000000001</v>
      </c>
      <c r="K9" s="165">
        <f t="shared" si="0"/>
        <v>1</v>
      </c>
      <c r="L9" s="166">
        <f t="shared" si="1"/>
        <v>0</v>
      </c>
    </row>
    <row r="10" spans="1:12" ht="20">
      <c r="A10" s="155" t="s">
        <v>197</v>
      </c>
      <c r="B10" s="156" t="s">
        <v>182</v>
      </c>
      <c r="C10" s="164">
        <v>2109.0300000000002</v>
      </c>
      <c r="D10" s="157">
        <v>2008.6000000000001</v>
      </c>
      <c r="E10" s="157">
        <f t="shared" ref="E10:E12" si="2">+D10*1.05</f>
        <v>2109.0300000000002</v>
      </c>
      <c r="F10" s="157">
        <f t="shared" ref="F10:F11" si="3">+D10</f>
        <v>2008.6000000000001</v>
      </c>
      <c r="G10" s="158">
        <v>1</v>
      </c>
      <c r="H10" s="158">
        <v>1826</v>
      </c>
      <c r="I10" s="159">
        <v>1.1000000000000001</v>
      </c>
      <c r="K10" s="165">
        <f t="shared" si="0"/>
        <v>1</v>
      </c>
      <c r="L10" s="166">
        <f t="shared" si="1"/>
        <v>0</v>
      </c>
    </row>
    <row r="11" spans="1:12" ht="20">
      <c r="A11" s="155" t="s">
        <v>198</v>
      </c>
      <c r="B11" s="156" t="s">
        <v>182</v>
      </c>
      <c r="C11" s="164">
        <v>2310</v>
      </c>
      <c r="D11" s="157">
        <v>2200</v>
      </c>
      <c r="E11" s="157">
        <f t="shared" si="2"/>
        <v>2310</v>
      </c>
      <c r="F11" s="157">
        <f t="shared" si="3"/>
        <v>2200</v>
      </c>
      <c r="G11" s="158">
        <v>1</v>
      </c>
      <c r="H11" s="158">
        <v>2000</v>
      </c>
      <c r="I11" s="159">
        <v>1.1000000000000001</v>
      </c>
      <c r="K11" s="165">
        <f t="shared" si="0"/>
        <v>1</v>
      </c>
      <c r="L11" s="166">
        <f t="shared" si="1"/>
        <v>0</v>
      </c>
    </row>
    <row r="12" spans="1:12" ht="18.75" customHeight="1">
      <c r="A12" s="155" t="s">
        <v>199</v>
      </c>
      <c r="B12" s="156" t="s">
        <v>182</v>
      </c>
      <c r="C12" s="164">
        <v>12243.000000000002</v>
      </c>
      <c r="D12" s="157">
        <v>11660.000000000002</v>
      </c>
      <c r="E12" s="157">
        <f t="shared" si="2"/>
        <v>12243.000000000002</v>
      </c>
      <c r="F12" s="157">
        <v>7702</v>
      </c>
      <c r="G12" s="158">
        <v>1</v>
      </c>
      <c r="H12" s="158">
        <v>10600</v>
      </c>
      <c r="I12" s="159">
        <v>1.1000000000000001</v>
      </c>
      <c r="K12" s="165">
        <f t="shared" si="0"/>
        <v>0.6605488850771869</v>
      </c>
      <c r="L12" s="166">
        <f t="shared" si="1"/>
        <v>3958.0000000000018</v>
      </c>
    </row>
    <row r="13" spans="1:12">
      <c r="A13" s="155"/>
      <c r="B13" s="156"/>
      <c r="C13" s="157"/>
      <c r="D13" s="157"/>
      <c r="E13" s="157"/>
      <c r="F13" s="157"/>
      <c r="G13" s="158"/>
      <c r="H13" s="158"/>
      <c r="I13" s="159"/>
      <c r="K13" s="165"/>
      <c r="L13" s="166"/>
    </row>
    <row r="14" spans="1:12" ht="20">
      <c r="A14" s="155" t="s">
        <v>184</v>
      </c>
      <c r="B14" s="156"/>
      <c r="C14" s="157"/>
      <c r="D14" s="157"/>
      <c r="E14" s="157"/>
      <c r="F14" s="157"/>
      <c r="G14" s="158"/>
      <c r="H14" s="158"/>
      <c r="I14" s="159"/>
      <c r="K14" s="165"/>
      <c r="L14" s="166"/>
    </row>
    <row r="15" spans="1:12">
      <c r="A15" s="155"/>
      <c r="B15" s="156"/>
      <c r="C15" s="157"/>
      <c r="D15" s="157"/>
      <c r="E15" s="157"/>
      <c r="F15" s="157"/>
      <c r="G15" s="158"/>
      <c r="H15" s="158"/>
      <c r="I15" s="159"/>
      <c r="K15" s="165"/>
      <c r="L15" s="166"/>
    </row>
    <row r="16" spans="1:12">
      <c r="A16" s="155"/>
      <c r="B16" s="156"/>
      <c r="C16" s="157"/>
      <c r="D16" s="157"/>
      <c r="E16" s="157"/>
      <c r="F16" s="157"/>
      <c r="G16" s="158"/>
      <c r="H16" s="158"/>
      <c r="I16" s="159"/>
      <c r="K16" s="165"/>
      <c r="L16" s="166"/>
    </row>
    <row r="17" spans="1:12">
      <c r="A17" s="155"/>
      <c r="B17" s="156"/>
      <c r="C17" s="157"/>
      <c r="D17" s="157"/>
      <c r="E17" s="157"/>
      <c r="F17" s="157"/>
      <c r="G17" s="158"/>
      <c r="H17" s="158"/>
      <c r="I17" s="159"/>
      <c r="K17" s="165"/>
      <c r="L17" s="166"/>
    </row>
    <row r="18" spans="1:12" ht="40">
      <c r="A18" s="155" t="s">
        <v>200</v>
      </c>
      <c r="B18" s="156" t="s">
        <v>182</v>
      </c>
      <c r="C18" s="167">
        <v>121475</v>
      </c>
      <c r="D18" s="157">
        <v>120543.19200000001</v>
      </c>
      <c r="E18" s="157"/>
      <c r="F18" s="157">
        <v>121475</v>
      </c>
      <c r="G18" s="158">
        <v>1.19</v>
      </c>
      <c r="H18" s="158">
        <v>92088</v>
      </c>
      <c r="I18" s="159">
        <v>1.1000000000000001</v>
      </c>
      <c r="K18" s="165">
        <f t="shared" ref="K18:K28" si="4">+F18/D18</f>
        <v>1.0077300757059759</v>
      </c>
      <c r="L18" s="166">
        <f t="shared" ref="L18:L28" si="5">+IF(F18=0,0,D18-F18)</f>
        <v>-931.80799999998999</v>
      </c>
    </row>
    <row r="19" spans="1:12" ht="20">
      <c r="A19" s="155" t="s">
        <v>201</v>
      </c>
      <c r="B19" s="156" t="s">
        <v>182</v>
      </c>
      <c r="C19" s="167">
        <v>9300</v>
      </c>
      <c r="D19" s="157">
        <v>8901.2000000000007</v>
      </c>
      <c r="E19" s="157"/>
      <c r="F19" s="157">
        <v>9300</v>
      </c>
      <c r="G19" s="158">
        <v>1.19</v>
      </c>
      <c r="H19" s="158">
        <v>6800</v>
      </c>
      <c r="I19" s="159">
        <v>1.1000000000000001</v>
      </c>
      <c r="K19" s="165">
        <f t="shared" si="4"/>
        <v>1.0448029479171346</v>
      </c>
      <c r="L19" s="166">
        <f t="shared" si="5"/>
        <v>-398.79999999999927</v>
      </c>
    </row>
    <row r="20" spans="1:12" ht="20">
      <c r="A20" s="155" t="s">
        <v>202</v>
      </c>
      <c r="B20" s="156" t="s">
        <v>182</v>
      </c>
      <c r="C20" s="167">
        <v>15510</v>
      </c>
      <c r="D20" s="157">
        <v>11650.1</v>
      </c>
      <c r="E20" s="157"/>
      <c r="F20" s="157">
        <v>15510</v>
      </c>
      <c r="G20" s="158">
        <v>1.19</v>
      </c>
      <c r="H20" s="158">
        <v>8900</v>
      </c>
      <c r="I20" s="159">
        <v>1.1000000000000001</v>
      </c>
      <c r="K20" s="165">
        <f t="shared" si="4"/>
        <v>1.3313190444717213</v>
      </c>
      <c r="L20" s="166">
        <f t="shared" si="5"/>
        <v>-3859.8999999999996</v>
      </c>
    </row>
    <row r="21" spans="1:12" ht="20">
      <c r="A21" s="155" t="s">
        <v>203</v>
      </c>
      <c r="B21" s="156" t="s">
        <v>182</v>
      </c>
      <c r="C21" s="164">
        <v>9346.260000000002</v>
      </c>
      <c r="D21" s="157">
        <v>8901.2000000000007</v>
      </c>
      <c r="E21" s="157">
        <f t="shared" ref="E21" si="6">+D21*1.05</f>
        <v>9346.260000000002</v>
      </c>
      <c r="F21" s="157">
        <v>8200</v>
      </c>
      <c r="G21" s="158">
        <v>1.19</v>
      </c>
      <c r="H21" s="158">
        <v>6800</v>
      </c>
      <c r="I21" s="159">
        <v>1.1000000000000001</v>
      </c>
      <c r="K21" s="165">
        <f t="shared" si="4"/>
        <v>0.92122410461510795</v>
      </c>
      <c r="L21" s="166">
        <f t="shared" si="5"/>
        <v>701.20000000000073</v>
      </c>
    </row>
    <row r="22" spans="1:12" ht="40">
      <c r="A22" s="155" t="s">
        <v>204</v>
      </c>
      <c r="B22" s="156" t="s">
        <v>182</v>
      </c>
      <c r="C22" s="164">
        <v>10155.811050000002</v>
      </c>
      <c r="D22" s="157">
        <v>9672.2010000000009</v>
      </c>
      <c r="E22" s="157">
        <f>+D22*1.05</f>
        <v>10155.811050000002</v>
      </c>
      <c r="F22" s="157">
        <f>+D22</f>
        <v>9672.2010000000009</v>
      </c>
      <c r="G22" s="158">
        <v>1.19</v>
      </c>
      <c r="H22" s="158">
        <v>7389</v>
      </c>
      <c r="I22" s="159">
        <v>1.1000000000000001</v>
      </c>
      <c r="K22" s="165">
        <f t="shared" si="4"/>
        <v>1</v>
      </c>
      <c r="L22" s="166">
        <f t="shared" si="5"/>
        <v>0</v>
      </c>
    </row>
    <row r="23" spans="1:12" ht="40">
      <c r="A23" s="155" t="s">
        <v>205</v>
      </c>
      <c r="B23" s="156" t="s">
        <v>182</v>
      </c>
      <c r="C23" s="164">
        <v>44889.537000000004</v>
      </c>
      <c r="D23" s="157">
        <v>42751.94</v>
      </c>
      <c r="E23" s="157">
        <f t="shared" ref="E23:E28" si="7">+D23*1.05</f>
        <v>44889.537000000004</v>
      </c>
      <c r="F23" s="157">
        <f t="shared" ref="F23:F28" si="8">+D23</f>
        <v>42751.94</v>
      </c>
      <c r="G23" s="158">
        <v>1.19</v>
      </c>
      <c r="H23" s="158">
        <v>32660</v>
      </c>
      <c r="I23" s="159">
        <v>1.1000000000000001</v>
      </c>
      <c r="K23" s="165">
        <f t="shared" si="4"/>
        <v>1</v>
      </c>
      <c r="L23" s="166">
        <f t="shared" si="5"/>
        <v>0</v>
      </c>
    </row>
    <row r="24" spans="1:12" ht="40">
      <c r="A24" s="155" t="s">
        <v>206</v>
      </c>
      <c r="B24" s="156" t="s">
        <v>182</v>
      </c>
      <c r="C24" s="164">
        <v>86634.332400000014</v>
      </c>
      <c r="D24" s="157">
        <v>82508.888000000006</v>
      </c>
      <c r="E24" s="157">
        <f t="shared" si="7"/>
        <v>86634.332400000014</v>
      </c>
      <c r="F24" s="157">
        <f t="shared" si="8"/>
        <v>82508.888000000006</v>
      </c>
      <c r="G24" s="158">
        <v>1.19</v>
      </c>
      <c r="H24" s="158">
        <v>63032</v>
      </c>
      <c r="I24" s="159">
        <v>1.1000000000000001</v>
      </c>
      <c r="K24" s="165">
        <f t="shared" si="4"/>
        <v>1</v>
      </c>
      <c r="L24" s="166">
        <f t="shared" si="5"/>
        <v>0</v>
      </c>
    </row>
    <row r="25" spans="1:12" ht="40">
      <c r="A25" s="155" t="s">
        <v>207</v>
      </c>
      <c r="B25" s="156"/>
      <c r="C25" s="164">
        <v>112024.54725</v>
      </c>
      <c r="D25" s="157">
        <v>106690.045</v>
      </c>
      <c r="E25" s="157">
        <f t="shared" si="7"/>
        <v>112024.54725</v>
      </c>
      <c r="F25" s="157">
        <f t="shared" si="8"/>
        <v>106690.045</v>
      </c>
      <c r="G25" s="158">
        <v>1.19</v>
      </c>
      <c r="H25" s="158">
        <v>81505</v>
      </c>
      <c r="I25" s="159">
        <v>1.1000000000000001</v>
      </c>
      <c r="K25" s="165">
        <f t="shared" si="4"/>
        <v>1</v>
      </c>
      <c r="L25" s="166">
        <f t="shared" si="5"/>
        <v>0</v>
      </c>
    </row>
    <row r="26" spans="1:12" ht="40">
      <c r="A26" s="155" t="s">
        <v>208</v>
      </c>
      <c r="B26" s="156" t="s">
        <v>182</v>
      </c>
      <c r="C26" s="164">
        <v>318460.06500000006</v>
      </c>
      <c r="D26" s="157">
        <v>303295.30000000005</v>
      </c>
      <c r="E26" s="157">
        <f t="shared" si="7"/>
        <v>318460.06500000006</v>
      </c>
      <c r="F26" s="157">
        <f t="shared" si="8"/>
        <v>303295.30000000005</v>
      </c>
      <c r="G26" s="158">
        <v>1.19</v>
      </c>
      <c r="H26" s="158">
        <v>231700</v>
      </c>
      <c r="I26" s="159">
        <v>1.1000000000000001</v>
      </c>
      <c r="K26" s="165">
        <f t="shared" si="4"/>
        <v>1</v>
      </c>
      <c r="L26" s="166">
        <f t="shared" si="5"/>
        <v>0</v>
      </c>
    </row>
    <row r="27" spans="1:12" ht="20">
      <c r="A27" s="155" t="s">
        <v>209</v>
      </c>
      <c r="B27" s="156" t="s">
        <v>182</v>
      </c>
      <c r="C27" s="164">
        <v>190911.10500000001</v>
      </c>
      <c r="D27" s="157">
        <v>181820.1</v>
      </c>
      <c r="E27" s="157">
        <f t="shared" si="7"/>
        <v>190911.10500000001</v>
      </c>
      <c r="F27" s="157">
        <f t="shared" si="8"/>
        <v>181820.1</v>
      </c>
      <c r="G27" s="158">
        <v>1.19</v>
      </c>
      <c r="H27" s="158">
        <v>138900</v>
      </c>
      <c r="I27" s="159">
        <v>1.1000000000000001</v>
      </c>
      <c r="K27" s="165">
        <f t="shared" si="4"/>
        <v>1</v>
      </c>
      <c r="L27" s="166">
        <f t="shared" si="5"/>
        <v>0</v>
      </c>
    </row>
    <row r="28" spans="1:12" ht="20">
      <c r="A28" s="155" t="s">
        <v>210</v>
      </c>
      <c r="B28" s="156" t="s">
        <v>182</v>
      </c>
      <c r="C28" s="164">
        <v>5497.8</v>
      </c>
      <c r="D28" s="157">
        <v>5236</v>
      </c>
      <c r="E28" s="157">
        <f t="shared" si="7"/>
        <v>5497.8</v>
      </c>
      <c r="F28" s="157">
        <f t="shared" si="8"/>
        <v>5236</v>
      </c>
      <c r="G28" s="158">
        <v>1.19</v>
      </c>
      <c r="H28" s="158">
        <v>4000</v>
      </c>
      <c r="I28" s="159">
        <v>1.1000000000000001</v>
      </c>
      <c r="K28" s="165">
        <f t="shared" si="4"/>
        <v>1</v>
      </c>
      <c r="L28" s="166">
        <f t="shared" si="5"/>
        <v>0</v>
      </c>
    </row>
    <row r="29" spans="1:12">
      <c r="A29" s="155"/>
      <c r="B29" s="156"/>
      <c r="C29" s="157"/>
      <c r="D29" s="157"/>
      <c r="E29" s="157"/>
      <c r="F29" s="157"/>
      <c r="G29" s="158"/>
      <c r="H29" s="158"/>
      <c r="I29" s="159"/>
      <c r="K29" s="165"/>
      <c r="L29" s="166"/>
    </row>
    <row r="30" spans="1:12">
      <c r="A30" s="155"/>
      <c r="B30" s="156"/>
      <c r="C30" s="157"/>
      <c r="D30" s="157"/>
      <c r="E30" s="157"/>
      <c r="F30" s="157"/>
      <c r="G30" s="158"/>
      <c r="H30" s="158"/>
      <c r="I30" s="159"/>
      <c r="K30" s="165"/>
      <c r="L30" s="166"/>
    </row>
    <row r="31" spans="1:12">
      <c r="A31" s="155"/>
      <c r="B31" s="156"/>
      <c r="C31" s="157"/>
      <c r="D31" s="157"/>
      <c r="E31" s="157"/>
      <c r="F31" s="157"/>
      <c r="G31" s="158"/>
      <c r="H31" s="158"/>
      <c r="I31" s="159"/>
      <c r="K31" s="165"/>
      <c r="L31" s="166"/>
    </row>
    <row r="32" spans="1:12" ht="20">
      <c r="A32" s="155" t="s">
        <v>211</v>
      </c>
      <c r="B32" s="156" t="s">
        <v>182</v>
      </c>
      <c r="C32" s="167">
        <v>8250</v>
      </c>
      <c r="D32" s="157">
        <v>6937.7000000000007</v>
      </c>
      <c r="E32" s="157"/>
      <c r="F32" s="157">
        <v>8250</v>
      </c>
      <c r="G32" s="158">
        <v>1.19</v>
      </c>
      <c r="H32" s="158">
        <v>5300</v>
      </c>
      <c r="I32" s="159">
        <v>1.1000000000000001</v>
      </c>
      <c r="K32" s="165">
        <f>+F32/D32</f>
        <v>1.1891549072459171</v>
      </c>
      <c r="L32" s="166">
        <f>+IF(F32=0,0,D32-F32)</f>
        <v>-1312.2999999999993</v>
      </c>
    </row>
    <row r="33" spans="1:12" ht="20">
      <c r="A33" s="155" t="s">
        <v>212</v>
      </c>
      <c r="B33" s="156" t="s">
        <v>182</v>
      </c>
      <c r="C33" s="167">
        <v>157900</v>
      </c>
      <c r="D33" s="157">
        <v>120540.57400000001</v>
      </c>
      <c r="E33" s="157"/>
      <c r="F33" s="157">
        <v>157900</v>
      </c>
      <c r="G33" s="158">
        <v>1.19</v>
      </c>
      <c r="H33" s="158">
        <v>92086</v>
      </c>
      <c r="I33" s="159">
        <v>1.1000000000000001</v>
      </c>
      <c r="K33" s="165">
        <f>+F33/D33</f>
        <v>1.3099323718169784</v>
      </c>
      <c r="L33" s="166">
        <f>+IF(F33=0,0,D33-F33)</f>
        <v>-37359.425999999992</v>
      </c>
    </row>
    <row r="34" spans="1:12" ht="20">
      <c r="A34" s="155" t="s">
        <v>213</v>
      </c>
      <c r="B34" s="156" t="s">
        <v>182</v>
      </c>
      <c r="C34" s="157">
        <f>+G34*H34*I34</f>
        <v>0</v>
      </c>
      <c r="D34" s="157">
        <v>0</v>
      </c>
      <c r="E34" s="157"/>
      <c r="F34" s="157"/>
      <c r="G34" s="158">
        <v>1.19</v>
      </c>
      <c r="H34" s="158"/>
      <c r="I34" s="159">
        <v>1.1000000000000001</v>
      </c>
      <c r="K34" s="165"/>
      <c r="L34" s="166"/>
    </row>
    <row r="35" spans="1:12" ht="20">
      <c r="A35" s="155" t="s">
        <v>214</v>
      </c>
      <c r="B35" s="156" t="s">
        <v>182</v>
      </c>
      <c r="C35" s="164">
        <v>114468.31935000001</v>
      </c>
      <c r="D35" s="157">
        <v>109017.447</v>
      </c>
      <c r="E35" s="157">
        <f t="shared" ref="E35:E36" si="9">+D35*1.05</f>
        <v>114468.31935000001</v>
      </c>
      <c r="F35" s="157">
        <f>+D35</f>
        <v>109017.447</v>
      </c>
      <c r="G35" s="158">
        <v>1.19</v>
      </c>
      <c r="H35" s="158">
        <v>83283</v>
      </c>
      <c r="I35" s="159">
        <v>1.1000000000000001</v>
      </c>
      <c r="K35" s="165">
        <f>+F35/D35</f>
        <v>1</v>
      </c>
      <c r="L35" s="166">
        <f>+IF(F35=0,0,D35-F35)</f>
        <v>0</v>
      </c>
    </row>
    <row r="36" spans="1:12" ht="20">
      <c r="A36" s="155" t="s">
        <v>215</v>
      </c>
      <c r="B36" s="156" t="s">
        <v>182</v>
      </c>
      <c r="C36" s="164">
        <v>206167.50000000003</v>
      </c>
      <c r="D36" s="157">
        <v>196350.00000000003</v>
      </c>
      <c r="E36" s="157">
        <f t="shared" si="9"/>
        <v>206167.50000000003</v>
      </c>
      <c r="F36" s="157">
        <f>+D36</f>
        <v>196350.00000000003</v>
      </c>
      <c r="G36" s="158">
        <v>1.19</v>
      </c>
      <c r="H36" s="158">
        <v>150000</v>
      </c>
      <c r="I36" s="159">
        <v>1.1000000000000001</v>
      </c>
      <c r="K36" s="165">
        <f>+F36/D36</f>
        <v>1</v>
      </c>
      <c r="L36" s="166">
        <f>+IF(F36=0,0,D36-F36)</f>
        <v>0</v>
      </c>
    </row>
    <row r="37" spans="1:12">
      <c r="A37" s="155"/>
      <c r="B37" s="156"/>
      <c r="C37" s="157"/>
      <c r="D37" s="157"/>
      <c r="E37" s="157"/>
      <c r="F37" s="157"/>
      <c r="G37" s="158"/>
      <c r="H37" s="158"/>
      <c r="I37" s="159"/>
      <c r="K37" s="165"/>
      <c r="L37" s="166"/>
    </row>
    <row r="38" spans="1:12">
      <c r="A38" s="155"/>
      <c r="B38" s="156"/>
      <c r="C38" s="157"/>
      <c r="D38" s="157"/>
      <c r="E38" s="157"/>
      <c r="F38" s="157"/>
      <c r="G38" s="158"/>
      <c r="H38" s="158"/>
      <c r="I38" s="159"/>
      <c r="K38" s="165"/>
      <c r="L38" s="166"/>
    </row>
    <row r="39" spans="1:12">
      <c r="A39" s="155"/>
      <c r="B39" s="156"/>
      <c r="C39" s="157"/>
      <c r="D39" s="157"/>
      <c r="E39" s="157"/>
      <c r="F39" s="157"/>
      <c r="G39" s="158"/>
      <c r="H39" s="158"/>
      <c r="I39" s="159"/>
      <c r="K39" s="165"/>
      <c r="L39" s="166"/>
    </row>
    <row r="40" spans="1:12">
      <c r="A40" s="155"/>
      <c r="B40" s="156"/>
      <c r="C40" s="157"/>
      <c r="D40" s="157"/>
      <c r="E40" s="157"/>
      <c r="F40" s="157"/>
      <c r="G40" s="158"/>
      <c r="H40" s="158"/>
      <c r="I40" s="159"/>
      <c r="K40" s="165"/>
      <c r="L40" s="166"/>
    </row>
    <row r="41" spans="1:12">
      <c r="A41" s="155"/>
      <c r="B41" s="156"/>
      <c r="C41" s="157"/>
      <c r="D41" s="157"/>
      <c r="E41" s="157"/>
      <c r="F41" s="157"/>
      <c r="G41" s="158"/>
      <c r="H41" s="158"/>
      <c r="I41" s="159"/>
      <c r="K41" s="165"/>
      <c r="L41" s="166"/>
    </row>
    <row r="42" spans="1:12">
      <c r="A42" s="155"/>
      <c r="B42" s="156"/>
      <c r="C42" s="157"/>
      <c r="D42" s="157"/>
      <c r="E42" s="157"/>
      <c r="F42" s="157"/>
      <c r="G42" s="158"/>
      <c r="H42" s="158"/>
      <c r="I42" s="159"/>
      <c r="K42" s="165"/>
      <c r="L42" s="166"/>
    </row>
    <row r="43" spans="1:12" ht="20">
      <c r="A43" s="155" t="s">
        <v>216</v>
      </c>
      <c r="B43" s="156" t="s">
        <v>217</v>
      </c>
      <c r="C43" s="164">
        <v>2061.6750000000002</v>
      </c>
      <c r="D43" s="157">
        <v>1963.5000000000002</v>
      </c>
      <c r="E43" s="157">
        <f t="shared" ref="E43:E50" si="10">+D43*1.05</f>
        <v>2061.6750000000002</v>
      </c>
      <c r="F43" s="157">
        <f>+D43</f>
        <v>1963.5000000000002</v>
      </c>
      <c r="G43" s="158">
        <v>1.19</v>
      </c>
      <c r="H43" s="158">
        <v>1500</v>
      </c>
      <c r="I43" s="159">
        <v>1.1000000000000001</v>
      </c>
      <c r="K43" s="165">
        <f t="shared" ref="K43:K59" si="11">+F43/D43</f>
        <v>1</v>
      </c>
      <c r="L43" s="166">
        <f t="shared" ref="L43:L59" si="12">+IF(F43=0,0,D43-F43)</f>
        <v>0</v>
      </c>
    </row>
    <row r="44" spans="1:12" ht="20">
      <c r="A44" s="155" t="s">
        <v>218</v>
      </c>
      <c r="B44" s="156" t="s">
        <v>182</v>
      </c>
      <c r="C44" s="164">
        <v>19242.3</v>
      </c>
      <c r="D44" s="157">
        <v>18326</v>
      </c>
      <c r="E44" s="157">
        <f t="shared" si="10"/>
        <v>19242.3</v>
      </c>
      <c r="F44" s="157">
        <f>+D44</f>
        <v>18326</v>
      </c>
      <c r="G44" s="158">
        <v>1.19</v>
      </c>
      <c r="H44" s="158">
        <v>14000</v>
      </c>
      <c r="I44" s="159">
        <v>1.1000000000000001</v>
      </c>
      <c r="K44" s="165">
        <f t="shared" si="11"/>
        <v>1</v>
      </c>
      <c r="L44" s="166">
        <f t="shared" si="12"/>
        <v>0</v>
      </c>
    </row>
    <row r="45" spans="1:12" ht="20">
      <c r="A45" s="155" t="s">
        <v>219</v>
      </c>
      <c r="B45" s="156" t="s">
        <v>182</v>
      </c>
      <c r="C45" s="164">
        <v>1374.45</v>
      </c>
      <c r="D45" s="157">
        <v>1309</v>
      </c>
      <c r="E45" s="157">
        <f t="shared" si="10"/>
        <v>1374.45</v>
      </c>
      <c r="F45" s="157">
        <v>1050</v>
      </c>
      <c r="G45" s="158">
        <v>1.19</v>
      </c>
      <c r="H45" s="158">
        <v>1000</v>
      </c>
      <c r="I45" s="159">
        <v>1.1000000000000001</v>
      </c>
      <c r="K45" s="165">
        <f t="shared" si="11"/>
        <v>0.80213903743315507</v>
      </c>
      <c r="L45" s="166">
        <f t="shared" si="12"/>
        <v>259</v>
      </c>
    </row>
    <row r="46" spans="1:12" ht="20">
      <c r="A46" s="155" t="s">
        <v>220</v>
      </c>
      <c r="B46" s="156" t="s">
        <v>182</v>
      </c>
      <c r="C46" s="164">
        <v>10995.6</v>
      </c>
      <c r="D46" s="157">
        <v>10472</v>
      </c>
      <c r="E46" s="157">
        <f t="shared" si="10"/>
        <v>10995.6</v>
      </c>
      <c r="F46" s="157">
        <f>+D46</f>
        <v>10472</v>
      </c>
      <c r="G46" s="158">
        <v>1.19</v>
      </c>
      <c r="H46" s="158">
        <v>8000</v>
      </c>
      <c r="I46" s="159">
        <v>1.1000000000000001</v>
      </c>
      <c r="K46" s="165">
        <f t="shared" si="11"/>
        <v>1</v>
      </c>
      <c r="L46" s="166">
        <f t="shared" si="12"/>
        <v>0</v>
      </c>
    </row>
    <row r="47" spans="1:12" ht="20">
      <c r="A47" s="155" t="s">
        <v>221</v>
      </c>
      <c r="B47" s="156" t="s">
        <v>182</v>
      </c>
      <c r="C47" s="164">
        <v>35735.700000000004</v>
      </c>
      <c r="D47" s="157">
        <v>34034</v>
      </c>
      <c r="E47" s="157">
        <f t="shared" si="10"/>
        <v>35735.700000000004</v>
      </c>
      <c r="F47" s="157">
        <f t="shared" ref="F47:F50" si="13">+D47</f>
        <v>34034</v>
      </c>
      <c r="G47" s="158">
        <v>1.19</v>
      </c>
      <c r="H47" s="158">
        <v>26000</v>
      </c>
      <c r="I47" s="159">
        <v>1.1000000000000001</v>
      </c>
      <c r="K47" s="165">
        <f t="shared" si="11"/>
        <v>1</v>
      </c>
      <c r="L47" s="166">
        <f t="shared" si="12"/>
        <v>0</v>
      </c>
    </row>
    <row r="48" spans="1:12" ht="20">
      <c r="A48" s="155" t="s">
        <v>222</v>
      </c>
      <c r="B48" s="156" t="s">
        <v>182</v>
      </c>
      <c r="C48" s="164">
        <v>38484.6</v>
      </c>
      <c r="D48" s="157">
        <v>36652</v>
      </c>
      <c r="E48" s="157">
        <f t="shared" si="10"/>
        <v>38484.6</v>
      </c>
      <c r="F48" s="157">
        <f t="shared" si="13"/>
        <v>36652</v>
      </c>
      <c r="G48" s="158">
        <v>1.19</v>
      </c>
      <c r="H48" s="158">
        <v>28000</v>
      </c>
      <c r="I48" s="159">
        <v>1.1000000000000001</v>
      </c>
      <c r="K48" s="165">
        <f t="shared" si="11"/>
        <v>1</v>
      </c>
      <c r="L48" s="166">
        <f t="shared" si="12"/>
        <v>0</v>
      </c>
    </row>
    <row r="49" spans="1:12" ht="20">
      <c r="A49" s="155" t="s">
        <v>223</v>
      </c>
      <c r="B49" s="156" t="s">
        <v>182</v>
      </c>
      <c r="C49" s="164">
        <v>6872.2500000000009</v>
      </c>
      <c r="D49" s="157">
        <v>6545.0000000000009</v>
      </c>
      <c r="E49" s="157">
        <f t="shared" si="10"/>
        <v>6872.2500000000009</v>
      </c>
      <c r="F49" s="157">
        <f t="shared" si="13"/>
        <v>6545.0000000000009</v>
      </c>
      <c r="G49" s="158">
        <v>1.19</v>
      </c>
      <c r="H49" s="158">
        <v>5000</v>
      </c>
      <c r="I49" s="159">
        <v>1.1000000000000001</v>
      </c>
      <c r="K49" s="165">
        <f t="shared" si="11"/>
        <v>1</v>
      </c>
      <c r="L49" s="166">
        <f t="shared" si="12"/>
        <v>0</v>
      </c>
    </row>
    <row r="50" spans="1:12" ht="20">
      <c r="A50" s="155" t="s">
        <v>224</v>
      </c>
      <c r="B50" s="156" t="s">
        <v>6</v>
      </c>
      <c r="C50" s="164">
        <v>4810.5750000000007</v>
      </c>
      <c r="D50" s="157">
        <v>4581.5000000000009</v>
      </c>
      <c r="E50" s="157">
        <f t="shared" si="10"/>
        <v>4810.5750000000007</v>
      </c>
      <c r="F50" s="157">
        <f t="shared" si="13"/>
        <v>4581.5000000000009</v>
      </c>
      <c r="G50" s="158">
        <v>1.19</v>
      </c>
      <c r="H50" s="158">
        <v>10500</v>
      </c>
      <c r="I50" s="159">
        <v>1.1000000000000001</v>
      </c>
      <c r="K50" s="165">
        <f t="shared" si="11"/>
        <v>1</v>
      </c>
      <c r="L50" s="166">
        <f t="shared" si="12"/>
        <v>0</v>
      </c>
    </row>
    <row r="51" spans="1:12" ht="20">
      <c r="A51" s="155" t="s">
        <v>225</v>
      </c>
      <c r="B51" s="156" t="s">
        <v>6</v>
      </c>
      <c r="C51" s="167">
        <v>2007</v>
      </c>
      <c r="D51" s="157">
        <v>1658.0666666666668</v>
      </c>
      <c r="E51" s="157"/>
      <c r="F51" s="157">
        <v>2007</v>
      </c>
      <c r="G51" s="158">
        <v>1.19</v>
      </c>
      <c r="H51" s="158">
        <v>3800</v>
      </c>
      <c r="I51" s="159">
        <v>1.1000000000000001</v>
      </c>
      <c r="K51" s="165">
        <f t="shared" si="11"/>
        <v>1.2104459008483774</v>
      </c>
      <c r="L51" s="166">
        <f t="shared" si="12"/>
        <v>-348.93333333333317</v>
      </c>
    </row>
    <row r="52" spans="1:12" ht="20">
      <c r="A52" s="155" t="s">
        <v>226</v>
      </c>
      <c r="B52" s="156" t="s">
        <v>6</v>
      </c>
      <c r="C52" s="167">
        <v>1533</v>
      </c>
      <c r="D52" s="157">
        <v>1221.7333333333333</v>
      </c>
      <c r="E52" s="157"/>
      <c r="F52" s="157">
        <v>1533</v>
      </c>
      <c r="G52" s="158">
        <v>1.19</v>
      </c>
      <c r="H52" s="158">
        <v>2800</v>
      </c>
      <c r="I52" s="159">
        <v>1.1000000000000001</v>
      </c>
      <c r="K52" s="165">
        <f t="shared" si="11"/>
        <v>1.2547746371275783</v>
      </c>
      <c r="L52" s="166">
        <f t="shared" si="12"/>
        <v>-311.26666666666665</v>
      </c>
    </row>
    <row r="53" spans="1:12" ht="20">
      <c r="A53" s="155" t="s">
        <v>227</v>
      </c>
      <c r="B53" s="156" t="s">
        <v>6</v>
      </c>
      <c r="C53" s="164">
        <v>5929.0000000000009</v>
      </c>
      <c r="D53" s="157">
        <v>5646.666666666667</v>
      </c>
      <c r="E53" s="157">
        <f t="shared" ref="E53:E67" si="14">+D53*1.05</f>
        <v>5929.0000000000009</v>
      </c>
      <c r="F53" s="157">
        <v>5066</v>
      </c>
      <c r="G53" s="158">
        <v>1</v>
      </c>
      <c r="H53" s="158">
        <v>15400</v>
      </c>
      <c r="I53" s="159">
        <v>1.1000000000000001</v>
      </c>
      <c r="K53" s="165">
        <f t="shared" si="11"/>
        <v>0.8971664698937426</v>
      </c>
      <c r="L53" s="166">
        <f t="shared" si="12"/>
        <v>580.66666666666697</v>
      </c>
    </row>
    <row r="54" spans="1:12" s="172" customFormat="1" ht="20">
      <c r="A54" s="168" t="s">
        <v>228</v>
      </c>
      <c r="B54" s="169" t="s">
        <v>6</v>
      </c>
      <c r="C54" s="164">
        <v>8585.5000000000018</v>
      </c>
      <c r="D54" s="167">
        <v>8176.6666666666679</v>
      </c>
      <c r="E54" s="157">
        <f t="shared" si="14"/>
        <v>8585.5000000000018</v>
      </c>
      <c r="F54" s="157">
        <f>+D54</f>
        <v>8176.6666666666679</v>
      </c>
      <c r="G54" s="170">
        <v>1</v>
      </c>
      <c r="H54" s="170">
        <v>22300</v>
      </c>
      <c r="I54" s="171">
        <v>1.1000000000000001</v>
      </c>
      <c r="K54" s="165">
        <f t="shared" si="11"/>
        <v>1</v>
      </c>
      <c r="L54" s="166">
        <f t="shared" si="12"/>
        <v>0</v>
      </c>
    </row>
    <row r="55" spans="1:12" s="172" customFormat="1" ht="20">
      <c r="A55" s="168" t="s">
        <v>229</v>
      </c>
      <c r="B55" s="169" t="s">
        <v>6</v>
      </c>
      <c r="C55" s="164">
        <v>14957.25</v>
      </c>
      <c r="D55" s="167">
        <v>14245</v>
      </c>
      <c r="E55" s="157">
        <f t="shared" si="14"/>
        <v>14957.25</v>
      </c>
      <c r="F55" s="157">
        <f t="shared" ref="F55:F59" si="15">+D55</f>
        <v>14245</v>
      </c>
      <c r="G55" s="170">
        <v>1</v>
      </c>
      <c r="H55" s="170">
        <v>38850</v>
      </c>
      <c r="I55" s="171">
        <v>1.1000000000000001</v>
      </c>
      <c r="K55" s="165">
        <f t="shared" si="11"/>
        <v>1</v>
      </c>
      <c r="L55" s="166">
        <f t="shared" si="12"/>
        <v>0</v>
      </c>
    </row>
    <row r="56" spans="1:12" s="172" customFormat="1" ht="20">
      <c r="A56" s="168" t="s">
        <v>230</v>
      </c>
      <c r="B56" s="169" t="s">
        <v>6</v>
      </c>
      <c r="C56" s="164">
        <v>16709.000000000004</v>
      </c>
      <c r="D56" s="167">
        <v>15913.333333333336</v>
      </c>
      <c r="E56" s="157">
        <f t="shared" si="14"/>
        <v>16709.000000000004</v>
      </c>
      <c r="F56" s="157">
        <f t="shared" si="15"/>
        <v>15913.333333333336</v>
      </c>
      <c r="G56" s="170">
        <v>1</v>
      </c>
      <c r="H56" s="170">
        <v>43400</v>
      </c>
      <c r="I56" s="171">
        <v>1.1000000000000001</v>
      </c>
      <c r="K56" s="165">
        <f t="shared" si="11"/>
        <v>1</v>
      </c>
      <c r="L56" s="166">
        <f t="shared" si="12"/>
        <v>0</v>
      </c>
    </row>
    <row r="57" spans="1:12" s="172" customFormat="1" ht="20">
      <c r="A57" s="168" t="s">
        <v>231</v>
      </c>
      <c r="B57" s="169" t="s">
        <v>6</v>
      </c>
      <c r="C57" s="164">
        <v>34284.250000000007</v>
      </c>
      <c r="D57" s="167">
        <v>32651.666666666672</v>
      </c>
      <c r="E57" s="157">
        <f t="shared" si="14"/>
        <v>34284.250000000007</v>
      </c>
      <c r="F57" s="157">
        <f t="shared" si="15"/>
        <v>32651.666666666672</v>
      </c>
      <c r="G57" s="170">
        <v>1</v>
      </c>
      <c r="H57" s="170">
        <v>89050</v>
      </c>
      <c r="I57" s="171">
        <v>1.1000000000000001</v>
      </c>
      <c r="K57" s="165">
        <f t="shared" si="11"/>
        <v>1</v>
      </c>
      <c r="L57" s="166">
        <f t="shared" si="12"/>
        <v>0</v>
      </c>
    </row>
    <row r="58" spans="1:12" s="172" customFormat="1" ht="20">
      <c r="A58" s="168" t="s">
        <v>232</v>
      </c>
      <c r="B58" s="169" t="s">
        <v>6</v>
      </c>
      <c r="C58" s="164">
        <v>40309.500000000007</v>
      </c>
      <c r="D58" s="167">
        <v>38390.000000000007</v>
      </c>
      <c r="E58" s="157">
        <f t="shared" si="14"/>
        <v>40309.500000000007</v>
      </c>
      <c r="F58" s="157">
        <f t="shared" si="15"/>
        <v>38390.000000000007</v>
      </c>
      <c r="G58" s="170">
        <v>1</v>
      </c>
      <c r="H58" s="170">
        <v>104700</v>
      </c>
      <c r="I58" s="171">
        <v>1.1000000000000001</v>
      </c>
      <c r="K58" s="165">
        <f t="shared" si="11"/>
        <v>1</v>
      </c>
      <c r="L58" s="166">
        <f t="shared" si="12"/>
        <v>0</v>
      </c>
    </row>
    <row r="59" spans="1:12" s="172" customFormat="1" ht="20">
      <c r="A59" s="168" t="s">
        <v>233</v>
      </c>
      <c r="B59" s="169" t="s">
        <v>182</v>
      </c>
      <c r="C59" s="164">
        <v>2310</v>
      </c>
      <c r="D59" s="167">
        <v>2200</v>
      </c>
      <c r="E59" s="157">
        <f t="shared" si="14"/>
        <v>2310</v>
      </c>
      <c r="F59" s="157">
        <f t="shared" si="15"/>
        <v>2200</v>
      </c>
      <c r="G59" s="170">
        <v>1</v>
      </c>
      <c r="H59" s="170">
        <v>2000</v>
      </c>
      <c r="I59" s="171">
        <v>1.1000000000000001</v>
      </c>
      <c r="K59" s="165">
        <f t="shared" si="11"/>
        <v>1</v>
      </c>
      <c r="L59" s="166">
        <f t="shared" si="12"/>
        <v>0</v>
      </c>
    </row>
    <row r="60" spans="1:12" s="172" customFormat="1">
      <c r="A60" s="168"/>
      <c r="B60" s="169"/>
      <c r="C60" s="167"/>
      <c r="D60" s="167"/>
      <c r="E60" s="167"/>
      <c r="F60" s="167"/>
      <c r="G60" s="170"/>
      <c r="H60" s="170"/>
      <c r="I60" s="171"/>
      <c r="K60" s="165"/>
      <c r="L60" s="166"/>
    </row>
    <row r="61" spans="1:12" s="172" customFormat="1" ht="20">
      <c r="A61" s="168" t="s">
        <v>234</v>
      </c>
      <c r="B61" s="169" t="s">
        <v>235</v>
      </c>
      <c r="C61" s="164">
        <v>145638.09645000001</v>
      </c>
      <c r="D61" s="167">
        <v>138702.94899999999</v>
      </c>
      <c r="E61" s="157">
        <f t="shared" si="14"/>
        <v>145638.09645000001</v>
      </c>
      <c r="F61" s="167">
        <f>+D61</f>
        <v>138702.94899999999</v>
      </c>
      <c r="G61" s="170">
        <v>1.19</v>
      </c>
      <c r="H61" s="170">
        <v>105961</v>
      </c>
      <c r="I61" s="171">
        <v>1.1000000000000001</v>
      </c>
      <c r="K61" s="165">
        <f t="shared" ref="K61:K67" si="16">+F61/D61</f>
        <v>1</v>
      </c>
      <c r="L61" s="166">
        <f t="shared" ref="L61:L67" si="17">+IF(F61=0,0,D61-F61)</f>
        <v>0</v>
      </c>
    </row>
    <row r="62" spans="1:12" ht="20">
      <c r="A62" s="155" t="s">
        <v>236</v>
      </c>
      <c r="B62" s="156" t="s">
        <v>182</v>
      </c>
      <c r="C62" s="164">
        <v>145638.09645000001</v>
      </c>
      <c r="D62" s="157">
        <v>138702.94899999999</v>
      </c>
      <c r="E62" s="157">
        <f t="shared" si="14"/>
        <v>145638.09645000001</v>
      </c>
      <c r="F62" s="157">
        <v>137900</v>
      </c>
      <c r="G62" s="158">
        <v>1.19</v>
      </c>
      <c r="H62" s="158">
        <v>105961</v>
      </c>
      <c r="I62" s="159">
        <v>1.1000000000000001</v>
      </c>
      <c r="K62" s="165">
        <f t="shared" si="16"/>
        <v>0.9942110170995716</v>
      </c>
      <c r="L62" s="166">
        <f t="shared" si="17"/>
        <v>802.94899999999325</v>
      </c>
    </row>
    <row r="63" spans="1:12" ht="20">
      <c r="A63" s="155" t="s">
        <v>237</v>
      </c>
      <c r="B63" s="156" t="s">
        <v>181</v>
      </c>
      <c r="C63" s="164">
        <v>12814.913650000002</v>
      </c>
      <c r="D63" s="157">
        <v>12204.679666666669</v>
      </c>
      <c r="E63" s="157">
        <f t="shared" si="14"/>
        <v>12814.913650000002</v>
      </c>
      <c r="F63" s="157">
        <f>+D63</f>
        <v>12204.679666666669</v>
      </c>
      <c r="G63" s="158">
        <v>1.19</v>
      </c>
      <c r="H63" s="158">
        <v>55942</v>
      </c>
      <c r="I63" s="159">
        <v>1.1000000000000001</v>
      </c>
      <c r="K63" s="165">
        <f t="shared" si="16"/>
        <v>1</v>
      </c>
      <c r="L63" s="166">
        <f t="shared" si="17"/>
        <v>0</v>
      </c>
    </row>
    <row r="64" spans="1:12" ht="20">
      <c r="A64" s="155" t="s">
        <v>238</v>
      </c>
      <c r="B64" s="156" t="s">
        <v>181</v>
      </c>
      <c r="C64" s="164">
        <v>7603.228325000001</v>
      </c>
      <c r="D64" s="157">
        <v>7241.1698333333343</v>
      </c>
      <c r="E64" s="157">
        <f t="shared" si="14"/>
        <v>7603.228325000001</v>
      </c>
      <c r="F64" s="157">
        <f t="shared" ref="F64:F65" si="18">+D64</f>
        <v>7241.1698333333343</v>
      </c>
      <c r="G64" s="158">
        <v>1.19</v>
      </c>
      <c r="H64" s="158">
        <v>33191</v>
      </c>
      <c r="I64" s="159">
        <v>1.1000000000000001</v>
      </c>
      <c r="K64" s="165">
        <f t="shared" si="16"/>
        <v>1</v>
      </c>
      <c r="L64" s="166">
        <f t="shared" si="17"/>
        <v>0</v>
      </c>
    </row>
    <row r="65" spans="1:12" ht="20">
      <c r="A65" s="155" t="s">
        <v>239</v>
      </c>
      <c r="B65" s="156" t="s">
        <v>181</v>
      </c>
      <c r="C65" s="164">
        <v>3515.6140250000003</v>
      </c>
      <c r="D65" s="157">
        <v>3348.2038333333335</v>
      </c>
      <c r="E65" s="157">
        <f t="shared" si="14"/>
        <v>3515.6140250000003</v>
      </c>
      <c r="F65" s="157">
        <f t="shared" si="18"/>
        <v>3348.2038333333335</v>
      </c>
      <c r="G65" s="158">
        <v>1.19</v>
      </c>
      <c r="H65" s="158">
        <v>15347</v>
      </c>
      <c r="I65" s="159">
        <v>1.1000000000000001</v>
      </c>
      <c r="K65" s="165">
        <f t="shared" si="16"/>
        <v>1</v>
      </c>
      <c r="L65" s="166">
        <f t="shared" si="17"/>
        <v>0</v>
      </c>
    </row>
    <row r="66" spans="1:12" ht="20">
      <c r="A66" s="155" t="s">
        <v>240</v>
      </c>
      <c r="B66" s="156" t="s">
        <v>181</v>
      </c>
      <c r="C66" s="167">
        <f>+G66*H66*I66/3</f>
        <v>1497.9323333333334</v>
      </c>
      <c r="D66" s="157">
        <v>1497.9323333333334</v>
      </c>
      <c r="E66" s="157"/>
      <c r="F66" s="157">
        <v>2781</v>
      </c>
      <c r="G66" s="158">
        <v>1.19</v>
      </c>
      <c r="H66" s="158">
        <v>3433</v>
      </c>
      <c r="I66" s="159">
        <v>1.1000000000000001</v>
      </c>
      <c r="K66" s="165">
        <f t="shared" si="16"/>
        <v>1.8565591636649363</v>
      </c>
      <c r="L66" s="166">
        <f t="shared" si="17"/>
        <v>-1283.0676666666666</v>
      </c>
    </row>
    <row r="67" spans="1:12" ht="20">
      <c r="A67" s="155" t="s">
        <v>241</v>
      </c>
      <c r="B67" s="156" t="s">
        <v>181</v>
      </c>
      <c r="C67" s="164">
        <v>1832.6</v>
      </c>
      <c r="D67" s="157">
        <v>1745.3333333333333</v>
      </c>
      <c r="E67" s="157">
        <f t="shared" si="14"/>
        <v>1832.6</v>
      </c>
      <c r="F67" s="157">
        <f>+D67</f>
        <v>1745.3333333333333</v>
      </c>
      <c r="G67" s="158">
        <v>1.19</v>
      </c>
      <c r="H67" s="158">
        <v>4000</v>
      </c>
      <c r="I67" s="159">
        <v>1.1000000000000001</v>
      </c>
      <c r="K67" s="165">
        <f t="shared" si="16"/>
        <v>1</v>
      </c>
      <c r="L67" s="166">
        <f t="shared" si="17"/>
        <v>0</v>
      </c>
    </row>
    <row r="68" spans="1:12">
      <c r="A68" s="155"/>
      <c r="B68" s="156"/>
      <c r="C68" s="157"/>
      <c r="D68" s="157"/>
      <c r="E68" s="157"/>
      <c r="F68" s="157"/>
      <c r="G68" s="158"/>
      <c r="H68" s="158"/>
      <c r="I68" s="159"/>
      <c r="K68" s="165"/>
      <c r="L68" s="166"/>
    </row>
    <row r="69" spans="1:12">
      <c r="A69" s="155"/>
      <c r="B69" s="156"/>
      <c r="C69" s="157"/>
      <c r="D69" s="157"/>
      <c r="E69" s="157"/>
      <c r="F69" s="157"/>
      <c r="G69" s="158"/>
      <c r="H69" s="158"/>
      <c r="I69" s="159"/>
      <c r="K69" s="165"/>
      <c r="L69" s="166"/>
    </row>
    <row r="70" spans="1:12">
      <c r="A70" s="155"/>
      <c r="B70" s="156"/>
      <c r="C70" s="157"/>
      <c r="D70" s="157"/>
      <c r="E70" s="157"/>
      <c r="F70" s="157"/>
      <c r="G70" s="158"/>
      <c r="H70" s="158"/>
      <c r="I70" s="159"/>
      <c r="K70" s="165"/>
      <c r="L70" s="166"/>
    </row>
    <row r="71" spans="1:12" ht="40">
      <c r="A71" s="155" t="s">
        <v>242</v>
      </c>
      <c r="B71" s="156" t="s">
        <v>182</v>
      </c>
      <c r="C71" s="164">
        <v>893392.50000000012</v>
      </c>
      <c r="D71" s="157">
        <v>850850.00000000012</v>
      </c>
      <c r="E71" s="157">
        <f>+D71*1.05</f>
        <v>893392.50000000012</v>
      </c>
      <c r="F71" s="157">
        <f>+D71</f>
        <v>850850.00000000012</v>
      </c>
      <c r="G71" s="158">
        <v>1.19</v>
      </c>
      <c r="H71" s="158">
        <v>650000</v>
      </c>
      <c r="I71" s="159">
        <v>1.1000000000000001</v>
      </c>
      <c r="K71" s="165">
        <f>+F71/D71</f>
        <v>1</v>
      </c>
      <c r="L71" s="166">
        <f>+IF(F71=0,0,D71-F71)</f>
        <v>0</v>
      </c>
    </row>
    <row r="72" spans="1:12" s="172" customFormat="1" ht="20">
      <c r="A72" s="168" t="s">
        <v>243</v>
      </c>
      <c r="B72" s="169" t="s">
        <v>9</v>
      </c>
      <c r="C72" s="164">
        <v>93462.6</v>
      </c>
      <c r="D72" s="167">
        <v>89012</v>
      </c>
      <c r="E72" s="157">
        <f t="shared" ref="E72:E77" si="19">+D72*1.05</f>
        <v>93462.6</v>
      </c>
      <c r="F72" s="157">
        <f>+D72</f>
        <v>89012</v>
      </c>
      <c r="G72" s="170">
        <v>1.19</v>
      </c>
      <c r="H72" s="170">
        <v>68000</v>
      </c>
      <c r="I72" s="171">
        <v>1.1000000000000001</v>
      </c>
      <c r="K72" s="165">
        <f>+F72/D72</f>
        <v>1</v>
      </c>
      <c r="L72" s="166">
        <f>+IF(F72=0,0,D72-F72)</f>
        <v>0</v>
      </c>
    </row>
    <row r="73" spans="1:12" ht="20">
      <c r="A73" s="155" t="s">
        <v>244</v>
      </c>
      <c r="B73" s="156" t="s">
        <v>181</v>
      </c>
      <c r="C73" s="164">
        <v>48105.750000000007</v>
      </c>
      <c r="D73" s="157">
        <v>45815.000000000007</v>
      </c>
      <c r="E73" s="157">
        <f t="shared" si="19"/>
        <v>48105.750000000007</v>
      </c>
      <c r="F73" s="157">
        <v>21000</v>
      </c>
      <c r="G73" s="158">
        <v>1.19</v>
      </c>
      <c r="H73" s="158">
        <v>35000</v>
      </c>
      <c r="I73" s="159">
        <v>1.1000000000000001</v>
      </c>
      <c r="K73" s="165">
        <f>+F73/D73</f>
        <v>0.45836516424751711</v>
      </c>
      <c r="L73" s="166">
        <f>+IF(F73=0,0,D73-F73)</f>
        <v>24815.000000000007</v>
      </c>
    </row>
    <row r="74" spans="1:12">
      <c r="A74" s="155"/>
      <c r="B74" s="156"/>
      <c r="C74" s="167"/>
      <c r="D74" s="157"/>
      <c r="E74" s="157"/>
      <c r="F74" s="157"/>
      <c r="G74" s="158"/>
      <c r="H74" s="158"/>
      <c r="I74" s="159"/>
      <c r="K74" s="165"/>
      <c r="L74" s="166"/>
    </row>
    <row r="75" spans="1:12" ht="20">
      <c r="A75" s="155" t="s">
        <v>245</v>
      </c>
      <c r="B75" s="156" t="s">
        <v>182</v>
      </c>
      <c r="C75" s="164">
        <v>217506.71250000005</v>
      </c>
      <c r="D75" s="157">
        <v>207149.25000000003</v>
      </c>
      <c r="E75" s="157">
        <f t="shared" si="19"/>
        <v>217506.71250000005</v>
      </c>
      <c r="F75" s="157">
        <f>+D75</f>
        <v>207149.25000000003</v>
      </c>
      <c r="G75" s="158">
        <v>1.19</v>
      </c>
      <c r="H75" s="158">
        <v>158250</v>
      </c>
      <c r="I75" s="159">
        <v>1.1000000000000001</v>
      </c>
      <c r="K75" s="165">
        <f>+F75/D75</f>
        <v>1</v>
      </c>
      <c r="L75" s="166">
        <f>+IF(F75=0,0,D75-F75)</f>
        <v>0</v>
      </c>
    </row>
    <row r="76" spans="1:12" s="172" customFormat="1" ht="40">
      <c r="A76" s="168" t="s">
        <v>246</v>
      </c>
      <c r="B76" s="169" t="s">
        <v>182</v>
      </c>
      <c r="C76" s="164">
        <v>1786785.0000000002</v>
      </c>
      <c r="D76" s="167">
        <v>1701700.0000000002</v>
      </c>
      <c r="E76" s="157">
        <f t="shared" si="19"/>
        <v>1786785.0000000002</v>
      </c>
      <c r="F76" s="157">
        <f t="shared" ref="F76:F77" si="20">+D76</f>
        <v>1701700.0000000002</v>
      </c>
      <c r="G76" s="170">
        <v>1.19</v>
      </c>
      <c r="H76" s="170">
        <v>1300000</v>
      </c>
      <c r="I76" s="171">
        <v>1.1000000000000001</v>
      </c>
      <c r="K76" s="165">
        <f>+F76/D76</f>
        <v>1</v>
      </c>
      <c r="L76" s="166">
        <f>+IF(F76=0,0,D76-F76)</f>
        <v>0</v>
      </c>
    </row>
    <row r="77" spans="1:12" ht="20">
      <c r="A77" s="155" t="s">
        <v>247</v>
      </c>
      <c r="B77" s="156" t="s">
        <v>181</v>
      </c>
      <c r="C77" s="164">
        <v>27489.000000000004</v>
      </c>
      <c r="D77" s="157">
        <v>26180.000000000004</v>
      </c>
      <c r="E77" s="157">
        <f t="shared" si="19"/>
        <v>27489.000000000004</v>
      </c>
      <c r="F77" s="157">
        <f t="shared" si="20"/>
        <v>26180.000000000004</v>
      </c>
      <c r="G77" s="158">
        <v>1.19</v>
      </c>
      <c r="H77" s="158">
        <v>20000</v>
      </c>
      <c r="I77" s="159">
        <v>1.1000000000000001</v>
      </c>
      <c r="K77" s="165">
        <f>+F77/D77</f>
        <v>1</v>
      </c>
      <c r="L77" s="166">
        <f>+IF(F77=0,0,D77-F77)</f>
        <v>0</v>
      </c>
    </row>
    <row r="78" spans="1:12" ht="20">
      <c r="A78" s="155" t="s">
        <v>248</v>
      </c>
      <c r="B78" s="156" t="s">
        <v>182</v>
      </c>
      <c r="C78" s="167">
        <v>18750</v>
      </c>
      <c r="D78" s="157">
        <v>15708.000000000002</v>
      </c>
      <c r="E78" s="157"/>
      <c r="F78" s="157">
        <v>18750</v>
      </c>
      <c r="G78" s="158">
        <v>1.19</v>
      </c>
      <c r="H78" s="158">
        <v>12000</v>
      </c>
      <c r="I78" s="159">
        <v>1.1000000000000001</v>
      </c>
      <c r="K78" s="165">
        <f>+F78/D78</f>
        <v>1.1936592818945759</v>
      </c>
      <c r="L78" s="166">
        <f>+IF(F78=0,0,D78-F78)</f>
        <v>-3041.9999999999982</v>
      </c>
    </row>
    <row r="79" spans="1:12">
      <c r="A79" s="155"/>
      <c r="B79" s="156"/>
      <c r="C79" s="157"/>
      <c r="D79" s="157"/>
      <c r="E79" s="157"/>
      <c r="F79" s="157"/>
      <c r="G79" s="158"/>
      <c r="H79" s="158"/>
      <c r="I79" s="159"/>
      <c r="K79" s="165"/>
      <c r="L79" s="166"/>
    </row>
    <row r="80" spans="1:12" ht="20">
      <c r="A80" s="155" t="s">
        <v>249</v>
      </c>
      <c r="B80" s="156" t="s">
        <v>182</v>
      </c>
      <c r="C80" s="164">
        <v>164934</v>
      </c>
      <c r="D80" s="157">
        <v>157080</v>
      </c>
      <c r="E80" s="157">
        <f t="shared" ref="E80:E90" si="21">+D80*1.05</f>
        <v>164934</v>
      </c>
      <c r="F80" s="157">
        <f>+D80</f>
        <v>157080</v>
      </c>
      <c r="G80" s="158">
        <v>1.19</v>
      </c>
      <c r="H80" s="158">
        <v>120000</v>
      </c>
      <c r="I80" s="159">
        <v>1.1000000000000001</v>
      </c>
      <c r="K80" s="165">
        <f t="shared" ref="K80:K86" si="22">+F80/D80</f>
        <v>1</v>
      </c>
      <c r="L80" s="166">
        <f t="shared" ref="L80:L86" si="23">+IF(F80=0,0,D80-F80)</f>
        <v>0</v>
      </c>
    </row>
    <row r="81" spans="1:12" ht="40">
      <c r="A81" s="155" t="s">
        <v>250</v>
      </c>
      <c r="B81" s="156" t="s">
        <v>182</v>
      </c>
      <c r="C81" s="164">
        <v>644617.05000000005</v>
      </c>
      <c r="D81" s="157">
        <v>613921</v>
      </c>
      <c r="E81" s="157">
        <f t="shared" si="21"/>
        <v>644617.05000000005</v>
      </c>
      <c r="F81" s="157">
        <f t="shared" ref="F81:F82" si="24">+D81</f>
        <v>613921</v>
      </c>
      <c r="G81" s="158">
        <v>1.19</v>
      </c>
      <c r="H81" s="158">
        <v>469000</v>
      </c>
      <c r="I81" s="159">
        <v>1.1000000000000001</v>
      </c>
      <c r="K81" s="165">
        <f t="shared" si="22"/>
        <v>1</v>
      </c>
      <c r="L81" s="166">
        <f t="shared" si="23"/>
        <v>0</v>
      </c>
    </row>
    <row r="82" spans="1:12" ht="20">
      <c r="A82" s="155" t="s">
        <v>251</v>
      </c>
      <c r="B82" s="156" t="s">
        <v>182</v>
      </c>
      <c r="C82" s="164">
        <v>2474010</v>
      </c>
      <c r="D82" s="157">
        <v>2356200</v>
      </c>
      <c r="E82" s="157">
        <f t="shared" si="21"/>
        <v>2474010</v>
      </c>
      <c r="F82" s="157">
        <f t="shared" si="24"/>
        <v>2356200</v>
      </c>
      <c r="G82" s="158">
        <v>1.19</v>
      </c>
      <c r="H82" s="158">
        <v>1800000</v>
      </c>
      <c r="I82" s="159">
        <v>1.1000000000000001</v>
      </c>
      <c r="K82" s="165">
        <f t="shared" si="22"/>
        <v>1</v>
      </c>
      <c r="L82" s="166">
        <f t="shared" si="23"/>
        <v>0</v>
      </c>
    </row>
    <row r="83" spans="1:12" ht="20">
      <c r="A83" s="155" t="s">
        <v>252</v>
      </c>
      <c r="B83" s="156" t="s">
        <v>181</v>
      </c>
      <c r="C83" s="167"/>
      <c r="D83" s="157">
        <v>2094.4</v>
      </c>
      <c r="E83" s="157"/>
      <c r="F83" s="157">
        <v>2434</v>
      </c>
      <c r="G83" s="158">
        <v>1.19</v>
      </c>
      <c r="H83" s="158">
        <v>1600</v>
      </c>
      <c r="I83" s="159">
        <v>1.1000000000000001</v>
      </c>
      <c r="K83" s="165">
        <f t="shared" si="22"/>
        <v>1.1621466768525592</v>
      </c>
      <c r="L83" s="166">
        <f t="shared" si="23"/>
        <v>-339.59999999999991</v>
      </c>
    </row>
    <row r="84" spans="1:12" s="172" customFormat="1" ht="20">
      <c r="A84" s="168" t="s">
        <v>253</v>
      </c>
      <c r="B84" s="169" t="s">
        <v>181</v>
      </c>
      <c r="C84" s="164">
        <v>18326.000000000004</v>
      </c>
      <c r="D84" s="167">
        <v>17453.333333333336</v>
      </c>
      <c r="E84" s="157">
        <f t="shared" si="21"/>
        <v>18326.000000000004</v>
      </c>
      <c r="F84" s="167">
        <v>14767</v>
      </c>
      <c r="G84" s="170">
        <v>1.19</v>
      </c>
      <c r="H84" s="170">
        <v>40000</v>
      </c>
      <c r="I84" s="171">
        <v>1.1000000000000001</v>
      </c>
      <c r="K84" s="165">
        <f t="shared" si="22"/>
        <v>0.84608479755538568</v>
      </c>
      <c r="L84" s="166">
        <f t="shared" si="23"/>
        <v>2686.3333333333358</v>
      </c>
    </row>
    <row r="85" spans="1:12" s="172" customFormat="1" ht="20">
      <c r="A85" s="168" t="s">
        <v>254</v>
      </c>
      <c r="B85" s="169" t="s">
        <v>181</v>
      </c>
      <c r="C85" s="164">
        <v>42149.80000000001</v>
      </c>
      <c r="D85" s="167">
        <v>40142.666666666672</v>
      </c>
      <c r="E85" s="157">
        <f t="shared" si="21"/>
        <v>42149.80000000001</v>
      </c>
      <c r="F85" s="167">
        <f>+D85</f>
        <v>40142.666666666672</v>
      </c>
      <c r="G85" s="170">
        <v>1.19</v>
      </c>
      <c r="H85" s="170">
        <v>92000</v>
      </c>
      <c r="I85" s="171">
        <v>1.1000000000000001</v>
      </c>
      <c r="K85" s="165">
        <f t="shared" si="22"/>
        <v>1</v>
      </c>
      <c r="L85" s="166">
        <f t="shared" si="23"/>
        <v>0</v>
      </c>
    </row>
    <row r="86" spans="1:12" s="172" customFormat="1" ht="20">
      <c r="A86" s="168" t="s">
        <v>255</v>
      </c>
      <c r="B86" s="169" t="s">
        <v>181</v>
      </c>
      <c r="C86" s="164">
        <v>93004.450000000012</v>
      </c>
      <c r="D86" s="167">
        <v>88575.666666666672</v>
      </c>
      <c r="E86" s="157">
        <f t="shared" si="21"/>
        <v>93004.450000000012</v>
      </c>
      <c r="F86" s="167">
        <f>+D86</f>
        <v>88575.666666666672</v>
      </c>
      <c r="G86" s="170">
        <v>1.19</v>
      </c>
      <c r="H86" s="170">
        <v>203000</v>
      </c>
      <c r="I86" s="171">
        <v>1.1000000000000001</v>
      </c>
      <c r="K86" s="165">
        <f t="shared" si="22"/>
        <v>1</v>
      </c>
      <c r="L86" s="166">
        <f t="shared" si="23"/>
        <v>0</v>
      </c>
    </row>
    <row r="87" spans="1:12">
      <c r="A87" s="155"/>
      <c r="B87" s="156"/>
      <c r="C87" s="157"/>
      <c r="D87" s="157"/>
      <c r="E87" s="157"/>
      <c r="F87" s="157"/>
      <c r="G87" s="158"/>
      <c r="H87" s="158"/>
      <c r="I87" s="159"/>
      <c r="K87" s="165"/>
      <c r="L87" s="166"/>
    </row>
    <row r="88" spans="1:12" ht="20">
      <c r="A88" s="155" t="s">
        <v>256</v>
      </c>
      <c r="B88" s="156" t="s">
        <v>182</v>
      </c>
      <c r="C88" s="164">
        <v>6459.9150000000009</v>
      </c>
      <c r="D88" s="157">
        <v>6152.3</v>
      </c>
      <c r="E88" s="157">
        <f t="shared" si="21"/>
        <v>6459.9150000000009</v>
      </c>
      <c r="F88" s="157">
        <v>2150</v>
      </c>
      <c r="G88" s="158">
        <v>1.19</v>
      </c>
      <c r="H88" s="158">
        <v>4700</v>
      </c>
      <c r="I88" s="159">
        <v>1.1000000000000001</v>
      </c>
      <c r="K88" s="165">
        <f>+F88/D88</f>
        <v>0.34946280252913542</v>
      </c>
      <c r="L88" s="166">
        <f>+IF(F88=0,0,D88-F88)</f>
        <v>4002.3</v>
      </c>
    </row>
    <row r="89" spans="1:12" ht="20">
      <c r="A89" s="155" t="s">
        <v>257</v>
      </c>
      <c r="B89" s="156" t="s">
        <v>182</v>
      </c>
      <c r="C89" s="164">
        <v>137445.00000000003</v>
      </c>
      <c r="D89" s="157">
        <v>130900.00000000001</v>
      </c>
      <c r="E89" s="157">
        <f t="shared" si="21"/>
        <v>137445.00000000003</v>
      </c>
      <c r="F89" s="157">
        <f>+D89</f>
        <v>130900.00000000001</v>
      </c>
      <c r="G89" s="158">
        <v>1.19</v>
      </c>
      <c r="H89" s="158">
        <v>100000</v>
      </c>
      <c r="I89" s="159">
        <v>1.1000000000000001</v>
      </c>
      <c r="K89" s="165">
        <f>+F89/D89</f>
        <v>1</v>
      </c>
      <c r="L89" s="166">
        <f>+IF(F89=0,0,D89-F89)</f>
        <v>0</v>
      </c>
    </row>
    <row r="90" spans="1:12" ht="40">
      <c r="A90" s="155" t="s">
        <v>258</v>
      </c>
      <c r="B90" s="156" t="s">
        <v>182</v>
      </c>
      <c r="C90" s="164">
        <v>164934</v>
      </c>
      <c r="D90" s="157">
        <v>157080</v>
      </c>
      <c r="E90" s="157">
        <f t="shared" si="21"/>
        <v>164934</v>
      </c>
      <c r="F90" s="157">
        <f>+D90</f>
        <v>157080</v>
      </c>
      <c r="G90" s="158">
        <v>1.19</v>
      </c>
      <c r="H90" s="158">
        <v>120000</v>
      </c>
      <c r="I90" s="159">
        <v>1.1000000000000001</v>
      </c>
      <c r="K90" s="165">
        <f>+F90/D90</f>
        <v>1</v>
      </c>
      <c r="L90" s="166">
        <f>+IF(F90=0,0,D90-F90)</f>
        <v>0</v>
      </c>
    </row>
    <row r="91" spans="1:12">
      <c r="A91" s="155"/>
      <c r="B91" s="156"/>
      <c r="C91" s="157"/>
      <c r="D91" s="157"/>
      <c r="E91" s="157"/>
      <c r="F91" s="157"/>
      <c r="G91" s="158"/>
      <c r="H91" s="158"/>
      <c r="I91" s="159"/>
      <c r="K91" s="165"/>
      <c r="L91" s="166"/>
    </row>
    <row r="92" spans="1:12">
      <c r="A92" s="155"/>
      <c r="B92" s="156"/>
      <c r="C92" s="157"/>
      <c r="D92" s="157"/>
      <c r="E92" s="157"/>
      <c r="F92" s="157"/>
      <c r="G92" s="158"/>
      <c r="H92" s="158"/>
      <c r="I92" s="159"/>
      <c r="K92" s="165"/>
      <c r="L92" s="166"/>
    </row>
    <row r="93" spans="1:12">
      <c r="A93" s="155"/>
      <c r="B93" s="156"/>
      <c r="C93" s="157"/>
      <c r="D93" s="157"/>
      <c r="E93" s="157"/>
      <c r="F93" s="157"/>
      <c r="G93" s="158"/>
      <c r="H93" s="158"/>
      <c r="I93" s="159"/>
      <c r="K93" s="165"/>
      <c r="L93" s="166"/>
    </row>
    <row r="94" spans="1:12">
      <c r="A94" s="155"/>
      <c r="B94" s="156"/>
      <c r="C94" s="157"/>
      <c r="D94" s="157"/>
      <c r="E94" s="157"/>
      <c r="F94" s="157"/>
      <c r="G94" s="158"/>
      <c r="H94" s="158"/>
      <c r="I94" s="159"/>
      <c r="K94" s="165"/>
      <c r="L94" s="166"/>
    </row>
    <row r="95" spans="1:12" s="172" customFormat="1" ht="40">
      <c r="A95" s="168" t="s">
        <v>259</v>
      </c>
      <c r="B95" s="169" t="s">
        <v>182</v>
      </c>
      <c r="C95" s="164">
        <v>3298680.0000000005</v>
      </c>
      <c r="D95" s="167">
        <v>3141600.0000000005</v>
      </c>
      <c r="E95" s="157">
        <f t="shared" ref="E95:E104" si="25">+D95*1.05</f>
        <v>3298680.0000000005</v>
      </c>
      <c r="F95" s="167">
        <f>+D95</f>
        <v>3141600.0000000005</v>
      </c>
      <c r="G95" s="170">
        <v>1.19</v>
      </c>
      <c r="H95" s="170">
        <v>2400000</v>
      </c>
      <c r="I95" s="171">
        <v>1.1000000000000001</v>
      </c>
      <c r="K95" s="165">
        <f>+F95/D95</f>
        <v>1</v>
      </c>
      <c r="L95" s="166">
        <f>+IF(F95=0,0,D95-F95)</f>
        <v>0</v>
      </c>
    </row>
    <row r="96" spans="1:12">
      <c r="A96" s="155"/>
      <c r="B96" s="156"/>
      <c r="C96" s="167"/>
      <c r="D96" s="157"/>
      <c r="E96" s="157"/>
      <c r="F96" s="157"/>
      <c r="G96" s="158"/>
      <c r="H96" s="158"/>
      <c r="I96" s="159"/>
      <c r="K96" s="165"/>
      <c r="L96" s="166"/>
    </row>
    <row r="97" spans="1:12" ht="40">
      <c r="A97" s="168" t="s">
        <v>260</v>
      </c>
      <c r="B97" s="169" t="s">
        <v>182</v>
      </c>
      <c r="C97" s="164">
        <v>13881945.000000002</v>
      </c>
      <c r="D97" s="167">
        <v>13220900.000000002</v>
      </c>
      <c r="E97" s="157">
        <f t="shared" si="25"/>
        <v>13881945.000000002</v>
      </c>
      <c r="F97" s="167">
        <f>+D97</f>
        <v>13220900.000000002</v>
      </c>
      <c r="G97" s="170">
        <v>1.19</v>
      </c>
      <c r="H97" s="173">
        <v>10100000</v>
      </c>
      <c r="I97" s="171">
        <v>1.1000000000000001</v>
      </c>
      <c r="K97" s="165">
        <f t="shared" ref="K97:K104" si="26">+F97/D97</f>
        <v>1</v>
      </c>
      <c r="L97" s="166">
        <f t="shared" ref="L97:L104" si="27">+IF(F97=0,0,D97-F97)</f>
        <v>0</v>
      </c>
    </row>
    <row r="98" spans="1:12" ht="40">
      <c r="A98" s="168" t="s">
        <v>261</v>
      </c>
      <c r="B98" s="169" t="s">
        <v>182</v>
      </c>
      <c r="C98" s="164">
        <v>334950</v>
      </c>
      <c r="D98" s="167">
        <v>319000</v>
      </c>
      <c r="E98" s="157">
        <f t="shared" si="25"/>
        <v>334950</v>
      </c>
      <c r="F98" s="167">
        <f t="shared" ref="F98:F104" si="28">+D98</f>
        <v>319000</v>
      </c>
      <c r="G98" s="170">
        <v>1</v>
      </c>
      <c r="H98" s="173">
        <v>290000</v>
      </c>
      <c r="I98" s="171">
        <v>1.1000000000000001</v>
      </c>
      <c r="K98" s="165">
        <f t="shared" si="26"/>
        <v>1</v>
      </c>
      <c r="L98" s="166">
        <f t="shared" si="27"/>
        <v>0</v>
      </c>
    </row>
    <row r="99" spans="1:12" ht="20">
      <c r="A99" s="168" t="s">
        <v>262</v>
      </c>
      <c r="B99" s="169" t="s">
        <v>182</v>
      </c>
      <c r="C99" s="164">
        <v>2598750</v>
      </c>
      <c r="D99" s="167">
        <v>2475000</v>
      </c>
      <c r="E99" s="157">
        <f t="shared" si="25"/>
        <v>2598750</v>
      </c>
      <c r="F99" s="167">
        <f t="shared" si="28"/>
        <v>2475000</v>
      </c>
      <c r="G99" s="170">
        <v>1</v>
      </c>
      <c r="H99" s="173">
        <v>2250000</v>
      </c>
      <c r="I99" s="171">
        <v>1.1000000000000001</v>
      </c>
      <c r="K99" s="165">
        <f t="shared" si="26"/>
        <v>1</v>
      </c>
      <c r="L99" s="166">
        <f t="shared" si="27"/>
        <v>0</v>
      </c>
    </row>
    <row r="100" spans="1:12" s="172" customFormat="1" ht="60">
      <c r="A100" s="168" t="s">
        <v>263</v>
      </c>
      <c r="B100" s="169" t="s">
        <v>182</v>
      </c>
      <c r="C100" s="164">
        <v>32327064.000000004</v>
      </c>
      <c r="D100" s="167">
        <v>30787680.000000004</v>
      </c>
      <c r="E100" s="157">
        <f t="shared" si="25"/>
        <v>32327064.000000004</v>
      </c>
      <c r="F100" s="167">
        <f t="shared" si="28"/>
        <v>30787680.000000004</v>
      </c>
      <c r="G100" s="170">
        <v>1.19</v>
      </c>
      <c r="H100" s="173">
        <v>23520000</v>
      </c>
      <c r="I100" s="171">
        <v>1.1000000000000001</v>
      </c>
      <c r="K100" s="165">
        <f t="shared" si="26"/>
        <v>1</v>
      </c>
      <c r="L100" s="166">
        <f t="shared" si="27"/>
        <v>0</v>
      </c>
    </row>
    <row r="101" spans="1:12" s="172" customFormat="1" ht="40">
      <c r="A101" s="168" t="s">
        <v>264</v>
      </c>
      <c r="B101" s="169" t="s">
        <v>182</v>
      </c>
      <c r="C101" s="164">
        <v>6283985.4000000013</v>
      </c>
      <c r="D101" s="167">
        <v>5984748.0000000009</v>
      </c>
      <c r="E101" s="157">
        <f t="shared" si="25"/>
        <v>6283985.4000000013</v>
      </c>
      <c r="F101" s="167">
        <f t="shared" si="28"/>
        <v>5984748.0000000009</v>
      </c>
      <c r="G101" s="170">
        <v>1.19</v>
      </c>
      <c r="H101" s="173">
        <v>4572000</v>
      </c>
      <c r="I101" s="171">
        <v>1.1000000000000001</v>
      </c>
      <c r="K101" s="165">
        <f t="shared" si="26"/>
        <v>1</v>
      </c>
      <c r="L101" s="166">
        <f t="shared" si="27"/>
        <v>0</v>
      </c>
    </row>
    <row r="102" spans="1:12" s="172" customFormat="1" ht="40">
      <c r="A102" s="168" t="s">
        <v>265</v>
      </c>
      <c r="B102" s="169" t="s">
        <v>182</v>
      </c>
      <c r="C102" s="164">
        <v>6283985.4000000013</v>
      </c>
      <c r="D102" s="167">
        <v>5984748.0000000009</v>
      </c>
      <c r="E102" s="157">
        <f t="shared" si="25"/>
        <v>6283985.4000000013</v>
      </c>
      <c r="F102" s="167">
        <f t="shared" si="28"/>
        <v>5984748.0000000009</v>
      </c>
      <c r="G102" s="170">
        <v>1.19</v>
      </c>
      <c r="H102" s="173">
        <v>4572000</v>
      </c>
      <c r="I102" s="171">
        <v>1.1000000000000001</v>
      </c>
      <c r="K102" s="165">
        <f t="shared" si="26"/>
        <v>1</v>
      </c>
      <c r="L102" s="166">
        <f t="shared" si="27"/>
        <v>0</v>
      </c>
    </row>
    <row r="103" spans="1:12" s="172" customFormat="1" ht="40">
      <c r="A103" s="168" t="s">
        <v>266</v>
      </c>
      <c r="B103" s="169" t="s">
        <v>182</v>
      </c>
      <c r="C103" s="164">
        <v>4260795.0000000009</v>
      </c>
      <c r="D103" s="167">
        <v>4057900.0000000005</v>
      </c>
      <c r="E103" s="157">
        <f t="shared" si="25"/>
        <v>4260795.0000000009</v>
      </c>
      <c r="F103" s="167">
        <f t="shared" si="28"/>
        <v>4057900.0000000005</v>
      </c>
      <c r="G103" s="170">
        <v>1.19</v>
      </c>
      <c r="H103" s="173">
        <v>3100000</v>
      </c>
      <c r="I103" s="171">
        <v>1.1000000000000001</v>
      </c>
      <c r="K103" s="165">
        <f t="shared" si="26"/>
        <v>1</v>
      </c>
      <c r="L103" s="166">
        <f t="shared" si="27"/>
        <v>0</v>
      </c>
    </row>
    <row r="104" spans="1:12" ht="20">
      <c r="A104" s="155" t="s">
        <v>267</v>
      </c>
      <c r="B104" s="156" t="s">
        <v>182</v>
      </c>
      <c r="C104" s="164">
        <v>164934</v>
      </c>
      <c r="D104" s="157">
        <v>157080</v>
      </c>
      <c r="E104" s="157">
        <f t="shared" si="25"/>
        <v>164934</v>
      </c>
      <c r="F104" s="167">
        <f t="shared" si="28"/>
        <v>157080</v>
      </c>
      <c r="G104" s="158">
        <v>1.19</v>
      </c>
      <c r="H104" s="158">
        <v>120000</v>
      </c>
      <c r="I104" s="159">
        <v>1.1000000000000001</v>
      </c>
      <c r="K104" s="165">
        <f t="shared" si="26"/>
        <v>1</v>
      </c>
      <c r="L104" s="166">
        <f t="shared" si="27"/>
        <v>0</v>
      </c>
    </row>
    <row r="105" spans="1:12" ht="40">
      <c r="A105" s="155" t="s">
        <v>268</v>
      </c>
      <c r="B105" s="156" t="s">
        <v>182</v>
      </c>
      <c r="C105" s="157"/>
      <c r="D105" s="157"/>
      <c r="E105" s="157"/>
      <c r="F105" s="157"/>
      <c r="G105" s="158"/>
      <c r="H105" s="158"/>
      <c r="I105" s="159"/>
      <c r="K105" s="165"/>
      <c r="L105" s="166"/>
    </row>
    <row r="106" spans="1:12" ht="60">
      <c r="A106" s="155" t="s">
        <v>269</v>
      </c>
      <c r="B106" s="156" t="s">
        <v>182</v>
      </c>
      <c r="C106" s="157" t="s">
        <v>270</v>
      </c>
      <c r="D106" s="157" t="s">
        <v>270</v>
      </c>
      <c r="E106" s="157"/>
      <c r="F106" s="157"/>
      <c r="G106" s="158"/>
      <c r="H106" s="158"/>
      <c r="I106" s="159"/>
      <c r="K106" s="165"/>
      <c r="L106" s="166"/>
    </row>
    <row r="107" spans="1:12" ht="20">
      <c r="A107" s="155" t="s">
        <v>271</v>
      </c>
      <c r="B107" s="156" t="s">
        <v>181</v>
      </c>
      <c r="C107" s="164">
        <v>38565.450000000004</v>
      </c>
      <c r="D107" s="157">
        <v>36729</v>
      </c>
      <c r="E107" s="157">
        <f t="shared" ref="E107:E115" si="29">+D107*1.05</f>
        <v>38565.450000000004</v>
      </c>
      <c r="F107" s="157">
        <f>+D107</f>
        <v>36729</v>
      </c>
      <c r="G107" s="158">
        <v>1.05</v>
      </c>
      <c r="H107" s="158">
        <v>31800</v>
      </c>
      <c r="I107" s="159">
        <v>1.1000000000000001</v>
      </c>
      <c r="K107" s="165">
        <f t="shared" ref="K107:K113" si="30">+F107/D107</f>
        <v>1</v>
      </c>
      <c r="L107" s="166">
        <f t="shared" ref="L107:L113" si="31">+IF(F107=0,0,D107-F107)</f>
        <v>0</v>
      </c>
    </row>
    <row r="108" spans="1:12" ht="20">
      <c r="A108" s="155" t="s">
        <v>272</v>
      </c>
      <c r="B108" s="156" t="s">
        <v>181</v>
      </c>
      <c r="C108" s="164">
        <v>24618.825000000004</v>
      </c>
      <c r="D108" s="157">
        <v>23446.500000000004</v>
      </c>
      <c r="E108" s="157">
        <f t="shared" si="29"/>
        <v>24618.825000000004</v>
      </c>
      <c r="F108" s="157">
        <f t="shared" ref="F108:F113" si="32">+D108</f>
        <v>23446.500000000004</v>
      </c>
      <c r="G108" s="158">
        <v>1.05</v>
      </c>
      <c r="H108" s="158">
        <v>20300</v>
      </c>
      <c r="I108" s="159">
        <v>1.1000000000000001</v>
      </c>
      <c r="K108" s="165">
        <f t="shared" si="30"/>
        <v>1</v>
      </c>
      <c r="L108" s="166">
        <f t="shared" si="31"/>
        <v>0</v>
      </c>
    </row>
    <row r="109" spans="1:12" ht="20">
      <c r="A109" s="155" t="s">
        <v>273</v>
      </c>
      <c r="B109" s="156" t="s">
        <v>181</v>
      </c>
      <c r="C109" s="164">
        <v>19699.911000000004</v>
      </c>
      <c r="D109" s="157">
        <v>18761.820000000003</v>
      </c>
      <c r="E109" s="157">
        <f t="shared" si="29"/>
        <v>19699.911000000004</v>
      </c>
      <c r="F109" s="157">
        <f t="shared" si="32"/>
        <v>18761.820000000003</v>
      </c>
      <c r="G109" s="158">
        <v>1.05</v>
      </c>
      <c r="H109" s="158">
        <v>16244</v>
      </c>
      <c r="I109" s="159">
        <v>1.1000000000000001</v>
      </c>
      <c r="K109" s="165">
        <f t="shared" si="30"/>
        <v>1</v>
      </c>
      <c r="L109" s="166">
        <f t="shared" si="31"/>
        <v>0</v>
      </c>
    </row>
    <row r="110" spans="1:12" ht="20">
      <c r="A110" s="155" t="s">
        <v>274</v>
      </c>
      <c r="B110" s="156" t="s">
        <v>181</v>
      </c>
      <c r="C110" s="164">
        <v>12055.947750000001</v>
      </c>
      <c r="D110" s="157">
        <v>11481.855000000001</v>
      </c>
      <c r="E110" s="157">
        <f t="shared" si="29"/>
        <v>12055.947750000001</v>
      </c>
      <c r="F110" s="157">
        <f t="shared" si="32"/>
        <v>11481.855000000001</v>
      </c>
      <c r="G110" s="158">
        <v>1.05</v>
      </c>
      <c r="H110" s="158">
        <v>9941</v>
      </c>
      <c r="I110" s="159">
        <v>1.1000000000000001</v>
      </c>
      <c r="K110" s="165">
        <f t="shared" si="30"/>
        <v>1</v>
      </c>
      <c r="L110" s="166">
        <f t="shared" si="31"/>
        <v>0</v>
      </c>
    </row>
    <row r="111" spans="1:12" ht="20">
      <c r="A111" s="155" t="s">
        <v>275</v>
      </c>
      <c r="B111" s="156" t="s">
        <v>181</v>
      </c>
      <c r="C111" s="164">
        <v>7773.7275000000009</v>
      </c>
      <c r="D111" s="157">
        <v>7403.55</v>
      </c>
      <c r="E111" s="157">
        <f t="shared" si="29"/>
        <v>7773.7275000000009</v>
      </c>
      <c r="F111" s="157">
        <f t="shared" si="32"/>
        <v>7403.55</v>
      </c>
      <c r="G111" s="158">
        <v>1.05</v>
      </c>
      <c r="H111" s="158">
        <v>6410</v>
      </c>
      <c r="I111" s="159">
        <v>1.1000000000000001</v>
      </c>
      <c r="K111" s="165">
        <f t="shared" si="30"/>
        <v>1</v>
      </c>
      <c r="L111" s="166">
        <f t="shared" si="31"/>
        <v>0</v>
      </c>
    </row>
    <row r="112" spans="1:12" ht="20">
      <c r="A112" s="155" t="s">
        <v>276</v>
      </c>
      <c r="B112" s="156" t="s">
        <v>181</v>
      </c>
      <c r="C112" s="164">
        <v>5037.7635</v>
      </c>
      <c r="D112" s="157">
        <v>4797.87</v>
      </c>
      <c r="E112" s="157">
        <f t="shared" si="29"/>
        <v>5037.7635</v>
      </c>
      <c r="F112" s="157">
        <f t="shared" si="32"/>
        <v>4797.87</v>
      </c>
      <c r="G112" s="158">
        <v>1.05</v>
      </c>
      <c r="H112" s="158">
        <v>4154</v>
      </c>
      <c r="I112" s="159">
        <v>1.1000000000000001</v>
      </c>
      <c r="K112" s="165">
        <f t="shared" si="30"/>
        <v>1</v>
      </c>
      <c r="L112" s="166">
        <f t="shared" si="31"/>
        <v>0</v>
      </c>
    </row>
    <row r="113" spans="1:12" ht="20">
      <c r="A113" s="155" t="s">
        <v>277</v>
      </c>
      <c r="B113" s="156" t="s">
        <v>181</v>
      </c>
      <c r="C113" s="164">
        <v>3259.8720000000003</v>
      </c>
      <c r="D113" s="157">
        <v>3104.6400000000003</v>
      </c>
      <c r="E113" s="157">
        <f t="shared" si="29"/>
        <v>3259.8720000000003</v>
      </c>
      <c r="F113" s="157">
        <f t="shared" si="32"/>
        <v>3104.6400000000003</v>
      </c>
      <c r="G113" s="158">
        <v>1.05</v>
      </c>
      <c r="H113" s="158">
        <v>2688</v>
      </c>
      <c r="I113" s="159">
        <v>1.1000000000000001</v>
      </c>
      <c r="K113" s="165">
        <f t="shared" si="30"/>
        <v>1</v>
      </c>
      <c r="L113" s="166">
        <f t="shared" si="31"/>
        <v>0</v>
      </c>
    </row>
    <row r="114" spans="1:12">
      <c r="A114" s="155"/>
      <c r="B114" s="156"/>
      <c r="C114" s="157"/>
      <c r="D114" s="157"/>
      <c r="E114" s="157"/>
      <c r="F114" s="157"/>
      <c r="G114" s="158"/>
      <c r="H114" s="158"/>
      <c r="I114" s="159"/>
      <c r="K114" s="165"/>
      <c r="L114" s="166"/>
    </row>
    <row r="115" spans="1:12" ht="20">
      <c r="A115" s="155" t="s">
        <v>278</v>
      </c>
      <c r="B115" s="156" t="s">
        <v>182</v>
      </c>
      <c r="C115" s="164">
        <v>8246.7000000000007</v>
      </c>
      <c r="D115" s="157">
        <v>7854.0000000000009</v>
      </c>
      <c r="E115" s="157">
        <f t="shared" si="29"/>
        <v>8246.7000000000007</v>
      </c>
      <c r="F115" s="157">
        <f>+D115</f>
        <v>7854.0000000000009</v>
      </c>
      <c r="G115" s="158">
        <v>1.19</v>
      </c>
      <c r="H115" s="158">
        <v>6000</v>
      </c>
      <c r="I115" s="159">
        <v>1.1000000000000001</v>
      </c>
      <c r="K115" s="165">
        <f>+F115/D115</f>
        <v>1</v>
      </c>
      <c r="L115" s="166">
        <f>+IF(F115=0,0,D115-F115)</f>
        <v>0</v>
      </c>
    </row>
    <row r="116" spans="1:12">
      <c r="A116" s="155"/>
      <c r="B116" s="156"/>
      <c r="C116" s="157"/>
      <c r="D116" s="157"/>
      <c r="E116" s="157"/>
      <c r="F116" s="157"/>
      <c r="G116" s="158"/>
      <c r="H116" s="158"/>
      <c r="I116" s="159"/>
      <c r="K116" s="165"/>
      <c r="L116" s="166"/>
    </row>
    <row r="117" spans="1:12">
      <c r="A117" s="155"/>
      <c r="B117" s="156"/>
      <c r="C117" s="157"/>
      <c r="D117" s="157"/>
      <c r="E117" s="157"/>
      <c r="F117" s="157"/>
      <c r="G117" s="158"/>
      <c r="H117" s="158"/>
      <c r="I117" s="159"/>
      <c r="K117" s="165"/>
      <c r="L117" s="166"/>
    </row>
    <row r="118" spans="1:12">
      <c r="A118" s="155"/>
      <c r="B118" s="156"/>
      <c r="C118" s="157"/>
      <c r="D118" s="157"/>
      <c r="E118" s="157"/>
      <c r="F118" s="157"/>
      <c r="G118" s="158"/>
      <c r="H118" s="158"/>
      <c r="I118" s="159"/>
      <c r="K118" s="165"/>
      <c r="L118" s="166"/>
    </row>
    <row r="119" spans="1:12">
      <c r="A119" s="155"/>
      <c r="B119" s="156"/>
      <c r="C119" s="157"/>
      <c r="D119" s="157"/>
      <c r="E119" s="157"/>
      <c r="F119" s="157"/>
      <c r="G119" s="158"/>
      <c r="H119" s="158"/>
      <c r="I119" s="159"/>
      <c r="K119" s="165"/>
      <c r="L119" s="166"/>
    </row>
    <row r="120" spans="1:12">
      <c r="A120" s="155"/>
      <c r="B120" s="156"/>
      <c r="C120" s="157"/>
      <c r="D120" s="157"/>
      <c r="E120" s="157"/>
      <c r="F120" s="157"/>
      <c r="G120" s="158"/>
      <c r="H120" s="158"/>
      <c r="I120" s="159"/>
      <c r="K120" s="165"/>
      <c r="L120" s="166"/>
    </row>
    <row r="121" spans="1:12" ht="40">
      <c r="A121" s="155" t="s">
        <v>279</v>
      </c>
      <c r="B121" s="156" t="s">
        <v>181</v>
      </c>
      <c r="C121" s="164">
        <v>11133.045000000002</v>
      </c>
      <c r="D121" s="157">
        <v>10602.900000000001</v>
      </c>
      <c r="E121" s="157">
        <f t="shared" ref="E121:E122" si="33">+D121*1.05</f>
        <v>11133.045000000002</v>
      </c>
      <c r="F121" s="157">
        <f>+D121</f>
        <v>10602.900000000001</v>
      </c>
      <c r="G121" s="158">
        <v>1.19</v>
      </c>
      <c r="H121" s="158">
        <v>8100</v>
      </c>
      <c r="I121" s="159">
        <v>1.1000000000000001</v>
      </c>
      <c r="K121" s="165">
        <f>+F121/D121</f>
        <v>1</v>
      </c>
      <c r="L121" s="166">
        <f>+IF(F121=0,0,D121-F121)</f>
        <v>0</v>
      </c>
    </row>
    <row r="122" spans="1:12" ht="40">
      <c r="A122" s="155" t="s">
        <v>280</v>
      </c>
      <c r="B122" s="156" t="s">
        <v>181</v>
      </c>
      <c r="C122" s="164">
        <v>16493.400000000001</v>
      </c>
      <c r="D122" s="157">
        <v>15708.000000000002</v>
      </c>
      <c r="E122" s="157">
        <f t="shared" si="33"/>
        <v>16493.400000000001</v>
      </c>
      <c r="F122" s="157">
        <f>+D122</f>
        <v>15708.000000000002</v>
      </c>
      <c r="G122" s="158">
        <v>1.19</v>
      </c>
      <c r="H122" s="158">
        <v>12000</v>
      </c>
      <c r="I122" s="159">
        <v>1.1000000000000001</v>
      </c>
      <c r="K122" s="165">
        <f>+F122/D122</f>
        <v>1</v>
      </c>
      <c r="L122" s="166">
        <f>+IF(F122=0,0,D122-F122)</f>
        <v>0</v>
      </c>
    </row>
    <row r="123" spans="1:12">
      <c r="A123" s="155"/>
      <c r="B123" s="156"/>
      <c r="C123" s="157"/>
      <c r="D123" s="157"/>
      <c r="E123" s="157"/>
      <c r="F123" s="157"/>
      <c r="G123" s="158"/>
      <c r="H123" s="158"/>
      <c r="I123" s="159"/>
      <c r="K123" s="165"/>
      <c r="L123" s="166"/>
    </row>
    <row r="124" spans="1:12" ht="60">
      <c r="A124" s="155" t="s">
        <v>281</v>
      </c>
      <c r="B124" s="156" t="s">
        <v>182</v>
      </c>
      <c r="C124" s="157"/>
      <c r="D124" s="157"/>
      <c r="E124" s="157"/>
      <c r="F124" s="157"/>
      <c r="G124" s="158"/>
      <c r="H124" s="158"/>
      <c r="I124" s="159"/>
      <c r="K124" s="165"/>
      <c r="L124" s="166"/>
    </row>
    <row r="125" spans="1:12" ht="220">
      <c r="A125" s="168" t="s">
        <v>282</v>
      </c>
      <c r="B125" s="156" t="s">
        <v>182</v>
      </c>
      <c r="C125" s="174">
        <v>26114550.000000004</v>
      </c>
      <c r="D125" s="175">
        <v>24871000.000000004</v>
      </c>
      <c r="E125" s="175">
        <f t="shared" ref="E125:E150" si="34">+D125*1.05</f>
        <v>26114550.000000004</v>
      </c>
      <c r="F125" s="175">
        <f>+D125</f>
        <v>24871000.000000004</v>
      </c>
      <c r="G125" s="176">
        <v>1.19</v>
      </c>
      <c r="H125" s="176">
        <v>19000000</v>
      </c>
      <c r="I125" s="177">
        <v>1.1000000000000001</v>
      </c>
      <c r="K125" s="178">
        <f>+F125/D125</f>
        <v>1</v>
      </c>
      <c r="L125" s="166">
        <f>+IF(F125=0,0,D125-F125)</f>
        <v>0</v>
      </c>
    </row>
    <row r="126" spans="1:12" ht="120">
      <c r="A126" s="168" t="s">
        <v>283</v>
      </c>
      <c r="B126" s="156" t="s">
        <v>182</v>
      </c>
      <c r="C126" s="174">
        <v>1511895</v>
      </c>
      <c r="D126" s="175">
        <v>1439900</v>
      </c>
      <c r="E126" s="175">
        <f t="shared" si="34"/>
        <v>1511895</v>
      </c>
      <c r="F126" s="175">
        <f>+D126</f>
        <v>1439900</v>
      </c>
      <c r="G126" s="176">
        <v>1.19</v>
      </c>
      <c r="H126" s="176">
        <v>1100000</v>
      </c>
      <c r="I126" s="177">
        <v>1.1000000000000001</v>
      </c>
      <c r="K126" s="165">
        <f>+F126/D126</f>
        <v>1</v>
      </c>
      <c r="L126" s="166">
        <f>+IF(F126=0,0,D126-F126)</f>
        <v>0</v>
      </c>
    </row>
    <row r="127" spans="1:12" ht="140">
      <c r="A127" s="168" t="s">
        <v>284</v>
      </c>
      <c r="B127" s="156" t="s">
        <v>182</v>
      </c>
      <c r="C127" s="174">
        <v>1718062.5000000002</v>
      </c>
      <c r="D127" s="175">
        <v>1636250.0000000002</v>
      </c>
      <c r="E127" s="175">
        <f t="shared" si="34"/>
        <v>1718062.5000000002</v>
      </c>
      <c r="F127" s="175">
        <f t="shared" ref="F127:F129" si="35">+D127</f>
        <v>1636250.0000000002</v>
      </c>
      <c r="G127" s="176">
        <v>1.19</v>
      </c>
      <c r="H127" s="176">
        <v>1250000</v>
      </c>
      <c r="I127" s="177">
        <v>1.1000000000000001</v>
      </c>
      <c r="K127" s="165">
        <f>+F127/D127</f>
        <v>1</v>
      </c>
      <c r="L127" s="166">
        <f>+IF(F127=0,0,D127-F127)</f>
        <v>0</v>
      </c>
    </row>
    <row r="128" spans="1:12" ht="160">
      <c r="A128" s="168" t="s">
        <v>285</v>
      </c>
      <c r="B128" s="156" t="s">
        <v>182</v>
      </c>
      <c r="C128" s="174">
        <v>12644940.000000002</v>
      </c>
      <c r="D128" s="175">
        <v>12042800.000000002</v>
      </c>
      <c r="E128" s="175">
        <f t="shared" si="34"/>
        <v>12644940.000000002</v>
      </c>
      <c r="F128" s="175">
        <f t="shared" si="35"/>
        <v>12042800.000000002</v>
      </c>
      <c r="G128" s="176">
        <v>1.19</v>
      </c>
      <c r="H128" s="176">
        <v>9200000</v>
      </c>
      <c r="I128" s="177">
        <v>1.1000000000000001</v>
      </c>
      <c r="K128" s="178">
        <f>+F128/D128</f>
        <v>1</v>
      </c>
      <c r="L128" s="166">
        <f>+IF(F128=0,0,D128-F128)</f>
        <v>0</v>
      </c>
    </row>
    <row r="129" spans="1:12" ht="240">
      <c r="A129" s="168" t="s">
        <v>286</v>
      </c>
      <c r="B129" s="169" t="s">
        <v>182</v>
      </c>
      <c r="C129" s="174">
        <v>71059065</v>
      </c>
      <c r="D129" s="179">
        <v>67675300</v>
      </c>
      <c r="E129" s="175">
        <f t="shared" si="34"/>
        <v>71059065</v>
      </c>
      <c r="F129" s="175">
        <f t="shared" si="35"/>
        <v>67675300</v>
      </c>
      <c r="G129" s="180">
        <v>1.19</v>
      </c>
      <c r="H129" s="180">
        <v>51700000</v>
      </c>
      <c r="I129" s="181">
        <v>1.1000000000000001</v>
      </c>
      <c r="K129" s="178">
        <f>+F129/D129</f>
        <v>1</v>
      </c>
      <c r="L129" s="166">
        <f>+IF(F129=0,0,D129-F129)</f>
        <v>0</v>
      </c>
    </row>
    <row r="130" spans="1:12">
      <c r="A130" s="155"/>
      <c r="B130" s="156"/>
      <c r="C130" s="175"/>
      <c r="D130" s="175"/>
      <c r="E130" s="175"/>
      <c r="F130" s="175"/>
      <c r="G130" s="176"/>
      <c r="H130" s="176"/>
      <c r="I130" s="177"/>
      <c r="K130" s="165"/>
      <c r="L130" s="166"/>
    </row>
    <row r="131" spans="1:12" ht="40">
      <c r="A131" s="155" t="s">
        <v>287</v>
      </c>
      <c r="B131" s="156" t="s">
        <v>182</v>
      </c>
      <c r="C131" s="174">
        <v>412648.23600000009</v>
      </c>
      <c r="D131" s="175">
        <v>392998.32000000007</v>
      </c>
      <c r="E131" s="175">
        <f t="shared" si="34"/>
        <v>412648.23600000009</v>
      </c>
      <c r="F131" s="175">
        <f>+D131</f>
        <v>392998.32000000007</v>
      </c>
      <c r="G131" s="176">
        <v>1.1000000000000001</v>
      </c>
      <c r="H131" s="176">
        <v>324792</v>
      </c>
      <c r="I131" s="177">
        <v>1.1000000000000001</v>
      </c>
      <c r="J131" s="182"/>
      <c r="K131" s="165">
        <f t="shared" ref="K131:K139" si="36">+F131/D131</f>
        <v>1</v>
      </c>
      <c r="L131" s="166">
        <f t="shared" ref="L131:L139" si="37">+IF(F131=0,0,D131-F131)</f>
        <v>0</v>
      </c>
    </row>
    <row r="132" spans="1:12" ht="40">
      <c r="A132" s="155" t="s">
        <v>288</v>
      </c>
      <c r="B132" s="156" t="s">
        <v>182</v>
      </c>
      <c r="C132" s="174">
        <v>398242.0365000001</v>
      </c>
      <c r="D132" s="175">
        <v>379278.13000000006</v>
      </c>
      <c r="E132" s="175">
        <f t="shared" si="34"/>
        <v>398242.0365000001</v>
      </c>
      <c r="F132" s="175">
        <f t="shared" ref="F132:F135" si="38">+D132</f>
        <v>379278.13000000006</v>
      </c>
      <c r="G132" s="176">
        <v>1.1000000000000001</v>
      </c>
      <c r="H132" s="176">
        <v>313453</v>
      </c>
      <c r="I132" s="177">
        <v>1.1000000000000001</v>
      </c>
      <c r="J132" s="182"/>
      <c r="K132" s="165">
        <f t="shared" si="36"/>
        <v>1</v>
      </c>
      <c r="L132" s="166">
        <f t="shared" si="37"/>
        <v>0</v>
      </c>
    </row>
    <row r="133" spans="1:12" ht="40">
      <c r="A133" s="155" t="s">
        <v>289</v>
      </c>
      <c r="B133" s="156" t="s">
        <v>182</v>
      </c>
      <c r="C133" s="174">
        <v>335843.97000000003</v>
      </c>
      <c r="D133" s="175">
        <v>319851.40000000002</v>
      </c>
      <c r="E133" s="175">
        <f t="shared" si="34"/>
        <v>335843.97000000003</v>
      </c>
      <c r="F133" s="175">
        <f t="shared" si="38"/>
        <v>319851.40000000002</v>
      </c>
      <c r="G133" s="176">
        <v>1.1000000000000001</v>
      </c>
      <c r="H133" s="176">
        <v>264340</v>
      </c>
      <c r="I133" s="177">
        <v>1.1000000000000001</v>
      </c>
      <c r="J133" s="182"/>
      <c r="K133" s="165">
        <f t="shared" si="36"/>
        <v>1</v>
      </c>
      <c r="L133" s="166">
        <f t="shared" si="37"/>
        <v>0</v>
      </c>
    </row>
    <row r="134" spans="1:12" ht="40">
      <c r="A134" s="155" t="s">
        <v>290</v>
      </c>
      <c r="B134" s="156" t="s">
        <v>182</v>
      </c>
      <c r="C134" s="174">
        <v>302850.35550000006</v>
      </c>
      <c r="D134" s="175">
        <v>288428.91000000003</v>
      </c>
      <c r="E134" s="175">
        <f t="shared" si="34"/>
        <v>302850.35550000006</v>
      </c>
      <c r="F134" s="175">
        <f t="shared" si="38"/>
        <v>288428.91000000003</v>
      </c>
      <c r="G134" s="176">
        <v>1.1000000000000001</v>
      </c>
      <c r="H134" s="176">
        <v>238371</v>
      </c>
      <c r="I134" s="177">
        <v>1.1000000000000001</v>
      </c>
      <c r="J134" s="182"/>
      <c r="K134" s="165">
        <f t="shared" si="36"/>
        <v>1</v>
      </c>
      <c r="L134" s="166">
        <f t="shared" si="37"/>
        <v>0</v>
      </c>
    </row>
    <row r="135" spans="1:12" ht="40">
      <c r="A135" s="155" t="s">
        <v>291</v>
      </c>
      <c r="B135" s="156" t="s">
        <v>182</v>
      </c>
      <c r="C135" s="174">
        <v>244724.98050000003</v>
      </c>
      <c r="D135" s="175">
        <v>233071.41000000003</v>
      </c>
      <c r="E135" s="175">
        <f t="shared" si="34"/>
        <v>244724.98050000003</v>
      </c>
      <c r="F135" s="175">
        <f t="shared" si="38"/>
        <v>233071.41000000003</v>
      </c>
      <c r="G135" s="176">
        <v>1.1000000000000001</v>
      </c>
      <c r="H135" s="176">
        <v>192621</v>
      </c>
      <c r="I135" s="177">
        <v>1.1000000000000001</v>
      </c>
      <c r="J135" s="182"/>
      <c r="K135" s="165">
        <f t="shared" si="36"/>
        <v>1</v>
      </c>
      <c r="L135" s="166">
        <f t="shared" si="37"/>
        <v>0</v>
      </c>
    </row>
    <row r="136" spans="1:12" ht="40">
      <c r="A136" s="168" t="s">
        <v>292</v>
      </c>
      <c r="B136" s="156" t="s">
        <v>182</v>
      </c>
      <c r="C136" s="174">
        <v>196927.50000000003</v>
      </c>
      <c r="D136" s="175">
        <v>187550.00000000003</v>
      </c>
      <c r="E136" s="175">
        <f t="shared" si="34"/>
        <v>196927.50000000003</v>
      </c>
      <c r="F136" s="175">
        <v>150703</v>
      </c>
      <c r="G136" s="176">
        <v>1.1000000000000001</v>
      </c>
      <c r="H136" s="176">
        <v>155000</v>
      </c>
      <c r="I136" s="177">
        <v>1.1000000000000001</v>
      </c>
      <c r="K136" s="165">
        <f t="shared" si="36"/>
        <v>0.80353505731804842</v>
      </c>
      <c r="L136" s="166">
        <f t="shared" si="37"/>
        <v>36847.000000000029</v>
      </c>
    </row>
    <row r="137" spans="1:12" ht="20">
      <c r="A137" s="155" t="s">
        <v>293</v>
      </c>
      <c r="B137" s="156" t="s">
        <v>182</v>
      </c>
      <c r="C137" s="174">
        <v>13607.055</v>
      </c>
      <c r="D137" s="175">
        <v>12959.1</v>
      </c>
      <c r="E137" s="175">
        <f t="shared" si="34"/>
        <v>13607.055</v>
      </c>
      <c r="F137" s="175">
        <v>11500</v>
      </c>
      <c r="G137" s="176">
        <v>1.19</v>
      </c>
      <c r="H137" s="176">
        <v>9900</v>
      </c>
      <c r="I137" s="177">
        <v>1.1000000000000001</v>
      </c>
      <c r="K137" s="165">
        <f t="shared" si="36"/>
        <v>0.88740730451960392</v>
      </c>
      <c r="L137" s="166">
        <f t="shared" si="37"/>
        <v>1459.1000000000004</v>
      </c>
    </row>
    <row r="138" spans="1:12" ht="20">
      <c r="A138" s="155" t="s">
        <v>294</v>
      </c>
      <c r="B138" s="156" t="s">
        <v>181</v>
      </c>
      <c r="C138" s="174">
        <v>3848.4600000000005</v>
      </c>
      <c r="D138" s="175">
        <v>3665.2000000000003</v>
      </c>
      <c r="E138" s="175">
        <f t="shared" si="34"/>
        <v>3848.4600000000005</v>
      </c>
      <c r="F138" s="175"/>
      <c r="G138" s="176">
        <v>1.19</v>
      </c>
      <c r="H138" s="176">
        <v>2800</v>
      </c>
      <c r="I138" s="177">
        <v>1.1000000000000001</v>
      </c>
      <c r="K138" s="165">
        <f t="shared" si="36"/>
        <v>0</v>
      </c>
      <c r="L138" s="166">
        <f t="shared" si="37"/>
        <v>0</v>
      </c>
    </row>
    <row r="139" spans="1:12" ht="20">
      <c r="A139" s="155" t="s">
        <v>295</v>
      </c>
      <c r="B139" s="156" t="s">
        <v>182</v>
      </c>
      <c r="C139" s="174">
        <v>1374.45</v>
      </c>
      <c r="D139" s="175">
        <v>1309</v>
      </c>
      <c r="E139" s="175">
        <f t="shared" si="34"/>
        <v>1374.45</v>
      </c>
      <c r="F139" s="175">
        <v>750</v>
      </c>
      <c r="G139" s="176">
        <v>1.19</v>
      </c>
      <c r="H139" s="176">
        <v>1000</v>
      </c>
      <c r="I139" s="177">
        <v>1.1000000000000001</v>
      </c>
      <c r="K139" s="165">
        <f t="shared" si="36"/>
        <v>0.57295645530939654</v>
      </c>
      <c r="L139" s="166">
        <f t="shared" si="37"/>
        <v>559</v>
      </c>
    </row>
    <row r="140" spans="1:12">
      <c r="A140" s="155"/>
      <c r="B140" s="156"/>
      <c r="C140" s="157"/>
      <c r="D140" s="157"/>
      <c r="E140" s="157"/>
      <c r="F140" s="157"/>
      <c r="G140" s="158"/>
      <c r="H140" s="158"/>
      <c r="I140" s="159"/>
      <c r="K140" s="165"/>
      <c r="L140" s="166"/>
    </row>
    <row r="141" spans="1:12" ht="20">
      <c r="A141" s="155" t="s">
        <v>296</v>
      </c>
      <c r="B141" s="156" t="s">
        <v>182</v>
      </c>
      <c r="C141" s="164">
        <v>49480.200000000012</v>
      </c>
      <c r="D141" s="157">
        <v>47124.000000000007</v>
      </c>
      <c r="E141" s="175">
        <f t="shared" si="34"/>
        <v>49480.200000000012</v>
      </c>
      <c r="F141" s="157">
        <f>+D141</f>
        <v>47124.000000000007</v>
      </c>
      <c r="G141" s="158">
        <v>1.19</v>
      </c>
      <c r="H141" s="158">
        <v>36000</v>
      </c>
      <c r="I141" s="159">
        <v>1.1000000000000001</v>
      </c>
      <c r="K141" s="165">
        <f t="shared" ref="K141:K148" si="39">+F141/D141</f>
        <v>1</v>
      </c>
      <c r="L141" s="166">
        <f t="shared" ref="L141:L148" si="40">+IF(F141=0,0,D141-F141)</f>
        <v>0</v>
      </c>
    </row>
    <row r="142" spans="1:12" ht="20">
      <c r="A142" s="155" t="s">
        <v>297</v>
      </c>
      <c r="B142" s="156" t="s">
        <v>182</v>
      </c>
      <c r="C142" s="164">
        <v>30237.900000000005</v>
      </c>
      <c r="D142" s="157">
        <v>28798.000000000004</v>
      </c>
      <c r="E142" s="175">
        <f t="shared" si="34"/>
        <v>30237.900000000005</v>
      </c>
      <c r="F142" s="157">
        <f t="shared" ref="F142:F148" si="41">+D142</f>
        <v>28798.000000000004</v>
      </c>
      <c r="G142" s="158">
        <v>1.19</v>
      </c>
      <c r="H142" s="158">
        <v>22000</v>
      </c>
      <c r="I142" s="159">
        <v>1.1000000000000001</v>
      </c>
      <c r="K142" s="165">
        <f t="shared" si="39"/>
        <v>1</v>
      </c>
      <c r="L142" s="166">
        <f t="shared" si="40"/>
        <v>0</v>
      </c>
    </row>
    <row r="143" spans="1:12" ht="20">
      <c r="A143" s="155" t="s">
        <v>298</v>
      </c>
      <c r="B143" s="156" t="s">
        <v>182</v>
      </c>
      <c r="C143" s="164">
        <v>2748.9</v>
      </c>
      <c r="D143" s="157">
        <v>2618</v>
      </c>
      <c r="E143" s="175">
        <f t="shared" si="34"/>
        <v>2748.9</v>
      </c>
      <c r="F143" s="157">
        <f t="shared" si="41"/>
        <v>2618</v>
      </c>
      <c r="G143" s="158">
        <v>1.19</v>
      </c>
      <c r="H143" s="158">
        <v>2000</v>
      </c>
      <c r="I143" s="159">
        <v>1.1000000000000001</v>
      </c>
      <c r="K143" s="165">
        <f t="shared" si="39"/>
        <v>1</v>
      </c>
      <c r="L143" s="166">
        <f t="shared" si="40"/>
        <v>0</v>
      </c>
    </row>
    <row r="144" spans="1:12" ht="20">
      <c r="A144" s="155" t="s">
        <v>299</v>
      </c>
      <c r="B144" s="156" t="s">
        <v>182</v>
      </c>
      <c r="C144" s="164">
        <v>1649.3400000000004</v>
      </c>
      <c r="D144" s="157">
        <v>1570.8000000000002</v>
      </c>
      <c r="E144" s="175">
        <f t="shared" si="34"/>
        <v>1649.3400000000004</v>
      </c>
      <c r="F144" s="157">
        <f t="shared" si="41"/>
        <v>1570.8000000000002</v>
      </c>
      <c r="G144" s="158">
        <v>1.19</v>
      </c>
      <c r="H144" s="158">
        <v>1200</v>
      </c>
      <c r="I144" s="159">
        <v>1.1000000000000001</v>
      </c>
      <c r="K144" s="165">
        <f t="shared" si="39"/>
        <v>1</v>
      </c>
      <c r="L144" s="166">
        <f t="shared" si="40"/>
        <v>0</v>
      </c>
    </row>
    <row r="145" spans="1:12" ht="20">
      <c r="A145" s="155" t="s">
        <v>300</v>
      </c>
      <c r="B145" s="156" t="s">
        <v>182</v>
      </c>
      <c r="C145" s="164">
        <v>8246.7000000000007</v>
      </c>
      <c r="D145" s="157">
        <v>7854.0000000000009</v>
      </c>
      <c r="E145" s="175">
        <f t="shared" si="34"/>
        <v>8246.7000000000007</v>
      </c>
      <c r="F145" s="157">
        <f t="shared" si="41"/>
        <v>7854.0000000000009</v>
      </c>
      <c r="G145" s="158">
        <v>1.19</v>
      </c>
      <c r="H145" s="158">
        <v>6000</v>
      </c>
      <c r="I145" s="159">
        <v>1.1000000000000001</v>
      </c>
      <c r="K145" s="165">
        <f t="shared" si="39"/>
        <v>1</v>
      </c>
      <c r="L145" s="166">
        <f t="shared" si="40"/>
        <v>0</v>
      </c>
    </row>
    <row r="146" spans="1:12" ht="20">
      <c r="A146" s="155" t="s">
        <v>301</v>
      </c>
      <c r="B146" s="156" t="s">
        <v>181</v>
      </c>
      <c r="C146" s="164">
        <v>3436.1250000000005</v>
      </c>
      <c r="D146" s="157">
        <v>3272.5000000000005</v>
      </c>
      <c r="E146" s="175">
        <f t="shared" si="34"/>
        <v>3436.1250000000005</v>
      </c>
      <c r="F146" s="157">
        <f t="shared" si="41"/>
        <v>3272.5000000000005</v>
      </c>
      <c r="G146" s="158">
        <v>1.19</v>
      </c>
      <c r="H146" s="158">
        <v>2500</v>
      </c>
      <c r="I146" s="159">
        <v>1.1000000000000001</v>
      </c>
      <c r="K146" s="165">
        <f t="shared" si="39"/>
        <v>1</v>
      </c>
      <c r="L146" s="166">
        <f t="shared" si="40"/>
        <v>0</v>
      </c>
    </row>
    <row r="147" spans="1:12" ht="20">
      <c r="A147" s="155" t="s">
        <v>302</v>
      </c>
      <c r="B147" s="156" t="s">
        <v>182</v>
      </c>
      <c r="C147" s="164">
        <v>19242.3</v>
      </c>
      <c r="D147" s="157">
        <v>18326</v>
      </c>
      <c r="E147" s="175">
        <f t="shared" si="34"/>
        <v>19242.3</v>
      </c>
      <c r="F147" s="157">
        <f t="shared" si="41"/>
        <v>18326</v>
      </c>
      <c r="G147" s="158">
        <v>1.19</v>
      </c>
      <c r="H147" s="158">
        <v>14000</v>
      </c>
      <c r="I147" s="159">
        <v>1.1000000000000001</v>
      </c>
      <c r="K147" s="165">
        <f t="shared" si="39"/>
        <v>1</v>
      </c>
      <c r="L147" s="166">
        <f t="shared" si="40"/>
        <v>0</v>
      </c>
    </row>
    <row r="148" spans="1:12" ht="20">
      <c r="A148" s="155" t="s">
        <v>303</v>
      </c>
      <c r="B148" s="156" t="s">
        <v>182</v>
      </c>
      <c r="C148" s="164">
        <v>3848.4600000000005</v>
      </c>
      <c r="D148" s="157">
        <v>3665.2000000000003</v>
      </c>
      <c r="E148" s="175">
        <f t="shared" si="34"/>
        <v>3848.4600000000005</v>
      </c>
      <c r="F148" s="157">
        <f t="shared" si="41"/>
        <v>3665.2000000000003</v>
      </c>
      <c r="G148" s="158">
        <v>1.19</v>
      </c>
      <c r="H148" s="158">
        <v>2800</v>
      </c>
      <c r="I148" s="159">
        <v>1.1000000000000001</v>
      </c>
      <c r="K148" s="165">
        <f t="shared" si="39"/>
        <v>1</v>
      </c>
      <c r="L148" s="166">
        <f t="shared" si="40"/>
        <v>0</v>
      </c>
    </row>
    <row r="149" spans="1:12">
      <c r="A149" s="155"/>
      <c r="B149" s="156"/>
      <c r="C149" s="157"/>
      <c r="D149" s="157"/>
      <c r="E149" s="157"/>
      <c r="F149" s="157"/>
      <c r="G149" s="158"/>
      <c r="H149" s="158"/>
      <c r="I149" s="159"/>
      <c r="K149" s="165"/>
      <c r="L149" s="166"/>
    </row>
    <row r="150" spans="1:12" ht="20">
      <c r="A150" s="155" t="s">
        <v>304</v>
      </c>
      <c r="B150" s="156" t="s">
        <v>182</v>
      </c>
      <c r="C150" s="164">
        <v>534661.05000000005</v>
      </c>
      <c r="D150" s="157">
        <v>509201.00000000006</v>
      </c>
      <c r="E150" s="175">
        <f t="shared" si="34"/>
        <v>534661.05000000005</v>
      </c>
      <c r="F150" s="157">
        <f>+D150</f>
        <v>509201.00000000006</v>
      </c>
      <c r="G150" s="158">
        <v>1.19</v>
      </c>
      <c r="H150" s="158">
        <v>389000</v>
      </c>
      <c r="I150" s="159">
        <v>1.1000000000000001</v>
      </c>
      <c r="K150" s="165">
        <f>+F150/D150</f>
        <v>1</v>
      </c>
      <c r="L150" s="166">
        <f>+IF(F150=0,0,D150-F150)</f>
        <v>0</v>
      </c>
    </row>
    <row r="151" spans="1:12">
      <c r="A151" s="155"/>
      <c r="B151" s="156"/>
      <c r="C151" s="157"/>
      <c r="D151" s="157"/>
      <c r="E151" s="157"/>
      <c r="F151" s="157"/>
      <c r="G151" s="158"/>
      <c r="H151" s="158"/>
      <c r="I151" s="159"/>
      <c r="K151" s="165"/>
      <c r="L151" s="166"/>
    </row>
    <row r="152" spans="1:12">
      <c r="A152" s="155"/>
      <c r="B152" s="156"/>
      <c r="C152" s="157"/>
      <c r="D152" s="157"/>
      <c r="E152" s="157"/>
      <c r="F152" s="157"/>
      <c r="G152" s="158"/>
      <c r="H152" s="158"/>
      <c r="I152" s="159"/>
      <c r="K152" s="165"/>
      <c r="L152" s="166"/>
    </row>
    <row r="153" spans="1:12" ht="20">
      <c r="A153" s="155" t="s">
        <v>305</v>
      </c>
      <c r="B153" s="156" t="s">
        <v>182</v>
      </c>
      <c r="C153" s="164">
        <v>109956.00000000001</v>
      </c>
      <c r="D153" s="157">
        <v>104720.00000000001</v>
      </c>
      <c r="E153" s="175">
        <f t="shared" ref="E153:E200" si="42">+D153*1.05</f>
        <v>109956.00000000001</v>
      </c>
      <c r="F153" s="157">
        <f>+D153</f>
        <v>104720.00000000001</v>
      </c>
      <c r="G153" s="158">
        <v>1.19</v>
      </c>
      <c r="H153" s="158">
        <v>80000</v>
      </c>
      <c r="I153" s="159">
        <v>1.1000000000000001</v>
      </c>
      <c r="K153" s="165">
        <f t="shared" ref="K153:K163" si="43">+F153/D153</f>
        <v>1</v>
      </c>
      <c r="L153" s="166">
        <f t="shared" ref="L153:L163" si="44">+IF(F153=0,0,D153-F153)</f>
        <v>0</v>
      </c>
    </row>
    <row r="154" spans="1:12" ht="40">
      <c r="A154" s="155" t="s">
        <v>306</v>
      </c>
      <c r="B154" s="156" t="s">
        <v>182</v>
      </c>
      <c r="C154" s="164">
        <v>116828.25000000001</v>
      </c>
      <c r="D154" s="157">
        <v>111265.00000000001</v>
      </c>
      <c r="E154" s="175">
        <f t="shared" si="42"/>
        <v>116828.25000000001</v>
      </c>
      <c r="F154" s="157">
        <f t="shared" ref="F154:F163" si="45">+D154</f>
        <v>111265.00000000001</v>
      </c>
      <c r="G154" s="158">
        <v>1.19</v>
      </c>
      <c r="H154" s="158">
        <v>85000</v>
      </c>
      <c r="I154" s="159">
        <v>1.1000000000000001</v>
      </c>
      <c r="K154" s="165">
        <f t="shared" si="43"/>
        <v>1</v>
      </c>
      <c r="L154" s="166">
        <f t="shared" si="44"/>
        <v>0</v>
      </c>
    </row>
    <row r="155" spans="1:12" ht="24.75" customHeight="1">
      <c r="A155" s="155" t="s">
        <v>307</v>
      </c>
      <c r="B155" s="156" t="s">
        <v>182</v>
      </c>
      <c r="C155" s="164">
        <v>401339.40000000008</v>
      </c>
      <c r="D155" s="157">
        <v>382228.00000000006</v>
      </c>
      <c r="E155" s="175">
        <f t="shared" si="42"/>
        <v>401339.40000000008</v>
      </c>
      <c r="F155" s="157">
        <f t="shared" si="45"/>
        <v>382228.00000000006</v>
      </c>
      <c r="G155" s="158">
        <v>1.19</v>
      </c>
      <c r="H155" s="158">
        <v>292000</v>
      </c>
      <c r="I155" s="159">
        <v>1.1000000000000001</v>
      </c>
      <c r="K155" s="165">
        <f t="shared" si="43"/>
        <v>1</v>
      </c>
      <c r="L155" s="166">
        <f t="shared" si="44"/>
        <v>0</v>
      </c>
    </row>
    <row r="156" spans="1:12" ht="24.75" customHeight="1">
      <c r="A156" s="155" t="s">
        <v>308</v>
      </c>
      <c r="B156" s="156" t="s">
        <v>182</v>
      </c>
      <c r="C156" s="164">
        <v>131947.20000000001</v>
      </c>
      <c r="D156" s="157">
        <v>125664.00000000001</v>
      </c>
      <c r="E156" s="175">
        <f t="shared" si="42"/>
        <v>131947.20000000001</v>
      </c>
      <c r="F156" s="157">
        <f t="shared" si="45"/>
        <v>125664.00000000001</v>
      </c>
      <c r="G156" s="158">
        <v>1.19</v>
      </c>
      <c r="H156" s="158">
        <v>96000</v>
      </c>
      <c r="I156" s="159">
        <v>1.1000000000000001</v>
      </c>
      <c r="K156" s="165">
        <f t="shared" si="43"/>
        <v>1</v>
      </c>
      <c r="L156" s="166">
        <f t="shared" si="44"/>
        <v>0</v>
      </c>
    </row>
    <row r="157" spans="1:12" ht="24.75" customHeight="1">
      <c r="A157" s="155" t="s">
        <v>309</v>
      </c>
      <c r="B157" s="156" t="s">
        <v>182</v>
      </c>
      <c r="C157" s="164">
        <v>142942.80000000002</v>
      </c>
      <c r="D157" s="157">
        <v>136136</v>
      </c>
      <c r="E157" s="175">
        <f t="shared" si="42"/>
        <v>142942.80000000002</v>
      </c>
      <c r="F157" s="157">
        <f t="shared" si="45"/>
        <v>136136</v>
      </c>
      <c r="G157" s="158">
        <v>1.19</v>
      </c>
      <c r="H157" s="158">
        <v>104000</v>
      </c>
      <c r="I157" s="159">
        <v>1.1000000000000001</v>
      </c>
      <c r="K157" s="165">
        <f t="shared" si="43"/>
        <v>1</v>
      </c>
      <c r="L157" s="166">
        <f t="shared" si="44"/>
        <v>0</v>
      </c>
    </row>
    <row r="158" spans="1:12" ht="24.75" customHeight="1">
      <c r="A158" s="155" t="s">
        <v>310</v>
      </c>
      <c r="B158" s="156" t="s">
        <v>182</v>
      </c>
      <c r="C158" s="164">
        <v>2474010</v>
      </c>
      <c r="D158" s="157">
        <v>2356200</v>
      </c>
      <c r="E158" s="175">
        <f t="shared" si="42"/>
        <v>2474010</v>
      </c>
      <c r="F158" s="157">
        <f t="shared" si="45"/>
        <v>2356200</v>
      </c>
      <c r="G158" s="158">
        <v>1.19</v>
      </c>
      <c r="H158" s="158">
        <v>1800000</v>
      </c>
      <c r="I158" s="159">
        <v>1.1000000000000001</v>
      </c>
      <c r="K158" s="165">
        <f t="shared" si="43"/>
        <v>1</v>
      </c>
      <c r="L158" s="166">
        <f t="shared" si="44"/>
        <v>0</v>
      </c>
    </row>
    <row r="159" spans="1:12" ht="24.75" customHeight="1">
      <c r="A159" s="155" t="s">
        <v>311</v>
      </c>
      <c r="B159" s="156" t="s">
        <v>182</v>
      </c>
      <c r="C159" s="164">
        <v>134696.10000000003</v>
      </c>
      <c r="D159" s="157">
        <v>128282.00000000001</v>
      </c>
      <c r="E159" s="175">
        <f t="shared" si="42"/>
        <v>134696.10000000003</v>
      </c>
      <c r="F159" s="157">
        <f t="shared" si="45"/>
        <v>128282.00000000001</v>
      </c>
      <c r="G159" s="158">
        <v>1.19</v>
      </c>
      <c r="H159" s="158">
        <v>98000</v>
      </c>
      <c r="I159" s="159">
        <v>1.1000000000000001</v>
      </c>
      <c r="K159" s="165">
        <f t="shared" si="43"/>
        <v>1</v>
      </c>
      <c r="L159" s="166">
        <f t="shared" si="44"/>
        <v>0</v>
      </c>
    </row>
    <row r="160" spans="1:12" ht="24.75" customHeight="1">
      <c r="A160" s="155" t="s">
        <v>312</v>
      </c>
      <c r="B160" s="156" t="s">
        <v>182</v>
      </c>
      <c r="C160" s="164">
        <v>206167.50000000003</v>
      </c>
      <c r="D160" s="157">
        <v>196350.00000000003</v>
      </c>
      <c r="E160" s="175">
        <f t="shared" si="42"/>
        <v>206167.50000000003</v>
      </c>
      <c r="F160" s="157">
        <f t="shared" si="45"/>
        <v>196350.00000000003</v>
      </c>
      <c r="G160" s="158">
        <v>1.19</v>
      </c>
      <c r="H160" s="158">
        <v>150000</v>
      </c>
      <c r="I160" s="159">
        <v>1.1000000000000001</v>
      </c>
      <c r="K160" s="165">
        <f t="shared" si="43"/>
        <v>1</v>
      </c>
      <c r="L160" s="166">
        <f t="shared" si="44"/>
        <v>0</v>
      </c>
    </row>
    <row r="161" spans="1:12" ht="24.75" customHeight="1">
      <c r="A161" s="155" t="s">
        <v>313</v>
      </c>
      <c r="B161" s="156" t="s">
        <v>182</v>
      </c>
      <c r="C161" s="164">
        <v>261145.50000000003</v>
      </c>
      <c r="D161" s="157">
        <v>248710.00000000003</v>
      </c>
      <c r="E161" s="175">
        <f t="shared" si="42"/>
        <v>261145.50000000003</v>
      </c>
      <c r="F161" s="157">
        <f t="shared" si="45"/>
        <v>248710.00000000003</v>
      </c>
      <c r="G161" s="158">
        <v>1.19</v>
      </c>
      <c r="H161" s="158">
        <v>190000</v>
      </c>
      <c r="I161" s="159">
        <v>1.1000000000000001</v>
      </c>
      <c r="K161" s="165">
        <f t="shared" si="43"/>
        <v>1</v>
      </c>
      <c r="L161" s="166">
        <f t="shared" si="44"/>
        <v>0</v>
      </c>
    </row>
    <row r="162" spans="1:12" ht="38.25" customHeight="1">
      <c r="A162" s="155" t="s">
        <v>314</v>
      </c>
      <c r="B162" s="156" t="s">
        <v>182</v>
      </c>
      <c r="C162" s="164">
        <v>409586.10000000009</v>
      </c>
      <c r="D162" s="157">
        <v>390082.00000000006</v>
      </c>
      <c r="E162" s="175">
        <f t="shared" si="42"/>
        <v>409586.10000000009</v>
      </c>
      <c r="F162" s="157">
        <f t="shared" si="45"/>
        <v>390082.00000000006</v>
      </c>
      <c r="G162" s="158">
        <v>1.19</v>
      </c>
      <c r="H162" s="158">
        <v>298000</v>
      </c>
      <c r="I162" s="159">
        <v>1.1000000000000001</v>
      </c>
      <c r="K162" s="165">
        <f t="shared" si="43"/>
        <v>1</v>
      </c>
      <c r="L162" s="166">
        <f t="shared" si="44"/>
        <v>0</v>
      </c>
    </row>
    <row r="163" spans="1:12" ht="20">
      <c r="A163" s="168" t="s">
        <v>315</v>
      </c>
      <c r="B163" s="156" t="s">
        <v>181</v>
      </c>
      <c r="C163" s="164">
        <v>1649.3400000000004</v>
      </c>
      <c r="D163" s="157">
        <v>1570.8000000000002</v>
      </c>
      <c r="E163" s="175">
        <f t="shared" si="42"/>
        <v>1649.3400000000004</v>
      </c>
      <c r="F163" s="157">
        <f t="shared" si="45"/>
        <v>1570.8000000000002</v>
      </c>
      <c r="G163" s="158">
        <v>1.19</v>
      </c>
      <c r="H163" s="158">
        <v>1200</v>
      </c>
      <c r="I163" s="159">
        <v>1.1000000000000001</v>
      </c>
      <c r="K163" s="165">
        <f t="shared" si="43"/>
        <v>1</v>
      </c>
      <c r="L163" s="166">
        <f t="shared" si="44"/>
        <v>0</v>
      </c>
    </row>
    <row r="164" spans="1:12">
      <c r="A164" s="155"/>
      <c r="B164" s="156"/>
      <c r="C164" s="157"/>
      <c r="D164" s="157"/>
      <c r="E164" s="157"/>
      <c r="F164" s="157"/>
      <c r="G164" s="158"/>
      <c r="H164" s="158"/>
      <c r="I164" s="159"/>
      <c r="K164" s="165"/>
      <c r="L164" s="166"/>
    </row>
    <row r="165" spans="1:12" ht="20">
      <c r="A165" s="155" t="s">
        <v>316</v>
      </c>
      <c r="B165" s="156" t="s">
        <v>182</v>
      </c>
      <c r="C165" s="164">
        <v>10720.710000000001</v>
      </c>
      <c r="D165" s="157">
        <v>10210.200000000001</v>
      </c>
      <c r="E165" s="175">
        <f t="shared" si="42"/>
        <v>10720.710000000001</v>
      </c>
      <c r="F165" s="157">
        <f>+D165</f>
        <v>10210.200000000001</v>
      </c>
      <c r="G165" s="158">
        <v>1.19</v>
      </c>
      <c r="H165" s="158">
        <v>7800</v>
      </c>
      <c r="I165" s="159">
        <v>1.1000000000000001</v>
      </c>
      <c r="K165" s="165">
        <f>+F165/D165</f>
        <v>1</v>
      </c>
      <c r="L165" s="166">
        <f>+IF(F165=0,0,D165-F165)</f>
        <v>0</v>
      </c>
    </row>
    <row r="166" spans="1:12" ht="20">
      <c r="A166" s="155" t="s">
        <v>317</v>
      </c>
      <c r="B166" s="156" t="s">
        <v>181</v>
      </c>
      <c r="C166" s="164">
        <v>1374.45</v>
      </c>
      <c r="D166" s="157">
        <v>1309</v>
      </c>
      <c r="E166" s="175">
        <f t="shared" si="42"/>
        <v>1374.45</v>
      </c>
      <c r="F166" s="157">
        <f t="shared" ref="F166:F167" si="46">+D166</f>
        <v>1309</v>
      </c>
      <c r="G166" s="158">
        <v>1.19</v>
      </c>
      <c r="H166" s="158">
        <v>1000</v>
      </c>
      <c r="I166" s="159">
        <v>1.1000000000000001</v>
      </c>
      <c r="K166" s="165">
        <f>+F166/D166</f>
        <v>1</v>
      </c>
      <c r="L166" s="166">
        <f>+IF(F166=0,0,D166-F166)</f>
        <v>0</v>
      </c>
    </row>
    <row r="167" spans="1:12" ht="20">
      <c r="A167" s="155" t="s">
        <v>318</v>
      </c>
      <c r="B167" s="156" t="s">
        <v>182</v>
      </c>
      <c r="C167" s="164">
        <v>9621.15</v>
      </c>
      <c r="D167" s="157">
        <v>9163</v>
      </c>
      <c r="E167" s="175">
        <f t="shared" si="42"/>
        <v>9621.15</v>
      </c>
      <c r="F167" s="157">
        <f t="shared" si="46"/>
        <v>9163</v>
      </c>
      <c r="G167" s="158">
        <v>1.19</v>
      </c>
      <c r="H167" s="158">
        <v>7000</v>
      </c>
      <c r="I167" s="159">
        <v>1.1000000000000001</v>
      </c>
      <c r="K167" s="165">
        <f>+F167/D167</f>
        <v>1</v>
      </c>
      <c r="L167" s="166">
        <f>+IF(F167=0,0,D167-F167)</f>
        <v>0</v>
      </c>
    </row>
    <row r="168" spans="1:12">
      <c r="A168" s="155"/>
      <c r="B168" s="156"/>
      <c r="C168" s="157"/>
      <c r="D168" s="157"/>
      <c r="E168" s="157"/>
      <c r="F168" s="157"/>
      <c r="G168" s="158"/>
      <c r="H168" s="158"/>
      <c r="I168" s="159"/>
      <c r="K168" s="165"/>
      <c r="L168" s="166"/>
    </row>
    <row r="169" spans="1:12" ht="20">
      <c r="A169" s="155" t="s">
        <v>319</v>
      </c>
      <c r="B169" s="156" t="s">
        <v>181</v>
      </c>
      <c r="C169" s="164">
        <v>1649.3400000000004</v>
      </c>
      <c r="D169" s="157">
        <v>1570.8000000000002</v>
      </c>
      <c r="E169" s="175">
        <f t="shared" si="42"/>
        <v>1649.3400000000004</v>
      </c>
      <c r="F169" s="157">
        <f>+D169</f>
        <v>1570.8000000000002</v>
      </c>
      <c r="G169" s="158">
        <v>1.19</v>
      </c>
      <c r="H169" s="158">
        <v>1200</v>
      </c>
      <c r="I169" s="159">
        <v>1.1000000000000001</v>
      </c>
      <c r="K169" s="165">
        <f>+F169/D169</f>
        <v>1</v>
      </c>
      <c r="L169" s="166">
        <f>+IF(F169=0,0,D169-F169)</f>
        <v>0</v>
      </c>
    </row>
    <row r="170" spans="1:12" ht="20">
      <c r="A170" s="155" t="s">
        <v>320</v>
      </c>
      <c r="B170" s="156" t="s">
        <v>182</v>
      </c>
      <c r="C170" s="164">
        <v>9621.15</v>
      </c>
      <c r="D170" s="157">
        <v>9163</v>
      </c>
      <c r="E170" s="175">
        <f t="shared" si="42"/>
        <v>9621.15</v>
      </c>
      <c r="F170" s="157">
        <f>+D170</f>
        <v>9163</v>
      </c>
      <c r="G170" s="158">
        <v>1.19</v>
      </c>
      <c r="H170" s="158">
        <v>7000</v>
      </c>
      <c r="I170" s="159">
        <v>1.1000000000000001</v>
      </c>
      <c r="K170" s="165">
        <f>+F170/D170</f>
        <v>1</v>
      </c>
      <c r="L170" s="166">
        <f>+IF(F170=0,0,D170-F170)</f>
        <v>0</v>
      </c>
    </row>
    <row r="171" spans="1:12">
      <c r="A171" s="155"/>
      <c r="B171" s="156"/>
      <c r="C171" s="157"/>
      <c r="D171" s="157"/>
      <c r="E171" s="157"/>
      <c r="F171" s="157"/>
      <c r="G171" s="158"/>
      <c r="H171" s="158"/>
      <c r="I171" s="159"/>
      <c r="K171" s="165"/>
      <c r="L171" s="166"/>
    </row>
    <row r="172" spans="1:12" ht="20">
      <c r="A172" s="155" t="s">
        <v>321</v>
      </c>
      <c r="B172" s="156" t="s">
        <v>182</v>
      </c>
      <c r="C172" s="174">
        <v>93462.6</v>
      </c>
      <c r="D172" s="157">
        <v>89012</v>
      </c>
      <c r="E172" s="175">
        <f t="shared" si="42"/>
        <v>93462.6</v>
      </c>
      <c r="F172" s="157">
        <f>+D172</f>
        <v>89012</v>
      </c>
      <c r="G172" s="158">
        <v>1.19</v>
      </c>
      <c r="H172" s="158">
        <v>68000</v>
      </c>
      <c r="I172" s="159">
        <v>1.1000000000000001</v>
      </c>
      <c r="K172" s="165">
        <f>+F172/D172</f>
        <v>1</v>
      </c>
      <c r="L172" s="166">
        <f>+IF(F172=0,0,D172-F172)</f>
        <v>0</v>
      </c>
    </row>
    <row r="173" spans="1:12">
      <c r="A173" s="155"/>
      <c r="B173" s="156"/>
      <c r="C173" s="157"/>
      <c r="D173" s="157"/>
      <c r="E173" s="157"/>
      <c r="F173" s="157"/>
      <c r="G173" s="158"/>
      <c r="H173" s="158"/>
      <c r="I173" s="159"/>
      <c r="K173" s="165"/>
      <c r="L173" s="166"/>
    </row>
    <row r="174" spans="1:12" ht="20">
      <c r="A174" s="155" t="s">
        <v>322</v>
      </c>
      <c r="B174" s="156" t="s">
        <v>182</v>
      </c>
      <c r="C174" s="164">
        <v>1346961</v>
      </c>
      <c r="D174" s="157">
        <v>1282820</v>
      </c>
      <c r="E174" s="175">
        <f t="shared" si="42"/>
        <v>1346961</v>
      </c>
      <c r="F174" s="157">
        <f>+D174</f>
        <v>1282820</v>
      </c>
      <c r="G174" s="158">
        <v>1.19</v>
      </c>
      <c r="H174" s="158">
        <v>980000</v>
      </c>
      <c r="I174" s="159">
        <v>1.1000000000000001</v>
      </c>
      <c r="K174" s="165">
        <f t="shared" ref="K174:K180" si="47">+F174/D174</f>
        <v>1</v>
      </c>
      <c r="L174" s="166">
        <f t="shared" ref="L174:L180" si="48">+IF(F174=0,0,D174-F174)</f>
        <v>0</v>
      </c>
    </row>
    <row r="175" spans="1:12" ht="20">
      <c r="A175" s="155" t="s">
        <v>323</v>
      </c>
      <c r="B175" s="156" t="s">
        <v>182</v>
      </c>
      <c r="C175" s="164">
        <v>934626.00000000012</v>
      </c>
      <c r="D175" s="157">
        <v>890120.00000000012</v>
      </c>
      <c r="E175" s="175">
        <f t="shared" si="42"/>
        <v>934626.00000000012</v>
      </c>
      <c r="F175" s="157">
        <f t="shared" ref="F175:F180" si="49">+D175</f>
        <v>890120.00000000012</v>
      </c>
      <c r="G175" s="158">
        <v>1.19</v>
      </c>
      <c r="H175" s="158">
        <v>680000</v>
      </c>
      <c r="I175" s="159">
        <v>1.1000000000000001</v>
      </c>
      <c r="K175" s="165">
        <f t="shared" si="47"/>
        <v>1</v>
      </c>
      <c r="L175" s="166">
        <f t="shared" si="48"/>
        <v>0</v>
      </c>
    </row>
    <row r="176" spans="1:12" ht="20">
      <c r="A176" s="155" t="s">
        <v>324</v>
      </c>
      <c r="B176" s="156" t="s">
        <v>182</v>
      </c>
      <c r="C176" s="164">
        <v>1360705.5</v>
      </c>
      <c r="D176" s="157">
        <v>1295910</v>
      </c>
      <c r="E176" s="175">
        <f t="shared" si="42"/>
        <v>1360705.5</v>
      </c>
      <c r="F176" s="157">
        <f t="shared" si="49"/>
        <v>1295910</v>
      </c>
      <c r="G176" s="158">
        <v>1.19</v>
      </c>
      <c r="H176" s="158">
        <v>990000</v>
      </c>
      <c r="I176" s="159">
        <v>1.1000000000000001</v>
      </c>
      <c r="K176" s="165">
        <f t="shared" si="47"/>
        <v>1</v>
      </c>
      <c r="L176" s="166">
        <f t="shared" si="48"/>
        <v>0</v>
      </c>
    </row>
    <row r="177" spans="1:12" ht="20">
      <c r="A177" s="155" t="s">
        <v>325</v>
      </c>
      <c r="B177" s="156" t="s">
        <v>182</v>
      </c>
      <c r="C177" s="164">
        <v>164934</v>
      </c>
      <c r="D177" s="157">
        <v>157080</v>
      </c>
      <c r="E177" s="175">
        <f t="shared" si="42"/>
        <v>164934</v>
      </c>
      <c r="F177" s="157">
        <f t="shared" si="49"/>
        <v>157080</v>
      </c>
      <c r="G177" s="158">
        <v>1.19</v>
      </c>
      <c r="H177" s="158">
        <v>120000</v>
      </c>
      <c r="I177" s="159">
        <v>1.1000000000000001</v>
      </c>
      <c r="K177" s="165">
        <f t="shared" si="47"/>
        <v>1</v>
      </c>
      <c r="L177" s="166">
        <f t="shared" si="48"/>
        <v>0</v>
      </c>
    </row>
    <row r="178" spans="1:12" ht="20">
      <c r="A178" s="155" t="s">
        <v>326</v>
      </c>
      <c r="B178" s="156" t="s">
        <v>182</v>
      </c>
      <c r="C178" s="164">
        <v>164934</v>
      </c>
      <c r="D178" s="157">
        <v>157080</v>
      </c>
      <c r="E178" s="175">
        <f t="shared" si="42"/>
        <v>164934</v>
      </c>
      <c r="F178" s="157">
        <f t="shared" si="49"/>
        <v>157080</v>
      </c>
      <c r="G178" s="158">
        <v>1.19</v>
      </c>
      <c r="H178" s="158">
        <v>120000</v>
      </c>
      <c r="I178" s="159">
        <v>1.1000000000000001</v>
      </c>
      <c r="K178" s="165">
        <f t="shared" si="47"/>
        <v>1</v>
      </c>
      <c r="L178" s="166">
        <f t="shared" si="48"/>
        <v>0</v>
      </c>
    </row>
    <row r="179" spans="1:12" ht="20">
      <c r="A179" s="155" t="s">
        <v>327</v>
      </c>
      <c r="B179" s="156" t="s">
        <v>182</v>
      </c>
      <c r="C179" s="164">
        <v>17455.515000000003</v>
      </c>
      <c r="D179" s="157">
        <v>16624.300000000003</v>
      </c>
      <c r="E179" s="175">
        <f t="shared" si="42"/>
        <v>17455.515000000003</v>
      </c>
      <c r="F179" s="157">
        <f t="shared" si="49"/>
        <v>16624.300000000003</v>
      </c>
      <c r="G179" s="158">
        <v>1.19</v>
      </c>
      <c r="H179" s="158">
        <v>12700</v>
      </c>
      <c r="I179" s="159">
        <v>1.1000000000000001</v>
      </c>
      <c r="K179" s="165">
        <f t="shared" si="47"/>
        <v>1</v>
      </c>
      <c r="L179" s="166">
        <f t="shared" si="48"/>
        <v>0</v>
      </c>
    </row>
    <row r="180" spans="1:12" ht="20">
      <c r="A180" s="155" t="s">
        <v>328</v>
      </c>
      <c r="B180" s="156" t="s">
        <v>182</v>
      </c>
      <c r="C180" s="164">
        <v>26114.550000000007</v>
      </c>
      <c r="D180" s="157">
        <v>24871.000000000004</v>
      </c>
      <c r="E180" s="175">
        <f t="shared" si="42"/>
        <v>26114.550000000007</v>
      </c>
      <c r="F180" s="157">
        <f t="shared" si="49"/>
        <v>24871.000000000004</v>
      </c>
      <c r="G180" s="158">
        <v>1.19</v>
      </c>
      <c r="H180" s="158">
        <v>19000</v>
      </c>
      <c r="I180" s="159">
        <v>1.1000000000000001</v>
      </c>
      <c r="K180" s="165">
        <f t="shared" si="47"/>
        <v>1</v>
      </c>
      <c r="L180" s="166">
        <f t="shared" si="48"/>
        <v>0</v>
      </c>
    </row>
    <row r="181" spans="1:12">
      <c r="A181" s="155"/>
      <c r="B181" s="156"/>
      <c r="C181" s="157"/>
      <c r="D181" s="157"/>
      <c r="E181" s="157"/>
      <c r="F181" s="157"/>
      <c r="G181" s="158"/>
      <c r="H181" s="158"/>
      <c r="I181" s="159"/>
      <c r="K181" s="165"/>
      <c r="L181" s="166"/>
    </row>
    <row r="182" spans="1:12" ht="40">
      <c r="A182" s="155" t="s">
        <v>329</v>
      </c>
      <c r="B182" s="156" t="s">
        <v>182</v>
      </c>
      <c r="C182" s="164">
        <v>68887434.000000015</v>
      </c>
      <c r="D182" s="157">
        <v>65607080.000000007</v>
      </c>
      <c r="E182" s="175">
        <f t="shared" si="42"/>
        <v>68887434.000000015</v>
      </c>
      <c r="F182" s="157">
        <f>+D182</f>
        <v>65607080.000000007</v>
      </c>
      <c r="G182" s="158">
        <v>1.19</v>
      </c>
      <c r="H182" s="158">
        <v>50120000</v>
      </c>
      <c r="I182" s="159">
        <v>1.1000000000000001</v>
      </c>
      <c r="K182" s="165">
        <f>+F182/D182</f>
        <v>1</v>
      </c>
      <c r="L182" s="166">
        <f>+IF(F182=0,0,D182-F182)</f>
        <v>0</v>
      </c>
    </row>
    <row r="183" spans="1:12" ht="20">
      <c r="A183" s="155" t="s">
        <v>330</v>
      </c>
      <c r="B183" s="156" t="s">
        <v>182</v>
      </c>
      <c r="C183" s="164">
        <v>15256395.000000002</v>
      </c>
      <c r="D183" s="157">
        <v>14529900.000000002</v>
      </c>
      <c r="E183" s="175">
        <f t="shared" si="42"/>
        <v>15256395.000000002</v>
      </c>
      <c r="F183" s="157">
        <f t="shared" ref="F183:F184" si="50">+D183</f>
        <v>14529900.000000002</v>
      </c>
      <c r="G183" s="158">
        <v>1.19</v>
      </c>
      <c r="H183" s="158">
        <v>11100000</v>
      </c>
      <c r="I183" s="159">
        <v>1.1000000000000001</v>
      </c>
      <c r="K183" s="165">
        <f>+F183/D183</f>
        <v>1</v>
      </c>
      <c r="L183" s="166">
        <f>+IF(F183=0,0,D183-F183)</f>
        <v>0</v>
      </c>
    </row>
    <row r="184" spans="1:12" ht="20">
      <c r="A184" s="155" t="s">
        <v>331</v>
      </c>
      <c r="B184" s="156" t="s">
        <v>181</v>
      </c>
      <c r="C184" s="164">
        <v>150474.78600000002</v>
      </c>
      <c r="D184" s="157">
        <v>143309.32</v>
      </c>
      <c r="E184" s="175">
        <f t="shared" si="42"/>
        <v>150474.78600000002</v>
      </c>
      <c r="F184" s="157">
        <f t="shared" si="50"/>
        <v>143309.32</v>
      </c>
      <c r="G184" s="158">
        <v>1.19</v>
      </c>
      <c r="H184" s="158">
        <v>109480</v>
      </c>
      <c r="I184" s="159">
        <v>1.1000000000000001</v>
      </c>
      <c r="K184" s="165">
        <f>+F184/D184</f>
        <v>1</v>
      </c>
      <c r="L184" s="166">
        <f>+IF(F184=0,0,D184-F184)</f>
        <v>0</v>
      </c>
    </row>
    <row r="185" spans="1:12">
      <c r="A185" s="155"/>
      <c r="B185" s="156"/>
      <c r="C185" s="157"/>
      <c r="D185" s="157"/>
      <c r="E185" s="157"/>
      <c r="F185" s="157"/>
      <c r="G185" s="158"/>
      <c r="H185" s="158"/>
      <c r="I185" s="159"/>
      <c r="K185" s="165"/>
      <c r="L185" s="166"/>
    </row>
    <row r="186" spans="1:12" ht="40">
      <c r="A186" s="155" t="s">
        <v>332</v>
      </c>
      <c r="B186" s="156" t="s">
        <v>182</v>
      </c>
      <c r="C186" s="164">
        <v>677353.95000000007</v>
      </c>
      <c r="D186" s="157">
        <v>645099</v>
      </c>
      <c r="E186" s="175">
        <f t="shared" si="42"/>
        <v>677353.95000000007</v>
      </c>
      <c r="F186" s="157">
        <f>+D186</f>
        <v>645099</v>
      </c>
      <c r="G186" s="158">
        <v>1.19</v>
      </c>
      <c r="H186" s="158">
        <v>903500</v>
      </c>
      <c r="I186" s="159">
        <v>0.6</v>
      </c>
      <c r="K186" s="165">
        <f t="shared" ref="K186:K192" si="51">+F186/D186</f>
        <v>1</v>
      </c>
      <c r="L186" s="166">
        <f t="shared" ref="L186:L192" si="52">+IF(F186=0,0,D186-F186)</f>
        <v>0</v>
      </c>
    </row>
    <row r="187" spans="1:12" ht="40">
      <c r="A187" s="155" t="s">
        <v>333</v>
      </c>
      <c r="B187" s="156" t="s">
        <v>182</v>
      </c>
      <c r="C187" s="164">
        <v>66423.42</v>
      </c>
      <c r="D187" s="157">
        <v>63260.399999999994</v>
      </c>
      <c r="E187" s="175">
        <f t="shared" si="42"/>
        <v>66423.42</v>
      </c>
      <c r="F187" s="157">
        <f t="shared" ref="F187:F191" si="53">+D187</f>
        <v>63260.399999999994</v>
      </c>
      <c r="G187" s="158">
        <v>1.19</v>
      </c>
      <c r="H187" s="158">
        <v>88600</v>
      </c>
      <c r="I187" s="159">
        <v>0.6</v>
      </c>
      <c r="K187" s="165">
        <f t="shared" si="51"/>
        <v>1</v>
      </c>
      <c r="L187" s="166">
        <f t="shared" si="52"/>
        <v>0</v>
      </c>
    </row>
    <row r="188" spans="1:12" ht="20">
      <c r="A188" s="155" t="s">
        <v>334</v>
      </c>
      <c r="B188" s="156" t="s">
        <v>182</v>
      </c>
      <c r="C188" s="164">
        <v>49518</v>
      </c>
      <c r="D188" s="157">
        <v>47160</v>
      </c>
      <c r="E188" s="175">
        <f t="shared" si="42"/>
        <v>49518</v>
      </c>
      <c r="F188" s="157">
        <f t="shared" si="53"/>
        <v>47160</v>
      </c>
      <c r="G188" s="158">
        <v>1</v>
      </c>
      <c r="H188" s="158">
        <v>78600</v>
      </c>
      <c r="I188" s="159">
        <v>0.6</v>
      </c>
      <c r="K188" s="165">
        <f t="shared" si="51"/>
        <v>1</v>
      </c>
      <c r="L188" s="166">
        <f t="shared" si="52"/>
        <v>0</v>
      </c>
    </row>
    <row r="189" spans="1:12" ht="20">
      <c r="A189" s="183" t="s">
        <v>335</v>
      </c>
      <c r="B189" s="169" t="s">
        <v>182</v>
      </c>
      <c r="C189" s="164">
        <v>474810</v>
      </c>
      <c r="D189" s="167">
        <v>452200</v>
      </c>
      <c r="E189" s="175">
        <f t="shared" si="42"/>
        <v>474810</v>
      </c>
      <c r="F189" s="157">
        <f t="shared" si="53"/>
        <v>452200</v>
      </c>
      <c r="G189" s="170">
        <v>1.19</v>
      </c>
      <c r="H189" s="170">
        <v>380000</v>
      </c>
      <c r="I189" s="171">
        <v>1</v>
      </c>
      <c r="K189" s="165">
        <f t="shared" si="51"/>
        <v>1</v>
      </c>
      <c r="L189" s="166">
        <f t="shared" si="52"/>
        <v>0</v>
      </c>
    </row>
    <row r="190" spans="1:12" ht="20">
      <c r="A190" s="183" t="s">
        <v>336</v>
      </c>
      <c r="B190" s="169" t="s">
        <v>182</v>
      </c>
      <c r="C190" s="164">
        <v>637245</v>
      </c>
      <c r="D190" s="167">
        <v>606900</v>
      </c>
      <c r="E190" s="175">
        <f t="shared" si="42"/>
        <v>637245</v>
      </c>
      <c r="F190" s="157">
        <f t="shared" si="53"/>
        <v>606900</v>
      </c>
      <c r="G190" s="170">
        <v>1.19</v>
      </c>
      <c r="H190" s="170">
        <v>850000</v>
      </c>
      <c r="I190" s="171">
        <v>0.6</v>
      </c>
      <c r="K190" s="165">
        <f t="shared" si="51"/>
        <v>1</v>
      </c>
      <c r="L190" s="166">
        <f t="shared" si="52"/>
        <v>0</v>
      </c>
    </row>
    <row r="191" spans="1:12" ht="20">
      <c r="A191" s="168" t="s">
        <v>337</v>
      </c>
      <c r="B191" s="156" t="s">
        <v>182</v>
      </c>
      <c r="C191" s="164">
        <v>34486.200000000004</v>
      </c>
      <c r="D191" s="157">
        <v>32844</v>
      </c>
      <c r="E191" s="175">
        <f t="shared" si="42"/>
        <v>34486.200000000004</v>
      </c>
      <c r="F191" s="157">
        <f t="shared" si="53"/>
        <v>32844</v>
      </c>
      <c r="G191" s="158">
        <v>1.19</v>
      </c>
      <c r="H191" s="158">
        <v>46000</v>
      </c>
      <c r="I191" s="159">
        <v>0.6</v>
      </c>
      <c r="K191" s="165">
        <f t="shared" si="51"/>
        <v>1</v>
      </c>
      <c r="L191" s="166">
        <f t="shared" si="52"/>
        <v>0</v>
      </c>
    </row>
    <row r="192" spans="1:12" ht="40">
      <c r="A192" s="155" t="s">
        <v>338</v>
      </c>
      <c r="B192" s="156" t="s">
        <v>182</v>
      </c>
      <c r="C192" s="164">
        <v>162459.99</v>
      </c>
      <c r="D192" s="157">
        <v>154723.79999999999</v>
      </c>
      <c r="E192" s="175">
        <f t="shared" si="42"/>
        <v>162459.99</v>
      </c>
      <c r="F192" s="157">
        <f>+D192</f>
        <v>154723.79999999999</v>
      </c>
      <c r="G192" s="158">
        <v>1.19</v>
      </c>
      <c r="H192" s="158">
        <v>216700</v>
      </c>
      <c r="I192" s="159">
        <v>0.6</v>
      </c>
      <c r="K192" s="165">
        <f t="shared" si="51"/>
        <v>1</v>
      </c>
      <c r="L192" s="166">
        <f t="shared" si="52"/>
        <v>0</v>
      </c>
    </row>
    <row r="193" spans="1:15">
      <c r="A193" s="155"/>
      <c r="B193" s="156"/>
      <c r="C193" s="157"/>
      <c r="D193" s="157"/>
      <c r="E193" s="157"/>
      <c r="F193" s="157"/>
      <c r="G193" s="158"/>
      <c r="H193" s="158"/>
      <c r="I193" s="159"/>
      <c r="K193" s="165"/>
      <c r="L193" s="166"/>
    </row>
    <row r="194" spans="1:15" ht="40">
      <c r="A194" s="155" t="s">
        <v>339</v>
      </c>
      <c r="B194" s="156" t="s">
        <v>182</v>
      </c>
      <c r="C194" s="164">
        <v>148140.72</v>
      </c>
      <c r="D194" s="157">
        <v>141086.39999999999</v>
      </c>
      <c r="E194" s="175">
        <f t="shared" si="42"/>
        <v>148140.72</v>
      </c>
      <c r="F194" s="157">
        <f>+D194</f>
        <v>141086.39999999999</v>
      </c>
      <c r="G194" s="158">
        <v>1.19</v>
      </c>
      <c r="H194" s="158">
        <v>197600</v>
      </c>
      <c r="I194" s="159">
        <v>0.6</v>
      </c>
      <c r="K194" s="165">
        <f>+F194/D194</f>
        <v>1</v>
      </c>
      <c r="L194" s="166">
        <f>+IF(F194=0,0,D194-F194)</f>
        <v>0</v>
      </c>
    </row>
    <row r="195" spans="1:15">
      <c r="A195" s="155"/>
      <c r="B195" s="156"/>
      <c r="C195" s="167"/>
      <c r="D195" s="157"/>
      <c r="E195" s="157"/>
      <c r="F195" s="157"/>
      <c r="G195" s="158"/>
      <c r="H195" s="158"/>
      <c r="I195" s="159"/>
      <c r="K195" s="165"/>
      <c r="L195" s="166"/>
    </row>
    <row r="196" spans="1:15" s="172" customFormat="1" ht="20">
      <c r="A196" s="168" t="s">
        <v>340</v>
      </c>
      <c r="B196" s="169" t="s">
        <v>181</v>
      </c>
      <c r="C196" s="164">
        <v>6872.2500000000009</v>
      </c>
      <c r="D196" s="167">
        <v>6545.0000000000009</v>
      </c>
      <c r="E196" s="175">
        <f t="shared" si="42"/>
        <v>6872.2500000000009</v>
      </c>
      <c r="F196" s="167">
        <f>+D196</f>
        <v>6545.0000000000009</v>
      </c>
      <c r="G196" s="170">
        <v>1.19</v>
      </c>
      <c r="H196" s="170">
        <v>5000</v>
      </c>
      <c r="I196" s="171">
        <v>1.1000000000000001</v>
      </c>
      <c r="K196" s="165">
        <f>+F196/D196</f>
        <v>1</v>
      </c>
      <c r="L196" s="166">
        <f>+IF(F196=0,0,D196-F196)</f>
        <v>0</v>
      </c>
    </row>
    <row r="197" spans="1:15">
      <c r="A197" s="155"/>
      <c r="B197" s="156"/>
      <c r="C197" s="167"/>
      <c r="D197" s="157"/>
      <c r="E197" s="157"/>
      <c r="F197" s="157"/>
      <c r="G197" s="158"/>
      <c r="H197" s="158"/>
      <c r="I197" s="159"/>
      <c r="K197" s="165"/>
      <c r="L197" s="166"/>
    </row>
    <row r="198" spans="1:15" ht="20">
      <c r="A198" s="155" t="s">
        <v>341</v>
      </c>
      <c r="B198" s="156" t="s">
        <v>181</v>
      </c>
      <c r="C198" s="164">
        <v>16493.400000000001</v>
      </c>
      <c r="D198" s="167">
        <v>15708.000000000002</v>
      </c>
      <c r="E198" s="175">
        <f t="shared" si="42"/>
        <v>16493.400000000001</v>
      </c>
      <c r="F198" s="167">
        <f>+D198</f>
        <v>15708.000000000002</v>
      </c>
      <c r="G198" s="170">
        <v>1.19</v>
      </c>
      <c r="H198" s="170">
        <v>12000</v>
      </c>
      <c r="I198" s="171">
        <v>1.1000000000000001</v>
      </c>
      <c r="K198" s="165">
        <f>+F198/D198</f>
        <v>1</v>
      </c>
      <c r="L198" s="166">
        <f>+IF(F198=0,0,D198-F198)</f>
        <v>0</v>
      </c>
    </row>
    <row r="199" spans="1:15" ht="40">
      <c r="A199" s="155" t="s">
        <v>342</v>
      </c>
      <c r="B199" s="156" t="s">
        <v>182</v>
      </c>
      <c r="C199" s="164">
        <v>10720.710000000001</v>
      </c>
      <c r="D199" s="167">
        <v>10210.200000000001</v>
      </c>
      <c r="E199" s="175">
        <f t="shared" si="42"/>
        <v>10720.710000000001</v>
      </c>
      <c r="F199" s="167">
        <f t="shared" ref="F199:F200" si="54">+D199</f>
        <v>10210.200000000001</v>
      </c>
      <c r="G199" s="170">
        <v>1.19</v>
      </c>
      <c r="H199" s="170">
        <v>7800</v>
      </c>
      <c r="I199" s="171">
        <v>1.1000000000000001</v>
      </c>
      <c r="K199" s="165">
        <f>+F199/D199</f>
        <v>1</v>
      </c>
      <c r="L199" s="166">
        <f>+IF(F199=0,0,D199-F199)</f>
        <v>0</v>
      </c>
    </row>
    <row r="200" spans="1:15" ht="20">
      <c r="A200" s="155" t="s">
        <v>343</v>
      </c>
      <c r="B200" s="156" t="s">
        <v>182</v>
      </c>
      <c r="C200" s="164">
        <v>60063.465000000004</v>
      </c>
      <c r="D200" s="167">
        <v>57203.3</v>
      </c>
      <c r="E200" s="175">
        <f t="shared" si="42"/>
        <v>60063.465000000004</v>
      </c>
      <c r="F200" s="167">
        <f t="shared" si="54"/>
        <v>57203.3</v>
      </c>
      <c r="G200" s="170">
        <v>1.19</v>
      </c>
      <c r="H200" s="170">
        <f>131100/3</f>
        <v>43700</v>
      </c>
      <c r="I200" s="171">
        <v>1.1000000000000001</v>
      </c>
      <c r="K200" s="165">
        <f>+F200/D200</f>
        <v>1</v>
      </c>
      <c r="L200" s="166">
        <f>+IF(F200=0,0,D200-F200)</f>
        <v>0</v>
      </c>
    </row>
    <row r="201" spans="1:15">
      <c r="A201" s="184"/>
      <c r="B201" s="185"/>
      <c r="C201" s="186"/>
      <c r="D201" s="186"/>
      <c r="E201" s="186"/>
      <c r="F201" s="186"/>
      <c r="G201" s="187"/>
      <c r="H201" s="187"/>
      <c r="I201" s="188"/>
      <c r="K201" s="165"/>
      <c r="L201" s="166"/>
    </row>
    <row r="202" spans="1:15" ht="20">
      <c r="A202" s="155" t="s">
        <v>344</v>
      </c>
      <c r="B202" s="156" t="s">
        <v>182</v>
      </c>
      <c r="C202" s="164">
        <v>1043042.6159999999</v>
      </c>
      <c r="D202" s="167">
        <v>993373.91999999993</v>
      </c>
      <c r="E202" s="175">
        <f t="shared" ref="E202:E214" si="55">+D202*1.05</f>
        <v>1043042.6159999999</v>
      </c>
      <c r="F202" s="167">
        <f>+D202</f>
        <v>993373.91999999993</v>
      </c>
      <c r="G202" s="170">
        <v>1.19</v>
      </c>
      <c r="H202" s="170">
        <v>695640</v>
      </c>
      <c r="I202" s="171">
        <v>1.2</v>
      </c>
      <c r="K202" s="165">
        <f>+F202/D202</f>
        <v>1</v>
      </c>
      <c r="L202" s="166">
        <f>+IF(F202=0,0,D202-F202)</f>
        <v>0</v>
      </c>
      <c r="O202" s="189"/>
    </row>
    <row r="203" spans="1:15" ht="40">
      <c r="A203" s="155" t="s">
        <v>345</v>
      </c>
      <c r="B203" s="156" t="s">
        <v>182</v>
      </c>
      <c r="C203" s="164">
        <v>142952.796</v>
      </c>
      <c r="D203" s="167">
        <v>136145.51999999999</v>
      </c>
      <c r="E203" s="175">
        <f t="shared" si="55"/>
        <v>142952.796</v>
      </c>
      <c r="F203" s="167">
        <f t="shared" ref="F203:F205" si="56">+D203</f>
        <v>136145.51999999999</v>
      </c>
      <c r="G203" s="170">
        <v>1.19</v>
      </c>
      <c r="H203" s="170">
        <v>95340</v>
      </c>
      <c r="I203" s="171">
        <v>1.2</v>
      </c>
      <c r="K203" s="165">
        <f>+F203/D203</f>
        <v>1</v>
      </c>
      <c r="L203" s="166">
        <f>+IF(F203=0,0,D203-F203)</f>
        <v>0</v>
      </c>
      <c r="O203" s="189"/>
    </row>
    <row r="204" spans="1:15" ht="40">
      <c r="A204" s="155" t="s">
        <v>346</v>
      </c>
      <c r="B204" s="156" t="s">
        <v>182</v>
      </c>
      <c r="C204" s="164">
        <v>142952.796</v>
      </c>
      <c r="D204" s="167">
        <v>136145.51999999999</v>
      </c>
      <c r="E204" s="175">
        <f t="shared" si="55"/>
        <v>142952.796</v>
      </c>
      <c r="F204" s="167">
        <f t="shared" si="56"/>
        <v>136145.51999999999</v>
      </c>
      <c r="G204" s="170">
        <v>1.19</v>
      </c>
      <c r="H204" s="170">
        <v>95340</v>
      </c>
      <c r="I204" s="171">
        <v>1.2</v>
      </c>
      <c r="K204" s="165">
        <f>+F204/D204</f>
        <v>1</v>
      </c>
      <c r="L204" s="166">
        <f>+IF(F204=0,0,D204-F204)</f>
        <v>0</v>
      </c>
    </row>
    <row r="205" spans="1:15" ht="20">
      <c r="A205" s="155" t="s">
        <v>347</v>
      </c>
      <c r="B205" s="156" t="s">
        <v>182</v>
      </c>
      <c r="C205" s="164">
        <v>277161.09119999997</v>
      </c>
      <c r="D205" s="167">
        <v>263962.94399999996</v>
      </c>
      <c r="E205" s="175">
        <f t="shared" si="55"/>
        <v>277161.09119999997</v>
      </c>
      <c r="F205" s="167">
        <f t="shared" si="56"/>
        <v>263962.94399999996</v>
      </c>
      <c r="G205" s="170">
        <v>1.19</v>
      </c>
      <c r="H205" s="170">
        <v>184848</v>
      </c>
      <c r="I205" s="171">
        <v>1.2</v>
      </c>
      <c r="K205" s="165">
        <f>+F205/D205</f>
        <v>1</v>
      </c>
      <c r="L205" s="166">
        <f>+IF(F205=0,0,D205-F205)</f>
        <v>0</v>
      </c>
    </row>
    <row r="206" spans="1:15">
      <c r="A206" s="184"/>
      <c r="B206" s="185"/>
      <c r="C206" s="190"/>
      <c r="D206" s="186"/>
      <c r="E206" s="186"/>
      <c r="F206" s="186"/>
      <c r="G206" s="187"/>
      <c r="H206" s="187"/>
      <c r="I206" s="188"/>
      <c r="K206" s="165"/>
      <c r="L206" s="166"/>
    </row>
    <row r="207" spans="1:15" ht="20">
      <c r="A207" s="155" t="s">
        <v>348</v>
      </c>
      <c r="B207" s="156" t="s">
        <v>182</v>
      </c>
      <c r="C207" s="164">
        <v>24174604.288800001</v>
      </c>
      <c r="D207" s="167">
        <v>23023432.655999999</v>
      </c>
      <c r="E207" s="175">
        <f t="shared" si="55"/>
        <v>24174604.288800001</v>
      </c>
      <c r="F207" s="167">
        <f>+D207</f>
        <v>23023432.655999999</v>
      </c>
      <c r="G207" s="170">
        <v>1.19</v>
      </c>
      <c r="H207" s="170">
        <v>5200.92</v>
      </c>
      <c r="I207" s="171">
        <v>1.2</v>
      </c>
      <c r="J207" s="154">
        <v>3100</v>
      </c>
      <c r="K207" s="165">
        <f t="shared" ref="K207:K214" si="57">+F207/D207</f>
        <v>1</v>
      </c>
      <c r="L207" s="166">
        <f t="shared" ref="L207:L214" si="58">+IF(F207=0,0,D207-F207)</f>
        <v>0</v>
      </c>
    </row>
    <row r="208" spans="1:15" ht="20">
      <c r="A208" s="155" t="s">
        <v>349</v>
      </c>
      <c r="B208" s="156" t="s">
        <v>182</v>
      </c>
      <c r="C208" s="164">
        <v>3581020.0187999993</v>
      </c>
      <c r="D208" s="167">
        <v>3410495.2559999991</v>
      </c>
      <c r="E208" s="175">
        <f t="shared" si="55"/>
        <v>3581020.0187999993</v>
      </c>
      <c r="F208" s="167">
        <f t="shared" ref="F208:F214" si="59">+D208</f>
        <v>3410495.2559999991</v>
      </c>
      <c r="G208" s="170">
        <v>1.19</v>
      </c>
      <c r="H208" s="170">
        <v>770.42</v>
      </c>
      <c r="I208" s="171">
        <v>1.2</v>
      </c>
      <c r="J208" s="154">
        <v>3100</v>
      </c>
      <c r="K208" s="165">
        <f t="shared" si="57"/>
        <v>1</v>
      </c>
      <c r="L208" s="166">
        <f t="shared" si="58"/>
        <v>0</v>
      </c>
    </row>
    <row r="209" spans="1:12" ht="20">
      <c r="A209" s="155" t="s">
        <v>350</v>
      </c>
      <c r="B209" s="156" t="s">
        <v>182</v>
      </c>
      <c r="C209" s="164">
        <v>232406.99999999997</v>
      </c>
      <c r="D209" s="167">
        <v>221339.99999999997</v>
      </c>
      <c r="E209" s="175">
        <f t="shared" si="55"/>
        <v>232406.99999999997</v>
      </c>
      <c r="F209" s="167">
        <f t="shared" si="59"/>
        <v>221339.99999999997</v>
      </c>
      <c r="G209" s="170">
        <v>1.19</v>
      </c>
      <c r="H209" s="170">
        <v>50</v>
      </c>
      <c r="I209" s="171">
        <v>1.2</v>
      </c>
      <c r="J209" s="154">
        <v>3100</v>
      </c>
      <c r="K209" s="165">
        <f t="shared" si="57"/>
        <v>1</v>
      </c>
      <c r="L209" s="166">
        <f t="shared" si="58"/>
        <v>0</v>
      </c>
    </row>
    <row r="210" spans="1:12" ht="20">
      <c r="A210" s="155" t="s">
        <v>351</v>
      </c>
      <c r="B210" s="156" t="s">
        <v>182</v>
      </c>
      <c r="C210" s="164">
        <v>3886123.9283999992</v>
      </c>
      <c r="D210" s="167">
        <v>3701070.4079999989</v>
      </c>
      <c r="E210" s="175">
        <f t="shared" si="55"/>
        <v>3886123.9283999992</v>
      </c>
      <c r="F210" s="167">
        <f t="shared" si="59"/>
        <v>3701070.4079999989</v>
      </c>
      <c r="G210" s="170">
        <v>1.19</v>
      </c>
      <c r="H210" s="170">
        <v>836.06</v>
      </c>
      <c r="I210" s="171">
        <v>1.2</v>
      </c>
      <c r="J210" s="154">
        <v>3100</v>
      </c>
      <c r="K210" s="165">
        <f t="shared" si="57"/>
        <v>1</v>
      </c>
      <c r="L210" s="166">
        <f t="shared" si="58"/>
        <v>0</v>
      </c>
    </row>
    <row r="211" spans="1:12" ht="23.25" customHeight="1">
      <c r="A211" s="155" t="s">
        <v>352</v>
      </c>
      <c r="B211" s="156" t="s">
        <v>182</v>
      </c>
      <c r="C211" s="164">
        <v>4801389.1758000003</v>
      </c>
      <c r="D211" s="167">
        <v>4572751.5959999999</v>
      </c>
      <c r="E211" s="175">
        <f t="shared" si="55"/>
        <v>4801389.1758000003</v>
      </c>
      <c r="F211" s="167">
        <f t="shared" si="59"/>
        <v>4572751.5959999999</v>
      </c>
      <c r="G211" s="170">
        <v>1.19</v>
      </c>
      <c r="H211" s="170">
        <v>1032.97</v>
      </c>
      <c r="I211" s="171">
        <v>1.2</v>
      </c>
      <c r="J211" s="154">
        <v>3100</v>
      </c>
      <c r="K211" s="165">
        <f t="shared" si="57"/>
        <v>1</v>
      </c>
      <c r="L211" s="166">
        <f t="shared" si="58"/>
        <v>0</v>
      </c>
    </row>
    <row r="212" spans="1:12" ht="20">
      <c r="A212" s="155" t="s">
        <v>353</v>
      </c>
      <c r="B212" s="156" t="s">
        <v>182</v>
      </c>
      <c r="C212" s="164">
        <v>720787.06979999994</v>
      </c>
      <c r="D212" s="167">
        <v>686463.87599999993</v>
      </c>
      <c r="E212" s="175">
        <f t="shared" si="55"/>
        <v>720787.06979999994</v>
      </c>
      <c r="F212" s="167">
        <f t="shared" si="59"/>
        <v>686463.87599999993</v>
      </c>
      <c r="G212" s="170">
        <v>1.19</v>
      </c>
      <c r="H212" s="170">
        <v>155.07</v>
      </c>
      <c r="I212" s="171">
        <v>1.2</v>
      </c>
      <c r="J212" s="154">
        <v>3100</v>
      </c>
      <c r="K212" s="165">
        <f t="shared" si="57"/>
        <v>1</v>
      </c>
      <c r="L212" s="166">
        <f t="shared" si="58"/>
        <v>0</v>
      </c>
    </row>
    <row r="213" spans="1:12" ht="40">
      <c r="A213" s="155" t="s">
        <v>354</v>
      </c>
      <c r="B213" s="156" t="s">
        <v>182</v>
      </c>
      <c r="C213" s="164">
        <v>214372.21679999999</v>
      </c>
      <c r="D213" s="167">
        <v>204164.01599999997</v>
      </c>
      <c r="E213" s="175">
        <f t="shared" si="55"/>
        <v>214372.21679999999</v>
      </c>
      <c r="F213" s="167">
        <f t="shared" si="59"/>
        <v>204164.01599999997</v>
      </c>
      <c r="G213" s="170">
        <v>1.19</v>
      </c>
      <c r="H213" s="170">
        <v>46.12</v>
      </c>
      <c r="I213" s="171">
        <v>1.2</v>
      </c>
      <c r="J213" s="154">
        <v>3100</v>
      </c>
      <c r="K213" s="165">
        <f t="shared" si="57"/>
        <v>1</v>
      </c>
      <c r="L213" s="166">
        <f t="shared" si="58"/>
        <v>0</v>
      </c>
    </row>
    <row r="214" spans="1:12" ht="20">
      <c r="A214" s="155" t="s">
        <v>355</v>
      </c>
      <c r="B214" s="156" t="s">
        <v>182</v>
      </c>
      <c r="C214" s="164">
        <v>65538.774000000005</v>
      </c>
      <c r="D214" s="167">
        <v>62417.88</v>
      </c>
      <c r="E214" s="175">
        <f t="shared" si="55"/>
        <v>65538.774000000005</v>
      </c>
      <c r="F214" s="167">
        <f t="shared" si="59"/>
        <v>62417.88</v>
      </c>
      <c r="G214" s="170">
        <v>1.19</v>
      </c>
      <c r="H214" s="170">
        <v>14.1</v>
      </c>
      <c r="I214" s="171">
        <v>1.2</v>
      </c>
      <c r="J214" s="154">
        <v>3100</v>
      </c>
      <c r="K214" s="165">
        <f t="shared" si="57"/>
        <v>1</v>
      </c>
      <c r="L214" s="166">
        <f t="shared" si="58"/>
        <v>0</v>
      </c>
    </row>
    <row r="215" spans="1:12" ht="20" thickBot="1">
      <c r="A215" s="191"/>
      <c r="B215" s="192"/>
      <c r="C215" s="193"/>
      <c r="D215" s="193"/>
      <c r="E215" s="193"/>
      <c r="F215" s="193"/>
      <c r="G215" s="194"/>
      <c r="H215" s="194"/>
      <c r="I215" s="195"/>
      <c r="K215" s="165"/>
    </row>
  </sheetData>
  <autoFilter ref="C5:K12" xr:uid="{00000000-0009-0000-0000-00001F000000}"/>
  <mergeCells count="2">
    <mergeCell ref="A1:I1"/>
    <mergeCell ref="A2:I2"/>
  </mergeCells>
  <conditionalFormatting sqref="K6:K215">
    <cfRule type="colorScale" priority="2">
      <colorScale>
        <cfvo type="min"/>
        <cfvo type="percentile" val="50"/>
        <cfvo type="max"/>
        <color rgb="FFF8696B"/>
        <color rgb="FFFCFCFF"/>
        <color rgb="FF63BE7B"/>
      </colorScale>
    </cfRule>
    <cfRule type="colorScale" priority="4">
      <colorScale>
        <cfvo type="num" val="0"/>
        <cfvo type="max"/>
        <color rgb="FFFF7128"/>
        <color rgb="FFFFEF9C"/>
      </colorScale>
    </cfRule>
  </conditionalFormatting>
  <conditionalFormatting sqref="K6:K215">
    <cfRule type="colorScale" priority="3">
      <colorScale>
        <cfvo type="num" val="1"/>
        <cfvo type="max"/>
        <color rgb="FFFF7128"/>
        <color rgb="FFFFEF9C"/>
      </colorScale>
    </cfRule>
  </conditionalFormatting>
  <conditionalFormatting sqref="K6:K215">
    <cfRule type="colorScale" priority="1">
      <colorScale>
        <cfvo type="num" val="1"/>
        <cfvo type="max"/>
        <color rgb="FF00B050"/>
        <color rgb="FFFF0000"/>
      </colorScale>
    </cfRule>
  </conditionalFormatting>
  <pageMargins left="0.70866141732283472" right="0.70866141732283472" top="0.74803149606299213" bottom="0.74803149606299213" header="0.31496062992125984" footer="0.31496062992125984"/>
  <pageSetup paperSize="9" scale="56" fitToHeight="5"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9</vt:i4>
      </vt:variant>
    </vt:vector>
  </HeadingPairs>
  <TitlesOfParts>
    <vt:vector size="9" baseType="lpstr">
      <vt:lpstr>ANÁLISIS M.O</vt:lpstr>
      <vt:lpstr>M.O 2019</vt:lpstr>
      <vt:lpstr>Areas</vt:lpstr>
      <vt:lpstr>9</vt:lpstr>
      <vt:lpstr>8</vt:lpstr>
      <vt:lpstr>operacion</vt:lpstr>
      <vt:lpstr>costo polizas</vt:lpstr>
      <vt:lpstr>Cant. Ref_C</vt:lpstr>
      <vt:lpstr>MAT_ELECT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 Grajales Herrera</dc:creator>
  <cp:lastModifiedBy>DIANA PAVA</cp:lastModifiedBy>
  <cp:lastPrinted>2020-06-18T22:40:39Z</cp:lastPrinted>
  <dcterms:created xsi:type="dcterms:W3CDTF">2016-11-23T19:39:29Z</dcterms:created>
  <dcterms:modified xsi:type="dcterms:W3CDTF">2022-06-16T15:23:28Z</dcterms:modified>
</cp:coreProperties>
</file>